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PP_K\Desktop\"/>
    </mc:Choice>
  </mc:AlternateContent>
  <xr:revisionPtr revIDLastSave="0" documentId="13_ncr:1_{C2450434-4A07-42DF-AA43-3DD1CB982602}" xr6:coauthVersionLast="47" xr6:coauthVersionMax="47" xr10:uidLastSave="{00000000-0000-0000-0000-000000000000}"/>
  <bookViews>
    <workbookView xWindow="-120" yWindow="-120" windowWidth="29040" windowHeight="15720" xr2:uid="{91C6EFF3-860F-4652-BB52-8BAECE025E61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I28" i="2"/>
  <c r="K11" i="2"/>
  <c r="L11" i="2" s="1"/>
  <c r="K8" i="2"/>
  <c r="L8" i="2" s="1"/>
  <c r="K7" i="2"/>
  <c r="L7" i="2" s="1"/>
  <c r="I11" i="2"/>
  <c r="F29" i="2" l="1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H11" i="2"/>
  <c r="I10" i="2"/>
  <c r="H10" i="2"/>
  <c r="I9" i="2"/>
  <c r="H9" i="2"/>
  <c r="I8" i="2"/>
  <c r="H8" i="2"/>
  <c r="I7" i="2"/>
  <c r="H7" i="2"/>
  <c r="H29" i="2" l="1"/>
  <c r="I29" i="2"/>
</calcChain>
</file>

<file path=xl/sharedStrings.xml><?xml version="1.0" encoding="utf-8"?>
<sst xmlns="http://schemas.openxmlformats.org/spreadsheetml/2006/main" count="151" uniqueCount="67">
  <si>
    <t>Facility ID#</t>
  </si>
  <si>
    <t>Applicant</t>
  </si>
  <si>
    <t>ATC</t>
  </si>
  <si>
    <t>Amount Requested</t>
  </si>
  <si>
    <t>% Applicant Share</t>
  </si>
  <si>
    <t>$ Applicant Share</t>
  </si>
  <si>
    <t>$ DEP Share                                            AC Ceiling</t>
  </si>
  <si>
    <t>Totals</t>
  </si>
  <si>
    <t xml:space="preserve">This is a list of all facilities that submitted applications for AC.  </t>
  </si>
  <si>
    <t>Advanced Cleanup (AC) Fiscal Year 2025-2026    Application Period November 1, 2025 - December 30, 2025</t>
  </si>
  <si>
    <t>1975 Associates, LLC John Farese</t>
  </si>
  <si>
    <t>TE Alliant, LLC</t>
  </si>
  <si>
    <t>Dunedin Causeway Associates, LLC</t>
  </si>
  <si>
    <t>JR Enterprises of Pensacola, Inc</t>
  </si>
  <si>
    <t>Sunrise Foodmart #2</t>
  </si>
  <si>
    <t>BMCK, Inc</t>
  </si>
  <si>
    <t>Shell-Southern #462</t>
  </si>
  <si>
    <t>Lakeworth Property Enterprises LLC</t>
  </si>
  <si>
    <t>Citgo-Kenwood#193</t>
  </si>
  <si>
    <t>Automated Petroleum and Energy Co Inc</t>
  </si>
  <si>
    <t>APEC Ridge (Marathon) #392</t>
  </si>
  <si>
    <t>Armento Family, LLC</t>
  </si>
  <si>
    <t>408510716</t>
  </si>
  <si>
    <t>BP Jims</t>
  </si>
  <si>
    <t>Ware Oil and Supply Company, Inc</t>
  </si>
  <si>
    <t>398510628</t>
  </si>
  <si>
    <t>Busy Boy</t>
  </si>
  <si>
    <t>158506563</t>
  </si>
  <si>
    <t>Dixie One Stop</t>
  </si>
  <si>
    <t>629063912</t>
  </si>
  <si>
    <t>Ed's Liquors</t>
  </si>
  <si>
    <t>Perry Food Mart</t>
  </si>
  <si>
    <t>078502966</t>
  </si>
  <si>
    <t>628517137</t>
  </si>
  <si>
    <t>SNJ Food Store</t>
  </si>
  <si>
    <t>408625911</t>
  </si>
  <si>
    <t>628517121</t>
  </si>
  <si>
    <t>Waco Food Store #2</t>
  </si>
  <si>
    <t>628517055</t>
  </si>
  <si>
    <t>Waco Food Store #21</t>
  </si>
  <si>
    <t xml:space="preserve">American Environmental Engineering of Florida, Inc. </t>
  </si>
  <si>
    <t>Application</t>
  </si>
  <si>
    <t>Shivam St. Johns LLC</t>
  </si>
  <si>
    <t>Catfish Real Estate LLC</t>
  </si>
  <si>
    <t>Starfish Real Estate</t>
  </si>
  <si>
    <t>Chevron Milton #974</t>
  </si>
  <si>
    <t>Contracting and Construction Unlimited, Inc.</t>
  </si>
  <si>
    <t>Citgo Dodge #776</t>
  </si>
  <si>
    <t>Central Florida Petroleum Distributors L.C.</t>
  </si>
  <si>
    <t>San Ann Food Stores Inc</t>
  </si>
  <si>
    <t>Sunoco #0809-3130</t>
  </si>
  <si>
    <t>For this application period: $10 million</t>
  </si>
  <si>
    <t>Fina-Pine Forest</t>
  </si>
  <si>
    <t>Majik Market #7405</t>
  </si>
  <si>
    <t>APEC-Semoran (Citgo) #242</t>
  </si>
  <si>
    <t xml:space="preserve">Facility Name </t>
  </si>
  <si>
    <t>Mobil-Fletcher #118</t>
  </si>
  <si>
    <t>Mobil-Gateway #719</t>
  </si>
  <si>
    <t>GasMart #347</t>
  </si>
  <si>
    <t xml:space="preserve">In Attendance: DEP-Marena Bass, Jessica Lickdyke, Grant Willis, Chris Bayliss, Dona Milinkovich, and Kristen Sapp. External: Robert Brown and Tim Terwilliger. </t>
  </si>
  <si>
    <t>FRS Environmental Remediation dba Montrose Environmental Solutions</t>
  </si>
  <si>
    <t>Rebid applicant share</t>
  </si>
  <si>
    <t>REBID $ Applicant Share</t>
  </si>
  <si>
    <t>REBID    $ DEP Share                                            AC Ceiling</t>
  </si>
  <si>
    <t>NA</t>
  </si>
  <si>
    <t>Advanced Cleanup (AC) Rebid Opening</t>
  </si>
  <si>
    <t>February 20 @ 10:00 a.m. Room 433 Bob Martinez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</si>
</sst>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rgb="FF515151"/>
      <name val="Source Sans Pro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 wrapText="1"/>
    </xf>
    <xf numFmtId="1" fontId="0" fillId="0" borderId="2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165" fontId="0" fillId="0" borderId="2" xfId="0" applyNumberFormat="1" applyBorder="1" applyAlignment="1">
      <alignment horizontal="left" vertical="top" wrapText="1"/>
    </xf>
    <xf numFmtId="1" fontId="0" fillId="0" borderId="4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10" fontId="0" fillId="0" borderId="4" xfId="0" applyNumberFormat="1" applyBorder="1" applyAlignment="1">
      <alignment horizontal="left" vertical="top" wrapText="1"/>
    </xf>
    <xf numFmtId="10" fontId="0" fillId="0" borderId="2" xfId="0" applyNumberForma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0" fontId="0" fillId="0" borderId="2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2" xfId="0" applyBorder="1" applyAlignment="1">
      <alignment horizontal="left"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C6B7-F4BD-457C-9D78-B076BE46F581}">
  <dimension ref="A1:M32"/>
  <sheetViews>
    <sheetView tabSelected="1" topLeftCell="A21" workbookViewId="0">
      <selection activeCell="K30" sqref="K30"/>
    </sheetView>
  </sheetViews>
  <sheetFormatPr defaultRowHeight="15" x14ac:dyDescent="0.25"/>
  <cols>
    <col min="1" max="1" width="14.85546875" style="6" customWidth="1"/>
    <col min="2" max="2" width="26.7109375" style="6" customWidth="1"/>
    <col min="3" max="3" width="25.85546875" style="6" customWidth="1"/>
    <col min="4" max="4" width="27.140625" style="6" customWidth="1"/>
    <col min="5" max="5" width="22.5703125" style="6" customWidth="1"/>
    <col min="6" max="8" width="22.42578125" style="6" customWidth="1"/>
    <col min="9" max="9" width="13.85546875" style="6" bestFit="1" customWidth="1"/>
    <col min="10" max="10" width="13" style="6" customWidth="1"/>
    <col min="11" max="11" width="16.42578125" style="6" customWidth="1"/>
    <col min="12" max="12" width="16.7109375" style="6" customWidth="1"/>
    <col min="13" max="13" width="12.7109375" style="6" bestFit="1" customWidth="1"/>
    <col min="14" max="16384" width="9.140625" style="6"/>
  </cols>
  <sheetData>
    <row r="1" spans="1:13" x14ac:dyDescent="0.25">
      <c r="A1" s="36" t="s">
        <v>65</v>
      </c>
      <c r="B1" s="36"/>
      <c r="C1" s="36"/>
      <c r="D1" s="36"/>
      <c r="E1" s="36"/>
      <c r="F1" s="36"/>
      <c r="G1" s="36"/>
      <c r="H1" s="36"/>
      <c r="I1" s="36"/>
    </row>
    <row r="2" spans="1:13" x14ac:dyDescent="0.25">
      <c r="A2" s="36" t="s">
        <v>66</v>
      </c>
      <c r="B2" s="36"/>
      <c r="C2" s="36"/>
      <c r="D2" s="36"/>
      <c r="E2" s="36"/>
      <c r="F2" s="36"/>
      <c r="G2" s="36"/>
      <c r="H2" s="36"/>
      <c r="I2" s="36"/>
    </row>
    <row r="3" spans="1:13" x14ac:dyDescent="0.25">
      <c r="A3" s="37" t="s">
        <v>9</v>
      </c>
      <c r="B3" s="37"/>
      <c r="C3" s="37"/>
      <c r="D3" s="37"/>
      <c r="E3" s="37"/>
      <c r="F3" s="37"/>
      <c r="G3" s="37"/>
      <c r="H3" s="37"/>
      <c r="I3" s="37"/>
    </row>
    <row r="4" spans="1:13" x14ac:dyDescent="0.25">
      <c r="A4" s="7"/>
      <c r="B4" s="7"/>
      <c r="C4" s="7"/>
      <c r="D4" s="7"/>
      <c r="E4" s="7"/>
      <c r="F4" s="7"/>
      <c r="G4" s="38"/>
      <c r="H4" s="38"/>
      <c r="I4" s="8"/>
    </row>
    <row r="5" spans="1:13" ht="63.75" x14ac:dyDescent="0.25">
      <c r="A5" s="28" t="s">
        <v>41</v>
      </c>
      <c r="B5" s="29" t="s">
        <v>0</v>
      </c>
      <c r="C5" s="29" t="s">
        <v>55</v>
      </c>
      <c r="D5" s="29" t="s">
        <v>1</v>
      </c>
      <c r="E5" s="29" t="s">
        <v>2</v>
      </c>
      <c r="F5" s="30" t="s">
        <v>3</v>
      </c>
      <c r="G5" s="31" t="s">
        <v>4</v>
      </c>
      <c r="H5" s="30" t="s">
        <v>5</v>
      </c>
      <c r="I5" s="30" t="s">
        <v>6</v>
      </c>
      <c r="J5" s="30" t="s">
        <v>61</v>
      </c>
      <c r="K5" s="30" t="s">
        <v>62</v>
      </c>
      <c r="L5" s="30" t="s">
        <v>63</v>
      </c>
    </row>
    <row r="6" spans="1:13" x14ac:dyDescent="0.25">
      <c r="A6" s="9"/>
      <c r="B6" s="10"/>
      <c r="C6" s="10"/>
      <c r="D6" s="10"/>
      <c r="E6" s="10"/>
      <c r="F6" s="11"/>
      <c r="G6" s="12"/>
      <c r="H6" s="11"/>
      <c r="I6" s="11"/>
    </row>
    <row r="7" spans="1:13" ht="45" x14ac:dyDescent="0.25">
      <c r="A7" s="1">
        <v>1</v>
      </c>
      <c r="B7" s="13">
        <v>528837885</v>
      </c>
      <c r="C7" s="14" t="s">
        <v>46</v>
      </c>
      <c r="D7" s="14" t="s">
        <v>10</v>
      </c>
      <c r="E7" s="14" t="s">
        <v>11</v>
      </c>
      <c r="F7" s="15">
        <v>1141371.75</v>
      </c>
      <c r="G7" s="16">
        <v>0.25</v>
      </c>
      <c r="H7" s="2">
        <f t="shared" ref="H7:H28" si="0">G7*F7</f>
        <v>285342.9375</v>
      </c>
      <c r="I7" s="2">
        <f>0.75*F7</f>
        <v>856028.8125</v>
      </c>
      <c r="J7" s="32">
        <v>0.27</v>
      </c>
      <c r="K7" s="33">
        <f>F7*J7</f>
        <v>308170.3725</v>
      </c>
      <c r="L7" s="33">
        <f>F7-K7</f>
        <v>833201.37749999994</v>
      </c>
      <c r="M7" s="34"/>
    </row>
    <row r="8" spans="1:13" ht="30" x14ac:dyDescent="0.25">
      <c r="A8" s="1">
        <v>2</v>
      </c>
      <c r="B8" s="13">
        <v>298624966</v>
      </c>
      <c r="C8" s="14" t="s">
        <v>53</v>
      </c>
      <c r="D8" s="14" t="s">
        <v>12</v>
      </c>
      <c r="E8" s="14" t="s">
        <v>11</v>
      </c>
      <c r="F8" s="15">
        <v>916330.15</v>
      </c>
      <c r="G8" s="16">
        <v>0.25</v>
      </c>
      <c r="H8" s="2">
        <f t="shared" si="0"/>
        <v>229082.53750000001</v>
      </c>
      <c r="I8" s="2">
        <f>0.75*F8</f>
        <v>687247.61250000005</v>
      </c>
      <c r="J8" s="32">
        <v>0.27</v>
      </c>
      <c r="K8" s="33">
        <f t="shared" ref="K8" si="1">F8*J8</f>
        <v>247409.14050000001</v>
      </c>
      <c r="L8" s="33">
        <f t="shared" ref="L8" si="2">F8-K8</f>
        <v>668921.00950000004</v>
      </c>
      <c r="M8" s="34"/>
    </row>
    <row r="9" spans="1:13" ht="60" x14ac:dyDescent="0.25">
      <c r="A9" s="1">
        <v>3</v>
      </c>
      <c r="B9" s="13">
        <v>178628793</v>
      </c>
      <c r="C9" s="14" t="s">
        <v>52</v>
      </c>
      <c r="D9" s="14" t="s">
        <v>13</v>
      </c>
      <c r="E9" s="14" t="s">
        <v>40</v>
      </c>
      <c r="F9" s="15">
        <v>1132984</v>
      </c>
      <c r="G9" s="16">
        <v>0.26</v>
      </c>
      <c r="H9" s="2">
        <f t="shared" si="0"/>
        <v>294575.84000000003</v>
      </c>
      <c r="I9" s="2">
        <f>0.74*F9</f>
        <v>838408.16</v>
      </c>
      <c r="J9" s="35" t="s">
        <v>64</v>
      </c>
      <c r="K9" s="35" t="s">
        <v>64</v>
      </c>
      <c r="L9" s="35" t="s">
        <v>64</v>
      </c>
    </row>
    <row r="10" spans="1:13" ht="60" x14ac:dyDescent="0.25">
      <c r="A10" s="1">
        <v>4</v>
      </c>
      <c r="B10" s="13">
        <v>168507354</v>
      </c>
      <c r="C10" s="14" t="s">
        <v>14</v>
      </c>
      <c r="D10" s="14" t="s">
        <v>42</v>
      </c>
      <c r="E10" s="14" t="s">
        <v>40</v>
      </c>
      <c r="F10" s="15">
        <v>3493973</v>
      </c>
      <c r="G10" s="16">
        <v>0.26</v>
      </c>
      <c r="H10" s="2">
        <f t="shared" si="0"/>
        <v>908432.98</v>
      </c>
      <c r="I10" s="2">
        <f>0.74*F10</f>
        <v>2585540.02</v>
      </c>
      <c r="J10" s="35" t="s">
        <v>64</v>
      </c>
      <c r="K10" s="35" t="s">
        <v>64</v>
      </c>
      <c r="L10" s="35" t="s">
        <v>64</v>
      </c>
    </row>
    <row r="11" spans="1:13" ht="75" x14ac:dyDescent="0.25">
      <c r="A11" s="1">
        <v>5</v>
      </c>
      <c r="B11" s="13">
        <v>578516425</v>
      </c>
      <c r="C11" s="14" t="s">
        <v>45</v>
      </c>
      <c r="D11" s="14" t="s">
        <v>48</v>
      </c>
      <c r="E11" s="14" t="s">
        <v>60</v>
      </c>
      <c r="F11" s="15">
        <v>256914</v>
      </c>
      <c r="G11" s="16">
        <v>0.25</v>
      </c>
      <c r="H11" s="2">
        <f t="shared" si="0"/>
        <v>64228.5</v>
      </c>
      <c r="I11" s="2">
        <f>0.75*F11</f>
        <v>192685.5</v>
      </c>
      <c r="J11" s="32">
        <v>0.27010000000000001</v>
      </c>
      <c r="K11" s="33">
        <f t="shared" ref="K11" si="3">F11*J11</f>
        <v>69392.471399999995</v>
      </c>
      <c r="L11" s="33">
        <f t="shared" ref="L11" si="4">F11-K11</f>
        <v>187521.52860000002</v>
      </c>
      <c r="M11" s="34"/>
    </row>
    <row r="12" spans="1:13" ht="75" x14ac:dyDescent="0.25">
      <c r="A12" s="1">
        <v>6</v>
      </c>
      <c r="B12" s="13">
        <v>488627965</v>
      </c>
      <c r="C12" s="14" t="s">
        <v>54</v>
      </c>
      <c r="D12" s="14" t="s">
        <v>15</v>
      </c>
      <c r="E12" s="14" t="s">
        <v>60</v>
      </c>
      <c r="F12" s="15">
        <v>1027584</v>
      </c>
      <c r="G12" s="16">
        <v>0.25</v>
      </c>
      <c r="H12" s="2">
        <f t="shared" si="0"/>
        <v>256896</v>
      </c>
      <c r="I12" s="2">
        <f t="shared" ref="I12:I19" si="5">0.75*F12</f>
        <v>770688</v>
      </c>
      <c r="J12" s="35" t="s">
        <v>64</v>
      </c>
      <c r="K12" s="35" t="s">
        <v>64</v>
      </c>
      <c r="L12" s="35" t="s">
        <v>64</v>
      </c>
    </row>
    <row r="13" spans="1:13" ht="75" x14ac:dyDescent="0.25">
      <c r="A13" s="1">
        <v>7</v>
      </c>
      <c r="B13" s="13">
        <v>58500983</v>
      </c>
      <c r="C13" s="14" t="s">
        <v>50</v>
      </c>
      <c r="D13" s="14" t="s">
        <v>49</v>
      </c>
      <c r="E13" s="14" t="s">
        <v>60</v>
      </c>
      <c r="F13" s="15">
        <v>1496680</v>
      </c>
      <c r="G13" s="16">
        <v>0.25</v>
      </c>
      <c r="H13" s="2">
        <f t="shared" si="0"/>
        <v>374170</v>
      </c>
      <c r="I13" s="2">
        <f t="shared" si="5"/>
        <v>1122510</v>
      </c>
      <c r="J13" s="35" t="s">
        <v>64</v>
      </c>
      <c r="K13" s="35" t="s">
        <v>64</v>
      </c>
      <c r="L13" s="35" t="s">
        <v>64</v>
      </c>
    </row>
    <row r="14" spans="1:13" ht="75" x14ac:dyDescent="0.25">
      <c r="A14" s="1">
        <v>8</v>
      </c>
      <c r="B14" s="13">
        <v>508945133</v>
      </c>
      <c r="C14" s="14" t="s">
        <v>16</v>
      </c>
      <c r="D14" s="14" t="s">
        <v>17</v>
      </c>
      <c r="E14" s="14" t="s">
        <v>60</v>
      </c>
      <c r="F14" s="15">
        <v>186162</v>
      </c>
      <c r="G14" s="16">
        <v>0.25</v>
      </c>
      <c r="H14" s="2">
        <f t="shared" si="0"/>
        <v>46540.5</v>
      </c>
      <c r="I14" s="2">
        <f t="shared" si="5"/>
        <v>139621.5</v>
      </c>
      <c r="J14" s="35" t="s">
        <v>64</v>
      </c>
      <c r="K14" s="35" t="s">
        <v>64</v>
      </c>
      <c r="L14" s="35" t="s">
        <v>64</v>
      </c>
    </row>
    <row r="15" spans="1:13" ht="75" x14ac:dyDescent="0.25">
      <c r="A15" s="1">
        <v>9</v>
      </c>
      <c r="B15" s="13">
        <v>298625633</v>
      </c>
      <c r="C15" s="14" t="s">
        <v>56</v>
      </c>
      <c r="D15" s="14" t="s">
        <v>43</v>
      </c>
      <c r="E15" s="14" t="s">
        <v>60</v>
      </c>
      <c r="F15" s="15">
        <v>243504</v>
      </c>
      <c r="G15" s="16">
        <v>0.25</v>
      </c>
      <c r="H15" s="2">
        <f t="shared" si="0"/>
        <v>60876</v>
      </c>
      <c r="I15" s="2">
        <f t="shared" si="5"/>
        <v>182628</v>
      </c>
      <c r="J15" s="35" t="s">
        <v>64</v>
      </c>
      <c r="K15" s="35" t="s">
        <v>64</v>
      </c>
      <c r="L15" s="35" t="s">
        <v>64</v>
      </c>
    </row>
    <row r="16" spans="1:13" ht="75" x14ac:dyDescent="0.25">
      <c r="A16" s="1">
        <v>10</v>
      </c>
      <c r="B16" s="13">
        <v>499200077</v>
      </c>
      <c r="C16" s="14" t="s">
        <v>57</v>
      </c>
      <c r="D16" s="14" t="s">
        <v>44</v>
      </c>
      <c r="E16" s="14" t="s">
        <v>60</v>
      </c>
      <c r="F16" s="15">
        <v>302749</v>
      </c>
      <c r="G16" s="16">
        <v>0.25</v>
      </c>
      <c r="H16" s="2">
        <f t="shared" si="0"/>
        <v>75687.25</v>
      </c>
      <c r="I16" s="2">
        <f t="shared" si="5"/>
        <v>227061.75</v>
      </c>
      <c r="J16" s="35" t="s">
        <v>64</v>
      </c>
      <c r="K16" s="35" t="s">
        <v>64</v>
      </c>
      <c r="L16" s="35" t="s">
        <v>64</v>
      </c>
    </row>
    <row r="17" spans="1:12" ht="75" x14ac:dyDescent="0.25">
      <c r="A17" s="1">
        <v>11</v>
      </c>
      <c r="B17" s="13">
        <v>528515292</v>
      </c>
      <c r="C17" s="14" t="s">
        <v>18</v>
      </c>
      <c r="D17" s="14" t="s">
        <v>19</v>
      </c>
      <c r="E17" s="14" t="s">
        <v>60</v>
      </c>
      <c r="F17" s="15">
        <v>286035</v>
      </c>
      <c r="G17" s="16">
        <v>0.25</v>
      </c>
      <c r="H17" s="2">
        <f t="shared" si="0"/>
        <v>71508.75</v>
      </c>
      <c r="I17" s="2">
        <f t="shared" si="5"/>
        <v>214526.25</v>
      </c>
      <c r="J17" s="35" t="s">
        <v>64</v>
      </c>
      <c r="K17" s="35" t="s">
        <v>64</v>
      </c>
      <c r="L17" s="35" t="s">
        <v>64</v>
      </c>
    </row>
    <row r="18" spans="1:12" ht="75" x14ac:dyDescent="0.25">
      <c r="A18" s="3">
        <v>12</v>
      </c>
      <c r="B18" s="17">
        <v>518623343</v>
      </c>
      <c r="C18" s="18" t="s">
        <v>20</v>
      </c>
      <c r="D18" s="18" t="s">
        <v>21</v>
      </c>
      <c r="E18" s="14" t="s">
        <v>60</v>
      </c>
      <c r="F18" s="19">
        <v>1056867</v>
      </c>
      <c r="G18" s="20">
        <v>0.2525</v>
      </c>
      <c r="H18" s="4">
        <f t="shared" si="0"/>
        <v>266858.91749999998</v>
      </c>
      <c r="I18" s="4">
        <f>(1-0.2525)*F18</f>
        <v>790008.08250000002</v>
      </c>
      <c r="J18" s="35" t="s">
        <v>64</v>
      </c>
      <c r="K18" s="35" t="s">
        <v>64</v>
      </c>
      <c r="L18" s="35" t="s">
        <v>64</v>
      </c>
    </row>
    <row r="19" spans="1:12" ht="75" x14ac:dyDescent="0.25">
      <c r="A19" s="1">
        <v>13</v>
      </c>
      <c r="B19" s="13">
        <v>488512845</v>
      </c>
      <c r="C19" s="14" t="s">
        <v>47</v>
      </c>
      <c r="D19" s="14" t="s">
        <v>21</v>
      </c>
      <c r="E19" s="14" t="s">
        <v>60</v>
      </c>
      <c r="F19" s="15">
        <v>209071</v>
      </c>
      <c r="G19" s="16">
        <v>0.25</v>
      </c>
      <c r="H19" s="2">
        <f t="shared" si="0"/>
        <v>52267.75</v>
      </c>
      <c r="I19" s="2">
        <f t="shared" si="5"/>
        <v>156803.25</v>
      </c>
      <c r="J19" s="35" t="s">
        <v>64</v>
      </c>
      <c r="K19" s="35" t="s">
        <v>64</v>
      </c>
      <c r="L19" s="35" t="s">
        <v>64</v>
      </c>
    </row>
    <row r="20" spans="1:12" ht="60" x14ac:dyDescent="0.25">
      <c r="A20" s="1">
        <v>14</v>
      </c>
      <c r="B20" s="14" t="s">
        <v>22</v>
      </c>
      <c r="C20" s="14" t="s">
        <v>23</v>
      </c>
      <c r="D20" s="14" t="s">
        <v>24</v>
      </c>
      <c r="E20" s="14" t="s">
        <v>40</v>
      </c>
      <c r="F20" s="15">
        <v>1407440</v>
      </c>
      <c r="G20" s="20">
        <v>0.26</v>
      </c>
      <c r="H20" s="2">
        <f t="shared" si="0"/>
        <v>365934.4</v>
      </c>
      <c r="I20" s="2">
        <f t="shared" ref="I20:I28" si="6">0.74*F20</f>
        <v>1041505.6</v>
      </c>
      <c r="J20" s="35" t="s">
        <v>64</v>
      </c>
      <c r="K20" s="35" t="s">
        <v>64</v>
      </c>
      <c r="L20" s="35" t="s">
        <v>64</v>
      </c>
    </row>
    <row r="21" spans="1:12" ht="60" x14ac:dyDescent="0.25">
      <c r="A21" s="1">
        <v>14</v>
      </c>
      <c r="B21" s="14" t="s">
        <v>25</v>
      </c>
      <c r="C21" s="14" t="s">
        <v>26</v>
      </c>
      <c r="D21" s="14" t="s">
        <v>24</v>
      </c>
      <c r="E21" s="14" t="s">
        <v>40</v>
      </c>
      <c r="F21" s="15">
        <v>1079941.3999999999</v>
      </c>
      <c r="G21" s="20">
        <v>0.26</v>
      </c>
      <c r="H21" s="2">
        <f t="shared" si="0"/>
        <v>280784.76399999997</v>
      </c>
      <c r="I21" s="2">
        <f t="shared" si="6"/>
        <v>799156.63599999994</v>
      </c>
      <c r="J21" s="35" t="s">
        <v>64</v>
      </c>
      <c r="K21" s="35" t="s">
        <v>64</v>
      </c>
      <c r="L21" s="35" t="s">
        <v>64</v>
      </c>
    </row>
    <row r="22" spans="1:12" ht="60" x14ac:dyDescent="0.25">
      <c r="A22" s="1">
        <v>14</v>
      </c>
      <c r="B22" s="14" t="s">
        <v>27</v>
      </c>
      <c r="C22" s="14" t="s">
        <v>28</v>
      </c>
      <c r="D22" s="14" t="s">
        <v>24</v>
      </c>
      <c r="E22" s="14" t="s">
        <v>40</v>
      </c>
      <c r="F22" s="15">
        <v>762356</v>
      </c>
      <c r="G22" s="20">
        <v>0.26</v>
      </c>
      <c r="H22" s="2">
        <f t="shared" si="0"/>
        <v>198212.56</v>
      </c>
      <c r="I22" s="2">
        <f t="shared" si="6"/>
        <v>564143.43999999994</v>
      </c>
      <c r="J22" s="35" t="s">
        <v>64</v>
      </c>
      <c r="K22" s="35" t="s">
        <v>64</v>
      </c>
      <c r="L22" s="35" t="s">
        <v>64</v>
      </c>
    </row>
    <row r="23" spans="1:12" ht="60" x14ac:dyDescent="0.25">
      <c r="A23" s="1">
        <v>14</v>
      </c>
      <c r="B23" s="14" t="s">
        <v>29</v>
      </c>
      <c r="C23" s="14" t="s">
        <v>30</v>
      </c>
      <c r="D23" s="14" t="s">
        <v>24</v>
      </c>
      <c r="E23" s="14" t="s">
        <v>40</v>
      </c>
      <c r="F23" s="15">
        <v>191770</v>
      </c>
      <c r="G23" s="20">
        <v>0.26</v>
      </c>
      <c r="H23" s="2">
        <f t="shared" si="0"/>
        <v>49860.200000000004</v>
      </c>
      <c r="I23" s="2">
        <f t="shared" si="6"/>
        <v>141909.79999999999</v>
      </c>
      <c r="J23" s="35" t="s">
        <v>64</v>
      </c>
      <c r="K23" s="35" t="s">
        <v>64</v>
      </c>
      <c r="L23" s="35" t="s">
        <v>64</v>
      </c>
    </row>
    <row r="24" spans="1:12" ht="60" x14ac:dyDescent="0.25">
      <c r="A24" s="1">
        <v>14</v>
      </c>
      <c r="B24" s="14" t="s">
        <v>32</v>
      </c>
      <c r="C24" s="14" t="s">
        <v>58</v>
      </c>
      <c r="D24" s="14" t="s">
        <v>24</v>
      </c>
      <c r="E24" s="14" t="s">
        <v>40</v>
      </c>
      <c r="F24" s="15">
        <v>182766</v>
      </c>
      <c r="G24" s="20">
        <v>0.26</v>
      </c>
      <c r="H24" s="2">
        <f t="shared" si="0"/>
        <v>47519.16</v>
      </c>
      <c r="I24" s="2">
        <f t="shared" si="6"/>
        <v>135246.84</v>
      </c>
      <c r="J24" s="35" t="s">
        <v>64</v>
      </c>
      <c r="K24" s="35" t="s">
        <v>64</v>
      </c>
      <c r="L24" s="35" t="s">
        <v>64</v>
      </c>
    </row>
    <row r="25" spans="1:12" ht="60" x14ac:dyDescent="0.25">
      <c r="A25" s="1">
        <v>14</v>
      </c>
      <c r="B25" s="14" t="s">
        <v>33</v>
      </c>
      <c r="C25" s="14" t="s">
        <v>31</v>
      </c>
      <c r="D25" s="14" t="s">
        <v>24</v>
      </c>
      <c r="E25" s="14" t="s">
        <v>40</v>
      </c>
      <c r="F25" s="15">
        <v>715542</v>
      </c>
      <c r="G25" s="20">
        <v>0.26</v>
      </c>
      <c r="H25" s="2">
        <f t="shared" si="0"/>
        <v>186040.92</v>
      </c>
      <c r="I25" s="2">
        <f t="shared" si="6"/>
        <v>529501.07999999996</v>
      </c>
      <c r="J25" s="35" t="s">
        <v>64</v>
      </c>
      <c r="K25" s="35" t="s">
        <v>64</v>
      </c>
      <c r="L25" s="35" t="s">
        <v>64</v>
      </c>
    </row>
    <row r="26" spans="1:12" ht="60" x14ac:dyDescent="0.25">
      <c r="A26" s="1">
        <v>14</v>
      </c>
      <c r="B26" s="14" t="s">
        <v>35</v>
      </c>
      <c r="C26" s="14" t="s">
        <v>34</v>
      </c>
      <c r="D26" s="14" t="s">
        <v>24</v>
      </c>
      <c r="E26" s="14" t="s">
        <v>40</v>
      </c>
      <c r="F26" s="15">
        <v>253045</v>
      </c>
      <c r="G26" s="20">
        <v>0.26</v>
      </c>
      <c r="H26" s="2">
        <f t="shared" si="0"/>
        <v>65791.7</v>
      </c>
      <c r="I26" s="2">
        <f t="shared" si="6"/>
        <v>187253.3</v>
      </c>
      <c r="J26" s="35" t="s">
        <v>64</v>
      </c>
      <c r="K26" s="35" t="s">
        <v>64</v>
      </c>
      <c r="L26" s="35" t="s">
        <v>64</v>
      </c>
    </row>
    <row r="27" spans="1:12" ht="60" x14ac:dyDescent="0.25">
      <c r="A27" s="1">
        <v>14</v>
      </c>
      <c r="B27" s="14" t="s">
        <v>36</v>
      </c>
      <c r="C27" s="14" t="s">
        <v>37</v>
      </c>
      <c r="D27" s="14" t="s">
        <v>24</v>
      </c>
      <c r="E27" s="14" t="s">
        <v>40</v>
      </c>
      <c r="F27" s="15">
        <v>1386475.75</v>
      </c>
      <c r="G27" s="20">
        <v>0.26</v>
      </c>
      <c r="H27" s="2">
        <f t="shared" si="0"/>
        <v>360483.69500000001</v>
      </c>
      <c r="I27" s="2">
        <f t="shared" si="6"/>
        <v>1025992.0549999999</v>
      </c>
      <c r="J27" s="35" t="s">
        <v>64</v>
      </c>
      <c r="K27" s="35" t="s">
        <v>64</v>
      </c>
      <c r="L27" s="35" t="s">
        <v>64</v>
      </c>
    </row>
    <row r="28" spans="1:12" ht="60" x14ac:dyDescent="0.25">
      <c r="A28" s="1">
        <v>14</v>
      </c>
      <c r="B28" s="14" t="s">
        <v>38</v>
      </c>
      <c r="C28" s="14" t="s">
        <v>39</v>
      </c>
      <c r="D28" s="14" t="s">
        <v>24</v>
      </c>
      <c r="E28" s="14" t="s">
        <v>40</v>
      </c>
      <c r="F28" s="15">
        <v>557588.19999999995</v>
      </c>
      <c r="G28" s="21">
        <v>0.26</v>
      </c>
      <c r="H28" s="2">
        <f t="shared" si="0"/>
        <v>144972.932</v>
      </c>
      <c r="I28" s="2">
        <f t="shared" si="6"/>
        <v>412615.26799999998</v>
      </c>
      <c r="J28" s="35" t="s">
        <v>64</v>
      </c>
      <c r="K28" s="35" t="s">
        <v>64</v>
      </c>
      <c r="L28" s="35" t="s">
        <v>64</v>
      </c>
    </row>
    <row r="29" spans="1:12" ht="15.75" thickBot="1" x14ac:dyDescent="0.3">
      <c r="A29" s="7"/>
      <c r="B29" s="5"/>
      <c r="C29" s="5"/>
      <c r="D29" s="5"/>
      <c r="E29" s="5" t="s">
        <v>7</v>
      </c>
      <c r="F29" s="22">
        <f>SUM(F7:F28)</f>
        <v>18287149.25</v>
      </c>
      <c r="G29" s="23"/>
      <c r="H29" s="22">
        <f>SUM(H7:H28)</f>
        <v>4686068.2935000006</v>
      </c>
      <c r="I29" s="22">
        <f>SUM(I7:I28)</f>
        <v>13601080.956499999</v>
      </c>
      <c r="L29" s="22">
        <f>SUM(I12:I28,L11,I9:I10,L7:L8)</f>
        <v>13554762.947099999</v>
      </c>
    </row>
    <row r="30" spans="1:12" x14ac:dyDescent="0.25">
      <c r="A30" s="7" t="s">
        <v>8</v>
      </c>
      <c r="B30" s="24"/>
      <c r="C30" s="5"/>
      <c r="D30" s="5"/>
      <c r="E30" s="5"/>
      <c r="F30" s="25"/>
      <c r="G30" s="23"/>
      <c r="H30" s="25"/>
      <c r="I30" s="25"/>
    </row>
    <row r="31" spans="1:12" x14ac:dyDescent="0.25">
      <c r="A31" s="26" t="s">
        <v>59</v>
      </c>
      <c r="B31" s="5"/>
      <c r="C31" s="5"/>
      <c r="D31" s="5"/>
      <c r="E31" s="5"/>
      <c r="F31" s="25"/>
      <c r="G31" s="23"/>
      <c r="H31" s="25"/>
      <c r="I31" s="25"/>
    </row>
    <row r="32" spans="1:12" ht="15.75" x14ac:dyDescent="0.25">
      <c r="A32" s="7" t="s">
        <v>51</v>
      </c>
      <c r="B32" s="5"/>
      <c r="C32" s="5"/>
      <c r="D32" s="5"/>
      <c r="E32" s="5"/>
      <c r="F32" s="25"/>
      <c r="G32" s="23"/>
      <c r="H32" s="27"/>
      <c r="I32" s="25"/>
    </row>
  </sheetData>
  <mergeCells count="4">
    <mergeCell ref="A1:I1"/>
    <mergeCell ref="A2:I2"/>
    <mergeCell ref="A3:I3"/>
    <mergeCell ref="G4:H4"/>
  </mergeCells>
  <conditionalFormatting sqref="C7:C11">
    <cfRule type="containsText" dxfId="0" priority="1" operator="containsText" text="Yes">
      <formula>NOT(ISERROR(SEARCH("Yes",C7)))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Jennifer A</dc:creator>
  <cp:lastModifiedBy>Sapp, Kristen</cp:lastModifiedBy>
  <dcterms:created xsi:type="dcterms:W3CDTF">2025-08-01T12:55:21Z</dcterms:created>
  <dcterms:modified xsi:type="dcterms:W3CDTF">2026-03-12T15:18:30Z</dcterms:modified>
</cp:coreProperties>
</file>