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N:\drivew\DATA\OIL_GAS\ProductionReports\WEBSITE_SPREADSHEET_UPLOADS_\STATE_PRODUCTION_DATA_2000-CURRENT_WEBSITE_MONTHLY\"/>
    </mc:Choice>
  </mc:AlternateContent>
  <xr:revisionPtr revIDLastSave="0" documentId="13_ncr:1_{2C588B36-0082-4206-B8B2-D146CB0BE619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5" sheetId="32" r:id="rId1"/>
    <sheet name="scratch" sheetId="33" r:id="rId2"/>
    <sheet name="2024" sheetId="30" r:id="rId3"/>
    <sheet name="2023" sheetId="29" r:id="rId4"/>
    <sheet name="2022" sheetId="28" r:id="rId5"/>
    <sheet name="2021" sheetId="27" r:id="rId6"/>
    <sheet name="2020" sheetId="25" r:id="rId7"/>
    <sheet name="2019" sheetId="24" r:id="rId8"/>
    <sheet name="2018" sheetId="23" r:id="rId9"/>
    <sheet name="2017" sheetId="22" r:id="rId10"/>
    <sheet name="2016" sheetId="21" r:id="rId11"/>
    <sheet name="2015" sheetId="20" r:id="rId12"/>
    <sheet name="2014" sheetId="19" r:id="rId13"/>
    <sheet name="2013" sheetId="18" r:id="rId14"/>
    <sheet name="2012" sheetId="17" r:id="rId15"/>
    <sheet name="2011" sheetId="16" r:id="rId16"/>
    <sheet name="2010" sheetId="15" r:id="rId17"/>
    <sheet name="2009" sheetId="13" r:id="rId18"/>
    <sheet name="2008" sheetId="12" r:id="rId19"/>
    <sheet name="2007" sheetId="11" r:id="rId20"/>
    <sheet name="2006" sheetId="10" r:id="rId21"/>
    <sheet name="2005 " sheetId="9" r:id="rId22"/>
    <sheet name="2004" sheetId="8" r:id="rId23"/>
    <sheet name="2003" sheetId="6" r:id="rId24"/>
    <sheet name="2002" sheetId="5" r:id="rId25"/>
    <sheet name="2001" sheetId="4" r:id="rId26"/>
    <sheet name="2000" sheetId="1" r:id="rId27"/>
  </sheets>
  <definedNames>
    <definedName name="_xlnm.Print_Area" localSheetId="26">'2000'!$A$1:$P$570</definedName>
    <definedName name="_xlnm.Print_Area" localSheetId="25">'2001'!$A$1:$P$570</definedName>
    <definedName name="_xlnm.Print_Area" localSheetId="24">'2002'!$A$1:$P$570</definedName>
    <definedName name="_xlnm.Print_Area" localSheetId="23">'2003'!$A$1:$P$570</definedName>
    <definedName name="_xlnm.Print_Area" localSheetId="22">'2004'!$A$1:$P$434</definedName>
    <definedName name="_xlnm.Print_Area" localSheetId="21">'2005 '!$A$1:$P$434</definedName>
    <definedName name="_xlnm.Print_Area" localSheetId="20">'2006'!$A$1:$P$434</definedName>
    <definedName name="_xlnm.Print_Area" localSheetId="19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3" i="32" l="1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D280" i="32" s="1"/>
  <c r="I279" i="32"/>
  <c r="L278" i="32"/>
  <c r="K278" i="32"/>
  <c r="J278" i="32"/>
  <c r="I278" i="32"/>
  <c r="L277" i="32"/>
  <c r="K277" i="32"/>
  <c r="J277" i="32"/>
  <c r="H277" i="32"/>
  <c r="H280" i="32"/>
  <c r="G277" i="32"/>
  <c r="G280" i="32"/>
  <c r="F277" i="32"/>
  <c r="F280" i="32"/>
  <c r="E277" i="32"/>
  <c r="I277" i="32" s="1"/>
  <c r="I280" i="32" s="1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G273" i="32"/>
  <c r="F273" i="32"/>
  <c r="E273" i="32"/>
  <c r="D273" i="32"/>
  <c r="I273" i="32" s="1"/>
  <c r="L272" i="32"/>
  <c r="K272" i="32"/>
  <c r="J272" i="32"/>
  <c r="H272" i="32"/>
  <c r="G272" i="32"/>
  <c r="F272" i="32"/>
  <c r="F275" i="32" s="1"/>
  <c r="E272" i="32"/>
  <c r="D272" i="32"/>
  <c r="I272" i="32" s="1"/>
  <c r="L271" i="32"/>
  <c r="K271" i="32"/>
  <c r="J271" i="32"/>
  <c r="H271" i="32"/>
  <c r="G271" i="32"/>
  <c r="F271" i="32"/>
  <c r="E271" i="32"/>
  <c r="I271" i="32" s="1"/>
  <c r="D271" i="32"/>
  <c r="L270" i="32"/>
  <c r="K270" i="32"/>
  <c r="J270" i="32"/>
  <c r="H270" i="32"/>
  <c r="H275" i="32" s="1"/>
  <c r="G270" i="32"/>
  <c r="G275" i="32" s="1"/>
  <c r="G281" i="32" s="1"/>
  <c r="F270" i="32"/>
  <c r="E270" i="32"/>
  <c r="I270" i="32" s="1"/>
  <c r="D270" i="32"/>
  <c r="L269" i="32"/>
  <c r="K269" i="32"/>
  <c r="J269" i="32"/>
  <c r="H269" i="32"/>
  <c r="G269" i="32"/>
  <c r="F269" i="32"/>
  <c r="E269" i="32"/>
  <c r="E275" i="32"/>
  <c r="D269" i="32"/>
  <c r="D275" i="32" s="1"/>
  <c r="L268" i="32"/>
  <c r="K268" i="32"/>
  <c r="J268" i="32"/>
  <c r="H268" i="32"/>
  <c r="G268" i="32"/>
  <c r="F268" i="32"/>
  <c r="E268" i="32"/>
  <c r="D268" i="32"/>
  <c r="L258" i="32"/>
  <c r="L460" i="32"/>
  <c r="K258" i="32"/>
  <c r="K460" i="32" s="1"/>
  <c r="J258" i="32"/>
  <c r="J460" i="32"/>
  <c r="H258" i="32"/>
  <c r="H259" i="32" s="1"/>
  <c r="G258" i="32"/>
  <c r="G259" i="32" s="1"/>
  <c r="F258" i="32"/>
  <c r="E258" i="32"/>
  <c r="D258" i="32"/>
  <c r="I257" i="32"/>
  <c r="I256" i="32"/>
  <c r="I255" i="32"/>
  <c r="I258" i="32" s="1"/>
  <c r="L253" i="32"/>
  <c r="L259" i="32" s="1"/>
  <c r="L476" i="32" s="1"/>
  <c r="K253" i="32"/>
  <c r="K259" i="32" s="1"/>
  <c r="K476" i="32" s="1"/>
  <c r="J253" i="32"/>
  <c r="J444" i="32" s="1"/>
  <c r="H253" i="32"/>
  <c r="G253" i="32"/>
  <c r="F253" i="32"/>
  <c r="E253" i="32"/>
  <c r="D253" i="32"/>
  <c r="I252" i="32"/>
  <c r="I251" i="32"/>
  <c r="I250" i="32"/>
  <c r="I249" i="32"/>
  <c r="I248" i="32"/>
  <c r="I247" i="32"/>
  <c r="I253" i="32" s="1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 s="1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I55" i="32"/>
  <c r="I11" i="32"/>
  <c r="I17" i="32"/>
  <c r="K437" i="32"/>
  <c r="I236" i="32"/>
  <c r="F83" i="32"/>
  <c r="I104" i="32"/>
  <c r="I126" i="32"/>
  <c r="H83" i="32"/>
  <c r="D105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N11" i="32"/>
  <c r="N16" i="32"/>
  <c r="O35" i="32"/>
  <c r="O16" i="32"/>
  <c r="O33" i="32"/>
  <c r="N33" i="32"/>
  <c r="I77" i="32"/>
  <c r="I83" i="32"/>
  <c r="F259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L280" i="32" l="1"/>
  <c r="L444" i="32"/>
  <c r="E280" i="32"/>
  <c r="E281" i="32" s="1"/>
  <c r="H281" i="32"/>
  <c r="F281" i="32"/>
  <c r="D281" i="32"/>
  <c r="I259" i="32"/>
  <c r="I275" i="32"/>
  <c r="I281" i="32" s="1"/>
  <c r="K459" i="32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K281" i="32" l="1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193" i="32" l="1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277" i="32" l="1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258" i="32" l="1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O281" i="32" l="1"/>
  <c r="O286" i="32" s="1"/>
  <c r="O259" i="32"/>
  <c r="O264" i="32" s="1"/>
</calcChain>
</file>

<file path=xl/sharedStrings.xml><?xml version="1.0" encoding="utf-8"?>
<sst xmlns="http://schemas.openxmlformats.org/spreadsheetml/2006/main" count="18034" uniqueCount="184">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</sst>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0" borderId="1" xfId="1" applyFont="1" applyFill="1" applyBorder="1" applyAlignment="1">
      <alignment horizontal="right" wrapText="1"/>
    </xf>
    <xf numFmtId="0" fontId="43" fillId="0" borderId="1" xfId="1" applyFont="1" applyFill="1" applyBorder="1" applyAlignment="1">
      <alignment wrapText="1"/>
    </xf>
  </cellXfs>
  <cellStyles count="2">
    <cellStyle name="Normal" xfId="0" builtinId="0"/>
    <cellStyle name="Normal_scratch_1" xfId="1" xr:uid="{52335AC7-FBEA-41B6-9938-F3A82594380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63310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438759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1458073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1896832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abSelected="1" topLeftCell="A239" zoomScale="130" zoomScaleNormal="130" workbookViewId="0">
      <selection activeCell="N247" sqref="N247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7">
        <v>45658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0">
        <f>A1+31</f>
        <v>45689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12">
        <v>2</v>
      </c>
      <c r="G247" s="412">
        <v>3</v>
      </c>
      <c r="H247" s="412">
        <v>0</v>
      </c>
      <c r="I247" s="47">
        <f t="shared" si="63"/>
        <v>9</v>
      </c>
      <c r="J247" s="48">
        <v>7016</v>
      </c>
      <c r="K247" s="48">
        <v>1062</v>
      </c>
      <c r="L247" s="48">
        <v>266133</v>
      </c>
      <c r="M247" s="52"/>
      <c r="N247" s="50">
        <f t="shared" si="64"/>
        <v>49980.061999999998</v>
      </c>
      <c r="O247" s="50">
        <f t="shared" si="64"/>
        <v>4097.9230000000034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2</v>
      </c>
      <c r="G248" s="412">
        <v>6</v>
      </c>
      <c r="H248" s="412">
        <v>3</v>
      </c>
      <c r="I248" s="47">
        <f t="shared" si="63"/>
        <v>13</v>
      </c>
      <c r="J248" s="48">
        <v>4026</v>
      </c>
      <c r="K248" s="48">
        <v>616</v>
      </c>
      <c r="L248" s="48">
        <v>87778</v>
      </c>
      <c r="M248" s="52"/>
      <c r="N248" s="50">
        <f t="shared" si="64"/>
        <v>13987.471000000009</v>
      </c>
      <c r="O248" s="50">
        <f t="shared" si="64"/>
        <v>1298.2809999999988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1</v>
      </c>
      <c r="G250" s="412">
        <v>0</v>
      </c>
      <c r="H250" s="412">
        <v>0</v>
      </c>
      <c r="I250" s="47">
        <f t="shared" si="63"/>
        <v>2</v>
      </c>
      <c r="J250" s="48">
        <v>638</v>
      </c>
      <c r="K250" s="48">
        <v>0</v>
      </c>
      <c r="L250" s="48">
        <v>4430</v>
      </c>
      <c r="M250" s="52"/>
      <c r="N250" s="50">
        <f t="shared" si="64"/>
        <v>1571.8809999999992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0</v>
      </c>
      <c r="G251" s="46">
        <v>10</v>
      </c>
      <c r="H251" s="46">
        <v>4</v>
      </c>
      <c r="I251" s="47">
        <f t="shared" si="63"/>
        <v>16</v>
      </c>
      <c r="J251" s="48">
        <v>3903</v>
      </c>
      <c r="K251" s="48">
        <v>570</v>
      </c>
      <c r="L251" s="48">
        <v>78238</v>
      </c>
      <c r="M251" s="52"/>
      <c r="N251" s="50">
        <f t="shared" si="64"/>
        <v>22457.199000000022</v>
      </c>
      <c r="O251" s="50">
        <f t="shared" si="64"/>
        <v>2991.773000000001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3</v>
      </c>
      <c r="J252" s="48">
        <v>1545</v>
      </c>
      <c r="K252" s="48">
        <v>0</v>
      </c>
      <c r="L252" s="48">
        <v>2180</v>
      </c>
      <c r="M252" s="57"/>
      <c r="N252" s="50">
        <f t="shared" si="64"/>
        <v>1891.3734999999986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6</v>
      </c>
      <c r="G253" s="62">
        <f t="shared" si="65"/>
        <v>24</v>
      </c>
      <c r="H253" s="62">
        <f t="shared" si="65"/>
        <v>7</v>
      </c>
      <c r="I253" s="63">
        <f t="shared" si="65"/>
        <v>47</v>
      </c>
      <c r="J253" s="64">
        <f>SUM(J246:J252)</f>
        <v>17128</v>
      </c>
      <c r="K253" s="65">
        <f>SUM(K246:K252)</f>
        <v>2248</v>
      </c>
      <c r="L253" s="65">
        <f>SUM(L246:L252)</f>
        <v>438759</v>
      </c>
      <c r="M253" s="67"/>
      <c r="N253" s="68">
        <f>SUM(N246:N252)</f>
        <v>114542.05150000003</v>
      </c>
      <c r="O253" s="69">
        <f>SUM(O246:O252)</f>
        <v>10867.388000000003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>
        <v>25</v>
      </c>
      <c r="E255" s="412">
        <v>22</v>
      </c>
      <c r="F255" s="412">
        <v>0</v>
      </c>
      <c r="G255" s="412">
        <v>44</v>
      </c>
      <c r="H255" s="46">
        <v>0</v>
      </c>
      <c r="I255" s="47">
        <f>SUM(D255:H255)</f>
        <v>91</v>
      </c>
      <c r="J255" s="82">
        <v>44021</v>
      </c>
      <c r="K255" s="82">
        <v>759850</v>
      </c>
      <c r="L255" s="82">
        <v>1441162</v>
      </c>
      <c r="M255" s="50"/>
      <c r="N255" s="83">
        <f t="shared" ref="N255:O257" si="66">N233+(J255/1000)</f>
        <v>438531.25599999964</v>
      </c>
      <c r="O255" s="50">
        <f t="shared" si="66"/>
        <v>825044.58800000011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2161</v>
      </c>
      <c r="K256" s="82">
        <v>1139</v>
      </c>
      <c r="L256" s="82">
        <v>16911</v>
      </c>
      <c r="M256" s="50"/>
      <c r="N256" s="83">
        <f t="shared" si="66"/>
        <v>586.68299999999999</v>
      </c>
      <c r="O256" s="50">
        <f t="shared" si="66"/>
        <v>468.09999999999985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27</v>
      </c>
      <c r="E258" s="62">
        <f t="shared" si="67"/>
        <v>22</v>
      </c>
      <c r="F258" s="62">
        <f t="shared" si="67"/>
        <v>0</v>
      </c>
      <c r="G258" s="62">
        <f t="shared" si="67"/>
        <v>69</v>
      </c>
      <c r="H258" s="62">
        <f t="shared" si="67"/>
        <v>0</v>
      </c>
      <c r="I258" s="85">
        <f t="shared" si="67"/>
        <v>118</v>
      </c>
      <c r="J258" s="64">
        <f t="shared" si="67"/>
        <v>46182</v>
      </c>
      <c r="K258" s="65">
        <f t="shared" si="67"/>
        <v>760989</v>
      </c>
      <c r="L258" s="65">
        <f t="shared" si="67"/>
        <v>1458073</v>
      </c>
      <c r="M258" s="69"/>
      <c r="N258" s="68">
        <f>SUM(N255:N257)</f>
        <v>498636.96699999965</v>
      </c>
      <c r="O258" s="69">
        <f>SUM(O255:O257)</f>
        <v>890907.62600000016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37</v>
      </c>
      <c r="E259" s="90">
        <f t="shared" si="68"/>
        <v>22</v>
      </c>
      <c r="F259" s="90">
        <f t="shared" si="68"/>
        <v>6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63310</v>
      </c>
      <c r="K259" s="93">
        <f t="shared" si="68"/>
        <v>763237</v>
      </c>
      <c r="L259" s="93">
        <f t="shared" si="68"/>
        <v>1896832</v>
      </c>
      <c r="M259" s="94"/>
      <c r="N259" s="95">
        <f>N253+N258</f>
        <v>613179.01849999966</v>
      </c>
      <c r="O259" s="94">
        <f>O253+O258</f>
        <v>901775.0140000002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631168.01849999966</v>
      </c>
      <c r="O264" s="121">
        <f>O259+O260</f>
        <v>907917.0140000002</v>
      </c>
      <c r="P264" s="119"/>
      <c r="Q264" s="23"/>
    </row>
    <row r="265" spans="1:17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2</v>
      </c>
      <c r="G269" s="76">
        <f t="shared" si="69"/>
        <v>3</v>
      </c>
      <c r="H269" s="76">
        <f t="shared" si="69"/>
        <v>0</v>
      </c>
      <c r="I269" s="47">
        <f t="shared" si="70"/>
        <v>9</v>
      </c>
      <c r="J269" s="146">
        <f t="shared" si="71"/>
        <v>101006</v>
      </c>
      <c r="K269" s="50">
        <f t="shared" si="71"/>
        <v>15548</v>
      </c>
      <c r="L269" s="50">
        <f t="shared" si="72"/>
        <v>3243925</v>
      </c>
      <c r="M269" s="52"/>
      <c r="N269" s="50">
        <f t="shared" si="73"/>
        <v>49980.061999999998</v>
      </c>
      <c r="O269" s="50">
        <f t="shared" si="73"/>
        <v>4097.9230000000034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2</v>
      </c>
      <c r="G270" s="76">
        <f t="shared" si="69"/>
        <v>6</v>
      </c>
      <c r="H270" s="76">
        <f t="shared" si="69"/>
        <v>3</v>
      </c>
      <c r="I270" s="47">
        <f t="shared" si="70"/>
        <v>13</v>
      </c>
      <c r="J270" s="146">
        <f t="shared" si="71"/>
        <v>44634</v>
      </c>
      <c r="K270" s="50">
        <f t="shared" si="71"/>
        <v>7593</v>
      </c>
      <c r="L270" s="50">
        <f t="shared" si="72"/>
        <v>1015605</v>
      </c>
      <c r="M270" s="52"/>
      <c r="N270" s="50">
        <f t="shared" si="73"/>
        <v>13987.471000000009</v>
      </c>
      <c r="O270" s="50">
        <f t="shared" si="73"/>
        <v>1298.2809999999988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6946</v>
      </c>
      <c r="K272" s="50">
        <f t="shared" si="71"/>
        <v>0</v>
      </c>
      <c r="L272" s="50">
        <f t="shared" si="72"/>
        <v>48093</v>
      </c>
      <c r="M272" s="52"/>
      <c r="N272" s="50">
        <f t="shared" si="73"/>
        <v>1571.8809999999992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0</v>
      </c>
      <c r="G273" s="76">
        <f t="shared" si="69"/>
        <v>10</v>
      </c>
      <c r="H273" s="76">
        <f t="shared" si="69"/>
        <v>4</v>
      </c>
      <c r="I273" s="47">
        <f t="shared" si="70"/>
        <v>16</v>
      </c>
      <c r="J273" s="146">
        <f t="shared" si="71"/>
        <v>76166</v>
      </c>
      <c r="K273" s="50">
        <f t="shared" si="71"/>
        <v>7217</v>
      </c>
      <c r="L273" s="50">
        <f t="shared" si="72"/>
        <v>1125560</v>
      </c>
      <c r="M273" s="52"/>
      <c r="N273" s="50">
        <f t="shared" si="73"/>
        <v>22457.199000000022</v>
      </c>
      <c r="O273" s="50">
        <f t="shared" si="73"/>
        <v>2991.773000000001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1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3</v>
      </c>
      <c r="J274" s="146">
        <f t="shared" si="71"/>
        <v>22844</v>
      </c>
      <c r="K274" s="147">
        <f t="shared" si="71"/>
        <v>108</v>
      </c>
      <c r="L274" s="147">
        <f t="shared" si="72"/>
        <v>30719</v>
      </c>
      <c r="M274" s="57"/>
      <c r="N274" s="50">
        <f t="shared" si="73"/>
        <v>1891.3734999999986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10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7</v>
      </c>
      <c r="I275" s="152">
        <f t="shared" si="74"/>
        <v>47</v>
      </c>
      <c r="J275" s="153">
        <f t="shared" si="74"/>
        <v>251596</v>
      </c>
      <c r="K275" s="154">
        <f t="shared" si="74"/>
        <v>30466</v>
      </c>
      <c r="L275" s="155">
        <f t="shared" si="74"/>
        <v>5463902</v>
      </c>
      <c r="M275" s="156"/>
      <c r="N275" s="157">
        <f>SUM(N268:N274)</f>
        <v>114542.05150000003</v>
      </c>
      <c r="O275" s="158">
        <f>SUM(O268:O274)</f>
        <v>10867.388000000003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25</v>
      </c>
      <c r="E277" s="76">
        <f>E255</f>
        <v>22</v>
      </c>
      <c r="F277" s="76">
        <f>F255</f>
        <v>0</v>
      </c>
      <c r="G277" s="76">
        <f>G255</f>
        <v>44</v>
      </c>
      <c r="H277" s="76">
        <f>H255</f>
        <v>0</v>
      </c>
      <c r="I277" s="47">
        <f>SUM(D277:H277)</f>
        <v>91</v>
      </c>
      <c r="J277" s="146">
        <f t="shared" ref="J277:L279" si="75">J13+J35+J57+J79+J101+J123+J145+J167+J189+J211+J233+J255</f>
        <v>472011</v>
      </c>
      <c r="K277" s="77">
        <f t="shared" si="75"/>
        <v>8802276</v>
      </c>
      <c r="L277" s="77">
        <f t="shared" si="75"/>
        <v>19137188</v>
      </c>
      <c r="M277" s="50"/>
      <c r="N277" s="83">
        <f t="shared" ref="N277:O279" si="76">N255</f>
        <v>438531.25599999964</v>
      </c>
      <c r="O277" s="50">
        <f t="shared" si="76"/>
        <v>825044.58800000011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58960</v>
      </c>
      <c r="K278" s="77">
        <f t="shared" si="75"/>
        <v>62338</v>
      </c>
      <c r="L278" s="77">
        <f t="shared" si="75"/>
        <v>240857</v>
      </c>
      <c r="M278" s="50"/>
      <c r="N278" s="83">
        <f t="shared" si="76"/>
        <v>586.68299999999999</v>
      </c>
      <c r="O278" s="50">
        <f t="shared" si="76"/>
        <v>468.09999999999985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27</v>
      </c>
      <c r="E280" s="151">
        <f t="shared" si="77"/>
        <v>22</v>
      </c>
      <c r="F280" s="151">
        <f t="shared" si="77"/>
        <v>0</v>
      </c>
      <c r="G280" s="151">
        <f t="shared" si="77"/>
        <v>69</v>
      </c>
      <c r="H280" s="151">
        <f t="shared" si="77"/>
        <v>0</v>
      </c>
      <c r="I280" s="152">
        <f t="shared" si="77"/>
        <v>118</v>
      </c>
      <c r="J280" s="153">
        <f t="shared" si="77"/>
        <v>530971</v>
      </c>
      <c r="K280" s="154">
        <f t="shared" si="77"/>
        <v>8864614</v>
      </c>
      <c r="L280" s="154">
        <f t="shared" si="77"/>
        <v>19378045</v>
      </c>
      <c r="M280" s="158"/>
      <c r="N280" s="157">
        <f>SUM(N277:N279)</f>
        <v>498636.96699999965</v>
      </c>
      <c r="O280" s="158">
        <f>SUM(O277:O279)</f>
        <v>890907.62600000016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37</v>
      </c>
      <c r="E281" s="90">
        <f t="shared" si="78"/>
        <v>22</v>
      </c>
      <c r="F281" s="90">
        <f t="shared" si="78"/>
        <v>6</v>
      </c>
      <c r="G281" s="90">
        <f t="shared" si="78"/>
        <v>93</v>
      </c>
      <c r="H281" s="90">
        <f t="shared" si="78"/>
        <v>7</v>
      </c>
      <c r="I281" s="91">
        <f t="shared" si="78"/>
        <v>165</v>
      </c>
      <c r="J281" s="92">
        <f t="shared" si="78"/>
        <v>782567</v>
      </c>
      <c r="K281" s="93">
        <f t="shared" si="78"/>
        <v>8895080</v>
      </c>
      <c r="L281" s="93">
        <f t="shared" si="78"/>
        <v>24841947</v>
      </c>
      <c r="M281" s="94"/>
      <c r="N281" s="95">
        <f>N275+N280</f>
        <v>613179.01849999966</v>
      </c>
      <c r="O281" s="94">
        <f>O275+O280</f>
        <v>901775.0140000002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631168.01849999966</v>
      </c>
      <c r="O286" s="195">
        <f>O281+O282</f>
        <v>907917.0140000002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17128</v>
      </c>
      <c r="K444" s="209">
        <f>K253</f>
        <v>2248</v>
      </c>
      <c r="L444" s="209">
        <f>L253</f>
        <v>438759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46182</v>
      </c>
      <c r="K460" s="209">
        <f>K258</f>
        <v>760989</v>
      </c>
      <c r="L460" s="209">
        <f>L258</f>
        <v>1458073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63310</v>
      </c>
      <c r="K476" s="209">
        <f>K259</f>
        <v>763237</v>
      </c>
      <c r="L476" s="209">
        <f>L259</f>
        <v>1896832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5:G32"/>
  <sheetViews>
    <sheetView workbookViewId="0">
      <selection activeCell="E25" sqref="E25:G27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5" spans="1:7" ht="15" x14ac:dyDescent="0.25">
      <c r="A5" s="416" t="s">
        <v>164</v>
      </c>
      <c r="B5" s="416" t="s">
        <v>165</v>
      </c>
      <c r="C5" s="416" t="s">
        <v>161</v>
      </c>
      <c r="D5" s="416" t="s">
        <v>162</v>
      </c>
      <c r="E5" s="416" t="s">
        <v>160</v>
      </c>
      <c r="F5" s="416" t="s">
        <v>60</v>
      </c>
      <c r="G5" s="416" t="s">
        <v>163</v>
      </c>
    </row>
    <row r="6" spans="1:7" ht="15" x14ac:dyDescent="0.25">
      <c r="A6" s="426">
        <v>1</v>
      </c>
      <c r="B6" s="427" t="s">
        <v>166</v>
      </c>
      <c r="C6" s="426">
        <v>0</v>
      </c>
      <c r="D6" s="426">
        <v>0</v>
      </c>
      <c r="E6" s="426">
        <v>0</v>
      </c>
      <c r="F6" s="426">
        <v>2</v>
      </c>
      <c r="G6" s="426">
        <v>0</v>
      </c>
    </row>
    <row r="7" spans="1:7" ht="15" x14ac:dyDescent="0.25">
      <c r="A7" s="426">
        <v>2</v>
      </c>
      <c r="B7" s="427" t="s">
        <v>167</v>
      </c>
      <c r="C7" s="426">
        <v>4</v>
      </c>
      <c r="D7" s="426">
        <v>0</v>
      </c>
      <c r="E7" s="426">
        <v>2</v>
      </c>
      <c r="F7" s="426">
        <v>3</v>
      </c>
      <c r="G7" s="426">
        <v>0</v>
      </c>
    </row>
    <row r="8" spans="1:7" ht="15" x14ac:dyDescent="0.25">
      <c r="A8" s="426">
        <v>3</v>
      </c>
      <c r="B8" s="427" t="s">
        <v>168</v>
      </c>
      <c r="C8" s="426">
        <v>2</v>
      </c>
      <c r="D8" s="426">
        <v>0</v>
      </c>
      <c r="E8" s="426">
        <v>2</v>
      </c>
      <c r="F8" s="426">
        <v>6</v>
      </c>
      <c r="G8" s="426">
        <v>3</v>
      </c>
    </row>
    <row r="9" spans="1:7" ht="15" x14ac:dyDescent="0.25">
      <c r="A9" s="426">
        <v>4</v>
      </c>
      <c r="B9" s="427" t="s">
        <v>169</v>
      </c>
      <c r="C9" s="426">
        <v>0</v>
      </c>
      <c r="D9" s="426">
        <v>0</v>
      </c>
      <c r="E9" s="426">
        <v>0</v>
      </c>
      <c r="F9" s="426">
        <v>2</v>
      </c>
      <c r="G9" s="426">
        <v>0</v>
      </c>
    </row>
    <row r="10" spans="1:7" ht="15" x14ac:dyDescent="0.25">
      <c r="A10" s="426">
        <v>5</v>
      </c>
      <c r="B10" s="427" t="s">
        <v>170</v>
      </c>
      <c r="C10" s="426">
        <v>1</v>
      </c>
      <c r="D10" s="426">
        <v>0</v>
      </c>
      <c r="E10" s="426">
        <v>1</v>
      </c>
      <c r="F10" s="426">
        <v>0</v>
      </c>
      <c r="G10" s="426">
        <v>0</v>
      </c>
    </row>
    <row r="11" spans="1:7" ht="15" x14ac:dyDescent="0.25">
      <c r="A11" s="426">
        <v>6</v>
      </c>
      <c r="B11" s="427" t="s">
        <v>171</v>
      </c>
      <c r="C11" s="426">
        <v>2</v>
      </c>
      <c r="D11" s="426">
        <v>0</v>
      </c>
      <c r="E11" s="426">
        <v>0</v>
      </c>
      <c r="F11" s="426">
        <v>10</v>
      </c>
      <c r="G11" s="426">
        <v>4</v>
      </c>
    </row>
    <row r="12" spans="1:7" ht="15" x14ac:dyDescent="0.25">
      <c r="A12" s="426">
        <v>7</v>
      </c>
      <c r="B12" s="427" t="s">
        <v>172</v>
      </c>
      <c r="C12" s="426">
        <v>1</v>
      </c>
      <c r="D12" s="426">
        <v>0</v>
      </c>
      <c r="E12" s="426">
        <v>1</v>
      </c>
      <c r="F12" s="426">
        <v>1</v>
      </c>
      <c r="G12" s="426">
        <v>0</v>
      </c>
    </row>
    <row r="13" spans="1:7" ht="15" x14ac:dyDescent="0.25">
      <c r="A13" s="426">
        <v>8</v>
      </c>
      <c r="B13" s="427" t="s">
        <v>173</v>
      </c>
      <c r="C13" s="426">
        <v>25</v>
      </c>
      <c r="D13" s="426">
        <v>22</v>
      </c>
      <c r="E13" s="426">
        <v>0</v>
      </c>
      <c r="F13" s="426">
        <v>44</v>
      </c>
      <c r="G13" s="426">
        <v>0</v>
      </c>
    </row>
    <row r="14" spans="1:7" ht="15" x14ac:dyDescent="0.25">
      <c r="A14" s="426">
        <v>9</v>
      </c>
      <c r="B14" s="427" t="s">
        <v>174</v>
      </c>
      <c r="C14" s="426">
        <v>2</v>
      </c>
      <c r="D14" s="426">
        <v>0</v>
      </c>
      <c r="E14" s="426">
        <v>0</v>
      </c>
      <c r="F14" s="426">
        <v>1</v>
      </c>
      <c r="G14" s="426">
        <v>0</v>
      </c>
    </row>
    <row r="15" spans="1:7" ht="15" x14ac:dyDescent="0.25">
      <c r="A15" s="426">
        <v>10</v>
      </c>
      <c r="B15" s="427" t="s">
        <v>175</v>
      </c>
      <c r="C15" s="426">
        <v>0</v>
      </c>
      <c r="D15" s="426">
        <v>0</v>
      </c>
      <c r="E15" s="426">
        <v>0</v>
      </c>
      <c r="F15" s="426">
        <v>24</v>
      </c>
      <c r="G15" s="426">
        <v>0</v>
      </c>
    </row>
    <row r="17" spans="1:7" ht="15" x14ac:dyDescent="0.25">
      <c r="A17" s="416" t="s">
        <v>176</v>
      </c>
      <c r="B17" s="416" t="s">
        <v>177</v>
      </c>
      <c r="C17" s="416" t="s">
        <v>178</v>
      </c>
      <c r="D17" s="416" t="s">
        <v>179</v>
      </c>
      <c r="E17" s="416" t="s">
        <v>180</v>
      </c>
      <c r="F17" s="416" t="s">
        <v>182</v>
      </c>
      <c r="G17" s="416" t="s">
        <v>181</v>
      </c>
    </row>
    <row r="18" spans="1:7" ht="15" x14ac:dyDescent="0.25">
      <c r="A18" s="426">
        <v>1</v>
      </c>
      <c r="B18" s="427" t="s">
        <v>166</v>
      </c>
      <c r="C18" s="426">
        <v>12</v>
      </c>
      <c r="D18" s="426">
        <v>2025</v>
      </c>
      <c r="E18" s="426">
        <v>0</v>
      </c>
      <c r="F18" s="426">
        <v>0</v>
      </c>
      <c r="G18" s="426">
        <v>0</v>
      </c>
    </row>
    <row r="19" spans="1:7" ht="15" x14ac:dyDescent="0.25">
      <c r="A19" s="426">
        <v>2</v>
      </c>
      <c r="B19" s="427" t="s">
        <v>167</v>
      </c>
      <c r="C19" s="426">
        <v>12</v>
      </c>
      <c r="D19" s="426">
        <v>2025</v>
      </c>
      <c r="E19" s="426">
        <v>7016</v>
      </c>
      <c r="F19" s="426">
        <v>1062</v>
      </c>
      <c r="G19" s="426">
        <v>266133</v>
      </c>
    </row>
    <row r="20" spans="1:7" ht="15" x14ac:dyDescent="0.25">
      <c r="A20" s="426">
        <v>3</v>
      </c>
      <c r="B20" s="427" t="s">
        <v>168</v>
      </c>
      <c r="C20" s="426">
        <v>12</v>
      </c>
      <c r="D20" s="426">
        <v>2025</v>
      </c>
      <c r="E20" s="426">
        <v>4026</v>
      </c>
      <c r="F20" s="426">
        <v>616</v>
      </c>
      <c r="G20" s="426">
        <v>87778</v>
      </c>
    </row>
    <row r="21" spans="1:7" ht="15" x14ac:dyDescent="0.25">
      <c r="A21" s="426">
        <v>4</v>
      </c>
      <c r="B21" s="427" t="s">
        <v>169</v>
      </c>
      <c r="C21" s="426">
        <v>12</v>
      </c>
      <c r="D21" s="426">
        <v>2025</v>
      </c>
      <c r="E21" s="426">
        <v>0</v>
      </c>
      <c r="F21" s="426">
        <v>0</v>
      </c>
      <c r="G21" s="426">
        <v>0</v>
      </c>
    </row>
    <row r="22" spans="1:7" ht="15" x14ac:dyDescent="0.25">
      <c r="A22" s="426">
        <v>5</v>
      </c>
      <c r="B22" s="427" t="s">
        <v>170</v>
      </c>
      <c r="C22" s="426">
        <v>12</v>
      </c>
      <c r="D22" s="426">
        <v>2025</v>
      </c>
      <c r="E22" s="426">
        <v>638</v>
      </c>
      <c r="F22" s="426">
        <v>0</v>
      </c>
      <c r="G22" s="426">
        <v>4430</v>
      </c>
    </row>
    <row r="23" spans="1:7" ht="15" x14ac:dyDescent="0.25">
      <c r="A23" s="426">
        <v>6</v>
      </c>
      <c r="B23" s="427" t="s">
        <v>171</v>
      </c>
      <c r="C23" s="426">
        <v>12</v>
      </c>
      <c r="D23" s="426">
        <v>2025</v>
      </c>
      <c r="E23" s="426">
        <v>3903</v>
      </c>
      <c r="F23" s="426">
        <v>570</v>
      </c>
      <c r="G23" s="426">
        <v>78238</v>
      </c>
    </row>
    <row r="24" spans="1:7" ht="15" x14ac:dyDescent="0.25">
      <c r="A24" s="426">
        <v>7</v>
      </c>
      <c r="B24" s="427" t="s">
        <v>172</v>
      </c>
      <c r="C24" s="426">
        <v>12</v>
      </c>
      <c r="D24" s="426">
        <v>2025</v>
      </c>
      <c r="E24" s="426">
        <v>1545</v>
      </c>
      <c r="F24" s="426">
        <v>0</v>
      </c>
      <c r="G24" s="426">
        <v>2180</v>
      </c>
    </row>
    <row r="25" spans="1:7" ht="15" x14ac:dyDescent="0.25">
      <c r="A25" s="426">
        <v>8</v>
      </c>
      <c r="B25" s="427" t="s">
        <v>173</v>
      </c>
      <c r="C25" s="426">
        <v>12</v>
      </c>
      <c r="D25" s="426">
        <v>2025</v>
      </c>
      <c r="E25" s="426">
        <v>44021</v>
      </c>
      <c r="F25" s="426">
        <v>759850</v>
      </c>
      <c r="G25" s="426">
        <v>1441162</v>
      </c>
    </row>
    <row r="26" spans="1:7" ht="15" x14ac:dyDescent="0.25">
      <c r="A26" s="426">
        <v>9</v>
      </c>
      <c r="B26" s="427" t="s">
        <v>174</v>
      </c>
      <c r="C26" s="426">
        <v>12</v>
      </c>
      <c r="D26" s="426">
        <v>2025</v>
      </c>
      <c r="E26" s="426">
        <v>2161</v>
      </c>
      <c r="F26" s="426">
        <v>1139</v>
      </c>
      <c r="G26" s="426">
        <v>16911</v>
      </c>
    </row>
    <row r="27" spans="1:7" ht="15" x14ac:dyDescent="0.25">
      <c r="A27" s="426">
        <v>10</v>
      </c>
      <c r="B27" s="427" t="s">
        <v>175</v>
      </c>
      <c r="C27" s="426">
        <v>12</v>
      </c>
      <c r="D27" s="426">
        <v>2025</v>
      </c>
      <c r="E27" s="426">
        <v>0</v>
      </c>
      <c r="F27" s="426">
        <v>0</v>
      </c>
      <c r="G27" s="426">
        <v>0</v>
      </c>
    </row>
    <row r="32" spans="1:7" x14ac:dyDescent="0.2">
      <c r="B32" t="s">
        <v>183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3" t="s">
        <v>75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3" t="s">
        <v>74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3" t="s">
        <v>55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3" t="s">
        <v>54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45292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0">
        <f>A1+31</f>
        <v>45323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44927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0">
        <f>A1+31</f>
        <v>44958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0">
        <f>A1+31</f>
        <v>44593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2026-01-29T17:38:24Z</dcterms:modified>
</cp:coreProperties>
</file>