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Agosto_A\Downloads\"/>
    </mc:Choice>
  </mc:AlternateContent>
  <xr:revisionPtr revIDLastSave="0" documentId="8_{84F15E8F-EA3B-41B6-82AC-8A0E3E556067}" xr6:coauthVersionLast="47" xr6:coauthVersionMax="47" xr10:uidLastSave="{00000000-0000-0000-0000-000000000000}"/>
  <bookViews>
    <workbookView xWindow="-120" yWindow="-120" windowWidth="29040" windowHeight="15720" xr2:uid="{1B158D8A-B7B8-4282-8B3A-64E16DF87D07}"/>
  </bookViews>
  <sheets>
    <sheet name="Instructions" sheetId="5" r:id="rId1"/>
    <sheet name="Chemical Disinfection Crypto" sheetId="1" r:id="rId2"/>
    <sheet name="UV Disinfection" sheetId="2" r:id="rId3"/>
    <sheet name="Pathogen Compliance" sheetId="3" r:id="rId4"/>
    <sheet name="Signature" sheetId="4" r:id="rId5"/>
  </sheets>
  <externalReferences>
    <externalReference r:id="rId6"/>
  </externalReferences>
  <definedNames>
    <definedName name="_xlnm.Print_Area" localSheetId="1">'Chemical Disinfection Crypto'!$A$1:$O$438</definedName>
    <definedName name="_xlnm.Print_Area" localSheetId="4">Signature!$A$1:$A$18</definedName>
    <definedName name="_xlnm.Print_Area" localSheetId="2">'UV Disinfection'!$A$1:$H$38</definedName>
    <definedName name="TOC">'[1]TOC-Alk'!$W$23:$AA$28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 l="1"/>
  <c r="B2" i="3"/>
  <c r="B1" i="3"/>
  <c r="B3" i="3"/>
  <c r="B1" i="2"/>
  <c r="B2" i="2"/>
  <c r="B3" i="2"/>
  <c r="B19" i="3"/>
  <c r="F19" i="3"/>
  <c r="B20" i="3"/>
  <c r="F20" i="3"/>
  <c r="L437" i="1"/>
  <c r="L436" i="1"/>
  <c r="L435" i="1"/>
  <c r="L434" i="1"/>
  <c r="L433" i="1"/>
  <c r="L432" i="1"/>
  <c r="L431" i="1"/>
  <c r="L430" i="1"/>
  <c r="L429" i="1"/>
  <c r="L428" i="1"/>
  <c r="L427" i="1"/>
  <c r="L424" i="1"/>
  <c r="L423" i="1"/>
  <c r="L422" i="1"/>
  <c r="L421" i="1"/>
  <c r="L420" i="1"/>
  <c r="L418" i="1"/>
  <c r="L417" i="1"/>
  <c r="L416" i="1"/>
  <c r="L415" i="1"/>
  <c r="L414" i="1"/>
  <c r="L411" i="1"/>
  <c r="L410" i="1"/>
  <c r="L409" i="1"/>
  <c r="L408" i="1"/>
  <c r="L407" i="1"/>
  <c r="L406" i="1"/>
  <c r="L405" i="1"/>
  <c r="L404" i="1"/>
  <c r="L403" i="1"/>
  <c r="L402" i="1"/>
  <c r="L401" i="1"/>
  <c r="L400" i="1"/>
  <c r="L398" i="1"/>
  <c r="L397" i="1"/>
  <c r="L396" i="1"/>
  <c r="L395" i="1"/>
  <c r="L394" i="1"/>
  <c r="L393" i="1"/>
  <c r="L392" i="1"/>
  <c r="L391" i="1"/>
  <c r="L390" i="1"/>
  <c r="L389" i="1"/>
  <c r="L388" i="1"/>
  <c r="L387" i="1"/>
  <c r="L385" i="1"/>
  <c r="L384" i="1"/>
  <c r="L383" i="1"/>
  <c r="L382" i="1"/>
  <c r="L381" i="1"/>
  <c r="L380" i="1"/>
  <c r="L379" i="1"/>
  <c r="L378" i="1"/>
  <c r="L377" i="1"/>
  <c r="L376" i="1"/>
  <c r="L375" i="1"/>
  <c r="L374" i="1"/>
  <c r="L372" i="1"/>
  <c r="L371" i="1"/>
  <c r="L370" i="1"/>
  <c r="L369" i="1"/>
  <c r="L368" i="1"/>
  <c r="L367" i="1"/>
  <c r="L366" i="1"/>
  <c r="L365" i="1"/>
  <c r="L364" i="1"/>
  <c r="L363" i="1"/>
  <c r="L362" i="1"/>
  <c r="L361" i="1"/>
  <c r="L359" i="1"/>
  <c r="L358" i="1"/>
  <c r="L357" i="1"/>
  <c r="L356" i="1"/>
  <c r="L355" i="1"/>
  <c r="L354" i="1"/>
  <c r="L353" i="1"/>
  <c r="L352" i="1"/>
  <c r="L351" i="1"/>
  <c r="L350" i="1"/>
  <c r="L349" i="1"/>
  <c r="L348" i="1"/>
  <c r="L346" i="1"/>
  <c r="L345" i="1"/>
  <c r="L344" i="1"/>
  <c r="L343" i="1"/>
  <c r="L342" i="1"/>
  <c r="L341" i="1"/>
  <c r="L340" i="1"/>
  <c r="L339" i="1"/>
  <c r="L338" i="1"/>
  <c r="L337" i="1"/>
  <c r="L336" i="1"/>
  <c r="L335" i="1"/>
  <c r="L333" i="1"/>
  <c r="L332" i="1"/>
  <c r="L331" i="1"/>
  <c r="L330" i="1"/>
  <c r="L329" i="1"/>
  <c r="L328" i="1"/>
  <c r="L327" i="1"/>
  <c r="L326" i="1"/>
  <c r="L325" i="1"/>
  <c r="L324" i="1"/>
  <c r="L323" i="1"/>
  <c r="L322" i="1"/>
  <c r="L320" i="1"/>
  <c r="L319" i="1"/>
  <c r="L318" i="1"/>
  <c r="L317" i="1"/>
  <c r="L316" i="1"/>
  <c r="L315" i="1"/>
  <c r="L314" i="1"/>
  <c r="L313" i="1"/>
  <c r="L312" i="1"/>
  <c r="L311" i="1"/>
  <c r="L310" i="1"/>
  <c r="L309" i="1"/>
  <c r="L307" i="1"/>
  <c r="L306" i="1"/>
  <c r="L305" i="1"/>
  <c r="L304" i="1"/>
  <c r="L303" i="1"/>
  <c r="L302" i="1"/>
  <c r="L301" i="1"/>
  <c r="L300" i="1"/>
  <c r="L299" i="1"/>
  <c r="L298" i="1"/>
  <c r="L297" i="1"/>
  <c r="L296" i="1"/>
  <c r="L294" i="1"/>
  <c r="L293" i="1"/>
  <c r="L292" i="1"/>
  <c r="L291" i="1"/>
  <c r="L290" i="1"/>
  <c r="L289" i="1"/>
  <c r="L288" i="1"/>
  <c r="L287" i="1"/>
  <c r="L286" i="1"/>
  <c r="L285" i="1"/>
  <c r="L284" i="1"/>
  <c r="L283" i="1"/>
  <c r="L281" i="1"/>
  <c r="L280" i="1"/>
  <c r="L279" i="1"/>
  <c r="L278" i="1"/>
  <c r="L277" i="1"/>
  <c r="L276" i="1"/>
  <c r="L275" i="1"/>
  <c r="L274" i="1"/>
  <c r="L273" i="1"/>
  <c r="L272" i="1"/>
  <c r="L271" i="1"/>
  <c r="L270" i="1"/>
  <c r="L268" i="1"/>
  <c r="L267" i="1"/>
  <c r="L266" i="1"/>
  <c r="L265" i="1"/>
  <c r="L264" i="1"/>
  <c r="L263" i="1"/>
  <c r="L262" i="1"/>
  <c r="L261" i="1"/>
  <c r="L260" i="1"/>
  <c r="L259" i="1"/>
  <c r="L258" i="1"/>
  <c r="L257" i="1"/>
  <c r="L255" i="1"/>
  <c r="L254" i="1"/>
  <c r="L253" i="1"/>
  <c r="L252" i="1"/>
  <c r="L251" i="1"/>
  <c r="L250" i="1"/>
  <c r="L249" i="1"/>
  <c r="L248" i="1"/>
  <c r="L247" i="1"/>
  <c r="L246" i="1"/>
  <c r="L245" i="1"/>
  <c r="L244" i="1"/>
  <c r="L242" i="1"/>
  <c r="L241" i="1"/>
  <c r="L240" i="1"/>
  <c r="L239" i="1"/>
  <c r="L238" i="1"/>
  <c r="L237" i="1"/>
  <c r="L236" i="1"/>
  <c r="L235" i="1"/>
  <c r="L234" i="1"/>
  <c r="L233" i="1"/>
  <c r="L232" i="1"/>
  <c r="L231" i="1"/>
  <c r="L229" i="1"/>
  <c r="L228" i="1"/>
  <c r="L227" i="1"/>
  <c r="L226" i="1"/>
  <c r="L225" i="1"/>
  <c r="L224" i="1"/>
  <c r="L223" i="1"/>
  <c r="L222" i="1"/>
  <c r="L221" i="1"/>
  <c r="L220" i="1"/>
  <c r="L219" i="1"/>
  <c r="L218" i="1"/>
  <c r="L216" i="1"/>
  <c r="L215" i="1"/>
  <c r="L214" i="1"/>
  <c r="L213" i="1"/>
  <c r="L212" i="1"/>
  <c r="L211" i="1"/>
  <c r="L210" i="1"/>
  <c r="L209" i="1"/>
  <c r="L208" i="1"/>
  <c r="L207" i="1"/>
  <c r="L206" i="1"/>
  <c r="L205" i="1"/>
  <c r="L201" i="1"/>
  <c r="L203" i="1"/>
  <c r="L202" i="1"/>
  <c r="L200" i="1"/>
  <c r="L199" i="1"/>
  <c r="L198" i="1"/>
  <c r="L197" i="1"/>
  <c r="L196" i="1"/>
  <c r="L195" i="1"/>
  <c r="L194" i="1"/>
  <c r="L193" i="1"/>
  <c r="L192" i="1"/>
  <c r="L190" i="1"/>
  <c r="L189" i="1"/>
  <c r="L188" i="1"/>
  <c r="L187" i="1"/>
  <c r="L186" i="1"/>
  <c r="L185" i="1"/>
  <c r="L184" i="1"/>
  <c r="L183" i="1"/>
  <c r="L182" i="1"/>
  <c r="L181" i="1"/>
  <c r="L180" i="1"/>
  <c r="L179" i="1"/>
  <c r="L177" i="1"/>
  <c r="L176" i="1"/>
  <c r="L175" i="1"/>
  <c r="L174" i="1"/>
  <c r="L173" i="1"/>
  <c r="L172" i="1"/>
  <c r="L171" i="1"/>
  <c r="L170" i="1"/>
  <c r="L169" i="1"/>
  <c r="L168" i="1"/>
  <c r="L167" i="1"/>
  <c r="L166" i="1"/>
  <c r="L164" i="1"/>
  <c r="L163" i="1"/>
  <c r="L162" i="1"/>
  <c r="L161" i="1"/>
  <c r="L160" i="1"/>
  <c r="L159" i="1"/>
  <c r="L158" i="1"/>
  <c r="L157" i="1"/>
  <c r="L156" i="1"/>
  <c r="L155" i="1"/>
  <c r="L154" i="1"/>
  <c r="L153" i="1"/>
  <c r="L151" i="1"/>
  <c r="L150" i="1"/>
  <c r="L149" i="1"/>
  <c r="L148" i="1"/>
  <c r="L147" i="1"/>
  <c r="L146" i="1"/>
  <c r="L145" i="1"/>
  <c r="L144" i="1"/>
  <c r="L143" i="1"/>
  <c r="L142" i="1"/>
  <c r="L141" i="1"/>
  <c r="L140" i="1"/>
  <c r="L138" i="1"/>
  <c r="L137" i="1"/>
  <c r="L136" i="1"/>
  <c r="L135" i="1"/>
  <c r="L134" i="1"/>
  <c r="L133" i="1"/>
  <c r="L132" i="1"/>
  <c r="L131" i="1"/>
  <c r="L130" i="1"/>
  <c r="L129" i="1"/>
  <c r="L128" i="1"/>
  <c r="L125" i="1"/>
  <c r="L124" i="1"/>
  <c r="L123" i="1"/>
  <c r="L122" i="1"/>
  <c r="L121" i="1"/>
  <c r="L120" i="1"/>
  <c r="L119" i="1"/>
  <c r="L118" i="1"/>
  <c r="L117" i="1"/>
  <c r="L116" i="1"/>
  <c r="L115" i="1"/>
  <c r="L114" i="1"/>
  <c r="L112" i="1"/>
  <c r="L111" i="1"/>
  <c r="L110" i="1"/>
  <c r="L109" i="1"/>
  <c r="L108" i="1"/>
  <c r="L107" i="1"/>
  <c r="L106" i="1"/>
  <c r="L105" i="1"/>
  <c r="L104" i="1"/>
  <c r="L103" i="1"/>
  <c r="L102" i="1"/>
  <c r="L101" i="1"/>
  <c r="L99" i="1"/>
  <c r="L98" i="1"/>
  <c r="L97" i="1"/>
  <c r="L96" i="1"/>
  <c r="L95" i="1"/>
  <c r="L94" i="1"/>
  <c r="L93" i="1"/>
  <c r="L92" i="1"/>
  <c r="L91" i="1"/>
  <c r="L90" i="1"/>
  <c r="L89" i="1"/>
  <c r="L88" i="1"/>
  <c r="L86" i="1"/>
  <c r="L85" i="1"/>
  <c r="L84" i="1"/>
  <c r="L83" i="1"/>
  <c r="L82" i="1"/>
  <c r="L81" i="1"/>
  <c r="L80" i="1"/>
  <c r="L79" i="1"/>
  <c r="L78" i="1"/>
  <c r="L77" i="1"/>
  <c r="L76" i="1"/>
  <c r="L75" i="1"/>
  <c r="L73" i="1"/>
  <c r="L72" i="1"/>
  <c r="L71" i="1"/>
  <c r="L70" i="1"/>
  <c r="L69" i="1"/>
  <c r="L68" i="1"/>
  <c r="L67" i="1"/>
  <c r="L66" i="1"/>
  <c r="L65" i="1"/>
  <c r="L64" i="1"/>
  <c r="L63" i="1"/>
  <c r="L62" i="1"/>
  <c r="L60" i="1"/>
  <c r="L59" i="1"/>
  <c r="L58" i="1"/>
  <c r="L57" i="1"/>
  <c r="L56" i="1"/>
  <c r="L55" i="1"/>
  <c r="L54" i="1"/>
  <c r="L53" i="1"/>
  <c r="L52" i="1"/>
  <c r="L51" i="1"/>
  <c r="L50" i="1"/>
  <c r="L49" i="1"/>
  <c r="L47" i="1"/>
  <c r="L46" i="1"/>
  <c r="L45" i="1"/>
  <c r="L44" i="1"/>
  <c r="L43" i="1"/>
  <c r="L42" i="1"/>
  <c r="L41" i="1"/>
  <c r="L40" i="1"/>
  <c r="L39" i="1"/>
  <c r="L38" i="1"/>
  <c r="B52" i="3"/>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F6" i="2"/>
  <c r="E6" i="2"/>
  <c r="F8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5"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O437" i="1"/>
  <c r="O436" i="1"/>
  <c r="O435" i="1"/>
  <c r="O434" i="1"/>
  <c r="O433" i="1"/>
  <c r="O432" i="1"/>
  <c r="O431" i="1"/>
  <c r="O430" i="1"/>
  <c r="O429" i="1"/>
  <c r="O428" i="1"/>
  <c r="O427" i="1"/>
  <c r="O424" i="1"/>
  <c r="O423" i="1"/>
  <c r="O422" i="1"/>
  <c r="O421" i="1"/>
  <c r="O420" i="1"/>
  <c r="O419" i="1"/>
  <c r="O418" i="1"/>
  <c r="O417" i="1"/>
  <c r="O416" i="1"/>
  <c r="O415" i="1"/>
  <c r="O414" i="1"/>
  <c r="O413" i="1"/>
  <c r="O411" i="1"/>
  <c r="O410" i="1"/>
  <c r="O409" i="1"/>
  <c r="O408" i="1"/>
  <c r="O407" i="1"/>
  <c r="O406" i="1"/>
  <c r="O405" i="1"/>
  <c r="O404" i="1"/>
  <c r="O403" i="1"/>
  <c r="O402" i="1"/>
  <c r="O401" i="1"/>
  <c r="O400" i="1"/>
  <c r="O398" i="1"/>
  <c r="O397" i="1"/>
  <c r="O396" i="1"/>
  <c r="O395" i="1"/>
  <c r="O394" i="1"/>
  <c r="O393" i="1"/>
  <c r="O392" i="1"/>
  <c r="O391" i="1"/>
  <c r="O390" i="1"/>
  <c r="O389" i="1"/>
  <c r="O388" i="1"/>
  <c r="O387" i="1"/>
  <c r="O385" i="1"/>
  <c r="O384" i="1"/>
  <c r="O383" i="1"/>
  <c r="O382" i="1"/>
  <c r="O381" i="1"/>
  <c r="O380" i="1"/>
  <c r="O379" i="1"/>
  <c r="O378" i="1"/>
  <c r="O377" i="1"/>
  <c r="O376" i="1"/>
  <c r="O375" i="1"/>
  <c r="O374" i="1"/>
  <c r="O372" i="1"/>
  <c r="O371" i="1"/>
  <c r="O370" i="1"/>
  <c r="O369" i="1"/>
  <c r="O368" i="1"/>
  <c r="O367" i="1"/>
  <c r="O366" i="1"/>
  <c r="O365" i="1"/>
  <c r="O364" i="1"/>
  <c r="O363" i="1"/>
  <c r="O362" i="1"/>
  <c r="O361" i="1"/>
  <c r="O359" i="1"/>
  <c r="O358" i="1"/>
  <c r="O357" i="1"/>
  <c r="O356" i="1"/>
  <c r="O355" i="1"/>
  <c r="O354" i="1"/>
  <c r="O353" i="1"/>
  <c r="O352" i="1"/>
  <c r="O351" i="1"/>
  <c r="O350" i="1"/>
  <c r="O349" i="1"/>
  <c r="O348" i="1"/>
  <c r="O346" i="1"/>
  <c r="O345" i="1"/>
  <c r="O344" i="1"/>
  <c r="O343" i="1"/>
  <c r="O342" i="1"/>
  <c r="O341" i="1"/>
  <c r="O340" i="1"/>
  <c r="O339" i="1"/>
  <c r="O338" i="1"/>
  <c r="O337" i="1"/>
  <c r="O336" i="1"/>
  <c r="O335" i="1"/>
  <c r="O333" i="1"/>
  <c r="O332" i="1"/>
  <c r="O331" i="1"/>
  <c r="O330" i="1"/>
  <c r="O329" i="1"/>
  <c r="O328" i="1"/>
  <c r="O327" i="1"/>
  <c r="O326" i="1"/>
  <c r="O325" i="1"/>
  <c r="O324" i="1"/>
  <c r="O323" i="1"/>
  <c r="O322" i="1"/>
  <c r="O320" i="1"/>
  <c r="O319" i="1"/>
  <c r="O318" i="1"/>
  <c r="O317" i="1"/>
  <c r="O316" i="1"/>
  <c r="O315" i="1"/>
  <c r="O314" i="1"/>
  <c r="O313" i="1"/>
  <c r="O312" i="1"/>
  <c r="O311" i="1"/>
  <c r="O310" i="1"/>
  <c r="O309" i="1"/>
  <c r="O307" i="1"/>
  <c r="O306" i="1"/>
  <c r="O305" i="1"/>
  <c r="O304" i="1"/>
  <c r="O303" i="1"/>
  <c r="O302" i="1"/>
  <c r="O301" i="1"/>
  <c r="O300" i="1"/>
  <c r="O299" i="1"/>
  <c r="O298" i="1"/>
  <c r="O297" i="1"/>
  <c r="O296" i="1"/>
  <c r="O294" i="1"/>
  <c r="O293" i="1"/>
  <c r="O292" i="1"/>
  <c r="O291" i="1"/>
  <c r="O290" i="1"/>
  <c r="O289" i="1"/>
  <c r="O288" i="1"/>
  <c r="O287" i="1"/>
  <c r="O286" i="1"/>
  <c r="O285" i="1"/>
  <c r="O284" i="1"/>
  <c r="O283" i="1"/>
  <c r="O281" i="1"/>
  <c r="O280" i="1"/>
  <c r="O279" i="1"/>
  <c r="O278" i="1"/>
  <c r="O277" i="1"/>
  <c r="O276" i="1"/>
  <c r="O275" i="1"/>
  <c r="O274" i="1"/>
  <c r="O273" i="1"/>
  <c r="O272" i="1"/>
  <c r="O271" i="1"/>
  <c r="O270" i="1"/>
  <c r="O268" i="1"/>
  <c r="O267" i="1"/>
  <c r="O266" i="1"/>
  <c r="O265" i="1"/>
  <c r="O264" i="1"/>
  <c r="O263" i="1"/>
  <c r="O262" i="1"/>
  <c r="O261" i="1"/>
  <c r="O260" i="1"/>
  <c r="O259" i="1"/>
  <c r="O258" i="1"/>
  <c r="O257" i="1"/>
  <c r="O255" i="1"/>
  <c r="O254" i="1"/>
  <c r="O253" i="1"/>
  <c r="O252" i="1"/>
  <c r="O251" i="1"/>
  <c r="O250" i="1"/>
  <c r="O249" i="1"/>
  <c r="O248" i="1"/>
  <c r="O247" i="1"/>
  <c r="O246" i="1"/>
  <c r="O245" i="1"/>
  <c r="O244" i="1"/>
  <c r="O242" i="1"/>
  <c r="O241" i="1"/>
  <c r="O240" i="1"/>
  <c r="O239" i="1"/>
  <c r="O238" i="1"/>
  <c r="O237" i="1"/>
  <c r="O236" i="1"/>
  <c r="O235" i="1"/>
  <c r="O234" i="1"/>
  <c r="O233" i="1"/>
  <c r="O232" i="1"/>
  <c r="O231" i="1"/>
  <c r="O229" i="1"/>
  <c r="O228" i="1"/>
  <c r="O227" i="1"/>
  <c r="O226" i="1"/>
  <c r="O225" i="1"/>
  <c r="O224" i="1"/>
  <c r="O223" i="1"/>
  <c r="O222" i="1"/>
  <c r="O221" i="1"/>
  <c r="O220" i="1"/>
  <c r="O219" i="1"/>
  <c r="O218" i="1"/>
  <c r="O216" i="1"/>
  <c r="O215" i="1"/>
  <c r="O214" i="1"/>
  <c r="O213" i="1"/>
  <c r="O212" i="1"/>
  <c r="O211" i="1"/>
  <c r="O210" i="1"/>
  <c r="O209" i="1"/>
  <c r="O208" i="1"/>
  <c r="O207" i="1"/>
  <c r="O206" i="1"/>
  <c r="O205" i="1"/>
  <c r="O203" i="1"/>
  <c r="O202" i="1"/>
  <c r="O201" i="1"/>
  <c r="O200" i="1"/>
  <c r="O199" i="1"/>
  <c r="O198" i="1"/>
  <c r="O197" i="1"/>
  <c r="O196" i="1"/>
  <c r="O195" i="1"/>
  <c r="O194" i="1"/>
  <c r="O193" i="1"/>
  <c r="O192" i="1"/>
  <c r="O190" i="1"/>
  <c r="O189" i="1"/>
  <c r="O188" i="1"/>
  <c r="O187" i="1"/>
  <c r="O186" i="1"/>
  <c r="O185" i="1"/>
  <c r="O184" i="1"/>
  <c r="O183" i="1"/>
  <c r="O182" i="1"/>
  <c r="O181" i="1"/>
  <c r="O180" i="1"/>
  <c r="O179" i="1"/>
  <c r="O177" i="1"/>
  <c r="O176" i="1"/>
  <c r="O175" i="1"/>
  <c r="O174" i="1"/>
  <c r="O173" i="1"/>
  <c r="O172" i="1"/>
  <c r="O171" i="1"/>
  <c r="O170" i="1"/>
  <c r="O169" i="1"/>
  <c r="O168" i="1"/>
  <c r="O167" i="1"/>
  <c r="O166" i="1"/>
  <c r="O164" i="1"/>
  <c r="O163" i="1"/>
  <c r="O162" i="1"/>
  <c r="O161" i="1"/>
  <c r="O160" i="1"/>
  <c r="O159" i="1"/>
  <c r="O158" i="1"/>
  <c r="O157" i="1"/>
  <c r="O156" i="1"/>
  <c r="O155" i="1"/>
  <c r="O154" i="1"/>
  <c r="O153" i="1"/>
  <c r="O151" i="1"/>
  <c r="O150" i="1"/>
  <c r="O149" i="1"/>
  <c r="O148" i="1"/>
  <c r="O147" i="1"/>
  <c r="O146" i="1"/>
  <c r="O145" i="1"/>
  <c r="O144" i="1"/>
  <c r="O143" i="1"/>
  <c r="O142" i="1"/>
  <c r="O141" i="1"/>
  <c r="O140" i="1"/>
  <c r="O138" i="1"/>
  <c r="O137" i="1"/>
  <c r="O136" i="1"/>
  <c r="O135" i="1"/>
  <c r="O134" i="1"/>
  <c r="O133" i="1"/>
  <c r="O132" i="1"/>
  <c r="O131" i="1"/>
  <c r="O130" i="1"/>
  <c r="O129" i="1"/>
  <c r="O128" i="1"/>
  <c r="O125" i="1"/>
  <c r="O124" i="1"/>
  <c r="O123" i="1"/>
  <c r="O122" i="1"/>
  <c r="O121" i="1"/>
  <c r="O120" i="1"/>
  <c r="O119" i="1"/>
  <c r="O118" i="1"/>
  <c r="O117" i="1"/>
  <c r="O116" i="1"/>
  <c r="O115" i="1"/>
  <c r="O114" i="1"/>
  <c r="O112" i="1"/>
  <c r="O111" i="1"/>
  <c r="O110" i="1"/>
  <c r="O109" i="1"/>
  <c r="O108" i="1"/>
  <c r="O107" i="1"/>
  <c r="O106" i="1"/>
  <c r="O105" i="1"/>
  <c r="O104" i="1"/>
  <c r="O103" i="1"/>
  <c r="O102" i="1"/>
  <c r="O101" i="1"/>
  <c r="O99" i="1"/>
  <c r="O98" i="1"/>
  <c r="O97" i="1"/>
  <c r="O96" i="1"/>
  <c r="O95" i="1"/>
  <c r="O94" i="1"/>
  <c r="O93" i="1"/>
  <c r="O92" i="1"/>
  <c r="O91" i="1"/>
  <c r="O90" i="1"/>
  <c r="O89" i="1"/>
  <c r="O88" i="1"/>
  <c r="O86" i="1"/>
  <c r="O85" i="1"/>
  <c r="O84" i="1"/>
  <c r="O83" i="1"/>
  <c r="O82" i="1"/>
  <c r="O81" i="1"/>
  <c r="O80" i="1"/>
  <c r="O79" i="1"/>
  <c r="O78" i="1"/>
  <c r="O77" i="1"/>
  <c r="O76" i="1"/>
  <c r="O75" i="1"/>
  <c r="O73" i="1"/>
  <c r="O72" i="1"/>
  <c r="O71" i="1"/>
  <c r="O70" i="1"/>
  <c r="O69" i="1"/>
  <c r="O68" i="1"/>
  <c r="O67" i="1"/>
  <c r="O66" i="1"/>
  <c r="O65" i="1"/>
  <c r="O64" i="1"/>
  <c r="O60" i="1"/>
  <c r="O59" i="1"/>
  <c r="O58" i="1"/>
  <c r="O57" i="1"/>
  <c r="O56" i="1"/>
  <c r="O55" i="1"/>
  <c r="O54" i="1"/>
  <c r="O53" i="1"/>
  <c r="O52" i="1"/>
  <c r="O47" i="1"/>
  <c r="O46" i="1"/>
  <c r="O45" i="1"/>
  <c r="O44" i="1"/>
  <c r="O43" i="1"/>
  <c r="O42" i="1"/>
  <c r="O41" i="1"/>
  <c r="O40" i="1"/>
  <c r="O39" i="1"/>
  <c r="K52" i="1"/>
  <c r="K54" i="1"/>
  <c r="K58" i="1"/>
  <c r="K60" i="1"/>
  <c r="K36" i="1"/>
  <c r="L36" i="1" s="1"/>
  <c r="K37" i="1"/>
  <c r="L37" i="1" s="1"/>
  <c r="N37" i="1" s="1"/>
  <c r="O37" i="1" s="1"/>
  <c r="K38" i="1"/>
  <c r="N38" i="1"/>
  <c r="O38" i="1"/>
  <c r="K39" i="1"/>
  <c r="N39" i="1"/>
  <c r="K40" i="1"/>
  <c r="N40" i="1"/>
  <c r="K41" i="1"/>
  <c r="N41" i="1"/>
  <c r="K42" i="1"/>
  <c r="K43" i="1"/>
  <c r="K44" i="1"/>
  <c r="K45" i="1"/>
  <c r="K46" i="1"/>
  <c r="K47" i="1"/>
  <c r="K49" i="1"/>
  <c r="N49" i="1"/>
  <c r="O49" i="1"/>
  <c r="K50" i="1"/>
  <c r="N50" i="1"/>
  <c r="O50" i="1" s="1"/>
  <c r="K51" i="1"/>
  <c r="N51" i="1"/>
  <c r="O51" i="1"/>
  <c r="N52" i="1"/>
  <c r="K53" i="1"/>
  <c r="N53" i="1"/>
  <c r="N54" i="1"/>
  <c r="K55" i="1"/>
  <c r="N55" i="1"/>
  <c r="K56" i="1"/>
  <c r="N56" i="1"/>
  <c r="K57" i="1"/>
  <c r="N57" i="1"/>
  <c r="N58" i="1"/>
  <c r="K59" i="1"/>
  <c r="N59" i="1"/>
  <c r="N60" i="1"/>
  <c r="N62" i="1"/>
  <c r="N63" i="1"/>
  <c r="O63" i="1"/>
  <c r="N64" i="1"/>
  <c r="N65" i="1"/>
  <c r="N66" i="1"/>
  <c r="N67" i="1"/>
  <c r="K62" i="1"/>
  <c r="O62" i="1"/>
  <c r="K68" i="1"/>
  <c r="N68" i="1"/>
  <c r="K63" i="1"/>
  <c r="N69" i="1"/>
  <c r="N70" i="1"/>
  <c r="N71" i="1"/>
  <c r="N72" i="1"/>
  <c r="N73" i="1"/>
  <c r="K75" i="1"/>
  <c r="K136" i="1"/>
  <c r="K81" i="1"/>
  <c r="K82" i="1"/>
  <c r="K84" i="1"/>
  <c r="K88" i="1"/>
  <c r="N88" i="1"/>
  <c r="N89" i="1"/>
  <c r="N90" i="1"/>
  <c r="N91" i="1"/>
  <c r="N92" i="1"/>
  <c r="N93" i="1"/>
  <c r="K94" i="1"/>
  <c r="N94" i="1"/>
  <c r="K95" i="1"/>
  <c r="N95" i="1"/>
  <c r="N96" i="1"/>
  <c r="K97" i="1"/>
  <c r="N97" i="1"/>
  <c r="N98" i="1"/>
  <c r="N99" i="1"/>
  <c r="K101" i="1"/>
  <c r="N101" i="1"/>
  <c r="N102" i="1"/>
  <c r="N103" i="1"/>
  <c r="N104" i="1"/>
  <c r="N105" i="1"/>
  <c r="N106" i="1"/>
  <c r="K107" i="1"/>
  <c r="N107" i="1"/>
  <c r="K108" i="1"/>
  <c r="N108" i="1"/>
  <c r="N109" i="1"/>
  <c r="K110" i="1"/>
  <c r="N110" i="1"/>
  <c r="N111" i="1"/>
  <c r="N112" i="1"/>
  <c r="K114" i="1"/>
  <c r="N114" i="1"/>
  <c r="N115" i="1"/>
  <c r="N116" i="1"/>
  <c r="N117" i="1"/>
  <c r="N118" i="1"/>
  <c r="N119" i="1"/>
  <c r="K120" i="1"/>
  <c r="N120" i="1"/>
  <c r="K121" i="1"/>
  <c r="N121" i="1"/>
  <c r="N122" i="1"/>
  <c r="N123" i="1"/>
  <c r="N124" i="1"/>
  <c r="N125" i="1"/>
  <c r="K127" i="1"/>
  <c r="L127" i="1" s="1"/>
  <c r="K133" i="1"/>
  <c r="K134" i="1"/>
  <c r="O425" i="1" l="1"/>
  <c r="O412" i="1"/>
  <c r="O399" i="1"/>
  <c r="O386" i="1"/>
  <c r="O373" i="1"/>
  <c r="O360" i="1"/>
  <c r="N61" i="1"/>
  <c r="O87" i="1"/>
  <c r="O152" i="1"/>
  <c r="O165" i="1"/>
  <c r="O204" i="1"/>
  <c r="O243" i="1"/>
  <c r="O256" i="1"/>
  <c r="O113" i="1"/>
  <c r="O269" i="1"/>
  <c r="O295" i="1"/>
  <c r="O321" i="1"/>
  <c r="O347" i="1"/>
  <c r="O191" i="1"/>
  <c r="N113" i="1"/>
  <c r="O100" i="1"/>
  <c r="O126" i="1"/>
  <c r="O178" i="1"/>
  <c r="O230" i="1"/>
  <c r="N126" i="1"/>
  <c r="N100" i="1"/>
  <c r="O282" i="1"/>
  <c r="O334" i="1"/>
  <c r="N74" i="1"/>
  <c r="O217" i="1"/>
  <c r="O308" i="1"/>
  <c r="K76" i="1"/>
  <c r="K69" i="1"/>
  <c r="K115" i="1"/>
  <c r="K102" i="1"/>
  <c r="K128" i="1"/>
  <c r="K89" i="1"/>
  <c r="K83" i="1"/>
  <c r="K122" i="1"/>
  <c r="K109" i="1"/>
  <c r="K135" i="1"/>
  <c r="K96" i="1"/>
  <c r="K123" i="1"/>
  <c r="B85"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K129" i="1" l="1"/>
  <c r="K64" i="1"/>
  <c r="K90" i="1"/>
  <c r="K103" i="1"/>
  <c r="K116" i="1"/>
  <c r="K70" i="1"/>
  <c r="K65" i="1"/>
  <c r="K104" i="1"/>
  <c r="K117" i="1"/>
  <c r="K91" i="1"/>
  <c r="K71" i="1"/>
  <c r="K130" i="1"/>
  <c r="M438" i="1"/>
  <c r="M100" i="1"/>
  <c r="M61" i="1"/>
  <c r="K112" i="1" l="1"/>
  <c r="K86" i="1"/>
  <c r="K78" i="1"/>
  <c r="K138" i="1"/>
  <c r="K125" i="1"/>
  <c r="K99" i="1"/>
  <c r="K77" i="1"/>
  <c r="K137" i="1"/>
  <c r="K98" i="1"/>
  <c r="K85" i="1"/>
  <c r="K124" i="1"/>
  <c r="K111" i="1"/>
  <c r="L100" i="1"/>
  <c r="C114" i="3"/>
  <c r="C113" i="3"/>
  <c r="C112" i="3"/>
  <c r="C111" i="3"/>
  <c r="C110" i="3"/>
  <c r="C109" i="3"/>
  <c r="C108" i="3"/>
  <c r="C107" i="3"/>
  <c r="C106" i="3"/>
  <c r="C105" i="3"/>
  <c r="C104" i="3"/>
  <c r="C102" i="3"/>
  <c r="C103" i="3"/>
  <c r="C101" i="3"/>
  <c r="C100" i="3"/>
  <c r="C99" i="3"/>
  <c r="C98" i="3"/>
  <c r="C97" i="3"/>
  <c r="C96" i="3"/>
  <c r="C95" i="3"/>
  <c r="C94" i="3"/>
  <c r="C93" i="3"/>
  <c r="C91" i="3"/>
  <c r="C90" i="3"/>
  <c r="C89" i="3"/>
  <c r="C88" i="3"/>
  <c r="G37" i="2"/>
  <c r="B37" i="2"/>
  <c r="N36" i="1"/>
  <c r="O36" i="1" s="1"/>
  <c r="N437" i="1"/>
  <c r="N436" i="1"/>
  <c r="N435" i="1"/>
  <c r="N434" i="1"/>
  <c r="N433" i="1"/>
  <c r="K433" i="1"/>
  <c r="N432" i="1"/>
  <c r="K432" i="1"/>
  <c r="N431" i="1"/>
  <c r="N430" i="1"/>
  <c r="N429" i="1"/>
  <c r="N428" i="1"/>
  <c r="N427" i="1"/>
  <c r="M425" i="1"/>
  <c r="N424" i="1"/>
  <c r="N423" i="1"/>
  <c r="N422" i="1"/>
  <c r="N421" i="1"/>
  <c r="N420" i="1"/>
  <c r="K420" i="1"/>
  <c r="N419" i="1"/>
  <c r="K419" i="1"/>
  <c r="L419" i="1" s="1"/>
  <c r="N418" i="1"/>
  <c r="N417" i="1"/>
  <c r="N416" i="1"/>
  <c r="N415" i="1"/>
  <c r="N414" i="1"/>
  <c r="M412" i="1"/>
  <c r="N411" i="1"/>
  <c r="N410" i="1"/>
  <c r="N409" i="1"/>
  <c r="N408" i="1"/>
  <c r="N407" i="1"/>
  <c r="K407" i="1"/>
  <c r="N406" i="1"/>
  <c r="K406" i="1"/>
  <c r="N405" i="1"/>
  <c r="N404" i="1"/>
  <c r="N403" i="1"/>
  <c r="N402" i="1"/>
  <c r="N401" i="1"/>
  <c r="N400" i="1"/>
  <c r="M399" i="1"/>
  <c r="N398" i="1"/>
  <c r="N397" i="1"/>
  <c r="N396" i="1"/>
  <c r="N395" i="1"/>
  <c r="N394" i="1"/>
  <c r="K394" i="1"/>
  <c r="N393" i="1"/>
  <c r="K393" i="1"/>
  <c r="N392" i="1"/>
  <c r="N391" i="1"/>
  <c r="N390" i="1"/>
  <c r="N389" i="1"/>
  <c r="N388" i="1"/>
  <c r="N387" i="1"/>
  <c r="M386" i="1"/>
  <c r="N385" i="1"/>
  <c r="N384" i="1"/>
  <c r="N383" i="1"/>
  <c r="N382" i="1"/>
  <c r="N381" i="1"/>
  <c r="K381" i="1"/>
  <c r="N380" i="1"/>
  <c r="K380" i="1"/>
  <c r="N379" i="1"/>
  <c r="N378" i="1"/>
  <c r="N377" i="1"/>
  <c r="N376" i="1"/>
  <c r="N375" i="1"/>
  <c r="N374" i="1"/>
  <c r="M373" i="1"/>
  <c r="N372" i="1"/>
  <c r="N371" i="1"/>
  <c r="N370" i="1"/>
  <c r="N369" i="1"/>
  <c r="N368" i="1"/>
  <c r="K368" i="1"/>
  <c r="N367" i="1"/>
  <c r="K367" i="1"/>
  <c r="N366" i="1"/>
  <c r="N365" i="1"/>
  <c r="N364" i="1"/>
  <c r="N363" i="1"/>
  <c r="N362" i="1"/>
  <c r="N361" i="1"/>
  <c r="M360" i="1"/>
  <c r="N359" i="1"/>
  <c r="N358" i="1"/>
  <c r="N357" i="1"/>
  <c r="N356" i="1"/>
  <c r="N355" i="1"/>
  <c r="K355" i="1"/>
  <c r="N354" i="1"/>
  <c r="K354" i="1"/>
  <c r="N353" i="1"/>
  <c r="N352" i="1"/>
  <c r="N351" i="1"/>
  <c r="N350" i="1"/>
  <c r="N349" i="1"/>
  <c r="N348" i="1"/>
  <c r="M347" i="1"/>
  <c r="N346" i="1"/>
  <c r="N345" i="1"/>
  <c r="N344" i="1"/>
  <c r="N343" i="1"/>
  <c r="N342" i="1"/>
  <c r="K342" i="1"/>
  <c r="N341" i="1"/>
  <c r="K341" i="1"/>
  <c r="N340" i="1"/>
  <c r="N339" i="1"/>
  <c r="N338" i="1"/>
  <c r="N337" i="1"/>
  <c r="N336" i="1"/>
  <c r="N335" i="1"/>
  <c r="M334" i="1"/>
  <c r="N333" i="1"/>
  <c r="N332" i="1"/>
  <c r="N331" i="1"/>
  <c r="N330" i="1"/>
  <c r="N329" i="1"/>
  <c r="K329" i="1"/>
  <c r="N328" i="1"/>
  <c r="K328" i="1"/>
  <c r="N327" i="1"/>
  <c r="N326" i="1"/>
  <c r="N325" i="1"/>
  <c r="N324" i="1"/>
  <c r="N323" i="1"/>
  <c r="N322" i="1"/>
  <c r="M321" i="1"/>
  <c r="N320" i="1"/>
  <c r="N319" i="1"/>
  <c r="N318" i="1"/>
  <c r="N317" i="1"/>
  <c r="N316" i="1"/>
  <c r="K316" i="1"/>
  <c r="N315" i="1"/>
  <c r="K315" i="1"/>
  <c r="N314" i="1"/>
  <c r="N313" i="1"/>
  <c r="N312" i="1"/>
  <c r="N311" i="1"/>
  <c r="N310" i="1"/>
  <c r="N309" i="1"/>
  <c r="M308" i="1"/>
  <c r="N307" i="1"/>
  <c r="N306" i="1"/>
  <c r="N305" i="1"/>
  <c r="N304" i="1"/>
  <c r="N303" i="1"/>
  <c r="K303" i="1"/>
  <c r="N302" i="1"/>
  <c r="K302" i="1"/>
  <c r="N301" i="1"/>
  <c r="N300" i="1"/>
  <c r="N299" i="1"/>
  <c r="N298" i="1"/>
  <c r="N297" i="1"/>
  <c r="N296" i="1"/>
  <c r="M295" i="1"/>
  <c r="N294" i="1"/>
  <c r="N293" i="1"/>
  <c r="N292" i="1"/>
  <c r="N291" i="1"/>
  <c r="N290" i="1"/>
  <c r="K290" i="1"/>
  <c r="N289" i="1"/>
  <c r="K289" i="1"/>
  <c r="N288" i="1"/>
  <c r="N287" i="1"/>
  <c r="N286" i="1"/>
  <c r="N285" i="1"/>
  <c r="N284" i="1"/>
  <c r="N283" i="1"/>
  <c r="M282" i="1"/>
  <c r="N281" i="1"/>
  <c r="N280" i="1"/>
  <c r="N279" i="1"/>
  <c r="N278" i="1"/>
  <c r="N277" i="1"/>
  <c r="K277" i="1"/>
  <c r="N276" i="1"/>
  <c r="K276" i="1"/>
  <c r="N275" i="1"/>
  <c r="N274" i="1"/>
  <c r="N273" i="1"/>
  <c r="N272" i="1"/>
  <c r="N271" i="1"/>
  <c r="N270" i="1"/>
  <c r="M269" i="1"/>
  <c r="N268" i="1"/>
  <c r="N267" i="1"/>
  <c r="N266" i="1"/>
  <c r="N265" i="1"/>
  <c r="N264" i="1"/>
  <c r="K264" i="1"/>
  <c r="N263" i="1"/>
  <c r="K263" i="1"/>
  <c r="N262" i="1"/>
  <c r="N261" i="1"/>
  <c r="N260" i="1"/>
  <c r="N259" i="1"/>
  <c r="N258" i="1"/>
  <c r="N257" i="1"/>
  <c r="M256" i="1"/>
  <c r="N255" i="1"/>
  <c r="N254" i="1"/>
  <c r="N253" i="1"/>
  <c r="N252" i="1"/>
  <c r="N251" i="1"/>
  <c r="K251" i="1"/>
  <c r="N250" i="1"/>
  <c r="K250" i="1"/>
  <c r="N249" i="1"/>
  <c r="N248" i="1"/>
  <c r="N247" i="1"/>
  <c r="N246" i="1"/>
  <c r="N245" i="1"/>
  <c r="N244" i="1"/>
  <c r="M243" i="1"/>
  <c r="N242" i="1"/>
  <c r="N241" i="1"/>
  <c r="N240" i="1"/>
  <c r="N239" i="1"/>
  <c r="N238" i="1"/>
  <c r="K238" i="1"/>
  <c r="N237" i="1"/>
  <c r="K237" i="1"/>
  <c r="N236" i="1"/>
  <c r="N235" i="1"/>
  <c r="N234" i="1"/>
  <c r="N233" i="1"/>
  <c r="N232" i="1"/>
  <c r="N231" i="1"/>
  <c r="M230" i="1"/>
  <c r="N229" i="1"/>
  <c r="N228" i="1"/>
  <c r="N227" i="1"/>
  <c r="N226" i="1"/>
  <c r="N225" i="1"/>
  <c r="K225" i="1"/>
  <c r="N224" i="1"/>
  <c r="K224" i="1"/>
  <c r="N223" i="1"/>
  <c r="N222" i="1"/>
  <c r="N221" i="1"/>
  <c r="N220" i="1"/>
  <c r="N219" i="1"/>
  <c r="N218" i="1"/>
  <c r="M217" i="1"/>
  <c r="N216" i="1"/>
  <c r="N215" i="1"/>
  <c r="N214" i="1"/>
  <c r="N213" i="1"/>
  <c r="N212" i="1"/>
  <c r="K212" i="1"/>
  <c r="N211" i="1"/>
  <c r="K211" i="1"/>
  <c r="N210" i="1"/>
  <c r="N209" i="1"/>
  <c r="N208" i="1"/>
  <c r="N207" i="1"/>
  <c r="N206" i="1"/>
  <c r="N205" i="1"/>
  <c r="M204" i="1"/>
  <c r="N203" i="1"/>
  <c r="N202" i="1"/>
  <c r="N201" i="1"/>
  <c r="N200" i="1"/>
  <c r="N199" i="1"/>
  <c r="K199" i="1"/>
  <c r="N198" i="1"/>
  <c r="K198" i="1"/>
  <c r="N197" i="1"/>
  <c r="N196" i="1"/>
  <c r="N195" i="1"/>
  <c r="N194" i="1"/>
  <c r="N193" i="1"/>
  <c r="N192" i="1"/>
  <c r="M191" i="1"/>
  <c r="N190" i="1"/>
  <c r="N189" i="1"/>
  <c r="N188" i="1"/>
  <c r="N187" i="1"/>
  <c r="N186" i="1"/>
  <c r="K186" i="1"/>
  <c r="N185" i="1"/>
  <c r="K185" i="1"/>
  <c r="N184" i="1"/>
  <c r="N183" i="1"/>
  <c r="N182" i="1"/>
  <c r="N181" i="1"/>
  <c r="N180" i="1"/>
  <c r="N179" i="1"/>
  <c r="M178" i="1"/>
  <c r="N177" i="1"/>
  <c r="N176" i="1"/>
  <c r="N175" i="1"/>
  <c r="N174" i="1"/>
  <c r="N173" i="1"/>
  <c r="K173" i="1"/>
  <c r="N172" i="1"/>
  <c r="K172" i="1"/>
  <c r="N171" i="1"/>
  <c r="N170" i="1"/>
  <c r="N169" i="1"/>
  <c r="N168" i="1"/>
  <c r="N167" i="1"/>
  <c r="N166" i="1"/>
  <c r="M165" i="1"/>
  <c r="N164" i="1"/>
  <c r="N163" i="1"/>
  <c r="N162" i="1"/>
  <c r="N161" i="1"/>
  <c r="N160" i="1"/>
  <c r="K160" i="1"/>
  <c r="N159" i="1"/>
  <c r="K159" i="1"/>
  <c r="N158" i="1"/>
  <c r="N157" i="1"/>
  <c r="N156" i="1"/>
  <c r="N155" i="1"/>
  <c r="N154" i="1"/>
  <c r="N153" i="1"/>
  <c r="M152" i="1"/>
  <c r="N151" i="1"/>
  <c r="N150" i="1"/>
  <c r="N149" i="1"/>
  <c r="N148" i="1"/>
  <c r="N147" i="1"/>
  <c r="K147" i="1"/>
  <c r="N146" i="1"/>
  <c r="K146" i="1"/>
  <c r="N145" i="1"/>
  <c r="N144" i="1"/>
  <c r="N143" i="1"/>
  <c r="N142" i="1"/>
  <c r="N141" i="1"/>
  <c r="N140" i="1"/>
  <c r="M139" i="1"/>
  <c r="N138" i="1"/>
  <c r="N137" i="1"/>
  <c r="N136" i="1"/>
  <c r="N135" i="1"/>
  <c r="N134" i="1"/>
  <c r="N133" i="1"/>
  <c r="N132" i="1"/>
  <c r="N131" i="1"/>
  <c r="N130" i="1"/>
  <c r="N129" i="1"/>
  <c r="N128" i="1"/>
  <c r="N127" i="1"/>
  <c r="O127" i="1" s="1"/>
  <c r="O139" i="1" s="1"/>
  <c r="C92" i="3" s="1"/>
  <c r="M126" i="1"/>
  <c r="M113" i="1"/>
  <c r="M87" i="1"/>
  <c r="N86" i="1"/>
  <c r="N85" i="1"/>
  <c r="N84" i="1"/>
  <c r="N83" i="1"/>
  <c r="N82" i="1"/>
  <c r="N81" i="1"/>
  <c r="N80" i="1"/>
  <c r="N79" i="1"/>
  <c r="N78" i="1"/>
  <c r="N77" i="1"/>
  <c r="N76" i="1"/>
  <c r="N75" i="1"/>
  <c r="M74" i="1"/>
  <c r="G38" i="2" l="1"/>
  <c r="D20" i="3" s="1"/>
  <c r="E20" i="3" s="1"/>
  <c r="N204" i="1"/>
  <c r="N87" i="1"/>
  <c r="N386" i="1"/>
  <c r="N412" i="1"/>
  <c r="N399" i="1"/>
  <c r="N373" i="1"/>
  <c r="N139" i="1"/>
  <c r="N308" i="1"/>
  <c r="N243" i="1"/>
  <c r="N347" i="1"/>
  <c r="N165" i="1"/>
  <c r="N269" i="1"/>
  <c r="N282" i="1"/>
  <c r="N217" i="1"/>
  <c r="N321" i="1"/>
  <c r="N152" i="1"/>
  <c r="N256" i="1"/>
  <c r="N360" i="1"/>
  <c r="N191" i="1"/>
  <c r="N295" i="1"/>
  <c r="N178" i="1"/>
  <c r="N230" i="1"/>
  <c r="N334" i="1"/>
  <c r="K79" i="1"/>
  <c r="K105" i="1"/>
  <c r="K118" i="1"/>
  <c r="K72" i="1"/>
  <c r="K66" i="1"/>
  <c r="K92" i="1"/>
  <c r="K131" i="1"/>
  <c r="K73" i="1"/>
  <c r="K119" i="1"/>
  <c r="K132" i="1"/>
  <c r="K67" i="1"/>
  <c r="K80" i="1"/>
  <c r="K93" i="1"/>
  <c r="K106" i="1"/>
  <c r="K205" i="1"/>
  <c r="K370" i="1"/>
  <c r="L74" i="1"/>
  <c r="K166" i="1"/>
  <c r="L321" i="1"/>
  <c r="L269" i="1"/>
  <c r="L399" i="1"/>
  <c r="K421" i="1"/>
  <c r="L139" i="1"/>
  <c r="L204" i="1"/>
  <c r="L217" i="1"/>
  <c r="K218" i="1"/>
  <c r="L282" i="1"/>
  <c r="L152" i="1"/>
  <c r="L165" i="1"/>
  <c r="K141" i="1"/>
  <c r="L308" i="1"/>
  <c r="L87" i="1"/>
  <c r="K153" i="1"/>
  <c r="K362" i="1"/>
  <c r="K401" i="1"/>
  <c r="K375" i="1"/>
  <c r="K336" i="1"/>
  <c r="K284" i="1"/>
  <c r="K349" i="1"/>
  <c r="K323" i="1"/>
  <c r="K414" i="1"/>
  <c r="K297" i="1"/>
  <c r="K245" i="1"/>
  <c r="K388" i="1"/>
  <c r="K310" i="1"/>
  <c r="K271" i="1"/>
  <c r="K427" i="1"/>
  <c r="K206" i="1"/>
  <c r="K193" i="1"/>
  <c r="K167" i="1"/>
  <c r="K258" i="1"/>
  <c r="K219" i="1"/>
  <c r="K232" i="1"/>
  <c r="K180" i="1"/>
  <c r="K369" i="1"/>
  <c r="K265" i="1"/>
  <c r="K356" i="1"/>
  <c r="K154" i="1"/>
  <c r="L126" i="1"/>
  <c r="L113" i="1"/>
  <c r="L191" i="1"/>
  <c r="L178" i="1"/>
  <c r="L334" i="1"/>
  <c r="L256" i="1"/>
  <c r="L295" i="1"/>
  <c r="K140" i="1"/>
  <c r="K179" i="1"/>
  <c r="L230" i="1"/>
  <c r="K426" i="1"/>
  <c r="K387" i="1"/>
  <c r="K413" i="1"/>
  <c r="L413" i="1" s="1"/>
  <c r="N413" i="1" s="1"/>
  <c r="N425" i="1" s="1"/>
  <c r="K400" i="1"/>
  <c r="K374" i="1"/>
  <c r="K348" i="1"/>
  <c r="K335" i="1"/>
  <c r="K309" i="1"/>
  <c r="K322" i="1"/>
  <c r="K283" i="1"/>
  <c r="K270" i="1"/>
  <c r="K257" i="1"/>
  <c r="K361" i="1"/>
  <c r="K244" i="1"/>
  <c r="K192" i="1"/>
  <c r="K296" i="1"/>
  <c r="K231" i="1"/>
  <c r="L386" i="1"/>
  <c r="L243" i="1"/>
  <c r="L347" i="1"/>
  <c r="L360" i="1"/>
  <c r="L412" i="1"/>
  <c r="L373" i="1"/>
  <c r="L426" i="1" l="1"/>
  <c r="N426" i="1" s="1"/>
  <c r="O426" i="1" s="1"/>
  <c r="O438" i="1" s="1"/>
  <c r="C115" i="3" s="1"/>
  <c r="L425" i="1"/>
  <c r="D19" i="3"/>
  <c r="E19" i="3" s="1"/>
  <c r="K174" i="1"/>
  <c r="K291" i="1"/>
  <c r="K266" i="1"/>
  <c r="K305" i="1"/>
  <c r="K435" i="1"/>
  <c r="K396" i="1"/>
  <c r="K344" i="1"/>
  <c r="K318" i="1"/>
  <c r="K292" i="1"/>
  <c r="K175" i="1"/>
  <c r="K357" i="1"/>
  <c r="K227" i="1"/>
  <c r="K188" i="1"/>
  <c r="K240" i="1"/>
  <c r="K148" i="1"/>
  <c r="K408" i="1"/>
  <c r="K330" i="1"/>
  <c r="K162" i="1"/>
  <c r="K416" i="1"/>
  <c r="K253" i="1"/>
  <c r="K409" i="1"/>
  <c r="K187" i="1"/>
  <c r="K278" i="1"/>
  <c r="K395" i="1"/>
  <c r="K201" i="1"/>
  <c r="K331" i="1"/>
  <c r="K252" i="1"/>
  <c r="K382" i="1"/>
  <c r="K434" i="1"/>
  <c r="K213" i="1"/>
  <c r="K239" i="1"/>
  <c r="K304" i="1"/>
  <c r="L61" i="1"/>
  <c r="K149" i="1"/>
  <c r="K279" i="1"/>
  <c r="K383" i="1"/>
  <c r="K200" i="1"/>
  <c r="K343" i="1"/>
  <c r="K214" i="1"/>
  <c r="K422" i="1"/>
  <c r="K226" i="1"/>
  <c r="K317" i="1"/>
  <c r="K161" i="1"/>
  <c r="K351" i="1"/>
  <c r="K364" i="1"/>
  <c r="K286" i="1"/>
  <c r="K234" i="1"/>
  <c r="K208" i="1"/>
  <c r="K156" i="1"/>
  <c r="K221" i="1"/>
  <c r="L438" i="1" l="1"/>
  <c r="N438" i="1"/>
  <c r="K247" i="1"/>
  <c r="K338" i="1"/>
  <c r="K143" i="1"/>
  <c r="K325" i="1"/>
  <c r="K182" i="1"/>
  <c r="K403" i="1"/>
  <c r="K260" i="1"/>
  <c r="K377" i="1"/>
  <c r="K299" i="1"/>
  <c r="K312" i="1"/>
  <c r="K429" i="1"/>
  <c r="K169" i="1"/>
  <c r="K273" i="1"/>
  <c r="O61" i="1"/>
  <c r="C86" i="3" s="1"/>
  <c r="K195" i="1"/>
  <c r="K390" i="1"/>
  <c r="K311" i="1"/>
  <c r="K272" i="1"/>
  <c r="K194" i="1"/>
  <c r="K324" i="1"/>
  <c r="K363" i="1"/>
  <c r="K337" i="1"/>
  <c r="K246" i="1"/>
  <c r="K142" i="1"/>
  <c r="K220" i="1"/>
  <c r="K376" i="1"/>
  <c r="K428" i="1"/>
  <c r="K155" i="1"/>
  <c r="K259" i="1"/>
  <c r="K415" i="1"/>
  <c r="K233" i="1"/>
  <c r="K207" i="1"/>
  <c r="K350" i="1"/>
  <c r="K181" i="1"/>
  <c r="K168" i="1"/>
  <c r="K402" i="1"/>
  <c r="K285" i="1"/>
  <c r="K389" i="1"/>
  <c r="K298" i="1"/>
  <c r="O74" i="1"/>
  <c r="C87" i="3" s="1"/>
  <c r="K411" i="1"/>
  <c r="K359" i="1"/>
  <c r="K437" i="1"/>
  <c r="K398" i="1"/>
  <c r="K333" i="1"/>
  <c r="K424" i="1"/>
  <c r="K372" i="1"/>
  <c r="K320" i="1"/>
  <c r="K385" i="1"/>
  <c r="K307" i="1"/>
  <c r="K242" i="1"/>
  <c r="K281" i="1"/>
  <c r="K346" i="1"/>
  <c r="K203" i="1"/>
  <c r="K268" i="1"/>
  <c r="K164" i="1"/>
  <c r="K255" i="1"/>
  <c r="K229" i="1"/>
  <c r="K177" i="1"/>
  <c r="K190" i="1"/>
  <c r="K294" i="1"/>
  <c r="K216" i="1"/>
  <c r="K151" i="1"/>
  <c r="K397" i="1" l="1"/>
  <c r="K254" i="1"/>
  <c r="K358" i="1"/>
  <c r="K189" i="1"/>
  <c r="K280" i="1"/>
  <c r="K293" i="1"/>
  <c r="K241" i="1"/>
  <c r="K176" i="1"/>
  <c r="K332" i="1"/>
  <c r="K384" i="1"/>
  <c r="K319" i="1"/>
  <c r="K228" i="1"/>
  <c r="K150" i="1"/>
  <c r="K423" i="1"/>
  <c r="K267" i="1"/>
  <c r="K215" i="1"/>
  <c r="K163" i="1"/>
  <c r="K345" i="1"/>
  <c r="K410" i="1"/>
  <c r="K371" i="1"/>
  <c r="K436" i="1"/>
  <c r="K306" i="1"/>
  <c r="K202" i="1"/>
  <c r="K431" i="1"/>
  <c r="K392" i="1"/>
  <c r="K379" i="1"/>
  <c r="K418" i="1"/>
  <c r="K314" i="1"/>
  <c r="K301" i="1"/>
  <c r="K405" i="1"/>
  <c r="K275" i="1"/>
  <c r="K353" i="1"/>
  <c r="K327" i="1"/>
  <c r="K366" i="1"/>
  <c r="K236" i="1"/>
  <c r="K288" i="1"/>
  <c r="K249" i="1"/>
  <c r="K145" i="1"/>
  <c r="K210" i="1"/>
  <c r="K340" i="1"/>
  <c r="K262" i="1"/>
  <c r="K184" i="1"/>
  <c r="K197" i="1"/>
  <c r="K223" i="1"/>
  <c r="K171" i="1"/>
  <c r="K158" i="1"/>
  <c r="K61" i="1" l="1"/>
  <c r="K100" i="1"/>
  <c r="K365" i="1"/>
  <c r="K373" i="1" s="1"/>
  <c r="K222" i="1"/>
  <c r="K230" i="1" s="1"/>
  <c r="K261" i="1"/>
  <c r="K269" i="1" s="1"/>
  <c r="K391" i="1"/>
  <c r="K399" i="1" s="1"/>
  <c r="K313" i="1"/>
  <c r="K321" i="1" s="1"/>
  <c r="K144" i="1"/>
  <c r="K152" i="1" s="1"/>
  <c r="K157" i="1"/>
  <c r="K165" i="1" s="1"/>
  <c r="K274" i="1"/>
  <c r="K282" i="1" s="1"/>
  <c r="K352" i="1"/>
  <c r="K360" i="1" s="1"/>
  <c r="K326" i="1"/>
  <c r="K334" i="1" s="1"/>
  <c r="K209" i="1"/>
  <c r="K217" i="1" s="1"/>
  <c r="K113" i="1"/>
  <c r="K196" i="1"/>
  <c r="K204" i="1" s="1"/>
  <c r="K339" i="1"/>
  <c r="K347" i="1" s="1"/>
  <c r="K183" i="1"/>
  <c r="K191" i="1" s="1"/>
  <c r="K74" i="1"/>
  <c r="K235" i="1"/>
  <c r="K243" i="1" s="1"/>
  <c r="K170" i="1"/>
  <c r="K178" i="1" s="1"/>
  <c r="K430" i="1"/>
  <c r="K438" i="1" s="1"/>
  <c r="K300" i="1"/>
  <c r="K308" i="1" s="1"/>
  <c r="K287" i="1"/>
  <c r="K295" i="1" s="1"/>
  <c r="K87" i="1"/>
  <c r="K248" i="1"/>
  <c r="K256" i="1" s="1"/>
  <c r="K126" i="1"/>
  <c r="K139" i="1"/>
  <c r="K417" i="1"/>
  <c r="K425" i="1" s="1"/>
  <c r="K404" i="1"/>
  <c r="K412" i="1" s="1"/>
  <c r="K378" i="1"/>
  <c r="K386" i="1" s="1"/>
  <c r="M48" i="1" l="1"/>
  <c r="N47" i="1"/>
  <c r="N46" i="1"/>
  <c r="N45" i="1"/>
  <c r="N44" i="1"/>
  <c r="N43" i="1"/>
  <c r="N42" i="1"/>
  <c r="N48" i="1" l="1"/>
  <c r="D113" i="3"/>
  <c r="E113" i="3" s="1"/>
  <c r="G113" i="3" s="1"/>
  <c r="D105" i="3"/>
  <c r="E105" i="3" s="1"/>
  <c r="G105" i="3" s="1"/>
  <c r="D97" i="3"/>
  <c r="E97" i="3" s="1"/>
  <c r="G97" i="3" s="1"/>
  <c r="D89" i="3"/>
  <c r="E89" i="3" s="1"/>
  <c r="G89" i="3" s="1"/>
  <c r="D79" i="3"/>
  <c r="E79" i="3" s="1"/>
  <c r="G79" i="3" s="1"/>
  <c r="D71" i="3"/>
  <c r="E71" i="3" s="1"/>
  <c r="G71" i="3" s="1"/>
  <c r="D63" i="3"/>
  <c r="E63" i="3" s="1"/>
  <c r="G63" i="3" s="1"/>
  <c r="D55" i="3"/>
  <c r="E55" i="3" s="1"/>
  <c r="G55" i="3" s="1"/>
  <c r="D111" i="3"/>
  <c r="E111" i="3" s="1"/>
  <c r="G111" i="3" s="1"/>
  <c r="D95" i="3"/>
  <c r="E95" i="3" s="1"/>
  <c r="G95" i="3" s="1"/>
  <c r="D77" i="3"/>
  <c r="E77" i="3" s="1"/>
  <c r="G77" i="3" s="1"/>
  <c r="D61" i="3"/>
  <c r="E61" i="3" s="1"/>
  <c r="G61" i="3" s="1"/>
  <c r="D110" i="3"/>
  <c r="E110" i="3" s="1"/>
  <c r="G110" i="3" s="1"/>
  <c r="D94" i="3"/>
  <c r="E94" i="3" s="1"/>
  <c r="G94" i="3" s="1"/>
  <c r="D76" i="3"/>
  <c r="E76" i="3" s="1"/>
  <c r="G76" i="3" s="1"/>
  <c r="D60" i="3"/>
  <c r="E60" i="3" s="1"/>
  <c r="G60" i="3" s="1"/>
  <c r="D81" i="3"/>
  <c r="E81" i="3" s="1"/>
  <c r="G81" i="3" s="1"/>
  <c r="D73" i="3"/>
  <c r="E73" i="3" s="1"/>
  <c r="G73" i="3" s="1"/>
  <c r="D114" i="3"/>
  <c r="E114" i="3" s="1"/>
  <c r="G114" i="3" s="1"/>
  <c r="D90" i="3"/>
  <c r="E90" i="3" s="1"/>
  <c r="G90" i="3" s="1"/>
  <c r="D56" i="3"/>
  <c r="E56" i="3" s="1"/>
  <c r="G56" i="3" s="1"/>
  <c r="D112" i="3"/>
  <c r="E112" i="3" s="1"/>
  <c r="G112" i="3" s="1"/>
  <c r="D104" i="3"/>
  <c r="E104" i="3" s="1"/>
  <c r="G104" i="3" s="1"/>
  <c r="D96" i="3"/>
  <c r="E96" i="3" s="1"/>
  <c r="G96" i="3" s="1"/>
  <c r="D88" i="3"/>
  <c r="E88" i="3" s="1"/>
  <c r="G88" i="3" s="1"/>
  <c r="D78" i="3"/>
  <c r="E78" i="3" s="1"/>
  <c r="G78" i="3" s="1"/>
  <c r="D70" i="3"/>
  <c r="E70" i="3" s="1"/>
  <c r="G70" i="3" s="1"/>
  <c r="D62" i="3"/>
  <c r="E62" i="3" s="1"/>
  <c r="G62" i="3" s="1"/>
  <c r="D54" i="3"/>
  <c r="E54" i="3" s="1"/>
  <c r="G54" i="3" s="1"/>
  <c r="D103" i="3"/>
  <c r="E103" i="3" s="1"/>
  <c r="G103" i="3" s="1"/>
  <c r="D87" i="3"/>
  <c r="E87" i="3" s="1"/>
  <c r="G87" i="3" s="1"/>
  <c r="D69" i="3"/>
  <c r="E69" i="3" s="1"/>
  <c r="G69" i="3" s="1"/>
  <c r="D53" i="3"/>
  <c r="E53" i="3" s="1"/>
  <c r="G53" i="3" s="1"/>
  <c r="D102" i="3"/>
  <c r="E102" i="3" s="1"/>
  <c r="G102" i="3" s="1"/>
  <c r="D86" i="3"/>
  <c r="E86" i="3" s="1"/>
  <c r="G86" i="3" s="1"/>
  <c r="D68" i="3"/>
  <c r="E68" i="3" s="1"/>
  <c r="G68" i="3" s="1"/>
  <c r="D52" i="3"/>
  <c r="E52" i="3" s="1"/>
  <c r="G52" i="3" s="1"/>
  <c r="D57" i="3"/>
  <c r="E57" i="3" s="1"/>
  <c r="G57" i="3" s="1"/>
  <c r="D98" i="3"/>
  <c r="E98" i="3" s="1"/>
  <c r="G98" i="3" s="1"/>
  <c r="D72" i="3"/>
  <c r="E72" i="3" s="1"/>
  <c r="G72" i="3" s="1"/>
  <c r="D109" i="3"/>
  <c r="E109" i="3" s="1"/>
  <c r="G109" i="3" s="1"/>
  <c r="D101" i="3"/>
  <c r="E101" i="3" s="1"/>
  <c r="G101" i="3" s="1"/>
  <c r="D93" i="3"/>
  <c r="E93" i="3" s="1"/>
  <c r="G93" i="3" s="1"/>
  <c r="D85" i="3"/>
  <c r="D75" i="3"/>
  <c r="E75" i="3" s="1"/>
  <c r="G75" i="3" s="1"/>
  <c r="D67" i="3"/>
  <c r="E67" i="3" s="1"/>
  <c r="G67" i="3" s="1"/>
  <c r="D59" i="3"/>
  <c r="E59" i="3" s="1"/>
  <c r="G59" i="3" s="1"/>
  <c r="D108" i="3"/>
  <c r="E108" i="3" s="1"/>
  <c r="G108" i="3" s="1"/>
  <c r="D100" i="3"/>
  <c r="E100" i="3" s="1"/>
  <c r="G100" i="3" s="1"/>
  <c r="D92" i="3"/>
  <c r="E92" i="3" s="1"/>
  <c r="G92" i="3" s="1"/>
  <c r="D82" i="3"/>
  <c r="E82" i="3" s="1"/>
  <c r="G82" i="3" s="1"/>
  <c r="D74" i="3"/>
  <c r="E74" i="3" s="1"/>
  <c r="G74" i="3" s="1"/>
  <c r="D66" i="3"/>
  <c r="E66" i="3" s="1"/>
  <c r="G66" i="3" s="1"/>
  <c r="D58" i="3"/>
  <c r="E58" i="3" s="1"/>
  <c r="G58" i="3" s="1"/>
  <c r="D115" i="3"/>
  <c r="E115" i="3" s="1"/>
  <c r="G115" i="3" s="1"/>
  <c r="D107" i="3"/>
  <c r="E107" i="3" s="1"/>
  <c r="G107" i="3" s="1"/>
  <c r="D99" i="3"/>
  <c r="E99" i="3" s="1"/>
  <c r="G99" i="3" s="1"/>
  <c r="D91" i="3"/>
  <c r="E91" i="3" s="1"/>
  <c r="G91" i="3" s="1"/>
  <c r="D65" i="3"/>
  <c r="E65" i="3" s="1"/>
  <c r="G65" i="3" s="1"/>
  <c r="D106" i="3"/>
  <c r="E106" i="3" s="1"/>
  <c r="G106" i="3" s="1"/>
  <c r="D80" i="3"/>
  <c r="E80" i="3" s="1"/>
  <c r="G80" i="3" s="1"/>
  <c r="D64" i="3"/>
  <c r="E64" i="3" s="1"/>
  <c r="G64" i="3" s="1"/>
  <c r="G19" i="3"/>
  <c r="D48" i="3"/>
  <c r="E48" i="3" s="1"/>
  <c r="G48" i="3" s="1"/>
  <c r="D40" i="3"/>
  <c r="E40" i="3" s="1"/>
  <c r="G40" i="3" s="1"/>
  <c r="D32" i="3"/>
  <c r="E32" i="3" s="1"/>
  <c r="G32" i="3" s="1"/>
  <c r="D24" i="3"/>
  <c r="E24" i="3" s="1"/>
  <c r="G24" i="3" s="1"/>
  <c r="D46" i="3"/>
  <c r="E46" i="3" s="1"/>
  <c r="G46" i="3" s="1"/>
  <c r="D30" i="3"/>
  <c r="E30" i="3" s="1"/>
  <c r="G30" i="3" s="1"/>
  <c r="D45" i="3"/>
  <c r="E45" i="3" s="1"/>
  <c r="G45" i="3" s="1"/>
  <c r="D29" i="3"/>
  <c r="E29" i="3" s="1"/>
  <c r="G29" i="3" s="1"/>
  <c r="D26" i="3"/>
  <c r="E26" i="3" s="1"/>
  <c r="G26" i="3" s="1"/>
  <c r="D49" i="3"/>
  <c r="E49" i="3" s="1"/>
  <c r="G49" i="3" s="1"/>
  <c r="D47" i="3"/>
  <c r="E47" i="3" s="1"/>
  <c r="G47" i="3" s="1"/>
  <c r="D39" i="3"/>
  <c r="E39" i="3" s="1"/>
  <c r="G39" i="3" s="1"/>
  <c r="D31" i="3"/>
  <c r="E31" i="3" s="1"/>
  <c r="G31" i="3" s="1"/>
  <c r="D23" i="3"/>
  <c r="E23" i="3" s="1"/>
  <c r="G23" i="3" s="1"/>
  <c r="D38" i="3"/>
  <c r="E38" i="3" s="1"/>
  <c r="G38" i="3" s="1"/>
  <c r="D22" i="3"/>
  <c r="E22" i="3" s="1"/>
  <c r="G22" i="3" s="1"/>
  <c r="D37" i="3"/>
  <c r="E37" i="3" s="1"/>
  <c r="G37" i="3" s="1"/>
  <c r="D21" i="3"/>
  <c r="E21" i="3" s="1"/>
  <c r="G21" i="3" s="1"/>
  <c r="D33" i="3"/>
  <c r="E33" i="3" s="1"/>
  <c r="G33" i="3" s="1"/>
  <c r="D44" i="3"/>
  <c r="E44" i="3" s="1"/>
  <c r="G44" i="3" s="1"/>
  <c r="D36" i="3"/>
  <c r="E36" i="3" s="1"/>
  <c r="G36" i="3" s="1"/>
  <c r="D28" i="3"/>
  <c r="E28" i="3" s="1"/>
  <c r="G28" i="3" s="1"/>
  <c r="D43" i="3"/>
  <c r="E43" i="3" s="1"/>
  <c r="G43" i="3" s="1"/>
  <c r="D35" i="3"/>
  <c r="E35" i="3" s="1"/>
  <c r="G35" i="3" s="1"/>
  <c r="D27" i="3"/>
  <c r="E27" i="3" s="1"/>
  <c r="G27" i="3" s="1"/>
  <c r="G20" i="3"/>
  <c r="D42" i="3"/>
  <c r="E42" i="3" s="1"/>
  <c r="G42" i="3" s="1"/>
  <c r="D34" i="3"/>
  <c r="E34" i="3" s="1"/>
  <c r="G34" i="3" s="1"/>
  <c r="D41" i="3"/>
  <c r="E41" i="3" s="1"/>
  <c r="G41" i="3" s="1"/>
  <c r="D25" i="3"/>
  <c r="E25" i="3" s="1"/>
  <c r="G25" i="3" s="1"/>
  <c r="O48" i="1"/>
  <c r="K48" i="1"/>
  <c r="L48" i="1"/>
  <c r="C85" i="3" l="1"/>
  <c r="E85" i="3" s="1"/>
  <c r="G85"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<sst xmlns="http://schemas.openxmlformats.org/spreadsheetml/2006/main" count="170" uniqueCount="125">
  <si>
    <t>SUPPLEMENTAL MONTHLY OPERATION REPORT FOR PWSs RECEIVING ADVANCED TREATED WATER</t>
  </si>
  <si>
    <t>I. General Water System and Water Treatment Plant Information for the Month/Year of:</t>
  </si>
  <si>
    <t>A. Public Water System (PWS) Information</t>
  </si>
  <si>
    <t>PWS Name:</t>
  </si>
  <si>
    <t>PWS Identification Number:</t>
  </si>
  <si>
    <t>PWS Type:</t>
  </si>
  <si>
    <t>Total Wholesale Population Served at End of Month:</t>
  </si>
  <si>
    <t>Number of Service Connections at End of Month:</t>
  </si>
  <si>
    <t>Total Retail Population Served at End of Month:</t>
  </si>
  <si>
    <t>PWS Owner:</t>
  </si>
  <si>
    <t>Contact Person:</t>
  </si>
  <si>
    <t>Contact Person's Title:</t>
  </si>
  <si>
    <t>Contact Person's Mailing Address:</t>
  </si>
  <si>
    <t>City:</t>
  </si>
  <si>
    <t>State:</t>
  </si>
  <si>
    <t>Zip Code:</t>
  </si>
  <si>
    <t>Contact Person's Telephone Number:</t>
  </si>
  <si>
    <t>Contact Person's Fax Number:</t>
  </si>
  <si>
    <t>Contact Person's E-Mail Address:</t>
  </si>
  <si>
    <t>B. Water Treatment Plant Information</t>
  </si>
  <si>
    <t>Plant Name:</t>
  </si>
  <si>
    <t>Plant Address:</t>
  </si>
  <si>
    <t>Plant Telephone Number:</t>
  </si>
  <si>
    <t>Permitted Maximum Day Operating Capacity of Plant, million gallons per day (MGD):</t>
  </si>
  <si>
    <t>Plant Category and Class per Rule 62-699.310(4), F.A.C.:</t>
  </si>
  <si>
    <t>C. Advanced Treatment Water Facility Information</t>
  </si>
  <si>
    <t>AWTF Name:</t>
  </si>
  <si>
    <t>ATWF Identification Number:</t>
  </si>
  <si>
    <t>ATWF Address:</t>
  </si>
  <si>
    <t>ATWF Contact Person:</t>
  </si>
  <si>
    <t>ATWF Contact Person's Title:</t>
  </si>
  <si>
    <t>ATWF Contact Person's Telephone Number:</t>
  </si>
  <si>
    <t>ATWF Contact Person's E-Mail Address:</t>
  </si>
  <si>
    <t>II.  Log Inactiavtion of Cryptosporidium through Chemical Disinfection</t>
  </si>
  <si>
    <t>Day</t>
  </si>
  <si>
    <t>* Treatment Stage</t>
  </si>
  <si>
    <t>Is Treatment Unit Covered?</t>
  </si>
  <si>
    <t>* Baffling Factor</t>
  </si>
  <si>
    <t>* Disinfectant</t>
  </si>
  <si>
    <t>Residual Conc., mg/L</t>
  </si>
  <si>
    <t>pH</t>
  </si>
  <si>
    <t>Temp., Celsius</t>
  </si>
  <si>
    <t>Peak Hourly Flow Volume, gallons</t>
  </si>
  <si>
    <t>Effective Volume, gallons</t>
  </si>
  <si>
    <r>
      <t>Calc. T</t>
    </r>
    <r>
      <rPr>
        <b/>
        <vertAlign val="subscript"/>
        <sz val="11"/>
        <rFont val="Arial"/>
        <family val="2"/>
      </rPr>
      <t>10,</t>
    </r>
    <r>
      <rPr>
        <b/>
        <sz val="11"/>
        <rFont val="Arial"/>
        <family val="2"/>
      </rPr>
      <t xml:space="preserve"> minutes</t>
    </r>
  </si>
  <si>
    <r>
      <t>†</t>
    </r>
    <r>
      <rPr>
        <b/>
        <sz val="11"/>
        <rFont val="Arial"/>
        <family val="2"/>
      </rPr>
      <t xml:space="preserve"> Tracer study T</t>
    </r>
    <r>
      <rPr>
        <b/>
        <vertAlign val="subscript"/>
        <sz val="11"/>
        <rFont val="Arial"/>
        <family val="2"/>
      </rPr>
      <t>10</t>
    </r>
    <r>
      <rPr>
        <b/>
        <sz val="11"/>
        <rFont val="Arial"/>
        <family val="2"/>
      </rPr>
      <t>, minutes    (if available)</t>
    </r>
  </si>
  <si>
    <t>CT, Actual (calc)</t>
  </si>
  <si>
    <t>Log Inactivation Crypto</t>
  </si>
  <si>
    <t>System TOTAL</t>
  </si>
  <si>
    <t>Water Treatment Plant Name:</t>
  </si>
  <si>
    <t>PWS ID:</t>
  </si>
  <si>
    <t>Date:</t>
  </si>
  <si>
    <t>III. Log Reduction through Ultraviolet Disinfection</t>
  </si>
  <si>
    <t xml:space="preserve">Day </t>
  </si>
  <si>
    <t>Volume of Finished Water Produced, gal.</t>
  </si>
  <si>
    <r>
      <t>Lowest Operating Dose, mJ/cm</t>
    </r>
    <r>
      <rPr>
        <vertAlign val="superscript"/>
        <sz val="11"/>
        <color theme="1"/>
        <rFont val="Calibri"/>
        <family val="2"/>
        <scheme val="minor"/>
      </rPr>
      <t>2</t>
    </r>
  </si>
  <si>
    <t>Log Reduction Achieved, Giardia</t>
  </si>
  <si>
    <t>Log Reduction Achieved, Virus</t>
  </si>
  <si>
    <t>Log Reduction Achieved, Crypto</t>
  </si>
  <si>
    <t>Total Quantity of Non-Spec UV Water, gal.</t>
  </si>
  <si>
    <t>Emergency or Abnormal Operating Conditions; Repair or Maintenance Work that Involves Taking Water System components Out of Operation</t>
  </si>
  <si>
    <t>Total</t>
  </si>
  <si>
    <t>Percentage of Low-Dosed UV Water to Total UV Water (%)</t>
  </si>
  <si>
    <t>IV. Compliance with Log Reduction Requirements</t>
  </si>
  <si>
    <t>Table A</t>
  </si>
  <si>
    <t>Table B</t>
  </si>
  <si>
    <t>Giardia</t>
  </si>
  <si>
    <t>Virus</t>
  </si>
  <si>
    <t>Crypto</t>
  </si>
  <si>
    <r>
      <t>Log Reduction Required</t>
    </r>
    <r>
      <rPr>
        <vertAlign val="superscript"/>
        <sz val="11"/>
        <color theme="1"/>
        <rFont val="Calibri"/>
        <family val="2"/>
        <scheme val="minor"/>
      </rPr>
      <t>2</t>
    </r>
  </si>
  <si>
    <t>Filtration Type</t>
  </si>
  <si>
    <t>Conventional</t>
  </si>
  <si>
    <t>Total Filtration Log-Removal Credits:</t>
  </si>
  <si>
    <t>Reverse Osmosis, Nano, Ultra</t>
  </si>
  <si>
    <t>Direct</t>
  </si>
  <si>
    <t>Slow Sand</t>
  </si>
  <si>
    <t>Diatomaceous Earth</t>
  </si>
  <si>
    <t>Coagulation-Assisted Micro</t>
  </si>
  <si>
    <t>Log Removal Credit for Filtration</t>
  </si>
  <si>
    <r>
      <t>Log Removal through Disinfection</t>
    </r>
    <r>
      <rPr>
        <vertAlign val="superscript"/>
        <sz val="11"/>
        <color theme="1"/>
        <rFont val="Calibri"/>
        <family val="2"/>
        <scheme val="minor"/>
      </rPr>
      <t>1</t>
    </r>
  </si>
  <si>
    <t>Log Removal through UV</t>
  </si>
  <si>
    <t>Total Log Reduction Achieved</t>
  </si>
  <si>
    <t>Log Reduction Required</t>
  </si>
  <si>
    <t>Giardia Compliance?</t>
  </si>
  <si>
    <t>Virus Compliance?</t>
  </si>
  <si>
    <t>Log Removal through Disinfection</t>
  </si>
  <si>
    <t>Crypto Compliance?</t>
  </si>
  <si>
    <t>V.  Certificate by Lead/Chief Water Treatment Plant Operator for the Month/Year of:</t>
  </si>
  <si>
    <t>I, the undersigned lead/chief operator of the water treatment plant listed in Part I of this form, certify that, to the best of my knowledge and belief, the information provided in this report is true and accurate.   I certify that all drinking water treatment chemicals used at this plant conform to one of the following as required by Rule 62-555.320(3)(a), F.A.C.: NSF International Standard 60, standards in the Water Chemicals Codex, or standards in the Food Chemicals Codex.  Also, I certify that the following additional operations records for the plant listed in Part I of this form were prepared each day that a certified operator staffed or visited the plant during the month indicated above:</t>
  </si>
  <si>
    <t>(1) records of amounts of chemicals used and chemical feed rates; and</t>
  </si>
  <si>
    <t>(2) appropriate treatment process performance records, including individual filter turbidity monitoring.</t>
  </si>
  <si>
    <t>Furthermore, I agree to retain these additional operations records at the plant site for at least ten years and to make them available for review upon request.</t>
  </si>
  <si>
    <t>Comments:</t>
  </si>
  <si>
    <t>Peak Hourly Flow (MGD)</t>
  </si>
  <si>
    <t>Log-Removal Credit for the Removal of Viruses</t>
  </si>
  <si>
    <t>Log-Removal Credit for the Removal of Cryptosporidium</t>
  </si>
  <si>
    <t>Table C.2. Virus</t>
  </si>
  <si>
    <t>Table C.3. Cryptosporidium</t>
  </si>
  <si>
    <t>Instructions for Completing Form 62-555.350(12)(b), “Supplemental Monthly Operation Report for PWSs Receiving Advanced Treated Water”</t>
  </si>
  <si>
    <t xml:space="preserve">Be sure to select all applicable buttons and fill in the blue blanks.  Yellow cells cannot be edited; they contain formulas and display calculations.  Fill out all worksheet pages in the workbook.  Do not add or delete any cells, rows, or columns in the form.  Doing so will disable the automatic calculations.  </t>
  </si>
  <si>
    <t>UV Disinfection</t>
  </si>
  <si>
    <r>
      <t>Part III, “Log Reduction through Ultraviolet Disinfection”, will calculate the log reductions achieved through ultraviolet (UV) disinfection.  Column B, “Volume of Finished Water Produced, gal.”, will be the same values used in Column F of the “Treatment Summary” tab in Form 62-555.900(2), provided that all water produced is treated in the UV process.  If this is not the case, Column B should reflect the volume of water treated in this way.  Column C, “Lowest Operating Dose, mJ/cm</t>
    </r>
    <r>
      <rPr>
        <vertAlign val="superscript"/>
        <sz val="11"/>
        <color theme="1"/>
        <rFont val="Calibri"/>
        <family val="2"/>
        <scheme val="minor"/>
      </rPr>
      <t>2</t>
    </r>
    <r>
      <rPr>
        <sz val="11"/>
        <color theme="1"/>
        <rFont val="Calibri"/>
        <family val="2"/>
        <scheme val="minor"/>
      </rPr>
      <t>”, should contain the lowest operating dose measured in the UV reactor for each day.</t>
    </r>
  </si>
  <si>
    <t>Columns D, E, and F will automatically populate with the log reductions achieved through UV disinfection for Giardia, virus, and Cryptosporidium, respectively. These numbers are based on Table 2-4 in the Environmental Protection Agency’s (EPA’s) “Innovative Approaches for Validation of Ultraviolet Disinfection Reactors for Drinking Water Systems” (April 2020).</t>
  </si>
  <si>
    <t>Column G, “Total Quantity of Non-Spec UV Water, gal.”, should be filled out with the total volume of water delivered to the public each day that was treated by UV reactors operating outside of the validated conditions.  This is to verify compliance with 40 CFR 141.720(d)(3)(ii).  If the value calculated in cell G38 is greater than 5%, no log reduction credit may be given to the UV disinfection system.</t>
  </si>
  <si>
    <t>Pathogen Compliance</t>
  </si>
  <si>
    <t>Part IV, “Compliance with Log Reduction Requirements”, calculates the total log reductions achieved through filtration, chemical disinfection, and ultraviolet disinfection.</t>
  </si>
  <si>
    <t>Signature</t>
  </si>
  <si>
    <t xml:space="preserve">Electronic signature of signing authority must be on file with the Department, and a signature image attached to part V.  </t>
  </si>
  <si>
    <t xml:space="preserve">Form 62-555.350(12)(b) shall be completed and submitted (with Form 62-555.900(2)) by public water systems treating and using advanced treated water as a source.  This form is intended to supplement the information provided in Form 62-555.900(2) and provide verification of the log inactivation achieved by the facility.  
Data entered shall be related solely to the treatment provided by the P.W.S.  A treatment process may only count towards a facility’s log-removal one time.  For example, log reductions provided by UV treatment at an ATWF may only count towards the log removals at the ATWF.  To receive log-removal credits at the PWS, additional UV disinfection must be provided.  </t>
  </si>
  <si>
    <t>Signing Authority</t>
  </si>
  <si>
    <t>Chemical Disinfection Crypto</t>
  </si>
  <si>
    <t xml:space="preserve">The table in Part II, Log Inactivation of Cryptosporidium through Chemical Disinfection, should be filled out in accordance with the instructions for “CT Calculator Unit 1, Unit 2 worksheets” that start on page B.1.-5 in the Department’s Compliance Manual for Subpart H Systems.  </t>
  </si>
  <si>
    <t>Table C.1. Giardia lamblia</t>
  </si>
  <si>
    <r>
      <rPr>
        <sz val="11"/>
        <rFont val="Calibri"/>
        <family val="2"/>
        <scheme val="minor"/>
      </rPr>
      <t>Log-Removal Credit for the Removal of</t>
    </r>
    <r>
      <rPr>
        <i/>
        <sz val="11"/>
        <rFont val="Calibri"/>
        <family val="2"/>
        <scheme val="minor"/>
      </rPr>
      <t xml:space="preserve"> </t>
    </r>
    <r>
      <rPr>
        <sz val="11"/>
        <rFont val="Calibri"/>
        <family val="2"/>
        <scheme val="minor"/>
      </rPr>
      <t>Giardia lamblia</t>
    </r>
  </si>
  <si>
    <r>
      <t xml:space="preserve">2 </t>
    </r>
    <r>
      <rPr>
        <sz val="10"/>
        <color theme="1"/>
        <rFont val="Calibri"/>
        <family val="2"/>
        <scheme val="minor"/>
      </rPr>
      <t>Required log reductions shall be in accordance with Rule 62-550.817, F.A.C., unless larger reductions are required to comply with the requirements of Chapter 62-565, F.A.C.</t>
    </r>
  </si>
  <si>
    <r>
      <rPr>
        <vertAlign val="superscript"/>
        <sz val="10"/>
        <color theme="1"/>
        <rFont val="Calibri"/>
        <family val="2"/>
        <scheme val="minor"/>
      </rPr>
      <t xml:space="preserve">1 </t>
    </r>
    <r>
      <rPr>
        <sz val="10"/>
        <color theme="1"/>
        <rFont val="Calibri"/>
        <family val="2"/>
        <scheme val="minor"/>
      </rPr>
      <t>From Form 62-555.900(2), "Monthly Operation Report for Subpart H Systems"</t>
    </r>
  </si>
  <si>
    <t>Supplemental Monthly Operation Report for PWSs Receiving Advanced Treated Water</t>
  </si>
  <si>
    <t>*Note:  Insert scanned image of signature using Excel pull-down menus:  Insert/picture/from file
Image must be in format recognizable to Excel.  Size image by dragging corner until image fits in block provided above.  Department must have original signature on file.  Deliver to Department electronically per instructions on page B.1-1 of the DEP Compliance Manual for Subpart H Systems, referenced in F.A.C. 62-550.817(12)(a).</t>
  </si>
  <si>
    <t>Name (please type):</t>
  </si>
  <si>
    <t xml:space="preserve"> License Number (please type):</t>
  </si>
  <si>
    <t>Signature and Date (Import signature here)*</t>
  </si>
  <si>
    <t xml:space="preserve"> The log reductions required for the facility will be entered in cells B7 – D7 in Table A.  Unless a larger log reduction is required to meet the requirements of Chapter 62-565, F.A.C., these values shall be in accordance with Rule 62-550.817, F.A.C.:  2-log reduction for Cryptosporidium, 3-log reduction for Giardia, and 4-log reduction for virus. These values will auto-populate in Tables C.1-C3. if a required log reduction is entered that is lower than these minimums. The numbers entered in Cells B8 - D8 in Table A shall contain the log-removal credits for the type of filtration utilized (obtained from Table B) and will automatically populate Column B in Tables C1., C.2., and C.3.</t>
  </si>
  <si>
    <t>Column C in Tables C.1. and C.2., “Log Removal through Disinfection”, are the final log inactivations for each day calculated in Form 62-555.900(2).  These are found in Columns Q and R in the CT Calculator Unit tabs, and should be transferred over from that form.  The log removal credits for UV Disinfection will automatically populate from the previous tab, with a value of zero transferring in the event the percentage of off-spec water delivered to the system is greater than 5% (as calculated in cell G38 in the "UV Disinfection" tab).</t>
  </si>
  <si>
    <t>Effective February 26, 2025</t>
  </si>
  <si>
    <t>DEP Form 62-555.350(12)(b), adopted in paragraph 62-555.350(12)(b), F.A.C.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</si>
</sst>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numFmt numFmtId="165" formatCode="#,##0.0_);\(#,##0.0\)"/>
    <numFmt numFmtId="166" formatCode="0.0"/>
    <numFmt numFmtId="167" formatCode="[$-409]mmmm\-yy;@"/>
  </numFmts>
  <fonts count="24" x14ac:knownFonts="1">
    <font>
      <sz val="11"/>
      <color theme="1"/>
      <name val="Calibri"/>
      <family val="2"/>
      <scheme val="minor"/>
    </font>
    <font>
      <sz val="11"/>
      <color theme="1"/>
      <name val="Calibri"/>
      <family val="2"/>
      <scheme val="minor"/>
    </font>
    <font>
      <sz val="10"/>
      <name val="Arial"/>
      <family val="2"/>
    </font>
    <font>
      <b/>
      <sz val="9"/>
      <name val="Arial"/>
      <family val="2"/>
    </font>
    <font>
      <b/>
      <sz val="10"/>
      <name val="Arial"/>
      <family val="2"/>
    </font>
    <font>
      <b/>
      <sz val="11"/>
      <name val="Arial"/>
      <family val="2"/>
    </font>
    <font>
      <b/>
      <vertAlign val="subscript"/>
      <sz val="11"/>
      <name val="Arial"/>
      <family val="2"/>
    </font>
    <font>
      <sz val="11"/>
      <name val="Arial"/>
      <family val="2"/>
    </font>
    <font>
      <b/>
      <sz val="14"/>
      <name val="Arial"/>
      <family val="2"/>
    </font>
    <font>
      <sz val="10"/>
      <color indexed="39"/>
      <name val="Arial"/>
      <family val="2"/>
    </font>
    <font>
      <vertAlign val="superscript"/>
      <sz val="11"/>
      <color theme="1"/>
      <name val="Calibri"/>
      <family val="2"/>
      <scheme val="minor"/>
    </font>
    <font>
      <sz val="10"/>
      <color indexed="12"/>
      <name val="Arial"/>
      <family val="2"/>
    </font>
    <font>
      <sz val="10"/>
      <name val="Times New Roman"/>
      <family val="1"/>
    </font>
    <font>
      <b/>
      <sz val="11"/>
      <color theme="1"/>
      <name val="Calibri"/>
      <family val="2"/>
      <scheme val="minor"/>
    </font>
    <font>
      <b/>
      <sz val="12"/>
      <color theme="1"/>
      <name val="Arial"/>
      <family val="2"/>
    </font>
    <font>
      <sz val="9"/>
      <name val="Arial"/>
      <family val="2"/>
    </font>
    <font>
      <sz val="10"/>
      <color indexed="9"/>
      <name val="Times New Roman"/>
      <family val="1"/>
    </font>
    <font>
      <sz val="8"/>
      <name val="Times New Roman"/>
      <family val="1"/>
    </font>
    <font>
      <b/>
      <sz val="14"/>
      <color theme="1"/>
      <name val="Calibri"/>
      <family val="2"/>
      <scheme val="minor"/>
    </font>
    <font>
      <b/>
      <u/>
      <sz val="11"/>
      <color theme="1"/>
      <name val="Calibri"/>
      <family val="2"/>
      <scheme val="minor"/>
    </font>
    <font>
      <sz val="11"/>
      <name val="Calibri"/>
      <family val="2"/>
      <scheme val="minor"/>
    </font>
    <font>
      <i/>
      <sz val="11"/>
      <name val="Calibri"/>
      <family val="2"/>
      <scheme val="minor"/>
    </font>
    <font>
      <vertAlign val="superscript"/>
      <sz val="10"/>
      <color theme="1"/>
      <name val="Calibri"/>
      <family val="2"/>
      <scheme val="minor"/>
    </font>
    <font>
      <sz val="10"/>
      <color theme="1"/>
      <name val="Calibri"/>
      <family val="2"/>
      <scheme val="minor"/>
    </font>
  </fonts>
  <fills count="14">
    <fill>
      <patternFill patternType="none"/>
    </fill>
    <fill>
      <patternFill patternType="gray125"/>
    </fill>
    <fill>
      <patternFill patternType="solid">
        <fgColor indexed="26"/>
        <bgColor indexed="64"/>
      </patternFill>
    </fill>
    <fill>
      <patternFill patternType="solid">
        <fgColor rgb="FFCCFFFF"/>
        <bgColor indexed="64"/>
      </patternFill>
    </fill>
    <fill>
      <patternFill patternType="solid">
        <fgColor indexed="22"/>
        <bgColor indexed="64"/>
      </patternFill>
    </fill>
    <fill>
      <patternFill patternType="solid">
        <fgColor indexed="27"/>
        <bgColor indexed="64"/>
      </patternFill>
    </fill>
    <fill>
      <patternFill patternType="solid">
        <fgColor indexed="4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indexed="8"/>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top style="thin">
        <color indexed="64"/>
      </top>
      <bottom style="medium">
        <color indexed="64"/>
      </bottom>
      <diagonal/>
    </border>
    <border>
      <left style="medium">
        <color auto="1"/>
      </left>
      <right/>
      <top/>
      <bottom style="medium">
        <color auto="1"/>
      </bottom>
      <diagonal/>
    </border>
    <border>
      <left style="thin">
        <color indexed="64"/>
      </left>
      <right/>
      <top style="thin">
        <color indexed="64"/>
      </top>
      <bottom style="medium">
        <color auto="1"/>
      </bottom>
      <diagonal/>
    </border>
    <border>
      <left/>
      <right style="medium">
        <color auto="1"/>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style="medium">
        <color auto="1"/>
      </right>
      <top/>
      <bottom style="thin">
        <color auto="1"/>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s>
  <cellStyleXfs count="3">
    <xf numFmtId="0" fontId="0" fillId="0" borderId="0"/>
    <xf numFmtId="9" fontId="1" fillId="0" borderId="0" applyFont="0" applyFill="0" applyBorder="0" applyAlignment="0" applyProtection="0"/>
    <xf numFmtId="0" fontId="2" fillId="0" borderId="0"/>
  </cellStyleXfs>
  <cellXfs count="216">
    <xf numFmtId="0" fontId="0" fillId="0" borderId="0" xfId="0"/>
    <xf numFmtId="0" fontId="2" fillId="5" borderId="5" xfId="0" applyFont="1" applyFill="1" applyBorder="1" applyProtection="1">
      <protection locked="0"/>
    </xf>
    <xf numFmtId="4" fontId="2" fillId="5" borderId="5" xfId="0" applyNumberFormat="1" applyFont="1" applyFill="1" applyBorder="1" applyProtection="1">
      <protection locked="0"/>
    </xf>
    <xf numFmtId="165" fontId="2" fillId="5" borderId="5" xfId="0" applyNumberFormat="1" applyFont="1" applyFill="1" applyBorder="1" applyProtection="1">
      <protection locked="0"/>
    </xf>
    <xf numFmtId="0" fontId="2" fillId="5" borderId="1" xfId="0" applyFont="1" applyFill="1" applyBorder="1" applyProtection="1">
      <protection locked="0"/>
    </xf>
    <xf numFmtId="3" fontId="2" fillId="5" borderId="5" xfId="0" applyNumberFormat="1" applyFont="1" applyFill="1" applyBorder="1" applyProtection="1">
      <protection locked="0"/>
    </xf>
    <xf numFmtId="165" fontId="9" fillId="6" borderId="5" xfId="0" applyNumberFormat="1" applyFont="1" applyFill="1" applyBorder="1" applyProtection="1">
      <protection locked="0"/>
    </xf>
    <xf numFmtId="4" fontId="2" fillId="5" borderId="1" xfId="0" applyNumberFormat="1" applyFont="1" applyFill="1" applyBorder="1" applyProtection="1">
      <protection locked="0"/>
    </xf>
    <xf numFmtId="165" fontId="2" fillId="5" borderId="1" xfId="0" applyNumberFormat="1" applyFont="1" applyFill="1" applyBorder="1" applyProtection="1">
      <protection locked="0"/>
    </xf>
    <xf numFmtId="3" fontId="2" fillId="5" borderId="1" xfId="0" applyNumberFormat="1" applyFont="1" applyFill="1" applyBorder="1" applyProtection="1">
      <protection locked="0"/>
    </xf>
    <xf numFmtId="3" fontId="2" fillId="5" borderId="7" xfId="0" applyNumberFormat="1" applyFont="1" applyFill="1" applyBorder="1" applyProtection="1">
      <protection locked="0"/>
    </xf>
    <xf numFmtId="0" fontId="11" fillId="5" borderId="1" xfId="0" applyFont="1" applyFill="1" applyBorder="1" applyProtection="1">
      <protection locked="0"/>
    </xf>
    <xf numFmtId="37" fontId="11" fillId="5" borderId="1" xfId="0" applyNumberFormat="1" applyFont="1" applyFill="1" applyBorder="1" applyProtection="1">
      <protection locked="0"/>
    </xf>
    <xf numFmtId="0" fontId="0" fillId="0" borderId="0" xfId="0" applyAlignment="1">
      <alignment wrapText="1"/>
    </xf>
    <xf numFmtId="0" fontId="0" fillId="3" borderId="1" xfId="0" applyFill="1" applyBorder="1" applyProtection="1">
      <protection locked="0"/>
    </xf>
    <xf numFmtId="0" fontId="0" fillId="3" borderId="1" xfId="0" applyFill="1" applyBorder="1" applyAlignment="1" applyProtection="1">
      <alignment horizontal="center" vertical="center"/>
      <protection locked="0"/>
    </xf>
    <xf numFmtId="0" fontId="0" fillId="3" borderId="16" xfId="0" applyFill="1" applyBorder="1" applyProtection="1">
      <protection locked="0"/>
    </xf>
    <xf numFmtId="167" fontId="12" fillId="3" borderId="18" xfId="2" quotePrefix="1" applyNumberFormat="1" applyFont="1" applyFill="1" applyBorder="1" applyAlignment="1" applyProtection="1">
      <alignment horizontal="left"/>
      <protection locked="0"/>
    </xf>
    <xf numFmtId="0" fontId="0" fillId="3" borderId="9" xfId="0" applyFill="1" applyBorder="1" applyProtection="1">
      <protection locked="0"/>
    </xf>
    <xf numFmtId="0" fontId="11" fillId="5" borderId="5" xfId="0" applyFont="1" applyFill="1" applyBorder="1" applyProtection="1">
      <protection locked="0"/>
    </xf>
    <xf numFmtId="37" fontId="11" fillId="5" borderId="5" xfId="0" applyNumberFormat="1" applyFont="1" applyFill="1" applyBorder="1" applyProtection="1">
      <protection locked="0"/>
    </xf>
    <xf numFmtId="0" fontId="11" fillId="5" borderId="30" xfId="0" applyFont="1" applyFill="1" applyBorder="1" applyProtection="1">
      <protection locked="0"/>
    </xf>
    <xf numFmtId="37" fontId="11" fillId="5" borderId="30" xfId="0" applyNumberFormat="1" applyFont="1" applyFill="1" applyBorder="1" applyProtection="1">
      <protection locked="0"/>
    </xf>
    <xf numFmtId="4" fontId="2" fillId="5" borderId="30" xfId="0" applyNumberFormat="1" applyFont="1" applyFill="1" applyBorder="1" applyProtection="1">
      <protection locked="0"/>
    </xf>
    <xf numFmtId="165" fontId="2" fillId="5" borderId="30" xfId="0" applyNumberFormat="1" applyFont="1" applyFill="1" applyBorder="1" applyProtection="1">
      <protection locked="0"/>
    </xf>
    <xf numFmtId="0" fontId="2" fillId="5" borderId="30" xfId="0" applyFont="1" applyFill="1" applyBorder="1" applyProtection="1">
      <protection locked="0"/>
    </xf>
    <xf numFmtId="3" fontId="2" fillId="5" borderId="30" xfId="0" applyNumberFormat="1" applyFont="1" applyFill="1" applyBorder="1" applyProtection="1">
      <protection locked="0"/>
    </xf>
    <xf numFmtId="165" fontId="9" fillId="6" borderId="30" xfId="0" applyNumberFormat="1" applyFont="1" applyFill="1" applyBorder="1" applyProtection="1">
      <protection locked="0"/>
    </xf>
    <xf numFmtId="0" fontId="0" fillId="3" borderId="6" xfId="0" applyFill="1" applyBorder="1" applyAlignment="1" applyProtection="1">
      <alignment horizontal="left"/>
      <protection locked="0"/>
    </xf>
    <xf numFmtId="0" fontId="4" fillId="3" borderId="9" xfId="0" applyFont="1" applyFill="1" applyBorder="1" applyAlignment="1" applyProtection="1">
      <alignment horizontal="left"/>
      <protection locked="0"/>
    </xf>
    <xf numFmtId="0" fontId="0" fillId="3" borderId="9" xfId="0" applyFill="1" applyBorder="1" applyAlignment="1" applyProtection="1">
      <alignment horizontal="left"/>
      <protection locked="0"/>
    </xf>
    <xf numFmtId="0" fontId="2" fillId="5" borderId="5" xfId="0" applyFont="1" applyFill="1" applyBorder="1" applyAlignment="1" applyProtection="1">
      <alignment horizontal="left"/>
      <protection locked="0"/>
    </xf>
    <xf numFmtId="0" fontId="2" fillId="5" borderId="1" xfId="0" applyFont="1" applyFill="1" applyBorder="1" applyAlignment="1" applyProtection="1">
      <alignment horizontal="left"/>
      <protection locked="0"/>
    </xf>
    <xf numFmtId="0" fontId="11" fillId="5" borderId="30" xfId="0" applyFont="1" applyFill="1" applyBorder="1" applyAlignment="1" applyProtection="1">
      <alignment horizontal="left"/>
      <protection locked="0"/>
    </xf>
    <xf numFmtId="0" fontId="11" fillId="5" borderId="1" xfId="0" applyFont="1" applyFill="1" applyBorder="1" applyAlignment="1" applyProtection="1">
      <alignment horizontal="left"/>
      <protection locked="0"/>
    </xf>
    <xf numFmtId="0" fontId="11" fillId="5" borderId="5" xfId="0" applyFont="1" applyFill="1" applyBorder="1" applyAlignment="1" applyProtection="1">
      <alignment horizontal="left"/>
      <protection locked="0"/>
    </xf>
    <xf numFmtId="0" fontId="0" fillId="3" borderId="17" xfId="0" applyFill="1" applyBorder="1" applyProtection="1">
      <protection locked="0"/>
    </xf>
    <xf numFmtId="0" fontId="0" fillId="3" borderId="9" xfId="0" applyFill="1" applyBorder="1" applyAlignment="1" applyProtection="1">
      <alignment horizontal="center" vertical="center"/>
      <protection locked="0"/>
    </xf>
    <xf numFmtId="166" fontId="0" fillId="3" borderId="16" xfId="0" applyNumberFormat="1" applyFill="1" applyBorder="1" applyAlignment="1" applyProtection="1">
      <alignment horizontal="center" vertical="center"/>
      <protection locked="0"/>
    </xf>
    <xf numFmtId="166" fontId="0" fillId="3" borderId="17" xfId="0" applyNumberFormat="1" applyFill="1" applyBorder="1" applyAlignment="1" applyProtection="1">
      <alignment horizontal="center" vertical="center"/>
      <protection locked="0"/>
    </xf>
    <xf numFmtId="0" fontId="18" fillId="0" borderId="0" xfId="0" applyFont="1" applyAlignment="1">
      <alignment vertical="center" wrapText="1"/>
    </xf>
    <xf numFmtId="0" fontId="0" fillId="11" borderId="0" xfId="0" applyFill="1" applyAlignment="1">
      <alignment vertical="center" wrapText="1"/>
    </xf>
    <xf numFmtId="0" fontId="19" fillId="11" borderId="44" xfId="0" applyFont="1" applyFill="1" applyBorder="1" applyAlignment="1">
      <alignment wrapText="1"/>
    </xf>
    <xf numFmtId="0" fontId="0" fillId="11" borderId="43" xfId="0" applyFill="1" applyBorder="1" applyAlignment="1">
      <alignment vertical="center" wrapText="1"/>
    </xf>
    <xf numFmtId="0" fontId="19" fillId="11" borderId="18" xfId="0" applyFont="1" applyFill="1" applyBorder="1" applyAlignment="1">
      <alignment wrapText="1"/>
    </xf>
    <xf numFmtId="0" fontId="17" fillId="3" borderId="18" xfId="2" applyFont="1" applyFill="1" applyBorder="1" applyAlignment="1" applyProtection="1">
      <alignment horizontal="left" vertical="center"/>
      <protection locked="0"/>
    </xf>
    <xf numFmtId="0" fontId="12" fillId="3" borderId="18" xfId="2" applyFont="1" applyFill="1" applyBorder="1" applyAlignment="1" applyProtection="1">
      <alignment vertical="top" wrapText="1"/>
      <protection locked="0"/>
    </xf>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vertical="center"/>
    </xf>
    <xf numFmtId="0" fontId="13" fillId="11" borderId="2" xfId="0" applyFont="1" applyFill="1" applyBorder="1" applyAlignment="1">
      <alignment wrapText="1"/>
    </xf>
    <xf numFmtId="0" fontId="13" fillId="0" borderId="0" xfId="0" applyFont="1"/>
    <xf numFmtId="0" fontId="13" fillId="0" borderId="0" xfId="0" applyFont="1" applyAlignment="1">
      <alignment wrapText="1"/>
    </xf>
    <xf numFmtId="0" fontId="3" fillId="0" borderId="0" xfId="0" applyFont="1" applyAlignment="1">
      <alignment horizontal="left"/>
    </xf>
    <xf numFmtId="0" fontId="4" fillId="0" borderId="0" xfId="0" applyFont="1"/>
    <xf numFmtId="0" fontId="15" fillId="11" borderId="29" xfId="0" applyFont="1" applyFill="1" applyBorder="1" applyAlignment="1">
      <alignment wrapText="1"/>
    </xf>
    <xf numFmtId="0" fontId="0" fillId="0" borderId="33" xfId="0" applyBorder="1"/>
    <xf numFmtId="0" fontId="0" fillId="0" borderId="0" xfId="0" applyAlignment="1">
      <alignment horizontal="left"/>
    </xf>
    <xf numFmtId="0" fontId="2" fillId="11" borderId="10" xfId="0" applyFont="1" applyFill="1" applyBorder="1" applyAlignment="1">
      <alignment wrapText="1"/>
    </xf>
    <xf numFmtId="0" fontId="4" fillId="0" borderId="33" xfId="0" applyFont="1" applyBorder="1"/>
    <xf numFmtId="164" fontId="4" fillId="0" borderId="33" xfId="0" applyNumberFormat="1" applyFont="1" applyBorder="1" applyAlignment="1">
      <alignment horizontal="left"/>
    </xf>
    <xf numFmtId="2" fontId="4" fillId="0" borderId="0" xfId="0" applyNumberFormat="1" applyFont="1"/>
    <xf numFmtId="0" fontId="4" fillId="0" borderId="33" xfId="0" applyFont="1" applyBorder="1" applyAlignment="1">
      <alignment horizontal="center"/>
    </xf>
    <xf numFmtId="0" fontId="4" fillId="0" borderId="0" xfId="0" applyFont="1" applyAlignment="1">
      <alignment horizontal="center"/>
    </xf>
    <xf numFmtId="0" fontId="0" fillId="11" borderId="10" xfId="0" applyFill="1" applyBorder="1" applyAlignment="1">
      <alignment wrapText="1"/>
    </xf>
    <xf numFmtId="0" fontId="0" fillId="11" borderId="15" xfId="0" applyFill="1" applyBorder="1" applyAlignment="1">
      <alignment wrapText="1"/>
    </xf>
    <xf numFmtId="0" fontId="0" fillId="11" borderId="29" xfId="0" applyFill="1" applyBorder="1" applyAlignment="1">
      <alignment wrapText="1"/>
    </xf>
    <xf numFmtId="0" fontId="5" fillId="4" borderId="2" xfId="0" applyFont="1" applyFill="1" applyBorder="1" applyAlignment="1">
      <alignment horizontal="center" wrapText="1"/>
    </xf>
    <xf numFmtId="0" fontId="5" fillId="4" borderId="3" xfId="0" applyFont="1" applyFill="1" applyBorder="1" applyAlignment="1">
      <alignment horizontal="left" wrapText="1"/>
    </xf>
    <xf numFmtId="0" fontId="5" fillId="4" borderId="3" xfId="0" applyFont="1" applyFill="1" applyBorder="1" applyAlignment="1">
      <alignment horizontal="center" wrapText="1"/>
    </xf>
    <xf numFmtId="0" fontId="7" fillId="4" borderId="3" xfId="0" applyFont="1" applyFill="1" applyBorder="1" applyAlignment="1">
      <alignment horizontal="center" wrapText="1"/>
    </xf>
    <xf numFmtId="0" fontId="4" fillId="4" borderId="23" xfId="0" applyFont="1" applyFill="1" applyBorder="1" applyAlignment="1">
      <alignment horizontal="center" wrapText="1"/>
    </xf>
    <xf numFmtId="0" fontId="0" fillId="0" borderId="0" xfId="0" applyAlignment="1">
      <alignment horizontal="center"/>
    </xf>
    <xf numFmtId="0" fontId="8" fillId="2" borderId="29" xfId="0" applyFont="1" applyFill="1" applyBorder="1" applyAlignment="1">
      <alignment horizontal="center"/>
    </xf>
    <xf numFmtId="0" fontId="8" fillId="2" borderId="10" xfId="0" applyFont="1" applyFill="1" applyBorder="1" applyAlignment="1">
      <alignment horizontal="center"/>
    </xf>
    <xf numFmtId="0" fontId="13" fillId="2" borderId="36" xfId="0" applyFont="1" applyFill="1" applyBorder="1" applyAlignment="1">
      <alignment horizontal="center"/>
    </xf>
    <xf numFmtId="0" fontId="4" fillId="2" borderId="37" xfId="0" applyFont="1" applyFill="1" applyBorder="1" applyAlignment="1">
      <alignment horizontal="left"/>
    </xf>
    <xf numFmtId="0" fontId="4" fillId="2" borderId="38" xfId="0" applyFont="1" applyFill="1" applyBorder="1"/>
    <xf numFmtId="4" fontId="2" fillId="2" borderId="39" xfId="0" applyNumberFormat="1" applyFont="1" applyFill="1" applyBorder="1"/>
    <xf numFmtId="2" fontId="2" fillId="2" borderId="39" xfId="0" applyNumberFormat="1" applyFont="1" applyFill="1" applyBorder="1"/>
    <xf numFmtId="0" fontId="4" fillId="2" borderId="39" xfId="0" applyFont="1" applyFill="1" applyBorder="1"/>
    <xf numFmtId="3" fontId="2" fillId="2" borderId="37" xfId="0" applyNumberFormat="1" applyFont="1" applyFill="1" applyBorder="1"/>
    <xf numFmtId="0" fontId="13" fillId="2" borderId="35" xfId="0" applyFont="1" applyFill="1" applyBorder="1" applyAlignment="1">
      <alignment horizontal="center"/>
    </xf>
    <xf numFmtId="0" fontId="4" fillId="2" borderId="16" xfId="0" applyFont="1" applyFill="1" applyBorder="1" applyAlignment="1">
      <alignment horizontal="left"/>
    </xf>
    <xf numFmtId="0" fontId="4" fillId="2" borderId="22" xfId="0" applyFont="1" applyFill="1" applyBorder="1"/>
    <xf numFmtId="4" fontId="2" fillId="2" borderId="20" xfId="0" applyNumberFormat="1" applyFont="1" applyFill="1" applyBorder="1"/>
    <xf numFmtId="2" fontId="2" fillId="2" borderId="20" xfId="0" applyNumberFormat="1" applyFont="1" applyFill="1" applyBorder="1"/>
    <xf numFmtId="0" fontId="4" fillId="2" borderId="20" xfId="0" applyFont="1" applyFill="1" applyBorder="1"/>
    <xf numFmtId="3" fontId="2" fillId="2" borderId="16" xfId="0" applyNumberFormat="1" applyFont="1" applyFill="1" applyBorder="1"/>
    <xf numFmtId="0" fontId="8" fillId="2" borderId="8" xfId="0" applyFont="1" applyFill="1" applyBorder="1" applyAlignment="1">
      <alignment horizontal="center"/>
    </xf>
    <xf numFmtId="0" fontId="13" fillId="2" borderId="4" xfId="0" applyFont="1" applyFill="1" applyBorder="1" applyAlignment="1">
      <alignment horizontal="center"/>
    </xf>
    <xf numFmtId="0" fontId="8" fillId="2" borderId="42" xfId="0" applyFont="1" applyFill="1" applyBorder="1" applyAlignment="1">
      <alignment horizontal="center"/>
    </xf>
    <xf numFmtId="0" fontId="8" fillId="2" borderId="4" xfId="0" applyFont="1" applyFill="1" applyBorder="1" applyAlignment="1">
      <alignment horizontal="center"/>
    </xf>
    <xf numFmtId="0" fontId="8" fillId="2" borderId="36" xfId="0" applyFont="1" applyFill="1" applyBorder="1" applyAlignment="1">
      <alignment horizontal="center"/>
    </xf>
    <xf numFmtId="3" fontId="2" fillId="2" borderId="39" xfId="0" applyNumberFormat="1" applyFont="1" applyFill="1" applyBorder="1"/>
    <xf numFmtId="0" fontId="13" fillId="11" borderId="14" xfId="0" applyFont="1" applyFill="1" applyBorder="1" applyAlignment="1">
      <alignment horizontal="center"/>
    </xf>
    <xf numFmtId="3" fontId="2" fillId="2" borderId="20" xfId="0" applyNumberFormat="1" applyFont="1" applyFill="1" applyBorder="1"/>
    <xf numFmtId="0" fontId="13" fillId="11" borderId="21" xfId="0" applyFont="1" applyFill="1" applyBorder="1" applyAlignment="1">
      <alignment horizontal="center"/>
    </xf>
    <xf numFmtId="167" fontId="13" fillId="3" borderId="31" xfId="0" applyNumberFormat="1" applyFont="1" applyFill="1" applyBorder="1" applyAlignment="1" applyProtection="1">
      <alignment horizontal="left"/>
      <protection locked="0"/>
    </xf>
    <xf numFmtId="0" fontId="0" fillId="3" borderId="17" xfId="0" applyFill="1" applyBorder="1" applyAlignment="1" applyProtection="1">
      <alignment horizontal="left"/>
      <protection locked="0"/>
    </xf>
    <xf numFmtId="0" fontId="2" fillId="3" borderId="9" xfId="0" applyFont="1" applyFill="1" applyBorder="1" applyAlignment="1" applyProtection="1">
      <alignment horizontal="left"/>
      <protection locked="0"/>
    </xf>
    <xf numFmtId="0" fontId="12" fillId="3" borderId="18" xfId="2" applyFont="1" applyFill="1" applyBorder="1" applyAlignment="1" applyProtection="1">
      <alignment horizontal="left" vertical="center" wrapText="1"/>
      <protection locked="0"/>
    </xf>
    <xf numFmtId="0" fontId="12" fillId="3" borderId="18" xfId="2" applyFont="1" applyFill="1" applyBorder="1" applyProtection="1">
      <protection locked="0"/>
    </xf>
    <xf numFmtId="0" fontId="0" fillId="0" borderId="29" xfId="0" applyBorder="1" applyAlignment="1">
      <alignment horizontal="right" wrapText="1"/>
    </xf>
    <xf numFmtId="0" fontId="0" fillId="0" borderId="10" xfId="0" applyBorder="1" applyAlignment="1">
      <alignment horizontal="right" wrapText="1"/>
    </xf>
    <xf numFmtId="0" fontId="0" fillId="0" borderId="15" xfId="0" applyBorder="1" applyAlignment="1">
      <alignment horizontal="right" wrapText="1"/>
    </xf>
    <xf numFmtId="0" fontId="0" fillId="0" borderId="0" xfId="0" applyAlignment="1">
      <alignment horizontal="right"/>
    </xf>
    <xf numFmtId="17" fontId="0" fillId="0" borderId="0" xfId="0" applyNumberFormat="1" applyAlignment="1">
      <alignment horizontal="left"/>
    </xf>
    <xf numFmtId="0" fontId="0" fillId="0" borderId="29" xfId="0" applyBorder="1" applyAlignment="1">
      <alignment vertical="center" wrapText="1"/>
    </xf>
    <xf numFmtId="0" fontId="0" fillId="0" borderId="30" xfId="0" applyBorder="1" applyAlignment="1">
      <alignment vertical="center" wrapText="1"/>
    </xf>
    <xf numFmtId="0" fontId="0" fillId="7" borderId="30" xfId="0" applyFill="1" applyBorder="1" applyAlignment="1">
      <alignment vertical="center" wrapText="1"/>
    </xf>
    <xf numFmtId="0" fontId="0" fillId="8" borderId="30" xfId="0" applyFill="1" applyBorder="1" applyAlignment="1">
      <alignment vertical="center" wrapText="1"/>
    </xf>
    <xf numFmtId="0" fontId="0" fillId="9" borderId="30" xfId="0" applyFill="1" applyBorder="1" applyAlignment="1">
      <alignment vertical="center" wrapText="1"/>
    </xf>
    <xf numFmtId="0" fontId="0" fillId="0" borderId="6" xfId="0" applyBorder="1" applyAlignment="1">
      <alignment vertical="center" wrapText="1"/>
    </xf>
    <xf numFmtId="0" fontId="0" fillId="0" borderId="0" xfId="0" applyAlignment="1">
      <alignment vertical="center"/>
    </xf>
    <xf numFmtId="0" fontId="0" fillId="0" borderId="10" xfId="0" applyBorder="1" applyAlignment="1">
      <alignment wrapText="1"/>
    </xf>
    <xf numFmtId="0" fontId="0" fillId="0" borderId="15" xfId="0" applyBorder="1" applyAlignment="1">
      <alignment wrapText="1"/>
    </xf>
    <xf numFmtId="0" fontId="0" fillId="0" borderId="8" xfId="0" applyBorder="1" applyAlignment="1">
      <alignment wrapText="1"/>
    </xf>
    <xf numFmtId="0" fontId="0" fillId="12" borderId="5" xfId="0" applyFill="1" applyBorder="1"/>
    <xf numFmtId="0" fontId="0" fillId="12" borderId="28" xfId="0" applyFill="1" applyBorder="1"/>
    <xf numFmtId="0" fontId="0" fillId="12" borderId="16" xfId="0" applyFill="1" applyBorder="1"/>
    <xf numFmtId="0" fontId="0" fillId="12" borderId="17" xfId="0" applyFill="1" applyBorder="1"/>
    <xf numFmtId="0" fontId="13" fillId="0" borderId="0" xfId="0" applyFont="1" applyAlignment="1">
      <alignment horizontal="left" wrapText="1"/>
    </xf>
    <xf numFmtId="0" fontId="13" fillId="0" borderId="0" xfId="0" applyFont="1" applyAlignment="1">
      <alignment horizontal="left"/>
    </xf>
    <xf numFmtId="0" fontId="0" fillId="12" borderId="29" xfId="0" applyFill="1" applyBorder="1" applyAlignment="1">
      <alignment wrapText="1"/>
    </xf>
    <xf numFmtId="0" fontId="0" fillId="7" borderId="30" xfId="0" applyFill="1" applyBorder="1" applyAlignment="1">
      <alignment horizontal="center"/>
    </xf>
    <xf numFmtId="0" fontId="0" fillId="8" borderId="30" xfId="0" applyFill="1" applyBorder="1" applyAlignment="1">
      <alignment horizontal="center"/>
    </xf>
    <xf numFmtId="0" fontId="0" fillId="9" borderId="6" xfId="0" applyFill="1" applyBorder="1" applyAlignment="1">
      <alignment horizontal="center"/>
    </xf>
    <xf numFmtId="0" fontId="0" fillId="0" borderId="15" xfId="0" applyBorder="1" applyAlignment="1">
      <alignment horizontal="left" vertical="center" wrapText="1"/>
    </xf>
    <xf numFmtId="0" fontId="20" fillId="0" borderId="2" xfId="0" applyFont="1" applyBorder="1" applyAlignment="1">
      <alignment wrapText="1"/>
    </xf>
    <xf numFmtId="0" fontId="21" fillId="7" borderId="3" xfId="0" applyFont="1" applyFill="1" applyBorder="1" applyAlignment="1">
      <alignment horizontal="center" wrapText="1"/>
    </xf>
    <xf numFmtId="0" fontId="20" fillId="8" borderId="3" xfId="0" applyFont="1" applyFill="1" applyBorder="1" applyAlignment="1">
      <alignment horizontal="center" wrapText="1"/>
    </xf>
    <xf numFmtId="0" fontId="20" fillId="9" borderId="31" xfId="0" applyFont="1" applyFill="1" applyBorder="1" applyAlignment="1">
      <alignment horizontal="center" wrapText="1"/>
    </xf>
    <xf numFmtId="0" fontId="20" fillId="0" borderId="8" xfId="0" applyFont="1" applyBorder="1" applyAlignment="1">
      <alignment wrapText="1"/>
    </xf>
    <xf numFmtId="166" fontId="20" fillId="7" borderId="5" xfId="0" applyNumberFormat="1" applyFont="1" applyFill="1" applyBorder="1" applyAlignment="1">
      <alignment horizontal="center" vertical="center"/>
    </xf>
    <xf numFmtId="166" fontId="20" fillId="8" borderId="5" xfId="0" applyNumberFormat="1" applyFont="1" applyFill="1" applyBorder="1" applyAlignment="1">
      <alignment horizontal="center" vertical="center"/>
    </xf>
    <xf numFmtId="166" fontId="20" fillId="9" borderId="28" xfId="0" applyNumberFormat="1" applyFont="1" applyFill="1" applyBorder="1" applyAlignment="1">
      <alignment horizontal="center" vertical="center"/>
    </xf>
    <xf numFmtId="0" fontId="20" fillId="0" borderId="10" xfId="0" applyFont="1" applyBorder="1" applyAlignment="1">
      <alignment wrapText="1"/>
    </xf>
    <xf numFmtId="166" fontId="20" fillId="7" borderId="1" xfId="0" applyNumberFormat="1" applyFont="1" applyFill="1" applyBorder="1" applyAlignment="1">
      <alignment horizontal="center" vertical="center"/>
    </xf>
    <xf numFmtId="166" fontId="20" fillId="8" borderId="1" xfId="0" applyNumberFormat="1" applyFont="1" applyFill="1" applyBorder="1" applyAlignment="1">
      <alignment horizontal="center" vertical="center"/>
    </xf>
    <xf numFmtId="166" fontId="20" fillId="9" borderId="9" xfId="0" applyNumberFormat="1" applyFont="1" applyFill="1" applyBorder="1" applyAlignment="1">
      <alignment horizontal="center" vertical="center"/>
    </xf>
    <xf numFmtId="0" fontId="12" fillId="0" borderId="0" xfId="0" applyFont="1" applyAlignment="1">
      <alignment wrapText="1"/>
    </xf>
    <xf numFmtId="166" fontId="12" fillId="0" borderId="0" xfId="0" applyNumberFormat="1" applyFont="1" applyAlignment="1">
      <alignment horizontal="center"/>
    </xf>
    <xf numFmtId="0" fontId="20" fillId="0" borderId="15" xfId="0" applyFont="1" applyBorder="1" applyAlignment="1">
      <alignment wrapText="1"/>
    </xf>
    <xf numFmtId="166" fontId="20" fillId="7" borderId="16" xfId="0" applyNumberFormat="1" applyFont="1" applyFill="1" applyBorder="1" applyAlignment="1">
      <alignment horizontal="center" vertical="center"/>
    </xf>
    <xf numFmtId="166" fontId="20" fillId="8" borderId="16" xfId="0" applyNumberFormat="1" applyFont="1" applyFill="1" applyBorder="1" applyAlignment="1">
      <alignment horizontal="center" vertical="center"/>
    </xf>
    <xf numFmtId="166" fontId="20" fillId="9" borderId="17" xfId="0" applyNumberFormat="1" applyFont="1" applyFill="1" applyBorder="1" applyAlignment="1">
      <alignment horizontal="center" vertical="center"/>
    </xf>
    <xf numFmtId="0" fontId="0" fillId="7" borderId="32" xfId="0" applyFill="1" applyBorder="1" applyAlignment="1">
      <alignment wrapText="1"/>
    </xf>
    <xf numFmtId="0" fontId="0" fillId="7" borderId="32" xfId="0" applyFill="1" applyBorder="1"/>
    <xf numFmtId="0" fontId="0" fillId="0" borderId="12" xfId="0" applyBorder="1" applyAlignment="1">
      <alignment horizontal="center" wrapText="1"/>
    </xf>
    <xf numFmtId="0" fontId="0" fillId="0" borderId="5" xfId="0" applyBorder="1" applyAlignment="1">
      <alignment wrapText="1"/>
    </xf>
    <xf numFmtId="0" fontId="0" fillId="0" borderId="28" xfId="0" applyBorder="1" applyAlignment="1">
      <alignment wrapText="1"/>
    </xf>
    <xf numFmtId="0" fontId="0" fillId="0" borderId="11" xfId="0" applyBorder="1" applyAlignment="1">
      <alignment horizontal="center" wrapText="1"/>
    </xf>
    <xf numFmtId="0" fontId="0" fillId="0" borderId="10" xfId="0" applyBorder="1" applyAlignment="1">
      <alignment horizontal="center" wrapText="1"/>
    </xf>
    <xf numFmtId="0" fontId="0" fillId="0" borderId="15" xfId="0" applyBorder="1" applyAlignment="1">
      <alignment horizontal="center" wrapText="1"/>
    </xf>
    <xf numFmtId="0" fontId="0" fillId="8" borderId="0" xfId="0" applyFill="1" applyAlignment="1">
      <alignment wrapText="1"/>
    </xf>
    <xf numFmtId="0" fontId="0" fillId="8" borderId="0" xfId="0" applyFill="1"/>
    <xf numFmtId="0" fontId="0" fillId="0" borderId="29" xfId="0" applyBorder="1" applyAlignment="1">
      <alignment horizontal="center" wrapText="1"/>
    </xf>
    <xf numFmtId="0" fontId="0" fillId="0" borderId="30" xfId="0" applyBorder="1" applyAlignment="1">
      <alignment wrapText="1"/>
    </xf>
    <xf numFmtId="0" fontId="0" fillId="0" borderId="6" xfId="0" applyBorder="1" applyAlignment="1">
      <alignment wrapText="1"/>
    </xf>
    <xf numFmtId="0" fontId="0" fillId="9" borderId="0" xfId="0" applyFill="1" applyAlignment="1">
      <alignment wrapText="1"/>
    </xf>
    <xf numFmtId="0" fontId="0" fillId="9" borderId="0" xfId="0" applyFill="1"/>
    <xf numFmtId="0" fontId="23" fillId="0" borderId="0" xfId="0" applyFont="1"/>
    <xf numFmtId="0" fontId="22" fillId="0" borderId="0" xfId="0" applyFont="1"/>
    <xf numFmtId="0" fontId="8" fillId="0" borderId="0" xfId="2" applyFont="1" applyAlignment="1">
      <alignment horizontal="center" wrapText="1"/>
    </xf>
    <xf numFmtId="0" fontId="2" fillId="0" borderId="0" xfId="2"/>
    <xf numFmtId="0" fontId="16" fillId="10" borderId="21" xfId="2" applyFont="1" applyFill="1" applyBorder="1"/>
    <xf numFmtId="0" fontId="16" fillId="10" borderId="25" xfId="2" applyFont="1" applyFill="1" applyBorder="1"/>
    <xf numFmtId="0" fontId="12" fillId="0" borderId="0" xfId="2" applyFont="1"/>
    <xf numFmtId="0" fontId="12" fillId="11" borderId="26" xfId="2" applyFont="1" applyFill="1" applyBorder="1" applyAlignment="1">
      <alignment wrapText="1"/>
    </xf>
    <xf numFmtId="0" fontId="12" fillId="11" borderId="27" xfId="2" applyFont="1" applyFill="1" applyBorder="1" applyAlignment="1">
      <alignment wrapText="1"/>
    </xf>
    <xf numFmtId="0" fontId="12" fillId="11" borderId="27" xfId="2" applyFont="1" applyFill="1" applyBorder="1" applyAlignment="1">
      <alignment horizontal="left"/>
    </xf>
    <xf numFmtId="0" fontId="12" fillId="11" borderId="0" xfId="2" applyFont="1" applyFill="1" applyAlignment="1">
      <alignment wrapText="1"/>
    </xf>
    <xf numFmtId="0" fontId="12" fillId="0" borderId="0" xfId="2" applyFont="1" applyAlignment="1">
      <alignment wrapText="1"/>
    </xf>
    <xf numFmtId="0" fontId="12" fillId="11" borderId="0" xfId="2" applyFont="1" applyFill="1" applyAlignment="1">
      <alignment horizontal="left"/>
    </xf>
    <xf numFmtId="0" fontId="12" fillId="11" borderId="0" xfId="2" applyFont="1" applyFill="1"/>
    <xf numFmtId="0" fontId="12" fillId="13" borderId="0" xfId="2" applyFont="1" applyFill="1" applyAlignment="1">
      <alignment wrapText="1"/>
    </xf>
    <xf numFmtId="0" fontId="0" fillId="11" borderId="1" xfId="0" applyFill="1" applyBorder="1" applyProtection="1">
      <protection hidden="1"/>
    </xf>
    <xf numFmtId="3" fontId="0" fillId="2" borderId="5" xfId="0" applyNumberFormat="1" applyFill="1" applyBorder="1" applyProtection="1">
      <protection hidden="1"/>
    </xf>
    <xf numFmtId="165" fontId="0" fillId="2" borderId="5" xfId="0" applyNumberFormat="1" applyFill="1" applyBorder="1" applyProtection="1">
      <protection hidden="1"/>
    </xf>
    <xf numFmtId="3" fontId="0" fillId="2" borderId="1" xfId="0" applyNumberFormat="1" applyFill="1" applyBorder="1" applyProtection="1">
      <protection hidden="1"/>
    </xf>
    <xf numFmtId="3" fontId="0" fillId="2" borderId="37" xfId="0" applyNumberFormat="1" applyFill="1" applyBorder="1" applyProtection="1">
      <protection hidden="1"/>
    </xf>
    <xf numFmtId="166" fontId="0" fillId="2" borderId="37" xfId="0" applyNumberFormat="1" applyFill="1" applyBorder="1" applyProtection="1">
      <protection hidden="1"/>
    </xf>
    <xf numFmtId="3" fontId="0" fillId="2" borderId="30" xfId="0" applyNumberFormat="1" applyFill="1" applyBorder="1" applyProtection="1">
      <protection hidden="1"/>
    </xf>
    <xf numFmtId="165" fontId="0" fillId="2" borderId="30" xfId="0" applyNumberFormat="1" applyFill="1" applyBorder="1" applyProtection="1">
      <protection hidden="1"/>
    </xf>
    <xf numFmtId="3" fontId="0" fillId="2" borderId="16" xfId="0" applyNumberFormat="1" applyFill="1" applyBorder="1" applyProtection="1">
      <protection hidden="1"/>
    </xf>
    <xf numFmtId="166" fontId="0" fillId="2" borderId="16" xfId="0" applyNumberFormat="1" applyFill="1" applyBorder="1" applyProtection="1">
      <protection hidden="1"/>
    </xf>
    <xf numFmtId="4" fontId="0" fillId="2" borderId="24" xfId="0" applyNumberFormat="1" applyFill="1" applyBorder="1" applyProtection="1">
      <protection hidden="1"/>
    </xf>
    <xf numFmtId="0" fontId="2" fillId="11" borderId="6" xfId="0" applyFont="1" applyFill="1" applyBorder="1" applyProtection="1">
      <protection hidden="1"/>
    </xf>
    <xf numFmtId="0" fontId="2" fillId="11" borderId="9" xfId="0" applyFont="1" applyFill="1" applyBorder="1" applyProtection="1">
      <protection hidden="1"/>
    </xf>
    <xf numFmtId="0" fontId="0" fillId="11" borderId="9" xfId="0" applyFill="1" applyBorder="1" applyProtection="1">
      <protection hidden="1"/>
    </xf>
    <xf numFmtId="4" fontId="0" fillId="2" borderId="39" xfId="0" applyNumberFormat="1" applyFill="1" applyBorder="1" applyProtection="1">
      <protection hidden="1"/>
    </xf>
    <xf numFmtId="0" fontId="0" fillId="11" borderId="34" xfId="0" applyFill="1" applyBorder="1" applyProtection="1">
      <protection hidden="1"/>
    </xf>
    <xf numFmtId="4" fontId="0" fillId="2" borderId="40" xfId="0" applyNumberFormat="1" applyFill="1" applyBorder="1" applyProtection="1">
      <protection hidden="1"/>
    </xf>
    <xf numFmtId="0" fontId="0" fillId="11" borderId="6" xfId="0" applyFill="1" applyBorder="1" applyProtection="1">
      <protection hidden="1"/>
    </xf>
    <xf numFmtId="4" fontId="0" fillId="2" borderId="20" xfId="0" applyNumberFormat="1" applyFill="1" applyBorder="1" applyProtection="1">
      <protection hidden="1"/>
    </xf>
    <xf numFmtId="0" fontId="0" fillId="11" borderId="17" xfId="0" applyFill="1" applyBorder="1" applyProtection="1">
      <protection hidden="1"/>
    </xf>
    <xf numFmtId="0" fontId="0" fillId="11" borderId="28" xfId="0" applyFill="1" applyBorder="1" applyProtection="1">
      <protection hidden="1"/>
    </xf>
    <xf numFmtId="4" fontId="0" fillId="2" borderId="30" xfId="0" applyNumberFormat="1" applyFill="1" applyBorder="1" applyProtection="1">
      <protection hidden="1"/>
    </xf>
    <xf numFmtId="0" fontId="0" fillId="11" borderId="13" xfId="0" applyFill="1" applyBorder="1" applyProtection="1">
      <protection hidden="1"/>
    </xf>
    <xf numFmtId="4" fontId="0" fillId="2" borderId="5" xfId="0" applyNumberFormat="1" applyFill="1" applyBorder="1" applyProtection="1">
      <protection hidden="1"/>
    </xf>
    <xf numFmtId="0" fontId="0" fillId="11" borderId="19" xfId="0" applyFill="1" applyBorder="1" applyProtection="1">
      <protection hidden="1"/>
    </xf>
    <xf numFmtId="0" fontId="0" fillId="11" borderId="41" xfId="0" applyFill="1" applyBorder="1" applyProtection="1">
      <protection hidden="1"/>
    </xf>
    <xf numFmtId="0" fontId="0" fillId="11" borderId="6" xfId="0" applyFill="1" applyBorder="1" applyAlignment="1" applyProtection="1">
      <alignment horizontal="center"/>
      <protection hidden="1"/>
    </xf>
    <xf numFmtId="0" fontId="0" fillId="11" borderId="9" xfId="0" applyFill="1" applyBorder="1" applyAlignment="1" applyProtection="1">
      <alignment horizontal="center"/>
      <protection hidden="1"/>
    </xf>
    <xf numFmtId="17" fontId="0" fillId="11" borderId="17" xfId="0" applyNumberFormat="1" applyFill="1" applyBorder="1" applyAlignment="1" applyProtection="1">
      <alignment horizontal="center"/>
      <protection hidden="1"/>
    </xf>
    <xf numFmtId="0" fontId="0" fillId="11" borderId="16" xfId="0" applyFill="1" applyBorder="1" applyProtection="1">
      <protection hidden="1"/>
    </xf>
    <xf numFmtId="0" fontId="0" fillId="11" borderId="5" xfId="0" applyFill="1" applyBorder="1" applyProtection="1">
      <protection hidden="1"/>
    </xf>
    <xf numFmtId="9" fontId="0" fillId="11" borderId="16" xfId="1" applyFont="1" applyFill="1" applyBorder="1" applyProtection="1">
      <protection hidden="1"/>
    </xf>
    <xf numFmtId="166" fontId="0" fillId="11" borderId="10" xfId="0" applyNumberFormat="1" applyFill="1" applyBorder="1" applyProtection="1">
      <protection hidden="1"/>
    </xf>
    <xf numFmtId="166" fontId="0" fillId="11" borderId="16" xfId="0" applyNumberFormat="1" applyFill="1" applyBorder="1" applyProtection="1">
      <protection hidden="1"/>
    </xf>
    <xf numFmtId="166" fontId="0" fillId="11" borderId="1" xfId="0" applyNumberFormat="1" applyFill="1" applyBorder="1" applyProtection="1">
      <protection hidden="1"/>
    </xf>
    <xf numFmtId="0" fontId="0" fillId="11" borderId="1" xfId="0" applyFill="1" applyBorder="1" applyAlignment="1" applyProtection="1">
      <alignment horizontal="right"/>
      <protection hidden="1"/>
    </xf>
    <xf numFmtId="0" fontId="0" fillId="0" borderId="9" xfId="0" applyBorder="1" applyProtection="1">
      <protection hidden="1"/>
    </xf>
    <xf numFmtId="0" fontId="0" fillId="11" borderId="16" xfId="0" applyFill="1" applyBorder="1" applyAlignment="1" applyProtection="1">
      <alignment horizontal="right"/>
      <protection hidden="1"/>
    </xf>
    <xf numFmtId="0" fontId="0" fillId="0" borderId="17" xfId="0" applyBorder="1" applyProtection="1">
      <protection hidden="1"/>
    </xf>
  </cellXfs>
  <cellStyles count="3">
    <cellStyle name="Normal" xfId="0" builtinId="0"/>
    <cellStyle name="Normal 2" xfId="2" xr:uid="{FA8A154D-747B-443D-B810-DF9D62F4F8BE}"/>
    <cellStyle name="Percent" xfId="1" builtinId="5"/>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0"/>
        <color auto="1"/>
        <name val="Times New Roman"/>
        <family val="1"/>
        <scheme val="none"/>
      </font>
      <protection locked="1" hidden="0"/>
    </dxf>
    <dxf>
      <border outline="0">
        <top style="medium">
          <color indexed="64"/>
        </top>
      </border>
    </dxf>
    <dxf>
      <font>
        <b val="0"/>
        <i val="0"/>
        <strike val="0"/>
        <condense val="0"/>
        <extend val="0"/>
        <outline val="0"/>
        <shadow val="0"/>
        <u val="none"/>
        <vertAlign val="baseline"/>
        <sz val="10"/>
        <color auto="1"/>
        <name val="Times New Roman"/>
        <family val="1"/>
        <scheme val="none"/>
      </font>
      <protection locked="1" hidden="0"/>
    </dxf>
    <dxf>
      <border outline="0">
        <bottom style="medium">
          <color auto="1"/>
        </bottom>
      </border>
    </dxf>
    <dxf>
      <font>
        <b val="0"/>
        <i val="0"/>
        <strike val="0"/>
        <condense val="0"/>
        <extend val="0"/>
        <outline val="0"/>
        <shadow val="0"/>
        <u val="none"/>
        <vertAlign val="baseline"/>
        <sz val="10"/>
        <color indexed="9"/>
        <name val="Times New Roman"/>
        <family val="1"/>
        <scheme val="none"/>
      </font>
      <fill>
        <patternFill patternType="solid">
          <fgColor indexed="64"/>
          <bgColor indexed="8"/>
        </patternFill>
      </fill>
      <protection locked="1" hidden="0"/>
    </dxf>
    <dxf>
      <fill>
        <patternFill patternType="solid">
          <fgColor indexed="64"/>
          <bgColor rgb="FFFFFFCC"/>
        </patternFill>
      </fill>
      <alignment horizontal="general" vertical="center" textRotation="0" wrapText="1" indent="0" justifyLastLine="0" shrinkToFit="0" readingOrder="0"/>
    </dxf>
    <dxf>
      <border diagonalUp="0" diagonalDown="0">
        <left style="medium">
          <color auto="1"/>
        </left>
        <right style="medium">
          <color auto="1"/>
        </right>
        <top style="medium">
          <color auto="1"/>
        </top>
        <bottom style="medium">
          <color auto="1"/>
        </bottom>
      </border>
    </dxf>
    <dxf>
      <fill>
        <patternFill patternType="solid">
          <fgColor indexed="64"/>
          <bgColor rgb="FFFFFFCC"/>
        </patternFill>
      </fill>
      <alignment horizontal="general" vertical="center" textRotation="0" wrapText="1" indent="0" justifyLastLine="0" shrinkToFit="0" readingOrder="0"/>
    </dxf>
    <dxf>
      <font>
        <b/>
        <i val="0"/>
        <strike val="0"/>
        <condense val="0"/>
        <extend val="0"/>
        <outline val="0"/>
        <shadow val="0"/>
        <u val="none"/>
        <vertAlign val="baseline"/>
        <sz val="14"/>
        <color theme="1"/>
        <name val="Calibri"/>
        <family val="2"/>
        <scheme val="minor"/>
      </font>
      <alignment horizontal="general" vertical="center" textRotation="0" wrapText="1" indent="0" justifyLastLine="0" shrinkToFit="0" readingOrder="0"/>
    </dxf>
  </dxfs>
  <tableStyles count="0" defaultTableStyle="TableStyleMedium2" defaultPivotStyle="PivotStyleLight16"/>
  <colors>
    <mruColors>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floridadep-my.sharepoint.com/personal/katherine_stratton_floridadep_gov/Documents/Potable%20Reuse/New%20Forms/MOR%20Forms/unlocked/Form2_unlocked.xlsm" TargetMode="External"/><Relationship Id="rId1" Type="http://schemas.openxmlformats.org/officeDocument/2006/relationships/externalLinkPath" Target="https://floridadep-my.sharepoint.com/personal/katherine_stratton_floridadep_gov/Documents/Potable%20Reuse/New%20Forms/MOR%20Forms/unlocked/Form2_unlock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stem Info"/>
      <sheetName val="Daily Data Summary"/>
      <sheetName val="Individual Filter Turbidity"/>
      <sheetName val="Combined Turbidity"/>
      <sheetName val="Turbidity Chart"/>
      <sheetName val="CT Calculator Unit 1"/>
      <sheetName val="CT Chart Unit 1"/>
      <sheetName val="CT Calculator Unit 2"/>
      <sheetName val="CT Chart Unit 2"/>
      <sheetName val="CT Calculator Unit 3"/>
      <sheetName val="CT Chart Unit 3"/>
      <sheetName val="CT Calculator Unit 4"/>
      <sheetName val="CT Chart Unit 4"/>
      <sheetName val="Treatment Summary"/>
      <sheetName val="Daily Disinfectant"/>
      <sheetName val="Monitoring Summary"/>
      <sheetName val="Membrane"/>
      <sheetName val="TOC-Alk"/>
      <sheetName val="ASR"/>
      <sheetName val="Instrument Calibration"/>
      <sheetName val="Annual Polymer Summary"/>
      <sheetName val="Signature"/>
      <sheetName val="Operation Report (optional)"/>
      <sheetName val="CT Tables appendi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6</v>
    <v>Circular logo for the Florida Department of Environmental Protection</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B0BDBD-AE77-47AA-992D-971AD7120AC4}" name="Table1" displayName="Table1" ref="A1:A15" totalsRowShown="0" headerRowDxfId="15" dataDxfId="14" tableBorderDxfId="13">
  <tableColumns count="1">
    <tableColumn id="1" xr3:uid="{883C1FB0-A26E-4076-9B27-EEFE8709BECF}" name="Instructions for Completing Form 62-555.350(12)(b), “Supplemental Monthly Operation Report for PWSs Receiving Advanced Treated Water”"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D5B6250-2840-4AAF-A895-95B8C75D6DAD}" name="Table2" displayName="Table2" ref="A2:A18" totalsRowShown="0" headerRowDxfId="11" dataDxfId="9" headerRowBorderDxfId="10" tableBorderDxfId="8" headerRowCellStyle="Normal 2" dataCellStyle="Normal 2">
  <tableColumns count="1">
    <tableColumn id="1" xr3:uid="{CB13C2C8-3B3C-4789-A307-1BB8F5961A52}" name="Signing Authority" dataDxfId="7" dataCellStyle="Normal 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78BEA-49CA-4C62-B2D9-2A1EDF8A41C3}">
  <dimension ref="A1:A18"/>
  <sheetViews>
    <sheetView tabSelected="1" topLeftCell="A7" zoomScaleNormal="100" workbookViewId="0">
      <selection activeCell="H12" sqref="H12"/>
    </sheetView>
  </sheetViews>
  <sheetFormatPr defaultRowHeight="15" x14ac:dyDescent="0.25"/>
  <cols>
    <col min="1" max="1" width="105" style="13" customWidth="1"/>
  </cols>
  <sheetData>
    <row r="1" spans="1:1" ht="37.5" x14ac:dyDescent="0.25">
      <c r="A1" s="40" t="s">
        <v>98</v>
      </c>
    </row>
    <row r="2" spans="1:1" ht="105" x14ac:dyDescent="0.25">
      <c r="A2" s="41" t="s">
        <v>108</v>
      </c>
    </row>
    <row r="3" spans="1:1" ht="45.75" thickBot="1" x14ac:dyDescent="0.3">
      <c r="A3" s="41" t="s">
        <v>99</v>
      </c>
    </row>
    <row r="4" spans="1:1" ht="15.75" thickBot="1" x14ac:dyDescent="0.3">
      <c r="A4" s="44" t="s">
        <v>110</v>
      </c>
    </row>
    <row r="5" spans="1:1" ht="45.75" thickBot="1" x14ac:dyDescent="0.3">
      <c r="A5" s="41" t="s">
        <v>111</v>
      </c>
    </row>
    <row r="6" spans="1:1" ht="15.75" thickBot="1" x14ac:dyDescent="0.3">
      <c r="A6" s="44" t="s">
        <v>100</v>
      </c>
    </row>
    <row r="7" spans="1:1" ht="92.25" x14ac:dyDescent="0.25">
      <c r="A7" s="41" t="s">
        <v>101</v>
      </c>
    </row>
    <row r="8" spans="1:1" ht="60" x14ac:dyDescent="0.25">
      <c r="A8" s="41" t="s">
        <v>102</v>
      </c>
    </row>
    <row r="9" spans="1:1" ht="60.75" thickBot="1" x14ac:dyDescent="0.3">
      <c r="A9" s="41" t="s">
        <v>103</v>
      </c>
    </row>
    <row r="10" spans="1:1" ht="15.75" thickBot="1" x14ac:dyDescent="0.3">
      <c r="A10" s="44" t="s">
        <v>104</v>
      </c>
    </row>
    <row r="11" spans="1:1" ht="30" x14ac:dyDescent="0.25">
      <c r="A11" s="41" t="s">
        <v>105</v>
      </c>
    </row>
    <row r="12" spans="1:1" ht="90" x14ac:dyDescent="0.25">
      <c r="A12" s="41" t="s">
        <v>121</v>
      </c>
    </row>
    <row r="13" spans="1:1" ht="75.75" thickBot="1" x14ac:dyDescent="0.3">
      <c r="A13" s="41" t="s">
        <v>122</v>
      </c>
    </row>
    <row r="14" spans="1:1" x14ac:dyDescent="0.25">
      <c r="A14" s="42" t="s">
        <v>106</v>
      </c>
    </row>
    <row r="15" spans="1:1" ht="30.75" thickBot="1" x14ac:dyDescent="0.3">
      <c r="A15" s="43" t="s">
        <v>107</v>
      </c>
    </row>
    <row r="17" spans="1:1" x14ac:dyDescent="0.25">
      <c r="A17" s="13" t="s">
        <v>124</v>
      </c>
    </row>
    <row r="18" spans="1:1" x14ac:dyDescent="0.25">
      <c r="A18" s="13" t="s">
        <v>123</v>
      </c>
    </row>
  </sheetData>
  <sheetProtection algorithmName="SHA-512" hashValue="VZkNHi9eIONdXxQiC7xK//GbufqLkpoG8SR00o1LbcYJb8w4JS19xmWqHkecrWh9wIAs6KZjktuNRPFzT+enaw==" saltValue="yp9MG8YU3vktyF8cMnNgAw==" spinCount="100000" sheet="1" objects="1" scenarios="1"/>
  <pageMargins left="0.7" right="0.7" top="0.75" bottom="0.75" header="0.3" footer="0.3"/>
  <pageSetup scale="95" orientation="portrait" r:id="rId1"/>
  <headerFooter>
    <oddFooter>&amp;LDEP Form 62-555.900(12)(b)
Effective ________________</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52424-48BA-4F31-BC0D-F6F7A577B2B8}">
  <sheetPr codeName="Sheet1"/>
  <dimension ref="A1:O438"/>
  <sheetViews>
    <sheetView topLeftCell="A385" zoomScale="85" zoomScaleNormal="85" zoomScaleSheetLayoutView="40" zoomScalePageLayoutView="70" workbookViewId="0">
      <selection activeCell="Q419" sqref="Q419"/>
    </sheetView>
  </sheetViews>
  <sheetFormatPr defaultRowHeight="15" x14ac:dyDescent="0.25"/>
  <cols>
    <col min="1" max="1" width="35" customWidth="1"/>
    <col min="2" max="2" width="84.5703125" style="57" customWidth="1"/>
    <col min="3" max="3" width="15.42578125" bestFit="1" customWidth="1"/>
    <col min="4" max="5" width="14.140625" customWidth="1"/>
    <col min="6" max="6" width="17.42578125" customWidth="1"/>
    <col min="7" max="7" width="12.85546875" bestFit="1" customWidth="1"/>
    <col min="9" max="10" width="13.7109375" customWidth="1"/>
    <col min="11" max="11" width="12.7109375" customWidth="1"/>
    <col min="12" max="12" width="10.140625" bestFit="1" customWidth="1"/>
    <col min="14" max="14" width="13.42578125" customWidth="1"/>
    <col min="15" max="15" width="12" bestFit="1" customWidth="1"/>
  </cols>
  <sheetData>
    <row r="1" spans="1:14" ht="72" customHeight="1" thickBot="1" x14ac:dyDescent="0.3">
      <c r="A1" s="47" t="e" vm="1">
        <v>#VALUE!</v>
      </c>
      <c r="B1" s="48" t="s">
        <v>0</v>
      </c>
      <c r="C1" s="49"/>
      <c r="D1" s="49"/>
      <c r="E1" s="49"/>
      <c r="F1" s="49"/>
      <c r="G1" s="49"/>
      <c r="H1" s="49"/>
      <c r="I1" s="49"/>
      <c r="J1" s="49"/>
      <c r="K1" s="49"/>
      <c r="L1" s="49"/>
      <c r="M1" s="49"/>
      <c r="N1" s="49"/>
    </row>
    <row r="2" spans="1:14" ht="45.75" thickBot="1" x14ac:dyDescent="0.3">
      <c r="A2" s="50" t="s">
        <v>1</v>
      </c>
      <c r="B2" s="98"/>
      <c r="C2" s="51"/>
      <c r="D2" s="51"/>
      <c r="E2" s="51"/>
      <c r="F2" s="51"/>
    </row>
    <row r="3" spans="1:14" ht="30.75" thickBot="1" x14ac:dyDescent="0.3">
      <c r="A3" s="52" t="s">
        <v>2</v>
      </c>
      <c r="B3" s="53"/>
      <c r="E3" s="54"/>
      <c r="F3" s="54"/>
    </row>
    <row r="4" spans="1:14" x14ac:dyDescent="0.25">
      <c r="A4" s="55" t="s">
        <v>3</v>
      </c>
      <c r="B4" s="28"/>
      <c r="C4" s="56"/>
      <c r="I4" s="57"/>
      <c r="J4" s="57"/>
      <c r="K4" s="57"/>
    </row>
    <row r="5" spans="1:14" x14ac:dyDescent="0.25">
      <c r="A5" s="58" t="s">
        <v>5</v>
      </c>
      <c r="B5" s="29"/>
      <c r="C5" s="59"/>
      <c r="D5" s="54"/>
      <c r="E5" s="54"/>
    </row>
    <row r="6" spans="1:14" x14ac:dyDescent="0.25">
      <c r="A6" s="58" t="s">
        <v>4</v>
      </c>
      <c r="B6" s="100"/>
      <c r="C6" s="59"/>
      <c r="D6" s="54"/>
      <c r="E6" s="54"/>
    </row>
    <row r="7" spans="1:14" ht="26.25" x14ac:dyDescent="0.25">
      <c r="A7" s="58" t="s">
        <v>6</v>
      </c>
      <c r="B7" s="29"/>
      <c r="C7" s="59"/>
      <c r="D7" s="54"/>
      <c r="E7" s="54"/>
    </row>
    <row r="8" spans="1:14" ht="26.25" x14ac:dyDescent="0.25">
      <c r="A8" s="58" t="s">
        <v>8</v>
      </c>
      <c r="B8" s="29"/>
      <c r="C8" s="59"/>
      <c r="D8" s="54"/>
      <c r="E8" s="54"/>
    </row>
    <row r="9" spans="1:14" ht="26.25" x14ac:dyDescent="0.25">
      <c r="A9" s="58" t="s">
        <v>7</v>
      </c>
      <c r="B9" s="29"/>
      <c r="C9" s="60"/>
      <c r="D9" s="61"/>
      <c r="E9" s="61"/>
    </row>
    <row r="10" spans="1:14" x14ac:dyDescent="0.25">
      <c r="A10" s="58" t="s">
        <v>9</v>
      </c>
      <c r="B10" s="29"/>
      <c r="C10" s="62"/>
      <c r="D10" s="63"/>
      <c r="E10" s="63"/>
      <c r="F10" s="63"/>
      <c r="G10" s="63"/>
      <c r="H10" s="63"/>
      <c r="I10" s="63"/>
      <c r="J10" s="63"/>
      <c r="K10" s="63"/>
    </row>
    <row r="11" spans="1:14" x14ac:dyDescent="0.25">
      <c r="A11" s="58" t="s">
        <v>10</v>
      </c>
      <c r="B11" s="29"/>
      <c r="C11" s="59"/>
      <c r="D11" s="54"/>
      <c r="E11" s="54"/>
      <c r="F11" s="54"/>
      <c r="G11" s="54"/>
      <c r="H11" s="54"/>
      <c r="I11" s="54"/>
      <c r="J11" s="54"/>
      <c r="K11" s="54"/>
    </row>
    <row r="12" spans="1:14" x14ac:dyDescent="0.25">
      <c r="A12" s="58" t="s">
        <v>11</v>
      </c>
      <c r="B12" s="30"/>
      <c r="C12" s="56"/>
    </row>
    <row r="13" spans="1:14" x14ac:dyDescent="0.25">
      <c r="A13" s="58" t="s">
        <v>12</v>
      </c>
      <c r="B13" s="30"/>
      <c r="C13" s="56"/>
    </row>
    <row r="14" spans="1:14" x14ac:dyDescent="0.25">
      <c r="A14" s="64" t="s">
        <v>13</v>
      </c>
      <c r="B14" s="30"/>
      <c r="C14" s="56"/>
    </row>
    <row r="15" spans="1:14" x14ac:dyDescent="0.25">
      <c r="A15" s="64" t="s">
        <v>14</v>
      </c>
      <c r="B15" s="30"/>
      <c r="C15" s="56"/>
    </row>
    <row r="16" spans="1:14" x14ac:dyDescent="0.25">
      <c r="A16" s="64" t="s">
        <v>15</v>
      </c>
      <c r="B16" s="30"/>
      <c r="C16" s="56"/>
    </row>
    <row r="17" spans="1:3" x14ac:dyDescent="0.25">
      <c r="A17" s="64" t="s">
        <v>16</v>
      </c>
      <c r="B17" s="30"/>
      <c r="C17" s="56"/>
    </row>
    <row r="18" spans="1:3" x14ac:dyDescent="0.25">
      <c r="A18" s="64" t="s">
        <v>17</v>
      </c>
      <c r="B18" s="30"/>
      <c r="C18" s="56"/>
    </row>
    <row r="19" spans="1:3" ht="15.75" thickBot="1" x14ac:dyDescent="0.3">
      <c r="A19" s="65" t="s">
        <v>18</v>
      </c>
      <c r="B19" s="99"/>
      <c r="C19" s="56"/>
    </row>
    <row r="20" spans="1:3" ht="15.75" thickBot="1" x14ac:dyDescent="0.3">
      <c r="A20" s="51" t="s">
        <v>19</v>
      </c>
    </row>
    <row r="21" spans="1:3" x14ac:dyDescent="0.25">
      <c r="A21" s="66" t="s">
        <v>20</v>
      </c>
      <c r="B21" s="28"/>
    </row>
    <row r="22" spans="1:3" x14ac:dyDescent="0.25">
      <c r="A22" s="64" t="s">
        <v>21</v>
      </c>
      <c r="B22" s="30"/>
    </row>
    <row r="23" spans="1:3" x14ac:dyDescent="0.25">
      <c r="A23" s="64" t="s">
        <v>22</v>
      </c>
      <c r="B23" s="30"/>
    </row>
    <row r="24" spans="1:3" ht="45" x14ac:dyDescent="0.25">
      <c r="A24" s="64" t="s">
        <v>23</v>
      </c>
      <c r="B24" s="30"/>
    </row>
    <row r="25" spans="1:3" ht="30.75" thickBot="1" x14ac:dyDescent="0.3">
      <c r="A25" s="65" t="s">
        <v>24</v>
      </c>
      <c r="B25" s="99"/>
    </row>
    <row r="26" spans="1:3" ht="30.75" thickBot="1" x14ac:dyDescent="0.3">
      <c r="A26" s="52" t="s">
        <v>25</v>
      </c>
    </row>
    <row r="27" spans="1:3" x14ac:dyDescent="0.25">
      <c r="A27" s="66" t="s">
        <v>26</v>
      </c>
      <c r="B27" s="28"/>
    </row>
    <row r="28" spans="1:3" x14ac:dyDescent="0.25">
      <c r="A28" s="64" t="s">
        <v>27</v>
      </c>
      <c r="B28" s="30"/>
    </row>
    <row r="29" spans="1:3" x14ac:dyDescent="0.25">
      <c r="A29" s="64" t="s">
        <v>28</v>
      </c>
      <c r="B29" s="30"/>
    </row>
    <row r="30" spans="1:3" x14ac:dyDescent="0.25">
      <c r="A30" s="64" t="s">
        <v>29</v>
      </c>
      <c r="B30" s="30"/>
    </row>
    <row r="31" spans="1:3" x14ac:dyDescent="0.25">
      <c r="A31" s="64" t="s">
        <v>30</v>
      </c>
      <c r="B31" s="30"/>
    </row>
    <row r="32" spans="1:3" ht="30" x14ac:dyDescent="0.25">
      <c r="A32" s="64" t="s">
        <v>31</v>
      </c>
      <c r="B32" s="30"/>
    </row>
    <row r="33" spans="1:15" ht="17.25" customHeight="1" thickBot="1" x14ac:dyDescent="0.3">
      <c r="A33" s="65" t="s">
        <v>32</v>
      </c>
      <c r="B33" s="99"/>
    </row>
    <row r="34" spans="1:15" ht="34.5" customHeight="1" thickBot="1" x14ac:dyDescent="0.3">
      <c r="A34" s="52" t="s">
        <v>33</v>
      </c>
      <c r="B34" s="51"/>
      <c r="C34" s="51"/>
      <c r="D34" s="51"/>
      <c r="E34" s="51"/>
    </row>
    <row r="35" spans="1:15" s="72" customFormat="1" ht="116.25" customHeight="1" thickBot="1" x14ac:dyDescent="0.3">
      <c r="A35" s="67" t="s">
        <v>34</v>
      </c>
      <c r="B35" s="68" t="s">
        <v>35</v>
      </c>
      <c r="C35" s="69" t="s">
        <v>36</v>
      </c>
      <c r="D35" s="69" t="s">
        <v>37</v>
      </c>
      <c r="E35" s="69" t="s">
        <v>38</v>
      </c>
      <c r="F35" s="69" t="s">
        <v>39</v>
      </c>
      <c r="G35" s="69" t="s">
        <v>40</v>
      </c>
      <c r="H35" s="69" t="s">
        <v>41</v>
      </c>
      <c r="I35" s="69" t="s">
        <v>93</v>
      </c>
      <c r="J35" s="69" t="s">
        <v>42</v>
      </c>
      <c r="K35" s="69" t="s">
        <v>43</v>
      </c>
      <c r="L35" s="69" t="s">
        <v>44</v>
      </c>
      <c r="M35" s="70" t="s">
        <v>45</v>
      </c>
      <c r="N35" s="69" t="s">
        <v>46</v>
      </c>
      <c r="O35" s="71" t="s">
        <v>47</v>
      </c>
    </row>
    <row r="36" spans="1:15" ht="18" x14ac:dyDescent="0.25">
      <c r="A36" s="73">
        <v>1</v>
      </c>
      <c r="B36" s="31"/>
      <c r="C36" s="1"/>
      <c r="D36" s="1"/>
      <c r="E36" s="1"/>
      <c r="F36" s="2"/>
      <c r="G36" s="2"/>
      <c r="H36" s="3"/>
      <c r="I36" s="4"/>
      <c r="J36" s="5"/>
      <c r="K36" s="178">
        <f t="shared" ref="K36:K47" si="0">J36*D36</f>
        <v>0</v>
      </c>
      <c r="L36" s="179" t="str">
        <f>IF($I36&lt;=0,"",0.00144*$K36/$I36)</f>
        <v/>
      </c>
      <c r="M36" s="6"/>
      <c r="N36" s="187" t="str">
        <f>IF(ISNUMBER(F36),IF(ISNUMBER($M36),($M36*$F36),$L36*$F36),"")</f>
        <v/>
      </c>
      <c r="O36" s="188" t="str">
        <f>IF($E36="Chlorine Dioxide",0.01506*$N36*1.091116^$H36,IF($E36="Ozone", 0.397*$N36*1.09757^$H36,"N/A"))</f>
        <v>N/A</v>
      </c>
    </row>
    <row r="37" spans="1:15" ht="18" x14ac:dyDescent="0.25">
      <c r="A37" s="74">
        <v>1</v>
      </c>
      <c r="B37" s="31"/>
      <c r="C37" s="1"/>
      <c r="D37" s="4"/>
      <c r="E37" s="1"/>
      <c r="F37" s="7"/>
      <c r="G37" s="7"/>
      <c r="H37" s="8"/>
      <c r="I37" s="4"/>
      <c r="J37" s="9"/>
      <c r="K37" s="178">
        <f t="shared" ref="K37" si="1">J37*D37</f>
        <v>0</v>
      </c>
      <c r="L37" s="179" t="str">
        <f t="shared" ref="L37:L47" si="2">IF($I37&lt;=0,"",0.00144*$K37/$I37)</f>
        <v/>
      </c>
      <c r="M37" s="6"/>
      <c r="N37" s="187" t="str">
        <f>IF(ISNUMBER(F37),IF(ISNUMBER($M37),($M37*$F37),$L37*$F37),"")</f>
        <v/>
      </c>
      <c r="O37" s="189" t="str">
        <f>IF($E37="Chlorine Dioxide",0.01506*$N37*1.091116^$H37,IF($E37="Ozone", 0.397*$N37*1.09757^$H37,"N/A"))</f>
        <v>N/A</v>
      </c>
    </row>
    <row r="38" spans="1:15" ht="18" x14ac:dyDescent="0.25">
      <c r="A38" s="74">
        <v>1</v>
      </c>
      <c r="B38" s="32"/>
      <c r="C38" s="4"/>
      <c r="D38" s="4"/>
      <c r="E38" s="1"/>
      <c r="F38" s="7"/>
      <c r="G38" s="7"/>
      <c r="H38" s="8"/>
      <c r="I38" s="4"/>
      <c r="J38" s="10"/>
      <c r="K38" s="180">
        <f t="shared" si="0"/>
        <v>0</v>
      </c>
      <c r="L38" s="179" t="str">
        <f t="shared" si="2"/>
        <v/>
      </c>
      <c r="M38" s="6"/>
      <c r="N38" s="187" t="str">
        <f t="shared" ref="N38:N47" si="3">IF(ISNUMBER(F38),IF(ISNUMBER($L38),($L38*$E38),$K38*$E38),"")</f>
        <v/>
      </c>
      <c r="O38" s="189" t="str">
        <f>IF($D38="Chlorine Dioxide",0.01506*$M38*1.091116^$G38,IF($D38="Ozone", 0.397*$M38*1.09757^$G38,"N/A"))</f>
        <v>N/A</v>
      </c>
    </row>
    <row r="39" spans="1:15" ht="18" x14ac:dyDescent="0.25">
      <c r="A39" s="74">
        <v>1</v>
      </c>
      <c r="B39" s="32"/>
      <c r="C39" s="4"/>
      <c r="D39" s="4"/>
      <c r="E39" s="1"/>
      <c r="F39" s="7"/>
      <c r="G39" s="7"/>
      <c r="H39" s="8"/>
      <c r="I39" s="4"/>
      <c r="J39" s="10"/>
      <c r="K39" s="180">
        <f t="shared" si="0"/>
        <v>0</v>
      </c>
      <c r="L39" s="179" t="str">
        <f t="shared" si="2"/>
        <v/>
      </c>
      <c r="M39" s="6"/>
      <c r="N39" s="187" t="str">
        <f t="shared" si="3"/>
        <v/>
      </c>
      <c r="O39" s="190" t="str">
        <f t="shared" ref="O39:O47" si="4">IF($D39="Chlorine Dioxide",0.01506*$M39*1.091116^$G39,IF($D39="Ozone", 0.397*$M39*1.09757^$G39,"N/A"))</f>
        <v>N/A</v>
      </c>
    </row>
    <row r="40" spans="1:15" ht="18" x14ac:dyDescent="0.25">
      <c r="A40" s="74">
        <v>1</v>
      </c>
      <c r="B40" s="32"/>
      <c r="C40" s="4"/>
      <c r="D40" s="4"/>
      <c r="E40" s="1"/>
      <c r="F40" s="7"/>
      <c r="G40" s="7"/>
      <c r="H40" s="8"/>
      <c r="I40" s="4"/>
      <c r="J40" s="10"/>
      <c r="K40" s="180">
        <f t="shared" si="0"/>
        <v>0</v>
      </c>
      <c r="L40" s="179" t="str">
        <f t="shared" si="2"/>
        <v/>
      </c>
      <c r="M40" s="6"/>
      <c r="N40" s="187" t="str">
        <f t="shared" si="3"/>
        <v/>
      </c>
      <c r="O40" s="190" t="str">
        <f t="shared" si="4"/>
        <v>N/A</v>
      </c>
    </row>
    <row r="41" spans="1:15" ht="18" x14ac:dyDescent="0.25">
      <c r="A41" s="74">
        <v>1</v>
      </c>
      <c r="B41" s="32"/>
      <c r="C41" s="4"/>
      <c r="D41" s="4"/>
      <c r="E41" s="1"/>
      <c r="F41" s="7"/>
      <c r="G41" s="7"/>
      <c r="H41" s="8"/>
      <c r="I41" s="4"/>
      <c r="J41" s="10"/>
      <c r="K41" s="180">
        <f>J41*D41</f>
        <v>0</v>
      </c>
      <c r="L41" s="179" t="str">
        <f t="shared" si="2"/>
        <v/>
      </c>
      <c r="M41" s="6"/>
      <c r="N41" s="187" t="str">
        <f t="shared" si="3"/>
        <v/>
      </c>
      <c r="O41" s="190" t="str">
        <f t="shared" si="4"/>
        <v>N/A</v>
      </c>
    </row>
    <row r="42" spans="1:15" ht="18" x14ac:dyDescent="0.25">
      <c r="A42" s="74">
        <v>1</v>
      </c>
      <c r="B42" s="32"/>
      <c r="C42" s="4"/>
      <c r="D42" s="4"/>
      <c r="E42" s="1"/>
      <c r="F42" s="7"/>
      <c r="G42" s="7"/>
      <c r="H42" s="8"/>
      <c r="I42" s="4"/>
      <c r="J42" s="10"/>
      <c r="K42" s="180">
        <f t="shared" si="0"/>
        <v>0</v>
      </c>
      <c r="L42" s="179" t="str">
        <f t="shared" si="2"/>
        <v/>
      </c>
      <c r="M42" s="6"/>
      <c r="N42" s="187" t="str">
        <f t="shared" si="3"/>
        <v/>
      </c>
      <c r="O42" s="190" t="str">
        <f t="shared" si="4"/>
        <v>N/A</v>
      </c>
    </row>
    <row r="43" spans="1:15" ht="18" x14ac:dyDescent="0.25">
      <c r="A43" s="74">
        <v>1</v>
      </c>
      <c r="B43" s="32"/>
      <c r="C43" s="4"/>
      <c r="D43" s="4"/>
      <c r="E43" s="1"/>
      <c r="F43" s="7"/>
      <c r="G43" s="7"/>
      <c r="H43" s="8"/>
      <c r="I43" s="4"/>
      <c r="J43" s="10"/>
      <c r="K43" s="180">
        <f t="shared" si="0"/>
        <v>0</v>
      </c>
      <c r="L43" s="179" t="str">
        <f t="shared" si="2"/>
        <v/>
      </c>
      <c r="M43" s="6"/>
      <c r="N43" s="187" t="str">
        <f t="shared" si="3"/>
        <v/>
      </c>
      <c r="O43" s="190" t="str">
        <f t="shared" si="4"/>
        <v>N/A</v>
      </c>
    </row>
    <row r="44" spans="1:15" ht="18" x14ac:dyDescent="0.25">
      <c r="A44" s="74">
        <v>1</v>
      </c>
      <c r="B44" s="32"/>
      <c r="C44" s="4"/>
      <c r="D44" s="4"/>
      <c r="E44" s="1"/>
      <c r="F44" s="7"/>
      <c r="G44" s="7"/>
      <c r="H44" s="8"/>
      <c r="I44" s="4"/>
      <c r="J44" s="10"/>
      <c r="K44" s="180">
        <f t="shared" si="0"/>
        <v>0</v>
      </c>
      <c r="L44" s="179" t="str">
        <f t="shared" si="2"/>
        <v/>
      </c>
      <c r="M44" s="6"/>
      <c r="N44" s="187" t="str">
        <f t="shared" si="3"/>
        <v/>
      </c>
      <c r="O44" s="190" t="str">
        <f t="shared" si="4"/>
        <v>N/A</v>
      </c>
    </row>
    <row r="45" spans="1:15" ht="18" x14ac:dyDescent="0.25">
      <c r="A45" s="74">
        <v>1</v>
      </c>
      <c r="B45" s="32"/>
      <c r="C45" s="4"/>
      <c r="D45" s="4"/>
      <c r="E45" s="1"/>
      <c r="F45" s="7"/>
      <c r="G45" s="7"/>
      <c r="H45" s="8"/>
      <c r="I45" s="4"/>
      <c r="J45" s="10"/>
      <c r="K45" s="180">
        <f>J45*D45</f>
        <v>0</v>
      </c>
      <c r="L45" s="179" t="str">
        <f t="shared" si="2"/>
        <v/>
      </c>
      <c r="M45" s="6"/>
      <c r="N45" s="187" t="str">
        <f t="shared" si="3"/>
        <v/>
      </c>
      <c r="O45" s="190" t="str">
        <f t="shared" si="4"/>
        <v>N/A</v>
      </c>
    </row>
    <row r="46" spans="1:15" ht="18" x14ac:dyDescent="0.25">
      <c r="A46" s="74">
        <v>1</v>
      </c>
      <c r="B46" s="32"/>
      <c r="C46" s="4"/>
      <c r="D46" s="4"/>
      <c r="E46" s="1"/>
      <c r="F46" s="7"/>
      <c r="G46" s="7"/>
      <c r="H46" s="8"/>
      <c r="I46" s="4"/>
      <c r="J46" s="10"/>
      <c r="K46" s="180">
        <f>J46*D46</f>
        <v>0</v>
      </c>
      <c r="L46" s="179" t="str">
        <f t="shared" si="2"/>
        <v/>
      </c>
      <c r="M46" s="6"/>
      <c r="N46" s="187" t="str">
        <f t="shared" si="3"/>
        <v/>
      </c>
      <c r="O46" s="190" t="str">
        <f t="shared" si="4"/>
        <v>N/A</v>
      </c>
    </row>
    <row r="47" spans="1:15" ht="18" x14ac:dyDescent="0.25">
      <c r="A47" s="74">
        <v>1</v>
      </c>
      <c r="B47" s="32"/>
      <c r="C47" s="4"/>
      <c r="D47" s="4"/>
      <c r="E47" s="1"/>
      <c r="F47" s="7"/>
      <c r="G47" s="7"/>
      <c r="H47" s="8"/>
      <c r="I47" s="4"/>
      <c r="J47" s="10"/>
      <c r="K47" s="180">
        <f t="shared" si="0"/>
        <v>0</v>
      </c>
      <c r="L47" s="179" t="str">
        <f t="shared" si="2"/>
        <v/>
      </c>
      <c r="M47" s="6"/>
      <c r="N47" s="187" t="str">
        <f t="shared" si="3"/>
        <v/>
      </c>
      <c r="O47" s="190" t="str">
        <f t="shared" si="4"/>
        <v>N/A</v>
      </c>
    </row>
    <row r="48" spans="1:15" ht="15.75" thickBot="1" x14ac:dyDescent="0.3">
      <c r="A48" s="75" t="s">
        <v>48</v>
      </c>
      <c r="B48" s="76"/>
      <c r="C48" s="77"/>
      <c r="D48" s="77"/>
      <c r="E48" s="77"/>
      <c r="F48" s="78"/>
      <c r="G48" s="78"/>
      <c r="H48" s="79"/>
      <c r="I48" s="80"/>
      <c r="J48" s="81"/>
      <c r="K48" s="181">
        <f>SUM(K36:K47)</f>
        <v>0</v>
      </c>
      <c r="L48" s="182">
        <f>SUM(L36:L47)</f>
        <v>0</v>
      </c>
      <c r="M48" s="182">
        <f>SUM(M36:M47)</f>
        <v>0</v>
      </c>
      <c r="N48" s="191">
        <f>SUM(N36:N47)</f>
        <v>0</v>
      </c>
      <c r="O48" s="192">
        <f>SUM($O36:$O47)</f>
        <v>0</v>
      </c>
    </row>
    <row r="49" spans="1:15" ht="18" x14ac:dyDescent="0.25">
      <c r="A49" s="73">
        <v>2</v>
      </c>
      <c r="B49" s="33"/>
      <c r="C49" s="21"/>
      <c r="D49" s="21"/>
      <c r="E49" s="22"/>
      <c r="F49" s="23"/>
      <c r="G49" s="23"/>
      <c r="H49" s="24"/>
      <c r="I49" s="25"/>
      <c r="J49" s="26"/>
      <c r="K49" s="183">
        <f t="shared" ref="K49:K56" si="5">J49*D49</f>
        <v>0</v>
      </c>
      <c r="L49" s="184" t="str">
        <f t="shared" ref="L49:L60" si="6">IF($I49&lt;=0,"",0.00144*$K49/$I49)</f>
        <v/>
      </c>
      <c r="M49" s="27"/>
      <c r="N49" s="193" t="str">
        <f t="shared" ref="N49:N56" si="7">IF(ISNUMBER(F49),IF(ISNUMBER($M49),($M49*$F49),$L49*$F49),"")</f>
        <v/>
      </c>
      <c r="O49" s="194" t="str">
        <f>IF($E49="Chlorine Dioxide",0.01506*$N49*1.091116^$H49,IF($E49="Ozone", 0.397*$N49*1.09757^$H49,"N/A"))</f>
        <v>N/A</v>
      </c>
    </row>
    <row r="50" spans="1:15" ht="18" x14ac:dyDescent="0.25">
      <c r="A50" s="74">
        <v>2</v>
      </c>
      <c r="B50" s="34"/>
      <c r="C50" s="11"/>
      <c r="D50" s="11"/>
      <c r="E50" s="12"/>
      <c r="F50" s="7"/>
      <c r="G50" s="7"/>
      <c r="H50" s="8"/>
      <c r="I50" s="4"/>
      <c r="J50" s="9"/>
      <c r="K50" s="180">
        <f t="shared" si="5"/>
        <v>0</v>
      </c>
      <c r="L50" s="179" t="str">
        <f t="shared" si="6"/>
        <v/>
      </c>
      <c r="M50" s="6"/>
      <c r="N50" s="187" t="str">
        <f t="shared" si="7"/>
        <v/>
      </c>
      <c r="O50" s="190" t="str">
        <f>IF($E50="Chlorine Dioxide",0.01506*$N50*1.091116^$H50,IF($E50="Ozone", 0.397*$N50*1.09757^$H50,"N/A"))</f>
        <v>N/A</v>
      </c>
    </row>
    <row r="51" spans="1:15" ht="18" x14ac:dyDescent="0.25">
      <c r="A51" s="74">
        <v>2</v>
      </c>
      <c r="B51" s="34"/>
      <c r="C51" s="11"/>
      <c r="D51" s="11"/>
      <c r="E51" s="12"/>
      <c r="F51" s="7"/>
      <c r="G51" s="7"/>
      <c r="H51" s="8"/>
      <c r="I51" s="4"/>
      <c r="J51" s="9"/>
      <c r="K51" s="180">
        <f t="shared" si="5"/>
        <v>0</v>
      </c>
      <c r="L51" s="179" t="str">
        <f t="shared" si="6"/>
        <v/>
      </c>
      <c r="M51" s="6"/>
      <c r="N51" s="187" t="str">
        <f t="shared" si="7"/>
        <v/>
      </c>
      <c r="O51" s="190" t="str">
        <f>IF($E51="Chlorine Dioxide",0.01506*$N51*1.091116^$H51,IF($E51="Ozone", 0.397*$N51*1.09757^$H51,"N/A"))</f>
        <v>N/A</v>
      </c>
    </row>
    <row r="52" spans="1:15" ht="18" x14ac:dyDescent="0.25">
      <c r="A52" s="74">
        <v>2</v>
      </c>
      <c r="B52" s="34"/>
      <c r="C52" s="11"/>
      <c r="D52" s="11"/>
      <c r="E52" s="12"/>
      <c r="F52" s="7"/>
      <c r="G52" s="7"/>
      <c r="H52" s="8"/>
      <c r="I52" s="4"/>
      <c r="J52" s="9"/>
      <c r="K52" s="180">
        <f t="shared" si="5"/>
        <v>0</v>
      </c>
      <c r="L52" s="179" t="str">
        <f t="shared" si="6"/>
        <v/>
      </c>
      <c r="M52" s="6"/>
      <c r="N52" s="187" t="str">
        <f t="shared" si="7"/>
        <v/>
      </c>
      <c r="O52" s="190" t="str">
        <f t="shared" ref="O52:O60" si="8">IF($E52="Chlorine Dioxide",0.01506*$N52*1.091116^$H52,IF($E52="Ozone", 0.397*$N52*1.09757^$H52,"N/A"))</f>
        <v>N/A</v>
      </c>
    </row>
    <row r="53" spans="1:15" ht="18" x14ac:dyDescent="0.25">
      <c r="A53" s="74">
        <v>2</v>
      </c>
      <c r="B53" s="34"/>
      <c r="C53" s="11"/>
      <c r="D53" s="11"/>
      <c r="E53" s="12"/>
      <c r="F53" s="7"/>
      <c r="G53" s="7"/>
      <c r="H53" s="8"/>
      <c r="I53" s="4"/>
      <c r="J53" s="9"/>
      <c r="K53" s="180">
        <f t="shared" si="5"/>
        <v>0</v>
      </c>
      <c r="L53" s="179" t="str">
        <f t="shared" si="6"/>
        <v/>
      </c>
      <c r="M53" s="6"/>
      <c r="N53" s="187" t="str">
        <f t="shared" si="7"/>
        <v/>
      </c>
      <c r="O53" s="190" t="str">
        <f t="shared" si="8"/>
        <v>N/A</v>
      </c>
    </row>
    <row r="54" spans="1:15" ht="18" x14ac:dyDescent="0.25">
      <c r="A54" s="74">
        <v>2</v>
      </c>
      <c r="B54" s="34"/>
      <c r="C54" s="11"/>
      <c r="D54" s="11"/>
      <c r="E54" s="12"/>
      <c r="F54" s="7"/>
      <c r="G54" s="7"/>
      <c r="H54" s="8"/>
      <c r="I54" s="4"/>
      <c r="J54" s="9"/>
      <c r="K54" s="180">
        <f t="shared" si="5"/>
        <v>0</v>
      </c>
      <c r="L54" s="179" t="str">
        <f t="shared" si="6"/>
        <v/>
      </c>
      <c r="M54" s="6"/>
      <c r="N54" s="187" t="str">
        <f t="shared" si="7"/>
        <v/>
      </c>
      <c r="O54" s="190" t="str">
        <f t="shared" si="8"/>
        <v>N/A</v>
      </c>
    </row>
    <row r="55" spans="1:15" ht="18" x14ac:dyDescent="0.25">
      <c r="A55" s="74">
        <v>2</v>
      </c>
      <c r="B55" s="34"/>
      <c r="C55" s="11"/>
      <c r="D55" s="11"/>
      <c r="E55" s="12"/>
      <c r="F55" s="7"/>
      <c r="G55" s="7"/>
      <c r="H55" s="8"/>
      <c r="I55" s="4"/>
      <c r="J55" s="9"/>
      <c r="K55" s="180">
        <f t="shared" si="5"/>
        <v>0</v>
      </c>
      <c r="L55" s="179" t="str">
        <f t="shared" si="6"/>
        <v/>
      </c>
      <c r="M55" s="6"/>
      <c r="N55" s="187" t="str">
        <f t="shared" si="7"/>
        <v/>
      </c>
      <c r="O55" s="190" t="str">
        <f t="shared" si="8"/>
        <v>N/A</v>
      </c>
    </row>
    <row r="56" spans="1:15" ht="18" x14ac:dyDescent="0.25">
      <c r="A56" s="74">
        <v>2</v>
      </c>
      <c r="B56" s="34"/>
      <c r="C56" s="11"/>
      <c r="D56" s="11"/>
      <c r="E56" s="12"/>
      <c r="F56" s="7"/>
      <c r="G56" s="7"/>
      <c r="H56" s="8"/>
      <c r="I56" s="4"/>
      <c r="J56" s="9"/>
      <c r="K56" s="180">
        <f t="shared" si="5"/>
        <v>0</v>
      </c>
      <c r="L56" s="179" t="str">
        <f t="shared" si="6"/>
        <v/>
      </c>
      <c r="M56" s="6"/>
      <c r="N56" s="187" t="str">
        <f t="shared" si="7"/>
        <v/>
      </c>
      <c r="O56" s="190" t="str">
        <f t="shared" si="8"/>
        <v>N/A</v>
      </c>
    </row>
    <row r="57" spans="1:15" ht="18" x14ac:dyDescent="0.25">
      <c r="A57" s="74">
        <v>2</v>
      </c>
      <c r="B57" s="34"/>
      <c r="C57" s="11"/>
      <c r="D57" s="11"/>
      <c r="E57" s="12"/>
      <c r="F57" s="7"/>
      <c r="G57" s="7"/>
      <c r="H57" s="8"/>
      <c r="I57" s="4"/>
      <c r="J57" s="9"/>
      <c r="K57" s="180">
        <f>J57*D57</f>
        <v>0</v>
      </c>
      <c r="L57" s="179" t="str">
        <f t="shared" si="6"/>
        <v/>
      </c>
      <c r="M57" s="6"/>
      <c r="N57" s="187" t="str">
        <f>IF(ISNUMBER(F57),IF(ISNUMBER($M57),($M57*$F57),$L57*$F57),"")</f>
        <v/>
      </c>
      <c r="O57" s="190" t="str">
        <f t="shared" si="8"/>
        <v>N/A</v>
      </c>
    </row>
    <row r="58" spans="1:15" ht="18" x14ac:dyDescent="0.25">
      <c r="A58" s="74">
        <v>2</v>
      </c>
      <c r="B58" s="34"/>
      <c r="C58" s="11"/>
      <c r="D58" s="11"/>
      <c r="E58" s="12"/>
      <c r="F58" s="7"/>
      <c r="G58" s="7"/>
      <c r="H58" s="8"/>
      <c r="I58" s="4"/>
      <c r="J58" s="9"/>
      <c r="K58" s="180">
        <f>J58*D58</f>
        <v>0</v>
      </c>
      <c r="L58" s="179" t="str">
        <f t="shared" si="6"/>
        <v/>
      </c>
      <c r="M58" s="6"/>
      <c r="N58" s="187" t="str">
        <f>IF(ISNUMBER(F58),IF(ISNUMBER($M58),($M58*$F58),$L58*$F58),"")</f>
        <v/>
      </c>
      <c r="O58" s="190" t="str">
        <f t="shared" si="8"/>
        <v>N/A</v>
      </c>
    </row>
    <row r="59" spans="1:15" ht="18" x14ac:dyDescent="0.25">
      <c r="A59" s="74">
        <v>2</v>
      </c>
      <c r="B59" s="34"/>
      <c r="C59" s="11"/>
      <c r="D59" s="11"/>
      <c r="E59" s="12"/>
      <c r="F59" s="7"/>
      <c r="G59" s="7"/>
      <c r="H59" s="8"/>
      <c r="I59" s="4"/>
      <c r="J59" s="9"/>
      <c r="K59" s="180">
        <f>J59*D59</f>
        <v>0</v>
      </c>
      <c r="L59" s="179" t="str">
        <f t="shared" si="6"/>
        <v/>
      </c>
      <c r="M59" s="6"/>
      <c r="N59" s="187" t="str">
        <f>IF(ISNUMBER(F59),IF(ISNUMBER($M59),($M59*$F59),$L59*$F59),"")</f>
        <v/>
      </c>
      <c r="O59" s="190" t="str">
        <f t="shared" si="8"/>
        <v>N/A</v>
      </c>
    </row>
    <row r="60" spans="1:15" ht="18" x14ac:dyDescent="0.25">
      <c r="A60" s="74">
        <v>2</v>
      </c>
      <c r="B60" s="34"/>
      <c r="C60" s="11"/>
      <c r="D60" s="11"/>
      <c r="E60" s="12"/>
      <c r="F60" s="7"/>
      <c r="G60" s="7"/>
      <c r="H60" s="8"/>
      <c r="I60" s="4"/>
      <c r="J60" s="9"/>
      <c r="K60" s="180">
        <f>J60*D60</f>
        <v>0</v>
      </c>
      <c r="L60" s="179" t="str">
        <f t="shared" si="6"/>
        <v/>
      </c>
      <c r="M60" s="6"/>
      <c r="N60" s="187" t="str">
        <f>IF(ISNUMBER(F60),IF(ISNUMBER($M60),($M60*$F60),$L60*$F60),"")</f>
        <v/>
      </c>
      <c r="O60" s="190" t="str">
        <f t="shared" si="8"/>
        <v>N/A</v>
      </c>
    </row>
    <row r="61" spans="1:15" ht="15.75" thickBot="1" x14ac:dyDescent="0.3">
      <c r="A61" s="82" t="s">
        <v>48</v>
      </c>
      <c r="B61" s="83"/>
      <c r="C61" s="84"/>
      <c r="D61" s="84"/>
      <c r="E61" s="84"/>
      <c r="F61" s="85"/>
      <c r="G61" s="85"/>
      <c r="H61" s="86"/>
      <c r="I61" s="87"/>
      <c r="J61" s="88"/>
      <c r="K61" s="185">
        <f>SUM(K49:K60)</f>
        <v>0</v>
      </c>
      <c r="L61" s="186">
        <f>SUM(L49:L60)</f>
        <v>0</v>
      </c>
      <c r="M61" s="186">
        <f>SUM(M49:M60)</f>
        <v>0</v>
      </c>
      <c r="N61" s="195">
        <f>SUM(N49:N60)</f>
        <v>0</v>
      </c>
      <c r="O61" s="196">
        <f>SUM($O49:$O60)</f>
        <v>0</v>
      </c>
    </row>
    <row r="62" spans="1:15" ht="18" x14ac:dyDescent="0.25">
      <c r="A62" s="89">
        <v>3</v>
      </c>
      <c r="B62" s="35"/>
      <c r="C62" s="19"/>
      <c r="D62" s="19"/>
      <c r="E62" s="20"/>
      <c r="F62" s="2"/>
      <c r="G62" s="2"/>
      <c r="H62" s="3"/>
      <c r="I62" s="1"/>
      <c r="J62" s="5"/>
      <c r="K62" s="178">
        <f t="shared" ref="K62:K73" si="9">J62*D62</f>
        <v>0</v>
      </c>
      <c r="L62" s="179" t="str">
        <f t="shared" ref="L62:L73" si="10">IF($I62&lt;=0,"",0.00144*$K62/$I62)</f>
        <v/>
      </c>
      <c r="M62" s="6"/>
      <c r="N62" s="187" t="str">
        <f t="shared" ref="N62:N73" si="11">IF(ISNUMBER(F62),IF(ISNUMBER($M62),($M62*$F62),$L62*$F62),"")</f>
        <v/>
      </c>
      <c r="O62" s="197" t="str">
        <f>IF($E62="Chlorine Dioxide",0.01506*$N62*1.091116^$H62,IF($E62="Ozone", 0.397*$N62*1.09757^$H62,"N/A"))</f>
        <v>N/A</v>
      </c>
    </row>
    <row r="63" spans="1:15" ht="18" x14ac:dyDescent="0.25">
      <c r="A63" s="74">
        <v>3</v>
      </c>
      <c r="B63" s="34"/>
      <c r="C63" s="11"/>
      <c r="D63" s="11"/>
      <c r="E63" s="12"/>
      <c r="F63" s="7"/>
      <c r="G63" s="7"/>
      <c r="H63" s="8"/>
      <c r="I63" s="4"/>
      <c r="J63" s="9"/>
      <c r="K63" s="180">
        <f t="shared" si="9"/>
        <v>0</v>
      </c>
      <c r="L63" s="179" t="str">
        <f t="shared" si="10"/>
        <v/>
      </c>
      <c r="M63" s="6"/>
      <c r="N63" s="187" t="str">
        <f t="shared" si="11"/>
        <v/>
      </c>
      <c r="O63" s="190" t="str">
        <f>IF($E63="Chlorine Dioxide",0.01506*$N63*1.091116^$H63,IF($E63="Ozone", 0.397*$N63*1.09757^$H63,"N/A"))</f>
        <v>N/A</v>
      </c>
    </row>
    <row r="64" spans="1:15" ht="18" x14ac:dyDescent="0.25">
      <c r="A64" s="74">
        <v>3</v>
      </c>
      <c r="B64" s="34"/>
      <c r="C64" s="11"/>
      <c r="D64" s="11"/>
      <c r="E64" s="12"/>
      <c r="F64" s="7"/>
      <c r="G64" s="7"/>
      <c r="H64" s="8"/>
      <c r="I64" s="4"/>
      <c r="J64" s="9"/>
      <c r="K64" s="180">
        <f t="shared" si="9"/>
        <v>0</v>
      </c>
      <c r="L64" s="179" t="str">
        <f t="shared" si="10"/>
        <v/>
      </c>
      <c r="M64" s="6"/>
      <c r="N64" s="187" t="str">
        <f t="shared" si="11"/>
        <v/>
      </c>
      <c r="O64" s="190" t="str">
        <f t="shared" ref="O64:O73" si="12">IF($E64="Chlorine Dioxide",0.01506*$N64*1.091116^$H64,IF($E64="Ozone", 0.397*$N64*1.09757^$H64,"N/A"))</f>
        <v>N/A</v>
      </c>
    </row>
    <row r="65" spans="1:15" ht="18" x14ac:dyDescent="0.25">
      <c r="A65" s="74">
        <v>3</v>
      </c>
      <c r="B65" s="34"/>
      <c r="C65" s="11"/>
      <c r="D65" s="11"/>
      <c r="E65" s="12"/>
      <c r="F65" s="7"/>
      <c r="G65" s="7"/>
      <c r="H65" s="8"/>
      <c r="I65" s="4"/>
      <c r="J65" s="9"/>
      <c r="K65" s="180">
        <f t="shared" si="9"/>
        <v>0</v>
      </c>
      <c r="L65" s="179" t="str">
        <f t="shared" si="10"/>
        <v/>
      </c>
      <c r="M65" s="6"/>
      <c r="N65" s="187" t="str">
        <f t="shared" si="11"/>
        <v/>
      </c>
      <c r="O65" s="190" t="str">
        <f t="shared" si="12"/>
        <v>N/A</v>
      </c>
    </row>
    <row r="66" spans="1:15" ht="18" x14ac:dyDescent="0.25">
      <c r="A66" s="74">
        <v>3</v>
      </c>
      <c r="B66" s="34"/>
      <c r="C66" s="11"/>
      <c r="D66" s="11"/>
      <c r="E66" s="12"/>
      <c r="F66" s="7"/>
      <c r="G66" s="7"/>
      <c r="H66" s="8"/>
      <c r="I66" s="4"/>
      <c r="J66" s="9"/>
      <c r="K66" s="180">
        <f t="shared" si="9"/>
        <v>0</v>
      </c>
      <c r="L66" s="179" t="str">
        <f t="shared" si="10"/>
        <v/>
      </c>
      <c r="M66" s="6"/>
      <c r="N66" s="187" t="str">
        <f t="shared" si="11"/>
        <v/>
      </c>
      <c r="O66" s="190" t="str">
        <f t="shared" si="12"/>
        <v>N/A</v>
      </c>
    </row>
    <row r="67" spans="1:15" ht="18" x14ac:dyDescent="0.25">
      <c r="A67" s="74">
        <v>3</v>
      </c>
      <c r="B67" s="34"/>
      <c r="C67" s="11"/>
      <c r="D67" s="11"/>
      <c r="E67" s="12"/>
      <c r="F67" s="7"/>
      <c r="G67" s="7"/>
      <c r="H67" s="8"/>
      <c r="I67" s="4"/>
      <c r="J67" s="9"/>
      <c r="K67" s="180">
        <f t="shared" si="9"/>
        <v>0</v>
      </c>
      <c r="L67" s="179" t="str">
        <f t="shared" si="10"/>
        <v/>
      </c>
      <c r="M67" s="6"/>
      <c r="N67" s="187" t="str">
        <f t="shared" si="11"/>
        <v/>
      </c>
      <c r="O67" s="190" t="str">
        <f t="shared" si="12"/>
        <v>N/A</v>
      </c>
    </row>
    <row r="68" spans="1:15" ht="18" x14ac:dyDescent="0.25">
      <c r="A68" s="74">
        <v>3</v>
      </c>
      <c r="B68" s="34"/>
      <c r="C68" s="11"/>
      <c r="D68" s="11"/>
      <c r="E68" s="12"/>
      <c r="F68" s="7"/>
      <c r="G68" s="7"/>
      <c r="H68" s="8"/>
      <c r="I68" s="4"/>
      <c r="J68" s="9"/>
      <c r="K68" s="180">
        <f t="shared" si="9"/>
        <v>0</v>
      </c>
      <c r="L68" s="179" t="str">
        <f t="shared" si="10"/>
        <v/>
      </c>
      <c r="M68" s="6"/>
      <c r="N68" s="187" t="str">
        <f t="shared" si="11"/>
        <v/>
      </c>
      <c r="O68" s="190" t="str">
        <f t="shared" si="12"/>
        <v>N/A</v>
      </c>
    </row>
    <row r="69" spans="1:15" ht="18" x14ac:dyDescent="0.25">
      <c r="A69" s="74">
        <v>3</v>
      </c>
      <c r="B69" s="34"/>
      <c r="C69" s="11"/>
      <c r="D69" s="11"/>
      <c r="E69" s="12"/>
      <c r="F69" s="7"/>
      <c r="G69" s="7"/>
      <c r="H69" s="8"/>
      <c r="I69" s="4"/>
      <c r="J69" s="9"/>
      <c r="K69" s="180">
        <f t="shared" si="9"/>
        <v>0</v>
      </c>
      <c r="L69" s="179" t="str">
        <f t="shared" si="10"/>
        <v/>
      </c>
      <c r="M69" s="6"/>
      <c r="N69" s="187" t="str">
        <f t="shared" si="11"/>
        <v/>
      </c>
      <c r="O69" s="190" t="str">
        <f t="shared" si="12"/>
        <v>N/A</v>
      </c>
    </row>
    <row r="70" spans="1:15" ht="18" x14ac:dyDescent="0.25">
      <c r="A70" s="74">
        <v>3</v>
      </c>
      <c r="B70" s="34"/>
      <c r="C70" s="11"/>
      <c r="D70" s="11"/>
      <c r="E70" s="12"/>
      <c r="F70" s="7"/>
      <c r="G70" s="7"/>
      <c r="H70" s="8"/>
      <c r="I70" s="4"/>
      <c r="J70" s="9"/>
      <c r="K70" s="180">
        <f t="shared" si="9"/>
        <v>0</v>
      </c>
      <c r="L70" s="179" t="str">
        <f t="shared" si="10"/>
        <v/>
      </c>
      <c r="M70" s="6"/>
      <c r="N70" s="187" t="str">
        <f t="shared" si="11"/>
        <v/>
      </c>
      <c r="O70" s="190" t="str">
        <f t="shared" si="12"/>
        <v>N/A</v>
      </c>
    </row>
    <row r="71" spans="1:15" ht="18" x14ac:dyDescent="0.25">
      <c r="A71" s="74">
        <v>3</v>
      </c>
      <c r="B71" s="34"/>
      <c r="C71" s="11"/>
      <c r="D71" s="11"/>
      <c r="E71" s="12"/>
      <c r="F71" s="7"/>
      <c r="G71" s="7"/>
      <c r="H71" s="8"/>
      <c r="I71" s="4"/>
      <c r="J71" s="9"/>
      <c r="K71" s="180">
        <f>J71*D71</f>
        <v>0</v>
      </c>
      <c r="L71" s="179" t="str">
        <f t="shared" si="10"/>
        <v/>
      </c>
      <c r="M71" s="6"/>
      <c r="N71" s="187" t="str">
        <f>IF(ISNUMBER(F71),IF(ISNUMBER($M71),($M71*$F71),$L71*$F71),"")</f>
        <v/>
      </c>
      <c r="O71" s="190" t="str">
        <f t="shared" si="12"/>
        <v>N/A</v>
      </c>
    </row>
    <row r="72" spans="1:15" ht="18" x14ac:dyDescent="0.25">
      <c r="A72" s="74">
        <v>3</v>
      </c>
      <c r="B72" s="34"/>
      <c r="C72" s="11"/>
      <c r="D72" s="11"/>
      <c r="E72" s="12"/>
      <c r="F72" s="7"/>
      <c r="G72" s="7"/>
      <c r="H72" s="8"/>
      <c r="I72" s="4"/>
      <c r="J72" s="9"/>
      <c r="K72" s="180">
        <f>J72*D72</f>
        <v>0</v>
      </c>
      <c r="L72" s="179" t="str">
        <f t="shared" si="10"/>
        <v/>
      </c>
      <c r="M72" s="6"/>
      <c r="N72" s="187" t="str">
        <f>IF(ISNUMBER(F72),IF(ISNUMBER($M72),($M72*$F72),$L72*$F72),"")</f>
        <v/>
      </c>
      <c r="O72" s="190" t="str">
        <f t="shared" si="12"/>
        <v>N/A</v>
      </c>
    </row>
    <row r="73" spans="1:15" ht="18" x14ac:dyDescent="0.25">
      <c r="A73" s="74">
        <v>3</v>
      </c>
      <c r="B73" s="34"/>
      <c r="C73" s="11"/>
      <c r="D73" s="11"/>
      <c r="E73" s="12"/>
      <c r="F73" s="7"/>
      <c r="G73" s="7"/>
      <c r="H73" s="8"/>
      <c r="I73" s="4"/>
      <c r="J73" s="9"/>
      <c r="K73" s="180">
        <f t="shared" si="9"/>
        <v>0</v>
      </c>
      <c r="L73" s="179" t="str">
        <f t="shared" si="10"/>
        <v/>
      </c>
      <c r="M73" s="6"/>
      <c r="N73" s="187" t="str">
        <f t="shared" si="11"/>
        <v/>
      </c>
      <c r="O73" s="190" t="str">
        <f t="shared" si="12"/>
        <v>N/A</v>
      </c>
    </row>
    <row r="74" spans="1:15" ht="15.75" thickBot="1" x14ac:dyDescent="0.3">
      <c r="A74" s="90" t="s">
        <v>48</v>
      </c>
      <c r="B74" s="76"/>
      <c r="C74" s="77"/>
      <c r="D74" s="77"/>
      <c r="E74" s="77"/>
      <c r="F74" s="78"/>
      <c r="G74" s="78"/>
      <c r="H74" s="79"/>
      <c r="I74" s="80"/>
      <c r="J74" s="81"/>
      <c r="K74" s="181">
        <f>SUM(K62:K73)</f>
        <v>0</v>
      </c>
      <c r="L74" s="182">
        <f>SUM(L62:L73)</f>
        <v>0</v>
      </c>
      <c r="M74" s="182">
        <f>SUM(M62:M73)</f>
        <v>0</v>
      </c>
      <c r="N74" s="191">
        <f>SUM(N62:N73)</f>
        <v>0</v>
      </c>
      <c r="O74" s="192">
        <f>SUM($O62:$O73)</f>
        <v>0</v>
      </c>
    </row>
    <row r="75" spans="1:15" ht="18" x14ac:dyDescent="0.25">
      <c r="A75" s="91">
        <v>4</v>
      </c>
      <c r="B75" s="33"/>
      <c r="C75" s="21"/>
      <c r="D75" s="21"/>
      <c r="E75" s="22"/>
      <c r="F75" s="23"/>
      <c r="G75" s="23"/>
      <c r="H75" s="24"/>
      <c r="I75" s="25"/>
      <c r="J75" s="26"/>
      <c r="K75" s="183">
        <f t="shared" ref="K75:K86" si="13">J75*D75</f>
        <v>0</v>
      </c>
      <c r="L75" s="184" t="str">
        <f t="shared" ref="L75:L86" si="14">IF($I75&lt;=0,"",0.00144*$K75/$I75)</f>
        <v/>
      </c>
      <c r="M75" s="27"/>
      <c r="N75" s="198" t="str">
        <f t="shared" ref="N75:N86" si="15">IF(ISNUMBER(F75),IF(ISNUMBER($M75),($M75*$F75),$L75*$F75),"")</f>
        <v/>
      </c>
      <c r="O75" s="199" t="str">
        <f t="shared" ref="O75:O86" si="16">IF($E75="Chlorine Dioxide",0.01506*$N75*1.091116^$H75,IF($E75="Ozone", 0.397*$N75*1.09757^$H75,"N/A"))</f>
        <v>N/A</v>
      </c>
    </row>
    <row r="76" spans="1:15" ht="18" x14ac:dyDescent="0.25">
      <c r="A76" s="92">
        <v>4</v>
      </c>
      <c r="B76" s="34"/>
      <c r="C76" s="11"/>
      <c r="D76" s="11"/>
      <c r="E76" s="12"/>
      <c r="F76" s="7"/>
      <c r="G76" s="7"/>
      <c r="H76" s="8"/>
      <c r="I76" s="4"/>
      <c r="J76" s="9"/>
      <c r="K76" s="180">
        <f t="shared" si="13"/>
        <v>0</v>
      </c>
      <c r="L76" s="179" t="str">
        <f t="shared" si="14"/>
        <v/>
      </c>
      <c r="M76" s="6"/>
      <c r="N76" s="200" t="str">
        <f t="shared" si="15"/>
        <v/>
      </c>
      <c r="O76" s="201" t="str">
        <f t="shared" si="16"/>
        <v>N/A</v>
      </c>
    </row>
    <row r="77" spans="1:15" ht="18" x14ac:dyDescent="0.25">
      <c r="A77" s="92">
        <v>4</v>
      </c>
      <c r="B77" s="34"/>
      <c r="C77" s="11"/>
      <c r="D77" s="11"/>
      <c r="E77" s="12"/>
      <c r="F77" s="7"/>
      <c r="G77" s="7"/>
      <c r="H77" s="8"/>
      <c r="I77" s="4"/>
      <c r="J77" s="9"/>
      <c r="K77" s="180">
        <f t="shared" si="13"/>
        <v>0</v>
      </c>
      <c r="L77" s="179" t="str">
        <f t="shared" si="14"/>
        <v/>
      </c>
      <c r="M77" s="6"/>
      <c r="N77" s="200" t="str">
        <f t="shared" si="15"/>
        <v/>
      </c>
      <c r="O77" s="201" t="str">
        <f t="shared" si="16"/>
        <v>N/A</v>
      </c>
    </row>
    <row r="78" spans="1:15" ht="18" x14ac:dyDescent="0.25">
      <c r="A78" s="92">
        <v>4</v>
      </c>
      <c r="B78" s="34"/>
      <c r="C78" s="11"/>
      <c r="D78" s="11"/>
      <c r="E78" s="12"/>
      <c r="F78" s="7"/>
      <c r="G78" s="7"/>
      <c r="H78" s="8"/>
      <c r="I78" s="4"/>
      <c r="J78" s="9"/>
      <c r="K78" s="180">
        <f t="shared" si="13"/>
        <v>0</v>
      </c>
      <c r="L78" s="179" t="str">
        <f t="shared" si="14"/>
        <v/>
      </c>
      <c r="M78" s="6"/>
      <c r="N78" s="200" t="str">
        <f t="shared" si="15"/>
        <v/>
      </c>
      <c r="O78" s="201" t="str">
        <f t="shared" si="16"/>
        <v>N/A</v>
      </c>
    </row>
    <row r="79" spans="1:15" ht="18" x14ac:dyDescent="0.25">
      <c r="A79" s="92">
        <v>4</v>
      </c>
      <c r="B79" s="34"/>
      <c r="C79" s="11"/>
      <c r="D79" s="11"/>
      <c r="E79" s="12"/>
      <c r="F79" s="7"/>
      <c r="G79" s="7"/>
      <c r="H79" s="8"/>
      <c r="I79" s="4"/>
      <c r="J79" s="9"/>
      <c r="K79" s="180">
        <f t="shared" si="13"/>
        <v>0</v>
      </c>
      <c r="L79" s="179" t="str">
        <f t="shared" si="14"/>
        <v/>
      </c>
      <c r="M79" s="6"/>
      <c r="N79" s="200" t="str">
        <f t="shared" si="15"/>
        <v/>
      </c>
      <c r="O79" s="201" t="str">
        <f t="shared" si="16"/>
        <v>N/A</v>
      </c>
    </row>
    <row r="80" spans="1:15" ht="18" x14ac:dyDescent="0.25">
      <c r="A80" s="92">
        <v>4</v>
      </c>
      <c r="B80" s="34"/>
      <c r="C80" s="11"/>
      <c r="D80" s="11"/>
      <c r="E80" s="12"/>
      <c r="F80" s="7"/>
      <c r="G80" s="7"/>
      <c r="H80" s="8"/>
      <c r="I80" s="4"/>
      <c r="J80" s="9"/>
      <c r="K80" s="180">
        <f t="shared" si="13"/>
        <v>0</v>
      </c>
      <c r="L80" s="179" t="str">
        <f t="shared" si="14"/>
        <v/>
      </c>
      <c r="M80" s="6"/>
      <c r="N80" s="200" t="str">
        <f t="shared" si="15"/>
        <v/>
      </c>
      <c r="O80" s="201" t="str">
        <f t="shared" si="16"/>
        <v>N/A</v>
      </c>
    </row>
    <row r="81" spans="1:15" ht="18" x14ac:dyDescent="0.25">
      <c r="A81" s="92">
        <v>4</v>
      </c>
      <c r="B81" s="34"/>
      <c r="C81" s="11"/>
      <c r="D81" s="11"/>
      <c r="E81" s="12"/>
      <c r="F81" s="7"/>
      <c r="G81" s="7"/>
      <c r="H81" s="8"/>
      <c r="I81" s="4"/>
      <c r="J81" s="9"/>
      <c r="K81" s="180">
        <f t="shared" si="13"/>
        <v>0</v>
      </c>
      <c r="L81" s="179" t="str">
        <f t="shared" si="14"/>
        <v/>
      </c>
      <c r="M81" s="6"/>
      <c r="N81" s="200" t="str">
        <f t="shared" si="15"/>
        <v/>
      </c>
      <c r="O81" s="201" t="str">
        <f t="shared" si="16"/>
        <v>N/A</v>
      </c>
    </row>
    <row r="82" spans="1:15" ht="18" x14ac:dyDescent="0.25">
      <c r="A82" s="92">
        <v>4</v>
      </c>
      <c r="B82" s="34"/>
      <c r="C82" s="11"/>
      <c r="D82" s="11"/>
      <c r="E82" s="12"/>
      <c r="F82" s="7"/>
      <c r="G82" s="7"/>
      <c r="H82" s="8"/>
      <c r="I82" s="4"/>
      <c r="J82" s="9"/>
      <c r="K82" s="180">
        <f t="shared" si="13"/>
        <v>0</v>
      </c>
      <c r="L82" s="179" t="str">
        <f t="shared" si="14"/>
        <v/>
      </c>
      <c r="M82" s="6"/>
      <c r="N82" s="200" t="str">
        <f t="shared" si="15"/>
        <v/>
      </c>
      <c r="O82" s="201" t="str">
        <f t="shared" si="16"/>
        <v>N/A</v>
      </c>
    </row>
    <row r="83" spans="1:15" ht="18" x14ac:dyDescent="0.25">
      <c r="A83" s="92">
        <v>4</v>
      </c>
      <c r="B83" s="34"/>
      <c r="C83" s="11"/>
      <c r="D83" s="11"/>
      <c r="E83" s="12"/>
      <c r="F83" s="7"/>
      <c r="G83" s="7"/>
      <c r="H83" s="8"/>
      <c r="I83" s="4"/>
      <c r="J83" s="9"/>
      <c r="K83" s="180">
        <f t="shared" si="13"/>
        <v>0</v>
      </c>
      <c r="L83" s="179" t="str">
        <f t="shared" si="14"/>
        <v/>
      </c>
      <c r="M83" s="6"/>
      <c r="N83" s="200" t="str">
        <f t="shared" si="15"/>
        <v/>
      </c>
      <c r="O83" s="201" t="str">
        <f t="shared" si="16"/>
        <v>N/A</v>
      </c>
    </row>
    <row r="84" spans="1:15" ht="18" x14ac:dyDescent="0.25">
      <c r="A84" s="92">
        <v>4</v>
      </c>
      <c r="B84" s="34"/>
      <c r="C84" s="11"/>
      <c r="D84" s="11"/>
      <c r="E84" s="12"/>
      <c r="F84" s="7"/>
      <c r="G84" s="7"/>
      <c r="H84" s="8"/>
      <c r="I84" s="4"/>
      <c r="J84" s="9"/>
      <c r="K84" s="180">
        <f t="shared" si="13"/>
        <v>0</v>
      </c>
      <c r="L84" s="179" t="str">
        <f t="shared" si="14"/>
        <v/>
      </c>
      <c r="M84" s="6"/>
      <c r="N84" s="200" t="str">
        <f t="shared" si="15"/>
        <v/>
      </c>
      <c r="O84" s="201" t="str">
        <f t="shared" si="16"/>
        <v>N/A</v>
      </c>
    </row>
    <row r="85" spans="1:15" ht="18" x14ac:dyDescent="0.25">
      <c r="A85" s="92">
        <v>4</v>
      </c>
      <c r="B85" s="34"/>
      <c r="C85" s="11"/>
      <c r="D85" s="11"/>
      <c r="E85" s="12"/>
      <c r="F85" s="7"/>
      <c r="G85" s="7"/>
      <c r="H85" s="8"/>
      <c r="I85" s="4"/>
      <c r="J85" s="9"/>
      <c r="K85" s="180">
        <f t="shared" si="13"/>
        <v>0</v>
      </c>
      <c r="L85" s="179" t="str">
        <f t="shared" si="14"/>
        <v/>
      </c>
      <c r="M85" s="6"/>
      <c r="N85" s="200" t="str">
        <f t="shared" si="15"/>
        <v/>
      </c>
      <c r="O85" s="201" t="str">
        <f t="shared" si="16"/>
        <v>N/A</v>
      </c>
    </row>
    <row r="86" spans="1:15" ht="18" x14ac:dyDescent="0.25">
      <c r="A86" s="74">
        <v>4</v>
      </c>
      <c r="B86" s="34"/>
      <c r="C86" s="11"/>
      <c r="D86" s="11"/>
      <c r="E86" s="12"/>
      <c r="F86" s="7"/>
      <c r="G86" s="7"/>
      <c r="H86" s="8"/>
      <c r="I86" s="4"/>
      <c r="J86" s="9"/>
      <c r="K86" s="180">
        <f t="shared" si="13"/>
        <v>0</v>
      </c>
      <c r="L86" s="179" t="str">
        <f t="shared" si="14"/>
        <v/>
      </c>
      <c r="M86" s="6"/>
      <c r="N86" s="200" t="str">
        <f t="shared" si="15"/>
        <v/>
      </c>
      <c r="O86" s="201" t="str">
        <f t="shared" si="16"/>
        <v>N/A</v>
      </c>
    </row>
    <row r="87" spans="1:15" ht="15.75" thickBot="1" x14ac:dyDescent="0.3">
      <c r="A87" s="82" t="s">
        <v>48</v>
      </c>
      <c r="B87" s="83"/>
      <c r="C87" s="84"/>
      <c r="D87" s="84"/>
      <c r="E87" s="84"/>
      <c r="F87" s="85"/>
      <c r="G87" s="85"/>
      <c r="H87" s="86"/>
      <c r="I87" s="87"/>
      <c r="J87" s="88"/>
      <c r="K87" s="185">
        <f>SUM(K75:K86)</f>
        <v>0</v>
      </c>
      <c r="L87" s="186">
        <f>SUM(L75:L86)</f>
        <v>0</v>
      </c>
      <c r="M87" s="186">
        <f>SUM(M75:M86)</f>
        <v>0</v>
      </c>
      <c r="N87" s="195">
        <f>SUM(N75:N86)</f>
        <v>0</v>
      </c>
      <c r="O87" s="196">
        <f>SUM($O75:$O86)</f>
        <v>0</v>
      </c>
    </row>
    <row r="88" spans="1:15" ht="18" x14ac:dyDescent="0.25">
      <c r="A88" s="93">
        <v>5</v>
      </c>
      <c r="B88" s="35"/>
      <c r="C88" s="19"/>
      <c r="D88" s="19"/>
      <c r="E88" s="20"/>
      <c r="F88" s="2"/>
      <c r="G88" s="2"/>
      <c r="H88" s="3"/>
      <c r="I88" s="1"/>
      <c r="J88" s="5"/>
      <c r="K88" s="178">
        <f t="shared" ref="K88:K99" si="17">J88*D88</f>
        <v>0</v>
      </c>
      <c r="L88" s="179" t="str">
        <f t="shared" ref="L88:L99" si="18">IF($I88&lt;=0,"",0.00144*$K88/$I88)</f>
        <v/>
      </c>
      <c r="M88" s="6"/>
      <c r="N88" s="200" t="str">
        <f t="shared" ref="N88:N99" si="19">IF(ISNUMBER(F88),IF(ISNUMBER($M88),($M88*$F88),$L88*$F88),"")</f>
        <v/>
      </c>
      <c r="O88" s="202" t="str">
        <f t="shared" ref="O88:O99" si="20">IF($E88="Chlorine Dioxide",0.01506*$N88*1.091116^$H88,IF($E88="Ozone", 0.397*$N88*1.09757^$H88,"N/A"))</f>
        <v>N/A</v>
      </c>
    </row>
    <row r="89" spans="1:15" ht="18" x14ac:dyDescent="0.25">
      <c r="A89" s="92">
        <v>5</v>
      </c>
      <c r="B89" s="34"/>
      <c r="C89" s="11"/>
      <c r="D89" s="11"/>
      <c r="E89" s="12"/>
      <c r="F89" s="7"/>
      <c r="G89" s="7"/>
      <c r="H89" s="8"/>
      <c r="I89" s="4"/>
      <c r="J89" s="9"/>
      <c r="K89" s="180">
        <f t="shared" si="17"/>
        <v>0</v>
      </c>
      <c r="L89" s="179" t="str">
        <f t="shared" si="18"/>
        <v/>
      </c>
      <c r="M89" s="6"/>
      <c r="N89" s="200" t="str">
        <f t="shared" si="19"/>
        <v/>
      </c>
      <c r="O89" s="201" t="str">
        <f t="shared" si="20"/>
        <v>N/A</v>
      </c>
    </row>
    <row r="90" spans="1:15" ht="18" x14ac:dyDescent="0.25">
      <c r="A90" s="92">
        <v>5</v>
      </c>
      <c r="B90" s="34"/>
      <c r="C90" s="11"/>
      <c r="D90" s="11"/>
      <c r="E90" s="12"/>
      <c r="F90" s="7"/>
      <c r="G90" s="7"/>
      <c r="H90" s="8"/>
      <c r="I90" s="4"/>
      <c r="J90" s="9"/>
      <c r="K90" s="180">
        <f t="shared" si="17"/>
        <v>0</v>
      </c>
      <c r="L90" s="179" t="str">
        <f t="shared" si="18"/>
        <v/>
      </c>
      <c r="M90" s="6"/>
      <c r="N90" s="200" t="str">
        <f t="shared" si="19"/>
        <v/>
      </c>
      <c r="O90" s="201" t="str">
        <f t="shared" si="20"/>
        <v>N/A</v>
      </c>
    </row>
    <row r="91" spans="1:15" ht="18" x14ac:dyDescent="0.25">
      <c r="A91" s="92">
        <v>5</v>
      </c>
      <c r="B91" s="34"/>
      <c r="C91" s="11"/>
      <c r="D91" s="11"/>
      <c r="E91" s="12"/>
      <c r="F91" s="7"/>
      <c r="G91" s="7"/>
      <c r="H91" s="8"/>
      <c r="I91" s="4"/>
      <c r="J91" s="9"/>
      <c r="K91" s="180">
        <f t="shared" si="17"/>
        <v>0</v>
      </c>
      <c r="L91" s="179" t="str">
        <f t="shared" si="18"/>
        <v/>
      </c>
      <c r="M91" s="6"/>
      <c r="N91" s="200" t="str">
        <f t="shared" si="19"/>
        <v/>
      </c>
      <c r="O91" s="201" t="str">
        <f t="shared" si="20"/>
        <v>N/A</v>
      </c>
    </row>
    <row r="92" spans="1:15" ht="18" x14ac:dyDescent="0.25">
      <c r="A92" s="92">
        <v>5</v>
      </c>
      <c r="B92" s="34"/>
      <c r="C92" s="11"/>
      <c r="D92" s="11"/>
      <c r="E92" s="12"/>
      <c r="F92" s="7"/>
      <c r="G92" s="7"/>
      <c r="H92" s="8"/>
      <c r="I92" s="4"/>
      <c r="J92" s="9"/>
      <c r="K92" s="180">
        <f t="shared" si="17"/>
        <v>0</v>
      </c>
      <c r="L92" s="179" t="str">
        <f t="shared" si="18"/>
        <v/>
      </c>
      <c r="M92" s="6"/>
      <c r="N92" s="200" t="str">
        <f t="shared" si="19"/>
        <v/>
      </c>
      <c r="O92" s="201" t="str">
        <f t="shared" si="20"/>
        <v>N/A</v>
      </c>
    </row>
    <row r="93" spans="1:15" ht="18" x14ac:dyDescent="0.25">
      <c r="A93" s="92">
        <v>5</v>
      </c>
      <c r="B93" s="34"/>
      <c r="C93" s="11"/>
      <c r="D93" s="11"/>
      <c r="E93" s="12"/>
      <c r="F93" s="7"/>
      <c r="G93" s="7"/>
      <c r="H93" s="8"/>
      <c r="I93" s="4"/>
      <c r="J93" s="9"/>
      <c r="K93" s="180">
        <f t="shared" si="17"/>
        <v>0</v>
      </c>
      <c r="L93" s="179" t="str">
        <f t="shared" si="18"/>
        <v/>
      </c>
      <c r="M93" s="6"/>
      <c r="N93" s="200" t="str">
        <f t="shared" si="19"/>
        <v/>
      </c>
      <c r="O93" s="201" t="str">
        <f t="shared" si="20"/>
        <v>N/A</v>
      </c>
    </row>
    <row r="94" spans="1:15" ht="18" x14ac:dyDescent="0.25">
      <c r="A94" s="92">
        <v>5</v>
      </c>
      <c r="B94" s="34"/>
      <c r="C94" s="11"/>
      <c r="D94" s="11"/>
      <c r="E94" s="12"/>
      <c r="F94" s="7"/>
      <c r="G94" s="7"/>
      <c r="H94" s="8"/>
      <c r="I94" s="4"/>
      <c r="J94" s="9"/>
      <c r="K94" s="180">
        <f t="shared" si="17"/>
        <v>0</v>
      </c>
      <c r="L94" s="179" t="str">
        <f t="shared" si="18"/>
        <v/>
      </c>
      <c r="M94" s="6"/>
      <c r="N94" s="200" t="str">
        <f t="shared" si="19"/>
        <v/>
      </c>
      <c r="O94" s="201" t="str">
        <f t="shared" si="20"/>
        <v>N/A</v>
      </c>
    </row>
    <row r="95" spans="1:15" ht="18" x14ac:dyDescent="0.25">
      <c r="A95" s="92">
        <v>5</v>
      </c>
      <c r="B95" s="34"/>
      <c r="C95" s="11"/>
      <c r="D95" s="11"/>
      <c r="E95" s="12"/>
      <c r="F95" s="7"/>
      <c r="G95" s="7"/>
      <c r="H95" s="8"/>
      <c r="I95" s="4"/>
      <c r="J95" s="9"/>
      <c r="K95" s="180">
        <f t="shared" si="17"/>
        <v>0</v>
      </c>
      <c r="L95" s="179" t="str">
        <f t="shared" si="18"/>
        <v/>
      </c>
      <c r="M95" s="6"/>
      <c r="N95" s="200" t="str">
        <f t="shared" si="19"/>
        <v/>
      </c>
      <c r="O95" s="201" t="str">
        <f t="shared" si="20"/>
        <v>N/A</v>
      </c>
    </row>
    <row r="96" spans="1:15" ht="18" x14ac:dyDescent="0.25">
      <c r="A96" s="92">
        <v>5</v>
      </c>
      <c r="B96" s="34"/>
      <c r="C96" s="11"/>
      <c r="D96" s="11"/>
      <c r="E96" s="12"/>
      <c r="F96" s="7"/>
      <c r="G96" s="7"/>
      <c r="H96" s="8"/>
      <c r="I96" s="4"/>
      <c r="J96" s="9"/>
      <c r="K96" s="180">
        <f t="shared" si="17"/>
        <v>0</v>
      </c>
      <c r="L96" s="179" t="str">
        <f t="shared" si="18"/>
        <v/>
      </c>
      <c r="M96" s="6"/>
      <c r="N96" s="200" t="str">
        <f t="shared" si="19"/>
        <v/>
      </c>
      <c r="O96" s="201" t="str">
        <f t="shared" si="20"/>
        <v>N/A</v>
      </c>
    </row>
    <row r="97" spans="1:15" ht="18" x14ac:dyDescent="0.25">
      <c r="A97" s="92">
        <v>5</v>
      </c>
      <c r="B97" s="34"/>
      <c r="C97" s="11"/>
      <c r="D97" s="11"/>
      <c r="E97" s="12"/>
      <c r="F97" s="7"/>
      <c r="G97" s="7"/>
      <c r="H97" s="8"/>
      <c r="I97" s="4"/>
      <c r="J97" s="9"/>
      <c r="K97" s="180">
        <f t="shared" si="17"/>
        <v>0</v>
      </c>
      <c r="L97" s="179" t="str">
        <f t="shared" si="18"/>
        <v/>
      </c>
      <c r="M97" s="6"/>
      <c r="N97" s="200" t="str">
        <f t="shared" si="19"/>
        <v/>
      </c>
      <c r="O97" s="201" t="str">
        <f t="shared" si="20"/>
        <v>N/A</v>
      </c>
    </row>
    <row r="98" spans="1:15" ht="18" x14ac:dyDescent="0.25">
      <c r="A98" s="92">
        <v>5</v>
      </c>
      <c r="B98" s="34"/>
      <c r="C98" s="11"/>
      <c r="D98" s="11"/>
      <c r="E98" s="12"/>
      <c r="F98" s="7"/>
      <c r="G98" s="7"/>
      <c r="H98" s="8"/>
      <c r="I98" s="4"/>
      <c r="J98" s="9"/>
      <c r="K98" s="180">
        <f t="shared" si="17"/>
        <v>0</v>
      </c>
      <c r="L98" s="179" t="str">
        <f t="shared" si="18"/>
        <v/>
      </c>
      <c r="M98" s="6"/>
      <c r="N98" s="200" t="str">
        <f t="shared" si="19"/>
        <v/>
      </c>
      <c r="O98" s="201" t="str">
        <f t="shared" si="20"/>
        <v>N/A</v>
      </c>
    </row>
    <row r="99" spans="1:15" ht="18" x14ac:dyDescent="0.25">
      <c r="A99" s="74">
        <v>5</v>
      </c>
      <c r="B99" s="34"/>
      <c r="C99" s="11"/>
      <c r="D99" s="11"/>
      <c r="E99" s="12"/>
      <c r="F99" s="7"/>
      <c r="G99" s="7"/>
      <c r="H99" s="8"/>
      <c r="I99" s="4"/>
      <c r="J99" s="9"/>
      <c r="K99" s="180">
        <f t="shared" si="17"/>
        <v>0</v>
      </c>
      <c r="L99" s="179" t="str">
        <f t="shared" si="18"/>
        <v/>
      </c>
      <c r="M99" s="6"/>
      <c r="N99" s="200" t="str">
        <f t="shared" si="19"/>
        <v/>
      </c>
      <c r="O99" s="201" t="str">
        <f t="shared" si="20"/>
        <v>N/A</v>
      </c>
    </row>
    <row r="100" spans="1:15" ht="15.75" thickBot="1" x14ac:dyDescent="0.3">
      <c r="A100" s="75" t="s">
        <v>48</v>
      </c>
      <c r="B100" s="76"/>
      <c r="C100" s="77"/>
      <c r="D100" s="77"/>
      <c r="E100" s="77"/>
      <c r="F100" s="78"/>
      <c r="G100" s="78"/>
      <c r="H100" s="79"/>
      <c r="I100" s="80"/>
      <c r="J100" s="81"/>
      <c r="K100" s="181">
        <f>SUM(K88:K99)</f>
        <v>0</v>
      </c>
      <c r="L100" s="182">
        <f>SUM(L88:L99)</f>
        <v>0</v>
      </c>
      <c r="M100" s="182">
        <f>SUM(M88:M99)</f>
        <v>0</v>
      </c>
      <c r="N100" s="191">
        <f>SUM(N88:N99)</f>
        <v>0</v>
      </c>
      <c r="O100" s="192">
        <f>SUM($O88:$O99)</f>
        <v>0</v>
      </c>
    </row>
    <row r="101" spans="1:15" ht="18" x14ac:dyDescent="0.25">
      <c r="A101" s="91">
        <v>6</v>
      </c>
      <c r="B101" s="33"/>
      <c r="C101" s="21"/>
      <c r="D101" s="21"/>
      <c r="E101" s="22"/>
      <c r="F101" s="23"/>
      <c r="G101" s="23"/>
      <c r="H101" s="24"/>
      <c r="I101" s="25"/>
      <c r="J101" s="26"/>
      <c r="K101" s="183">
        <f t="shared" ref="K101:K112" si="21">J101*D101</f>
        <v>0</v>
      </c>
      <c r="L101" s="184" t="str">
        <f t="shared" ref="L101:L112" si="22">IF($I101&lt;=0,"",0.00144*$K101/$I101)</f>
        <v/>
      </c>
      <c r="M101" s="27"/>
      <c r="N101" s="193" t="str">
        <f t="shared" ref="N101:N112" si="23">IF(ISNUMBER(F101),IF(ISNUMBER($M101),($M101*$F101),$L101*$F101),"")</f>
        <v/>
      </c>
      <c r="O101" s="194" t="str">
        <f t="shared" ref="O101:O112" si="24">IF($E101="Chlorine Dioxide",0.01506*$N101*1.091116^$H101,IF($E101="Ozone", 0.397*$N101*1.09757^$H101,"N/A"))</f>
        <v>N/A</v>
      </c>
    </row>
    <row r="102" spans="1:15" ht="18" x14ac:dyDescent="0.25">
      <c r="A102" s="92">
        <v>6</v>
      </c>
      <c r="B102" s="34"/>
      <c r="C102" s="11"/>
      <c r="D102" s="11"/>
      <c r="E102" s="12"/>
      <c r="F102" s="7"/>
      <c r="G102" s="7"/>
      <c r="H102" s="8"/>
      <c r="I102" s="4"/>
      <c r="J102" s="9"/>
      <c r="K102" s="180">
        <f t="shared" si="21"/>
        <v>0</v>
      </c>
      <c r="L102" s="179" t="str">
        <f t="shared" si="22"/>
        <v/>
      </c>
      <c r="M102" s="6"/>
      <c r="N102" s="187" t="str">
        <f t="shared" si="23"/>
        <v/>
      </c>
      <c r="O102" s="190" t="str">
        <f t="shared" si="24"/>
        <v>N/A</v>
      </c>
    </row>
    <row r="103" spans="1:15" ht="18" x14ac:dyDescent="0.25">
      <c r="A103" s="92">
        <v>6</v>
      </c>
      <c r="B103" s="34"/>
      <c r="C103" s="11"/>
      <c r="D103" s="11"/>
      <c r="E103" s="12"/>
      <c r="F103" s="7"/>
      <c r="G103" s="7"/>
      <c r="H103" s="8"/>
      <c r="I103" s="4"/>
      <c r="J103" s="9"/>
      <c r="K103" s="180">
        <f t="shared" si="21"/>
        <v>0</v>
      </c>
      <c r="L103" s="179" t="str">
        <f t="shared" si="22"/>
        <v/>
      </c>
      <c r="M103" s="6"/>
      <c r="N103" s="187" t="str">
        <f t="shared" si="23"/>
        <v/>
      </c>
      <c r="O103" s="190" t="str">
        <f t="shared" si="24"/>
        <v>N/A</v>
      </c>
    </row>
    <row r="104" spans="1:15" ht="18" x14ac:dyDescent="0.25">
      <c r="A104" s="92">
        <v>6</v>
      </c>
      <c r="B104" s="34"/>
      <c r="C104" s="11"/>
      <c r="D104" s="11"/>
      <c r="E104" s="12"/>
      <c r="F104" s="7"/>
      <c r="G104" s="7"/>
      <c r="H104" s="8"/>
      <c r="I104" s="4"/>
      <c r="J104" s="9"/>
      <c r="K104" s="180">
        <f t="shared" si="21"/>
        <v>0</v>
      </c>
      <c r="L104" s="179" t="str">
        <f t="shared" si="22"/>
        <v/>
      </c>
      <c r="M104" s="6"/>
      <c r="N104" s="187" t="str">
        <f t="shared" si="23"/>
        <v/>
      </c>
      <c r="O104" s="190" t="str">
        <f t="shared" si="24"/>
        <v>N/A</v>
      </c>
    </row>
    <row r="105" spans="1:15" ht="18" x14ac:dyDescent="0.25">
      <c r="A105" s="92">
        <v>6</v>
      </c>
      <c r="B105" s="34"/>
      <c r="C105" s="11"/>
      <c r="D105" s="11"/>
      <c r="E105" s="12"/>
      <c r="F105" s="7"/>
      <c r="G105" s="7"/>
      <c r="H105" s="8"/>
      <c r="I105" s="4"/>
      <c r="J105" s="9"/>
      <c r="K105" s="180">
        <f t="shared" si="21"/>
        <v>0</v>
      </c>
      <c r="L105" s="179" t="str">
        <f t="shared" si="22"/>
        <v/>
      </c>
      <c r="M105" s="6"/>
      <c r="N105" s="187" t="str">
        <f t="shared" si="23"/>
        <v/>
      </c>
      <c r="O105" s="190" t="str">
        <f t="shared" si="24"/>
        <v>N/A</v>
      </c>
    </row>
    <row r="106" spans="1:15" ht="18" x14ac:dyDescent="0.25">
      <c r="A106" s="92">
        <v>6</v>
      </c>
      <c r="B106" s="34"/>
      <c r="C106" s="11"/>
      <c r="D106" s="11"/>
      <c r="E106" s="12"/>
      <c r="F106" s="7"/>
      <c r="G106" s="7"/>
      <c r="H106" s="8"/>
      <c r="I106" s="4"/>
      <c r="J106" s="9"/>
      <c r="K106" s="180">
        <f t="shared" si="21"/>
        <v>0</v>
      </c>
      <c r="L106" s="179" t="str">
        <f t="shared" si="22"/>
        <v/>
      </c>
      <c r="M106" s="6"/>
      <c r="N106" s="187" t="str">
        <f t="shared" si="23"/>
        <v/>
      </c>
      <c r="O106" s="190" t="str">
        <f t="shared" si="24"/>
        <v>N/A</v>
      </c>
    </row>
    <row r="107" spans="1:15" ht="18" x14ac:dyDescent="0.25">
      <c r="A107" s="92">
        <v>6</v>
      </c>
      <c r="B107" s="34"/>
      <c r="C107" s="11"/>
      <c r="D107" s="11"/>
      <c r="E107" s="12"/>
      <c r="F107" s="7"/>
      <c r="G107" s="7"/>
      <c r="H107" s="8"/>
      <c r="I107" s="4"/>
      <c r="J107" s="9"/>
      <c r="K107" s="180">
        <f t="shared" si="21"/>
        <v>0</v>
      </c>
      <c r="L107" s="179" t="str">
        <f t="shared" si="22"/>
        <v/>
      </c>
      <c r="M107" s="6"/>
      <c r="N107" s="187" t="str">
        <f t="shared" si="23"/>
        <v/>
      </c>
      <c r="O107" s="190" t="str">
        <f t="shared" si="24"/>
        <v>N/A</v>
      </c>
    </row>
    <row r="108" spans="1:15" ht="18" x14ac:dyDescent="0.25">
      <c r="A108" s="92">
        <v>6</v>
      </c>
      <c r="B108" s="34"/>
      <c r="C108" s="11"/>
      <c r="D108" s="11"/>
      <c r="E108" s="12"/>
      <c r="F108" s="7"/>
      <c r="G108" s="7"/>
      <c r="H108" s="8"/>
      <c r="I108" s="4"/>
      <c r="J108" s="9"/>
      <c r="K108" s="180">
        <f t="shared" si="21"/>
        <v>0</v>
      </c>
      <c r="L108" s="179" t="str">
        <f t="shared" si="22"/>
        <v/>
      </c>
      <c r="M108" s="6"/>
      <c r="N108" s="187" t="str">
        <f t="shared" si="23"/>
        <v/>
      </c>
      <c r="O108" s="190" t="str">
        <f t="shared" si="24"/>
        <v>N/A</v>
      </c>
    </row>
    <row r="109" spans="1:15" ht="18" x14ac:dyDescent="0.25">
      <c r="A109" s="92">
        <v>6</v>
      </c>
      <c r="B109" s="34"/>
      <c r="C109" s="11"/>
      <c r="D109" s="11"/>
      <c r="E109" s="12"/>
      <c r="F109" s="7"/>
      <c r="G109" s="7"/>
      <c r="H109" s="8"/>
      <c r="I109" s="4"/>
      <c r="J109" s="9"/>
      <c r="K109" s="180">
        <f t="shared" si="21"/>
        <v>0</v>
      </c>
      <c r="L109" s="179" t="str">
        <f t="shared" si="22"/>
        <v/>
      </c>
      <c r="M109" s="6"/>
      <c r="N109" s="187" t="str">
        <f t="shared" si="23"/>
        <v/>
      </c>
      <c r="O109" s="190" t="str">
        <f t="shared" si="24"/>
        <v>N/A</v>
      </c>
    </row>
    <row r="110" spans="1:15" ht="18" x14ac:dyDescent="0.25">
      <c r="A110" s="92">
        <v>6</v>
      </c>
      <c r="B110" s="34"/>
      <c r="C110" s="11"/>
      <c r="D110" s="11"/>
      <c r="E110" s="12"/>
      <c r="F110" s="7"/>
      <c r="G110" s="7"/>
      <c r="H110" s="8"/>
      <c r="I110" s="4"/>
      <c r="J110" s="9"/>
      <c r="K110" s="180">
        <f t="shared" si="21"/>
        <v>0</v>
      </c>
      <c r="L110" s="179" t="str">
        <f t="shared" si="22"/>
        <v/>
      </c>
      <c r="M110" s="6"/>
      <c r="N110" s="187" t="str">
        <f t="shared" si="23"/>
        <v/>
      </c>
      <c r="O110" s="190" t="str">
        <f t="shared" si="24"/>
        <v>N/A</v>
      </c>
    </row>
    <row r="111" spans="1:15" ht="18" x14ac:dyDescent="0.25">
      <c r="A111" s="92">
        <v>6</v>
      </c>
      <c r="B111" s="34"/>
      <c r="C111" s="11"/>
      <c r="D111" s="11"/>
      <c r="E111" s="12"/>
      <c r="F111" s="7"/>
      <c r="G111" s="7"/>
      <c r="H111" s="8"/>
      <c r="I111" s="4"/>
      <c r="J111" s="9"/>
      <c r="K111" s="180">
        <f t="shared" si="21"/>
        <v>0</v>
      </c>
      <c r="L111" s="179" t="str">
        <f t="shared" si="22"/>
        <v/>
      </c>
      <c r="M111" s="6"/>
      <c r="N111" s="187" t="str">
        <f t="shared" si="23"/>
        <v/>
      </c>
      <c r="O111" s="190" t="str">
        <f t="shared" si="24"/>
        <v>N/A</v>
      </c>
    </row>
    <row r="112" spans="1:15" ht="18" x14ac:dyDescent="0.25">
      <c r="A112" s="74">
        <v>6</v>
      </c>
      <c r="B112" s="34"/>
      <c r="C112" s="11"/>
      <c r="D112" s="11"/>
      <c r="E112" s="12"/>
      <c r="F112" s="7"/>
      <c r="G112" s="7"/>
      <c r="H112" s="8"/>
      <c r="I112" s="4"/>
      <c r="J112" s="9"/>
      <c r="K112" s="180">
        <f t="shared" si="21"/>
        <v>0</v>
      </c>
      <c r="L112" s="179" t="str">
        <f t="shared" si="22"/>
        <v/>
      </c>
      <c r="M112" s="6"/>
      <c r="N112" s="187" t="str">
        <f t="shared" si="23"/>
        <v/>
      </c>
      <c r="O112" s="190" t="str">
        <f t="shared" si="24"/>
        <v>N/A</v>
      </c>
    </row>
    <row r="113" spans="1:15" ht="15.75" thickBot="1" x14ac:dyDescent="0.3">
      <c r="A113" s="82" t="s">
        <v>48</v>
      </c>
      <c r="B113" s="83"/>
      <c r="C113" s="84"/>
      <c r="D113" s="84"/>
      <c r="E113" s="84"/>
      <c r="F113" s="85"/>
      <c r="G113" s="85"/>
      <c r="H113" s="86"/>
      <c r="I113" s="87"/>
      <c r="J113" s="88"/>
      <c r="K113" s="185">
        <f>SUM(K101:K112)</f>
        <v>0</v>
      </c>
      <c r="L113" s="186">
        <f>SUM(L101:L112)</f>
        <v>0</v>
      </c>
      <c r="M113" s="186">
        <f>SUM(M101:M112)</f>
        <v>0</v>
      </c>
      <c r="N113" s="195">
        <f>SUM(N101:N112)</f>
        <v>0</v>
      </c>
      <c r="O113" s="196">
        <f>SUM($O101:$O112)</f>
        <v>0</v>
      </c>
    </row>
    <row r="114" spans="1:15" ht="18" x14ac:dyDescent="0.25">
      <c r="A114" s="93">
        <v>7</v>
      </c>
      <c r="B114" s="35"/>
      <c r="C114" s="19"/>
      <c r="D114" s="19"/>
      <c r="E114" s="20"/>
      <c r="F114" s="2"/>
      <c r="G114" s="2"/>
      <c r="H114" s="3"/>
      <c r="I114" s="1"/>
      <c r="J114" s="5"/>
      <c r="K114" s="178">
        <f t="shared" ref="K114:K125" si="25">J114*D114</f>
        <v>0</v>
      </c>
      <c r="L114" s="179" t="str">
        <f t="shared" ref="L114:L125" si="26">IF($I114&lt;=0,"",0.00144*$K114/$I114)</f>
        <v/>
      </c>
      <c r="M114" s="6"/>
      <c r="N114" s="187" t="str">
        <f t="shared" ref="N114:N125" si="27">IF(ISNUMBER(F114),IF(ISNUMBER($M114),($M114*$F114),$L114*$F114),"")</f>
        <v/>
      </c>
      <c r="O114" s="197" t="str">
        <f t="shared" ref="O114:O125" si="28">IF($E114="Chlorine Dioxide",0.01506*$N114*1.091116^$H114,IF($E114="Ozone", 0.397*$N114*1.09757^$H114,"N/A"))</f>
        <v>N/A</v>
      </c>
    </row>
    <row r="115" spans="1:15" ht="18" x14ac:dyDescent="0.25">
      <c r="A115" s="92">
        <v>7</v>
      </c>
      <c r="B115" s="34"/>
      <c r="C115" s="11"/>
      <c r="D115" s="11"/>
      <c r="E115" s="12"/>
      <c r="F115" s="7"/>
      <c r="G115" s="7"/>
      <c r="H115" s="8"/>
      <c r="I115" s="4"/>
      <c r="J115" s="9"/>
      <c r="K115" s="180">
        <f t="shared" si="25"/>
        <v>0</v>
      </c>
      <c r="L115" s="179" t="str">
        <f t="shared" si="26"/>
        <v/>
      </c>
      <c r="M115" s="6"/>
      <c r="N115" s="187" t="str">
        <f t="shared" si="27"/>
        <v/>
      </c>
      <c r="O115" s="190" t="str">
        <f t="shared" si="28"/>
        <v>N/A</v>
      </c>
    </row>
    <row r="116" spans="1:15" ht="18" x14ac:dyDescent="0.25">
      <c r="A116" s="92">
        <v>7</v>
      </c>
      <c r="B116" s="34"/>
      <c r="C116" s="11"/>
      <c r="D116" s="11"/>
      <c r="E116" s="12"/>
      <c r="F116" s="7"/>
      <c r="G116" s="7"/>
      <c r="H116" s="8"/>
      <c r="I116" s="4"/>
      <c r="J116" s="9"/>
      <c r="K116" s="180">
        <f t="shared" si="25"/>
        <v>0</v>
      </c>
      <c r="L116" s="179" t="str">
        <f t="shared" si="26"/>
        <v/>
      </c>
      <c r="M116" s="6"/>
      <c r="N116" s="187" t="str">
        <f t="shared" si="27"/>
        <v/>
      </c>
      <c r="O116" s="190" t="str">
        <f t="shared" si="28"/>
        <v>N/A</v>
      </c>
    </row>
    <row r="117" spans="1:15" ht="18" x14ac:dyDescent="0.25">
      <c r="A117" s="92">
        <v>7</v>
      </c>
      <c r="B117" s="34"/>
      <c r="C117" s="11"/>
      <c r="D117" s="11"/>
      <c r="E117" s="12"/>
      <c r="F117" s="7"/>
      <c r="G117" s="7"/>
      <c r="H117" s="8"/>
      <c r="I117" s="4"/>
      <c r="J117" s="9"/>
      <c r="K117" s="180">
        <f t="shared" si="25"/>
        <v>0</v>
      </c>
      <c r="L117" s="179" t="str">
        <f t="shared" si="26"/>
        <v/>
      </c>
      <c r="M117" s="6"/>
      <c r="N117" s="187" t="str">
        <f t="shared" si="27"/>
        <v/>
      </c>
      <c r="O117" s="190" t="str">
        <f t="shared" si="28"/>
        <v>N/A</v>
      </c>
    </row>
    <row r="118" spans="1:15" ht="18" x14ac:dyDescent="0.25">
      <c r="A118" s="92">
        <v>7</v>
      </c>
      <c r="B118" s="34"/>
      <c r="C118" s="11"/>
      <c r="D118" s="11"/>
      <c r="E118" s="12"/>
      <c r="F118" s="7"/>
      <c r="G118" s="7"/>
      <c r="H118" s="8"/>
      <c r="I118" s="4"/>
      <c r="J118" s="9"/>
      <c r="K118" s="180">
        <f t="shared" si="25"/>
        <v>0</v>
      </c>
      <c r="L118" s="179" t="str">
        <f t="shared" si="26"/>
        <v/>
      </c>
      <c r="M118" s="6"/>
      <c r="N118" s="187" t="str">
        <f t="shared" si="27"/>
        <v/>
      </c>
      <c r="O118" s="190" t="str">
        <f t="shared" si="28"/>
        <v>N/A</v>
      </c>
    </row>
    <row r="119" spans="1:15" ht="18" x14ac:dyDescent="0.25">
      <c r="A119" s="92">
        <v>7</v>
      </c>
      <c r="B119" s="34"/>
      <c r="C119" s="11"/>
      <c r="D119" s="11"/>
      <c r="E119" s="12"/>
      <c r="F119" s="7"/>
      <c r="G119" s="7"/>
      <c r="H119" s="8"/>
      <c r="I119" s="4"/>
      <c r="J119" s="9"/>
      <c r="K119" s="180">
        <f t="shared" si="25"/>
        <v>0</v>
      </c>
      <c r="L119" s="179" t="str">
        <f t="shared" si="26"/>
        <v/>
      </c>
      <c r="M119" s="6"/>
      <c r="N119" s="187" t="str">
        <f t="shared" si="27"/>
        <v/>
      </c>
      <c r="O119" s="190" t="str">
        <f t="shared" si="28"/>
        <v>N/A</v>
      </c>
    </row>
    <row r="120" spans="1:15" ht="18" x14ac:dyDescent="0.25">
      <c r="A120" s="92">
        <v>7</v>
      </c>
      <c r="B120" s="34"/>
      <c r="C120" s="11"/>
      <c r="D120" s="11"/>
      <c r="E120" s="12"/>
      <c r="F120" s="7"/>
      <c r="G120" s="7"/>
      <c r="H120" s="8"/>
      <c r="I120" s="4"/>
      <c r="J120" s="9"/>
      <c r="K120" s="180">
        <f t="shared" si="25"/>
        <v>0</v>
      </c>
      <c r="L120" s="179" t="str">
        <f t="shared" si="26"/>
        <v/>
      </c>
      <c r="M120" s="6"/>
      <c r="N120" s="187" t="str">
        <f t="shared" si="27"/>
        <v/>
      </c>
      <c r="O120" s="190" t="str">
        <f t="shared" si="28"/>
        <v>N/A</v>
      </c>
    </row>
    <row r="121" spans="1:15" ht="18" x14ac:dyDescent="0.25">
      <c r="A121" s="92">
        <v>7</v>
      </c>
      <c r="B121" s="34"/>
      <c r="C121" s="11"/>
      <c r="D121" s="11"/>
      <c r="E121" s="12"/>
      <c r="F121" s="7"/>
      <c r="G121" s="7"/>
      <c r="H121" s="8"/>
      <c r="I121" s="4"/>
      <c r="J121" s="9"/>
      <c r="K121" s="180">
        <f t="shared" si="25"/>
        <v>0</v>
      </c>
      <c r="L121" s="179" t="str">
        <f t="shared" si="26"/>
        <v/>
      </c>
      <c r="M121" s="6"/>
      <c r="N121" s="187" t="str">
        <f t="shared" si="27"/>
        <v/>
      </c>
      <c r="O121" s="190" t="str">
        <f t="shared" si="28"/>
        <v>N/A</v>
      </c>
    </row>
    <row r="122" spans="1:15" ht="18" x14ac:dyDescent="0.25">
      <c r="A122" s="92">
        <v>7</v>
      </c>
      <c r="B122" s="34"/>
      <c r="C122" s="11"/>
      <c r="D122" s="11"/>
      <c r="E122" s="12"/>
      <c r="F122" s="7"/>
      <c r="G122" s="7"/>
      <c r="H122" s="8"/>
      <c r="I122" s="4"/>
      <c r="J122" s="9"/>
      <c r="K122" s="180">
        <f t="shared" si="25"/>
        <v>0</v>
      </c>
      <c r="L122" s="179" t="str">
        <f t="shared" si="26"/>
        <v/>
      </c>
      <c r="M122" s="6"/>
      <c r="N122" s="187" t="str">
        <f t="shared" si="27"/>
        <v/>
      </c>
      <c r="O122" s="190" t="str">
        <f t="shared" si="28"/>
        <v>N/A</v>
      </c>
    </row>
    <row r="123" spans="1:15" ht="18" x14ac:dyDescent="0.25">
      <c r="A123" s="92">
        <v>7</v>
      </c>
      <c r="B123" s="34"/>
      <c r="C123" s="11"/>
      <c r="D123" s="11"/>
      <c r="E123" s="12"/>
      <c r="F123" s="7"/>
      <c r="G123" s="7"/>
      <c r="H123" s="8"/>
      <c r="I123" s="4"/>
      <c r="J123" s="9"/>
      <c r="K123" s="180">
        <f t="shared" si="25"/>
        <v>0</v>
      </c>
      <c r="L123" s="179" t="str">
        <f t="shared" si="26"/>
        <v/>
      </c>
      <c r="M123" s="6"/>
      <c r="N123" s="187" t="str">
        <f t="shared" si="27"/>
        <v/>
      </c>
      <c r="O123" s="190" t="str">
        <f t="shared" si="28"/>
        <v>N/A</v>
      </c>
    </row>
    <row r="124" spans="1:15" ht="18" x14ac:dyDescent="0.25">
      <c r="A124" s="92">
        <v>7</v>
      </c>
      <c r="B124" s="34"/>
      <c r="C124" s="11"/>
      <c r="D124" s="11"/>
      <c r="E124" s="12"/>
      <c r="F124" s="7"/>
      <c r="G124" s="7"/>
      <c r="H124" s="8"/>
      <c r="I124" s="4"/>
      <c r="J124" s="9"/>
      <c r="K124" s="180">
        <f t="shared" si="25"/>
        <v>0</v>
      </c>
      <c r="L124" s="179" t="str">
        <f t="shared" si="26"/>
        <v/>
      </c>
      <c r="M124" s="6"/>
      <c r="N124" s="187" t="str">
        <f t="shared" si="27"/>
        <v/>
      </c>
      <c r="O124" s="190" t="str">
        <f t="shared" si="28"/>
        <v>N/A</v>
      </c>
    </row>
    <row r="125" spans="1:15" ht="18" x14ac:dyDescent="0.25">
      <c r="A125" s="74">
        <v>7</v>
      </c>
      <c r="B125" s="34"/>
      <c r="C125" s="11"/>
      <c r="D125" s="11"/>
      <c r="E125" s="12"/>
      <c r="F125" s="7"/>
      <c r="G125" s="7"/>
      <c r="H125" s="8"/>
      <c r="I125" s="4"/>
      <c r="J125" s="9"/>
      <c r="K125" s="180">
        <f t="shared" si="25"/>
        <v>0</v>
      </c>
      <c r="L125" s="179" t="str">
        <f t="shared" si="26"/>
        <v/>
      </c>
      <c r="M125" s="6"/>
      <c r="N125" s="187" t="str">
        <f t="shared" si="27"/>
        <v/>
      </c>
      <c r="O125" s="190" t="str">
        <f t="shared" si="28"/>
        <v>N/A</v>
      </c>
    </row>
    <row r="126" spans="1:15" ht="15.75" thickBot="1" x14ac:dyDescent="0.3">
      <c r="A126" s="75" t="s">
        <v>48</v>
      </c>
      <c r="B126" s="76"/>
      <c r="C126" s="77"/>
      <c r="D126" s="77"/>
      <c r="E126" s="77"/>
      <c r="F126" s="78"/>
      <c r="G126" s="78"/>
      <c r="H126" s="79"/>
      <c r="I126" s="80"/>
      <c r="J126" s="81"/>
      <c r="K126" s="181">
        <f>SUM(K114:K125)</f>
        <v>0</v>
      </c>
      <c r="L126" s="182">
        <f>SUM(L114:L125)</f>
        <v>0</v>
      </c>
      <c r="M126" s="182">
        <f>SUM(M114:M125)</f>
        <v>0</v>
      </c>
      <c r="N126" s="191">
        <f>SUM(N114:N125)</f>
        <v>0</v>
      </c>
      <c r="O126" s="192">
        <f>SUM($O114:$O125)</f>
        <v>0</v>
      </c>
    </row>
    <row r="127" spans="1:15" ht="18" x14ac:dyDescent="0.25">
      <c r="A127" s="91">
        <v>8</v>
      </c>
      <c r="B127" s="33"/>
      <c r="C127" s="21"/>
      <c r="D127" s="21"/>
      <c r="E127" s="22"/>
      <c r="F127" s="23"/>
      <c r="G127" s="23"/>
      <c r="H127" s="24"/>
      <c r="I127" s="25"/>
      <c r="J127" s="26"/>
      <c r="K127" s="183">
        <f t="shared" ref="K127:K138" si="29">J127*D127</f>
        <v>0</v>
      </c>
      <c r="L127" s="184" t="str">
        <f t="shared" ref="L127:L138" si="30">IF($I127&lt;=0,"",0.00144*$K127/$I127)</f>
        <v/>
      </c>
      <c r="M127" s="27"/>
      <c r="N127" s="198" t="str">
        <f t="shared" ref="N127:N138" si="31">IF(ISNUMBER(F127),IF(ISNUMBER($M127),($M127*$F127),$L127*$F127),"")</f>
        <v/>
      </c>
      <c r="O127" s="199" t="str">
        <f t="shared" ref="O127:O138" si="32">IF($E127="Chlorine Dioxide",0.01506*$N127*1.091116^$H127,IF($E127="Ozone", 0.397*$N127*1.09757^$H127,"N/A"))</f>
        <v>N/A</v>
      </c>
    </row>
    <row r="128" spans="1:15" ht="18" x14ac:dyDescent="0.25">
      <c r="A128" s="92">
        <v>8</v>
      </c>
      <c r="B128" s="34"/>
      <c r="C128" s="11"/>
      <c r="D128" s="11"/>
      <c r="E128" s="12"/>
      <c r="F128" s="7"/>
      <c r="G128" s="7"/>
      <c r="H128" s="8"/>
      <c r="I128" s="4"/>
      <c r="J128" s="9"/>
      <c r="K128" s="180">
        <f t="shared" si="29"/>
        <v>0</v>
      </c>
      <c r="L128" s="179" t="str">
        <f t="shared" si="30"/>
        <v/>
      </c>
      <c r="M128" s="6"/>
      <c r="N128" s="200" t="str">
        <f t="shared" si="31"/>
        <v/>
      </c>
      <c r="O128" s="201" t="str">
        <f t="shared" si="32"/>
        <v>N/A</v>
      </c>
    </row>
    <row r="129" spans="1:15" ht="18" x14ac:dyDescent="0.25">
      <c r="A129" s="92">
        <v>8</v>
      </c>
      <c r="B129" s="34"/>
      <c r="C129" s="11"/>
      <c r="D129" s="11"/>
      <c r="E129" s="12"/>
      <c r="F129" s="7"/>
      <c r="G129" s="7"/>
      <c r="H129" s="8"/>
      <c r="I129" s="4"/>
      <c r="J129" s="9"/>
      <c r="K129" s="180">
        <f t="shared" si="29"/>
        <v>0</v>
      </c>
      <c r="L129" s="179" t="str">
        <f t="shared" si="30"/>
        <v/>
      </c>
      <c r="M129" s="6"/>
      <c r="N129" s="200" t="str">
        <f t="shared" si="31"/>
        <v/>
      </c>
      <c r="O129" s="201" t="str">
        <f t="shared" si="32"/>
        <v>N/A</v>
      </c>
    </row>
    <row r="130" spans="1:15" ht="18" x14ac:dyDescent="0.25">
      <c r="A130" s="92">
        <v>8</v>
      </c>
      <c r="B130" s="34"/>
      <c r="C130" s="11"/>
      <c r="D130" s="11"/>
      <c r="E130" s="12"/>
      <c r="F130" s="7"/>
      <c r="G130" s="7"/>
      <c r="H130" s="8"/>
      <c r="I130" s="4"/>
      <c r="J130" s="9"/>
      <c r="K130" s="180">
        <f t="shared" si="29"/>
        <v>0</v>
      </c>
      <c r="L130" s="179" t="str">
        <f t="shared" si="30"/>
        <v/>
      </c>
      <c r="M130" s="6"/>
      <c r="N130" s="200" t="str">
        <f t="shared" si="31"/>
        <v/>
      </c>
      <c r="O130" s="201" t="str">
        <f t="shared" si="32"/>
        <v>N/A</v>
      </c>
    </row>
    <row r="131" spans="1:15" ht="18" x14ac:dyDescent="0.25">
      <c r="A131" s="92">
        <v>8</v>
      </c>
      <c r="B131" s="34"/>
      <c r="C131" s="11"/>
      <c r="D131" s="11"/>
      <c r="E131" s="12"/>
      <c r="F131" s="7"/>
      <c r="G131" s="7"/>
      <c r="H131" s="8"/>
      <c r="I131" s="4"/>
      <c r="J131" s="9"/>
      <c r="K131" s="180">
        <f t="shared" si="29"/>
        <v>0</v>
      </c>
      <c r="L131" s="179" t="str">
        <f t="shared" si="30"/>
        <v/>
      </c>
      <c r="M131" s="6"/>
      <c r="N131" s="200" t="str">
        <f t="shared" si="31"/>
        <v/>
      </c>
      <c r="O131" s="201" t="str">
        <f t="shared" si="32"/>
        <v>N/A</v>
      </c>
    </row>
    <row r="132" spans="1:15" ht="18" x14ac:dyDescent="0.25">
      <c r="A132" s="92">
        <v>8</v>
      </c>
      <c r="B132" s="34"/>
      <c r="C132" s="11"/>
      <c r="D132" s="11"/>
      <c r="E132" s="12"/>
      <c r="F132" s="7"/>
      <c r="G132" s="7"/>
      <c r="H132" s="8"/>
      <c r="I132" s="4"/>
      <c r="J132" s="9"/>
      <c r="K132" s="180">
        <f t="shared" si="29"/>
        <v>0</v>
      </c>
      <c r="L132" s="179" t="str">
        <f t="shared" si="30"/>
        <v/>
      </c>
      <c r="M132" s="6"/>
      <c r="N132" s="200" t="str">
        <f t="shared" si="31"/>
        <v/>
      </c>
      <c r="O132" s="201" t="str">
        <f t="shared" si="32"/>
        <v>N/A</v>
      </c>
    </row>
    <row r="133" spans="1:15" ht="18" x14ac:dyDescent="0.25">
      <c r="A133" s="92">
        <v>8</v>
      </c>
      <c r="B133" s="34"/>
      <c r="C133" s="11"/>
      <c r="D133" s="11"/>
      <c r="E133" s="12"/>
      <c r="F133" s="7"/>
      <c r="G133" s="7"/>
      <c r="H133" s="8"/>
      <c r="I133" s="4"/>
      <c r="J133" s="9"/>
      <c r="K133" s="180">
        <f t="shared" si="29"/>
        <v>0</v>
      </c>
      <c r="L133" s="179" t="str">
        <f t="shared" si="30"/>
        <v/>
      </c>
      <c r="M133" s="6"/>
      <c r="N133" s="200" t="str">
        <f t="shared" si="31"/>
        <v/>
      </c>
      <c r="O133" s="201" t="str">
        <f t="shared" si="32"/>
        <v>N/A</v>
      </c>
    </row>
    <row r="134" spans="1:15" ht="18" x14ac:dyDescent="0.25">
      <c r="A134" s="92">
        <v>8</v>
      </c>
      <c r="B134" s="34"/>
      <c r="C134" s="11"/>
      <c r="D134" s="11"/>
      <c r="E134" s="12"/>
      <c r="F134" s="7"/>
      <c r="G134" s="7"/>
      <c r="H134" s="8"/>
      <c r="I134" s="4"/>
      <c r="J134" s="9"/>
      <c r="K134" s="180">
        <f t="shared" si="29"/>
        <v>0</v>
      </c>
      <c r="L134" s="179" t="str">
        <f t="shared" si="30"/>
        <v/>
      </c>
      <c r="M134" s="6"/>
      <c r="N134" s="200" t="str">
        <f t="shared" si="31"/>
        <v/>
      </c>
      <c r="O134" s="201" t="str">
        <f t="shared" si="32"/>
        <v>N/A</v>
      </c>
    </row>
    <row r="135" spans="1:15" ht="18" x14ac:dyDescent="0.25">
      <c r="A135" s="92">
        <v>8</v>
      </c>
      <c r="B135" s="34"/>
      <c r="C135" s="11"/>
      <c r="D135" s="11"/>
      <c r="E135" s="12"/>
      <c r="F135" s="7"/>
      <c r="G135" s="7"/>
      <c r="H135" s="8"/>
      <c r="I135" s="4"/>
      <c r="J135" s="9"/>
      <c r="K135" s="180">
        <f t="shared" si="29"/>
        <v>0</v>
      </c>
      <c r="L135" s="179" t="str">
        <f t="shared" si="30"/>
        <v/>
      </c>
      <c r="M135" s="6"/>
      <c r="N135" s="200" t="str">
        <f t="shared" si="31"/>
        <v/>
      </c>
      <c r="O135" s="201" t="str">
        <f t="shared" si="32"/>
        <v>N/A</v>
      </c>
    </row>
    <row r="136" spans="1:15" ht="18" x14ac:dyDescent="0.25">
      <c r="A136" s="92">
        <v>8</v>
      </c>
      <c r="B136" s="34"/>
      <c r="C136" s="11"/>
      <c r="D136" s="11"/>
      <c r="E136" s="12"/>
      <c r="F136" s="7"/>
      <c r="G136" s="7"/>
      <c r="H136" s="8"/>
      <c r="I136" s="4"/>
      <c r="J136" s="9"/>
      <c r="K136" s="180">
        <f t="shared" si="29"/>
        <v>0</v>
      </c>
      <c r="L136" s="179" t="str">
        <f t="shared" si="30"/>
        <v/>
      </c>
      <c r="M136" s="6"/>
      <c r="N136" s="200" t="str">
        <f t="shared" si="31"/>
        <v/>
      </c>
      <c r="O136" s="201" t="str">
        <f t="shared" si="32"/>
        <v>N/A</v>
      </c>
    </row>
    <row r="137" spans="1:15" ht="18" x14ac:dyDescent="0.25">
      <c r="A137" s="92">
        <v>8</v>
      </c>
      <c r="B137" s="34"/>
      <c r="C137" s="11"/>
      <c r="D137" s="11"/>
      <c r="E137" s="12"/>
      <c r="F137" s="7"/>
      <c r="G137" s="7"/>
      <c r="H137" s="8"/>
      <c r="I137" s="4"/>
      <c r="J137" s="9"/>
      <c r="K137" s="180">
        <f t="shared" si="29"/>
        <v>0</v>
      </c>
      <c r="L137" s="179" t="str">
        <f t="shared" si="30"/>
        <v/>
      </c>
      <c r="M137" s="6"/>
      <c r="N137" s="200" t="str">
        <f t="shared" si="31"/>
        <v/>
      </c>
      <c r="O137" s="201" t="str">
        <f t="shared" si="32"/>
        <v>N/A</v>
      </c>
    </row>
    <row r="138" spans="1:15" ht="18" x14ac:dyDescent="0.25">
      <c r="A138" s="74">
        <v>8</v>
      </c>
      <c r="B138" s="34"/>
      <c r="C138" s="11"/>
      <c r="D138" s="11"/>
      <c r="E138" s="12"/>
      <c r="F138" s="7"/>
      <c r="G138" s="7"/>
      <c r="H138" s="8"/>
      <c r="I138" s="4"/>
      <c r="J138" s="9"/>
      <c r="K138" s="180">
        <f t="shared" si="29"/>
        <v>0</v>
      </c>
      <c r="L138" s="179" t="str">
        <f t="shared" si="30"/>
        <v/>
      </c>
      <c r="M138" s="6"/>
      <c r="N138" s="200" t="str">
        <f t="shared" si="31"/>
        <v/>
      </c>
      <c r="O138" s="201" t="str">
        <f t="shared" si="32"/>
        <v>N/A</v>
      </c>
    </row>
    <row r="139" spans="1:15" ht="15.75" thickBot="1" x14ac:dyDescent="0.3">
      <c r="A139" s="82" t="s">
        <v>48</v>
      </c>
      <c r="B139" s="83"/>
      <c r="C139" s="84"/>
      <c r="D139" s="84"/>
      <c r="E139" s="84"/>
      <c r="F139" s="85"/>
      <c r="G139" s="85"/>
      <c r="H139" s="86"/>
      <c r="I139" s="87"/>
      <c r="J139" s="88"/>
      <c r="K139" s="185">
        <f>SUM(K127:K138)</f>
        <v>0</v>
      </c>
      <c r="L139" s="186">
        <f>SUM(L127:L138)</f>
        <v>0</v>
      </c>
      <c r="M139" s="186">
        <f>SUM(M127:M138)</f>
        <v>0</v>
      </c>
      <c r="N139" s="195">
        <f>SUM(N127:N138)</f>
        <v>0</v>
      </c>
      <c r="O139" s="196">
        <f>SUM($O127:$O138)</f>
        <v>0</v>
      </c>
    </row>
    <row r="140" spans="1:15" ht="18" x14ac:dyDescent="0.25">
      <c r="A140" s="93">
        <v>9</v>
      </c>
      <c r="B140" s="35"/>
      <c r="C140" s="19"/>
      <c r="D140" s="19"/>
      <c r="E140" s="20"/>
      <c r="F140" s="2"/>
      <c r="G140" s="2"/>
      <c r="H140" s="3"/>
      <c r="I140" s="1"/>
      <c r="J140" s="5"/>
      <c r="K140" s="178">
        <f t="shared" ref="K140:K151" si="33">J140*D140</f>
        <v>0</v>
      </c>
      <c r="L140" s="179" t="str">
        <f t="shared" ref="L140:L151" si="34">IF($I140&lt;=0,"",0.00144*$K140/$I140)</f>
        <v/>
      </c>
      <c r="M140" s="6"/>
      <c r="N140" s="187" t="str">
        <f t="shared" ref="N140:N151" si="35">IF(ISNUMBER(F140),IF(ISNUMBER($M140),($M140*$F140),$L140*$F140),"")</f>
        <v/>
      </c>
      <c r="O140" s="197" t="str">
        <f t="shared" ref="O140:O151" si="36">IF($E140="Chlorine Dioxide",0.01506*$N140*1.091116^$H140,IF($E140="Ozone", 0.397*$N140*1.09757^$H140,"N/A"))</f>
        <v>N/A</v>
      </c>
    </row>
    <row r="141" spans="1:15" ht="18" x14ac:dyDescent="0.25">
      <c r="A141" s="92">
        <v>9</v>
      </c>
      <c r="B141" s="34"/>
      <c r="C141" s="11"/>
      <c r="D141" s="11"/>
      <c r="E141" s="12"/>
      <c r="F141" s="7"/>
      <c r="G141" s="7"/>
      <c r="H141" s="8"/>
      <c r="I141" s="4"/>
      <c r="J141" s="9"/>
      <c r="K141" s="180">
        <f t="shared" si="33"/>
        <v>0</v>
      </c>
      <c r="L141" s="179" t="str">
        <f t="shared" si="34"/>
        <v/>
      </c>
      <c r="M141" s="6"/>
      <c r="N141" s="187" t="str">
        <f t="shared" si="35"/>
        <v/>
      </c>
      <c r="O141" s="190" t="str">
        <f t="shared" si="36"/>
        <v>N/A</v>
      </c>
    </row>
    <row r="142" spans="1:15" ht="18" x14ac:dyDescent="0.25">
      <c r="A142" s="92">
        <v>9</v>
      </c>
      <c r="B142" s="34"/>
      <c r="C142" s="11"/>
      <c r="D142" s="11"/>
      <c r="E142" s="12"/>
      <c r="F142" s="7"/>
      <c r="G142" s="7"/>
      <c r="H142" s="8"/>
      <c r="I142" s="4"/>
      <c r="J142" s="9"/>
      <c r="K142" s="180">
        <f t="shared" si="33"/>
        <v>0</v>
      </c>
      <c r="L142" s="179" t="str">
        <f t="shared" si="34"/>
        <v/>
      </c>
      <c r="M142" s="6"/>
      <c r="N142" s="187" t="str">
        <f t="shared" si="35"/>
        <v/>
      </c>
      <c r="O142" s="190" t="str">
        <f t="shared" si="36"/>
        <v>N/A</v>
      </c>
    </row>
    <row r="143" spans="1:15" ht="18" x14ac:dyDescent="0.25">
      <c r="A143" s="92">
        <v>9</v>
      </c>
      <c r="B143" s="34"/>
      <c r="C143" s="11"/>
      <c r="D143" s="11"/>
      <c r="E143" s="12"/>
      <c r="F143" s="7"/>
      <c r="G143" s="7"/>
      <c r="H143" s="8"/>
      <c r="I143" s="4"/>
      <c r="J143" s="9"/>
      <c r="K143" s="180">
        <f t="shared" si="33"/>
        <v>0</v>
      </c>
      <c r="L143" s="179" t="str">
        <f t="shared" si="34"/>
        <v/>
      </c>
      <c r="M143" s="6"/>
      <c r="N143" s="187" t="str">
        <f t="shared" si="35"/>
        <v/>
      </c>
      <c r="O143" s="190" t="str">
        <f t="shared" si="36"/>
        <v>N/A</v>
      </c>
    </row>
    <row r="144" spans="1:15" ht="18" x14ac:dyDescent="0.25">
      <c r="A144" s="92">
        <v>9</v>
      </c>
      <c r="B144" s="34"/>
      <c r="C144" s="11"/>
      <c r="D144" s="11"/>
      <c r="E144" s="12"/>
      <c r="F144" s="7"/>
      <c r="G144" s="7"/>
      <c r="H144" s="8"/>
      <c r="I144" s="4"/>
      <c r="J144" s="9"/>
      <c r="K144" s="180">
        <f t="shared" si="33"/>
        <v>0</v>
      </c>
      <c r="L144" s="179" t="str">
        <f t="shared" si="34"/>
        <v/>
      </c>
      <c r="M144" s="6"/>
      <c r="N144" s="187" t="str">
        <f t="shared" si="35"/>
        <v/>
      </c>
      <c r="O144" s="190" t="str">
        <f t="shared" si="36"/>
        <v>N/A</v>
      </c>
    </row>
    <row r="145" spans="1:15" ht="18" x14ac:dyDescent="0.25">
      <c r="A145" s="92">
        <v>9</v>
      </c>
      <c r="B145" s="34"/>
      <c r="C145" s="11"/>
      <c r="D145" s="11"/>
      <c r="E145" s="12"/>
      <c r="F145" s="7"/>
      <c r="G145" s="7"/>
      <c r="H145" s="8"/>
      <c r="I145" s="4"/>
      <c r="J145" s="9"/>
      <c r="K145" s="180">
        <f t="shared" si="33"/>
        <v>0</v>
      </c>
      <c r="L145" s="179" t="str">
        <f t="shared" si="34"/>
        <v/>
      </c>
      <c r="M145" s="6"/>
      <c r="N145" s="187" t="str">
        <f t="shared" si="35"/>
        <v/>
      </c>
      <c r="O145" s="190" t="str">
        <f t="shared" si="36"/>
        <v>N/A</v>
      </c>
    </row>
    <row r="146" spans="1:15" ht="18" x14ac:dyDescent="0.25">
      <c r="A146" s="92">
        <v>9</v>
      </c>
      <c r="B146" s="34"/>
      <c r="C146" s="11"/>
      <c r="D146" s="11"/>
      <c r="E146" s="12"/>
      <c r="F146" s="7"/>
      <c r="G146" s="7"/>
      <c r="H146" s="8"/>
      <c r="I146" s="4"/>
      <c r="J146" s="9"/>
      <c r="K146" s="180">
        <f t="shared" si="33"/>
        <v>0</v>
      </c>
      <c r="L146" s="179" t="str">
        <f t="shared" si="34"/>
        <v/>
      </c>
      <c r="M146" s="6"/>
      <c r="N146" s="187" t="str">
        <f t="shared" si="35"/>
        <v/>
      </c>
      <c r="O146" s="190" t="str">
        <f t="shared" si="36"/>
        <v>N/A</v>
      </c>
    </row>
    <row r="147" spans="1:15" ht="18" x14ac:dyDescent="0.25">
      <c r="A147" s="92">
        <v>9</v>
      </c>
      <c r="B147" s="34"/>
      <c r="C147" s="11"/>
      <c r="D147" s="11"/>
      <c r="E147" s="12"/>
      <c r="F147" s="7"/>
      <c r="G147" s="7"/>
      <c r="H147" s="8"/>
      <c r="I147" s="4"/>
      <c r="J147" s="9"/>
      <c r="K147" s="180">
        <f t="shared" si="33"/>
        <v>0</v>
      </c>
      <c r="L147" s="179" t="str">
        <f t="shared" si="34"/>
        <v/>
      </c>
      <c r="M147" s="6"/>
      <c r="N147" s="187" t="str">
        <f t="shared" si="35"/>
        <v/>
      </c>
      <c r="O147" s="190" t="str">
        <f t="shared" si="36"/>
        <v>N/A</v>
      </c>
    </row>
    <row r="148" spans="1:15" ht="18" x14ac:dyDescent="0.25">
      <c r="A148" s="92">
        <v>9</v>
      </c>
      <c r="B148" s="34"/>
      <c r="C148" s="11"/>
      <c r="D148" s="11"/>
      <c r="E148" s="12"/>
      <c r="F148" s="7"/>
      <c r="G148" s="7"/>
      <c r="H148" s="8"/>
      <c r="I148" s="4"/>
      <c r="J148" s="9"/>
      <c r="K148" s="180">
        <f t="shared" si="33"/>
        <v>0</v>
      </c>
      <c r="L148" s="179" t="str">
        <f t="shared" si="34"/>
        <v/>
      </c>
      <c r="M148" s="6"/>
      <c r="N148" s="187" t="str">
        <f t="shared" si="35"/>
        <v/>
      </c>
      <c r="O148" s="190" t="str">
        <f t="shared" si="36"/>
        <v>N/A</v>
      </c>
    </row>
    <row r="149" spans="1:15" ht="18" x14ac:dyDescent="0.25">
      <c r="A149" s="92">
        <v>9</v>
      </c>
      <c r="B149" s="34"/>
      <c r="C149" s="11"/>
      <c r="D149" s="11"/>
      <c r="E149" s="12"/>
      <c r="F149" s="7"/>
      <c r="G149" s="7"/>
      <c r="H149" s="8"/>
      <c r="I149" s="4"/>
      <c r="J149" s="9"/>
      <c r="K149" s="180">
        <f t="shared" si="33"/>
        <v>0</v>
      </c>
      <c r="L149" s="179" t="str">
        <f t="shared" si="34"/>
        <v/>
      </c>
      <c r="M149" s="6"/>
      <c r="N149" s="187" t="str">
        <f t="shared" si="35"/>
        <v/>
      </c>
      <c r="O149" s="190" t="str">
        <f t="shared" si="36"/>
        <v>N/A</v>
      </c>
    </row>
    <row r="150" spans="1:15" ht="18" x14ac:dyDescent="0.25">
      <c r="A150" s="92">
        <v>9</v>
      </c>
      <c r="B150" s="34"/>
      <c r="C150" s="11"/>
      <c r="D150" s="11"/>
      <c r="E150" s="12"/>
      <c r="F150" s="7"/>
      <c r="G150" s="7"/>
      <c r="H150" s="8"/>
      <c r="I150" s="4"/>
      <c r="J150" s="9"/>
      <c r="K150" s="180">
        <f t="shared" si="33"/>
        <v>0</v>
      </c>
      <c r="L150" s="179" t="str">
        <f t="shared" si="34"/>
        <v/>
      </c>
      <c r="M150" s="6"/>
      <c r="N150" s="187" t="str">
        <f t="shared" si="35"/>
        <v/>
      </c>
      <c r="O150" s="190" t="str">
        <f t="shared" si="36"/>
        <v>N/A</v>
      </c>
    </row>
    <row r="151" spans="1:15" ht="18" x14ac:dyDescent="0.25">
      <c r="A151" s="74">
        <v>9</v>
      </c>
      <c r="B151" s="34"/>
      <c r="C151" s="11"/>
      <c r="D151" s="11"/>
      <c r="E151" s="12"/>
      <c r="F151" s="7"/>
      <c r="G151" s="7"/>
      <c r="H151" s="8"/>
      <c r="I151" s="4"/>
      <c r="J151" s="9"/>
      <c r="K151" s="180">
        <f t="shared" si="33"/>
        <v>0</v>
      </c>
      <c r="L151" s="179" t="str">
        <f t="shared" si="34"/>
        <v/>
      </c>
      <c r="M151" s="6"/>
      <c r="N151" s="187" t="str">
        <f t="shared" si="35"/>
        <v/>
      </c>
      <c r="O151" s="190" t="str">
        <f t="shared" si="36"/>
        <v>N/A</v>
      </c>
    </row>
    <row r="152" spans="1:15" ht="15.75" thickBot="1" x14ac:dyDescent="0.3">
      <c r="A152" s="75" t="s">
        <v>48</v>
      </c>
      <c r="B152" s="76"/>
      <c r="C152" s="77"/>
      <c r="D152" s="77"/>
      <c r="E152" s="77"/>
      <c r="F152" s="78"/>
      <c r="G152" s="78"/>
      <c r="H152" s="79"/>
      <c r="I152" s="80"/>
      <c r="J152" s="81"/>
      <c r="K152" s="181">
        <f>SUM(K140:K151)</f>
        <v>0</v>
      </c>
      <c r="L152" s="182">
        <f>SUM(L140:L151)</f>
        <v>0</v>
      </c>
      <c r="M152" s="182">
        <f>SUM(M140:M151)</f>
        <v>0</v>
      </c>
      <c r="N152" s="191">
        <f>SUM(N140:N151)</f>
        <v>0</v>
      </c>
      <c r="O152" s="192">
        <f>SUM($O140:$O151)</f>
        <v>0</v>
      </c>
    </row>
    <row r="153" spans="1:15" ht="18" x14ac:dyDescent="0.25">
      <c r="A153" s="91">
        <v>10</v>
      </c>
      <c r="B153" s="33"/>
      <c r="C153" s="21"/>
      <c r="D153" s="21"/>
      <c r="E153" s="22"/>
      <c r="F153" s="23"/>
      <c r="G153" s="23"/>
      <c r="H153" s="24"/>
      <c r="I153" s="25"/>
      <c r="J153" s="26"/>
      <c r="K153" s="183">
        <f t="shared" ref="K153:K164" si="37">J153*D153</f>
        <v>0</v>
      </c>
      <c r="L153" s="184" t="str">
        <f t="shared" ref="L153:L164" si="38">IF($I153&lt;=0,"",0.00144*$K153/$I153)</f>
        <v/>
      </c>
      <c r="M153" s="27"/>
      <c r="N153" s="193" t="str">
        <f t="shared" ref="N153:N164" si="39">IF(ISNUMBER(F153),IF(ISNUMBER($M153),($M153*$F153),$L153*$F153),"")</f>
        <v/>
      </c>
      <c r="O153" s="194" t="str">
        <f t="shared" ref="O153:O164" si="40">IF($E153="Chlorine Dioxide",0.01506*$N153*1.091116^$H153,IF($E153="Ozone", 0.397*$N153*1.09757^$H153,"N/A"))</f>
        <v>N/A</v>
      </c>
    </row>
    <row r="154" spans="1:15" ht="18" x14ac:dyDescent="0.25">
      <c r="A154" s="92">
        <v>10</v>
      </c>
      <c r="B154" s="34"/>
      <c r="C154" s="11"/>
      <c r="D154" s="11"/>
      <c r="E154" s="12"/>
      <c r="F154" s="7"/>
      <c r="G154" s="7"/>
      <c r="H154" s="8"/>
      <c r="I154" s="4"/>
      <c r="J154" s="9"/>
      <c r="K154" s="180">
        <f t="shared" si="37"/>
        <v>0</v>
      </c>
      <c r="L154" s="179" t="str">
        <f t="shared" si="38"/>
        <v/>
      </c>
      <c r="M154" s="6"/>
      <c r="N154" s="187" t="str">
        <f t="shared" si="39"/>
        <v/>
      </c>
      <c r="O154" s="190" t="str">
        <f t="shared" si="40"/>
        <v>N/A</v>
      </c>
    </row>
    <row r="155" spans="1:15" ht="18" x14ac:dyDescent="0.25">
      <c r="A155" s="92">
        <v>10</v>
      </c>
      <c r="B155" s="34"/>
      <c r="C155" s="11"/>
      <c r="D155" s="11"/>
      <c r="E155" s="12"/>
      <c r="F155" s="7"/>
      <c r="G155" s="7"/>
      <c r="H155" s="8"/>
      <c r="I155" s="4"/>
      <c r="J155" s="9"/>
      <c r="K155" s="180">
        <f t="shared" si="37"/>
        <v>0</v>
      </c>
      <c r="L155" s="179" t="str">
        <f t="shared" si="38"/>
        <v/>
      </c>
      <c r="M155" s="6"/>
      <c r="N155" s="187" t="str">
        <f t="shared" si="39"/>
        <v/>
      </c>
      <c r="O155" s="190" t="str">
        <f t="shared" si="40"/>
        <v>N/A</v>
      </c>
    </row>
    <row r="156" spans="1:15" ht="18" x14ac:dyDescent="0.25">
      <c r="A156" s="92">
        <v>10</v>
      </c>
      <c r="B156" s="34"/>
      <c r="C156" s="11"/>
      <c r="D156" s="11"/>
      <c r="E156" s="12"/>
      <c r="F156" s="7"/>
      <c r="G156" s="7"/>
      <c r="H156" s="8"/>
      <c r="I156" s="4"/>
      <c r="J156" s="9"/>
      <c r="K156" s="180">
        <f t="shared" si="37"/>
        <v>0</v>
      </c>
      <c r="L156" s="179" t="str">
        <f t="shared" si="38"/>
        <v/>
      </c>
      <c r="M156" s="6"/>
      <c r="N156" s="187" t="str">
        <f t="shared" si="39"/>
        <v/>
      </c>
      <c r="O156" s="190" t="str">
        <f t="shared" si="40"/>
        <v>N/A</v>
      </c>
    </row>
    <row r="157" spans="1:15" ht="18" x14ac:dyDescent="0.25">
      <c r="A157" s="92">
        <v>10</v>
      </c>
      <c r="B157" s="34"/>
      <c r="C157" s="11"/>
      <c r="D157" s="11"/>
      <c r="E157" s="12"/>
      <c r="F157" s="7"/>
      <c r="G157" s="7"/>
      <c r="H157" s="8"/>
      <c r="I157" s="4"/>
      <c r="J157" s="9"/>
      <c r="K157" s="180">
        <f t="shared" si="37"/>
        <v>0</v>
      </c>
      <c r="L157" s="179" t="str">
        <f t="shared" si="38"/>
        <v/>
      </c>
      <c r="M157" s="6"/>
      <c r="N157" s="187" t="str">
        <f t="shared" si="39"/>
        <v/>
      </c>
      <c r="O157" s="190" t="str">
        <f t="shared" si="40"/>
        <v>N/A</v>
      </c>
    </row>
    <row r="158" spans="1:15" ht="18" x14ac:dyDescent="0.25">
      <c r="A158" s="92">
        <v>10</v>
      </c>
      <c r="B158" s="34"/>
      <c r="C158" s="11"/>
      <c r="D158" s="11"/>
      <c r="E158" s="12"/>
      <c r="F158" s="7"/>
      <c r="G158" s="7"/>
      <c r="H158" s="8"/>
      <c r="I158" s="4"/>
      <c r="J158" s="9"/>
      <c r="K158" s="180">
        <f t="shared" si="37"/>
        <v>0</v>
      </c>
      <c r="L158" s="179" t="str">
        <f t="shared" si="38"/>
        <v/>
      </c>
      <c r="M158" s="6"/>
      <c r="N158" s="187" t="str">
        <f t="shared" si="39"/>
        <v/>
      </c>
      <c r="O158" s="190" t="str">
        <f t="shared" si="40"/>
        <v>N/A</v>
      </c>
    </row>
    <row r="159" spans="1:15" ht="18" x14ac:dyDescent="0.25">
      <c r="A159" s="92">
        <v>10</v>
      </c>
      <c r="B159" s="34"/>
      <c r="C159" s="11"/>
      <c r="D159" s="11"/>
      <c r="E159" s="12"/>
      <c r="F159" s="7"/>
      <c r="G159" s="7"/>
      <c r="H159" s="8"/>
      <c r="I159" s="4"/>
      <c r="J159" s="9"/>
      <c r="K159" s="180">
        <f t="shared" si="37"/>
        <v>0</v>
      </c>
      <c r="L159" s="179" t="str">
        <f t="shared" si="38"/>
        <v/>
      </c>
      <c r="M159" s="6"/>
      <c r="N159" s="187" t="str">
        <f t="shared" si="39"/>
        <v/>
      </c>
      <c r="O159" s="190" t="str">
        <f t="shared" si="40"/>
        <v>N/A</v>
      </c>
    </row>
    <row r="160" spans="1:15" ht="18" x14ac:dyDescent="0.25">
      <c r="A160" s="92">
        <v>10</v>
      </c>
      <c r="B160" s="34"/>
      <c r="C160" s="11"/>
      <c r="D160" s="11"/>
      <c r="E160" s="12"/>
      <c r="F160" s="7"/>
      <c r="G160" s="7"/>
      <c r="H160" s="8"/>
      <c r="I160" s="4"/>
      <c r="J160" s="9"/>
      <c r="K160" s="180">
        <f t="shared" si="37"/>
        <v>0</v>
      </c>
      <c r="L160" s="179" t="str">
        <f t="shared" si="38"/>
        <v/>
      </c>
      <c r="M160" s="6"/>
      <c r="N160" s="187" t="str">
        <f t="shared" si="39"/>
        <v/>
      </c>
      <c r="O160" s="190" t="str">
        <f t="shared" si="40"/>
        <v>N/A</v>
      </c>
    </row>
    <row r="161" spans="1:15" ht="18" x14ac:dyDescent="0.25">
      <c r="A161" s="92">
        <v>10</v>
      </c>
      <c r="B161" s="34"/>
      <c r="C161" s="11"/>
      <c r="D161" s="11"/>
      <c r="E161" s="12"/>
      <c r="F161" s="7"/>
      <c r="G161" s="7"/>
      <c r="H161" s="8"/>
      <c r="I161" s="4"/>
      <c r="J161" s="9"/>
      <c r="K161" s="180">
        <f t="shared" si="37"/>
        <v>0</v>
      </c>
      <c r="L161" s="179" t="str">
        <f t="shared" si="38"/>
        <v/>
      </c>
      <c r="M161" s="6"/>
      <c r="N161" s="187" t="str">
        <f t="shared" si="39"/>
        <v/>
      </c>
      <c r="O161" s="190" t="str">
        <f t="shared" si="40"/>
        <v>N/A</v>
      </c>
    </row>
    <row r="162" spans="1:15" ht="18" x14ac:dyDescent="0.25">
      <c r="A162" s="92">
        <v>10</v>
      </c>
      <c r="B162" s="34"/>
      <c r="C162" s="11"/>
      <c r="D162" s="11"/>
      <c r="E162" s="12"/>
      <c r="F162" s="7"/>
      <c r="G162" s="7"/>
      <c r="H162" s="8"/>
      <c r="I162" s="4"/>
      <c r="J162" s="9"/>
      <c r="K162" s="180">
        <f t="shared" si="37"/>
        <v>0</v>
      </c>
      <c r="L162" s="179" t="str">
        <f t="shared" si="38"/>
        <v/>
      </c>
      <c r="M162" s="6"/>
      <c r="N162" s="187" t="str">
        <f t="shared" si="39"/>
        <v/>
      </c>
      <c r="O162" s="190" t="str">
        <f t="shared" si="40"/>
        <v>N/A</v>
      </c>
    </row>
    <row r="163" spans="1:15" ht="18" x14ac:dyDescent="0.25">
      <c r="A163" s="92">
        <v>10</v>
      </c>
      <c r="B163" s="34"/>
      <c r="C163" s="11"/>
      <c r="D163" s="11"/>
      <c r="E163" s="12"/>
      <c r="F163" s="7"/>
      <c r="G163" s="7"/>
      <c r="H163" s="8"/>
      <c r="I163" s="4"/>
      <c r="J163" s="9"/>
      <c r="K163" s="180">
        <f t="shared" si="37"/>
        <v>0</v>
      </c>
      <c r="L163" s="179" t="str">
        <f t="shared" si="38"/>
        <v/>
      </c>
      <c r="M163" s="6"/>
      <c r="N163" s="187" t="str">
        <f t="shared" si="39"/>
        <v/>
      </c>
      <c r="O163" s="190" t="str">
        <f t="shared" si="40"/>
        <v>N/A</v>
      </c>
    </row>
    <row r="164" spans="1:15" ht="18" x14ac:dyDescent="0.25">
      <c r="A164" s="74">
        <v>10</v>
      </c>
      <c r="B164" s="34"/>
      <c r="C164" s="11"/>
      <c r="D164" s="11"/>
      <c r="E164" s="12"/>
      <c r="F164" s="7"/>
      <c r="G164" s="7"/>
      <c r="H164" s="8"/>
      <c r="I164" s="4"/>
      <c r="J164" s="9"/>
      <c r="K164" s="180">
        <f t="shared" si="37"/>
        <v>0</v>
      </c>
      <c r="L164" s="179" t="str">
        <f t="shared" si="38"/>
        <v/>
      </c>
      <c r="M164" s="6"/>
      <c r="N164" s="187" t="str">
        <f t="shared" si="39"/>
        <v/>
      </c>
      <c r="O164" s="190" t="str">
        <f t="shared" si="40"/>
        <v>N/A</v>
      </c>
    </row>
    <row r="165" spans="1:15" ht="15.75" thickBot="1" x14ac:dyDescent="0.3">
      <c r="A165" s="82" t="s">
        <v>48</v>
      </c>
      <c r="B165" s="83"/>
      <c r="C165" s="84"/>
      <c r="D165" s="84"/>
      <c r="E165" s="84"/>
      <c r="F165" s="85"/>
      <c r="G165" s="85"/>
      <c r="H165" s="86"/>
      <c r="I165" s="87"/>
      <c r="J165" s="88"/>
      <c r="K165" s="185">
        <f>SUM(K153:K164)</f>
        <v>0</v>
      </c>
      <c r="L165" s="186">
        <f>SUM(L153:L164)</f>
        <v>0</v>
      </c>
      <c r="M165" s="186">
        <f>SUM(M153:M164)</f>
        <v>0</v>
      </c>
      <c r="N165" s="195">
        <f>SUM(N153:N164)</f>
        <v>0</v>
      </c>
      <c r="O165" s="196">
        <f>SUM($O153:$O164)</f>
        <v>0</v>
      </c>
    </row>
    <row r="166" spans="1:15" ht="18" x14ac:dyDescent="0.25">
      <c r="A166" s="93">
        <v>11</v>
      </c>
      <c r="B166" s="35"/>
      <c r="C166" s="19"/>
      <c r="D166" s="19"/>
      <c r="E166" s="20"/>
      <c r="F166" s="2"/>
      <c r="G166" s="2"/>
      <c r="H166" s="3"/>
      <c r="I166" s="1"/>
      <c r="J166" s="5"/>
      <c r="K166" s="178">
        <f t="shared" ref="K166:K177" si="41">J166*D166</f>
        <v>0</v>
      </c>
      <c r="L166" s="179" t="str">
        <f t="shared" ref="L166:L177" si="42">IF($I166&lt;=0,"",0.00144*$K166/$I166)</f>
        <v/>
      </c>
      <c r="M166" s="6"/>
      <c r="N166" s="187" t="str">
        <f t="shared" ref="N166:N177" si="43">IF(ISNUMBER(F166),IF(ISNUMBER($M166),($M166*$F166),$L166*$F166),"")</f>
        <v/>
      </c>
      <c r="O166" s="197" t="str">
        <f t="shared" ref="O166:O177" si="44">IF($E166="Chlorine Dioxide",0.01506*$N166*1.091116^$H166,IF($E166="Ozone", 0.397*$N166*1.09757^$H166,"N/A"))</f>
        <v>N/A</v>
      </c>
    </row>
    <row r="167" spans="1:15" ht="18" x14ac:dyDescent="0.25">
      <c r="A167" s="92">
        <v>11</v>
      </c>
      <c r="B167" s="34"/>
      <c r="C167" s="11"/>
      <c r="D167" s="11"/>
      <c r="E167" s="12"/>
      <c r="F167" s="7"/>
      <c r="G167" s="7"/>
      <c r="H167" s="8"/>
      <c r="I167" s="4"/>
      <c r="J167" s="9"/>
      <c r="K167" s="180">
        <f t="shared" si="41"/>
        <v>0</v>
      </c>
      <c r="L167" s="179" t="str">
        <f t="shared" si="42"/>
        <v/>
      </c>
      <c r="M167" s="6"/>
      <c r="N167" s="187" t="str">
        <f t="shared" si="43"/>
        <v/>
      </c>
      <c r="O167" s="190" t="str">
        <f t="shared" si="44"/>
        <v>N/A</v>
      </c>
    </row>
    <row r="168" spans="1:15" ht="18" x14ac:dyDescent="0.25">
      <c r="A168" s="92">
        <v>11</v>
      </c>
      <c r="B168" s="34"/>
      <c r="C168" s="11"/>
      <c r="D168" s="11"/>
      <c r="E168" s="12"/>
      <c r="F168" s="7"/>
      <c r="G168" s="7"/>
      <c r="H168" s="8"/>
      <c r="I168" s="4"/>
      <c r="J168" s="9"/>
      <c r="K168" s="180">
        <f t="shared" si="41"/>
        <v>0</v>
      </c>
      <c r="L168" s="179" t="str">
        <f t="shared" si="42"/>
        <v/>
      </c>
      <c r="M168" s="6"/>
      <c r="N168" s="187" t="str">
        <f t="shared" si="43"/>
        <v/>
      </c>
      <c r="O168" s="190" t="str">
        <f t="shared" si="44"/>
        <v>N/A</v>
      </c>
    </row>
    <row r="169" spans="1:15" ht="18" x14ac:dyDescent="0.25">
      <c r="A169" s="92">
        <v>11</v>
      </c>
      <c r="B169" s="34"/>
      <c r="C169" s="11"/>
      <c r="D169" s="11"/>
      <c r="E169" s="12"/>
      <c r="F169" s="7"/>
      <c r="G169" s="7"/>
      <c r="H169" s="8"/>
      <c r="I169" s="4"/>
      <c r="J169" s="9"/>
      <c r="K169" s="180">
        <f t="shared" si="41"/>
        <v>0</v>
      </c>
      <c r="L169" s="179" t="str">
        <f t="shared" si="42"/>
        <v/>
      </c>
      <c r="M169" s="6"/>
      <c r="N169" s="187" t="str">
        <f t="shared" si="43"/>
        <v/>
      </c>
      <c r="O169" s="190" t="str">
        <f t="shared" si="44"/>
        <v>N/A</v>
      </c>
    </row>
    <row r="170" spans="1:15" ht="18" x14ac:dyDescent="0.25">
      <c r="A170" s="92">
        <v>11</v>
      </c>
      <c r="B170" s="34"/>
      <c r="C170" s="11"/>
      <c r="D170" s="11"/>
      <c r="E170" s="12"/>
      <c r="F170" s="7"/>
      <c r="G170" s="7"/>
      <c r="H170" s="8"/>
      <c r="I170" s="4"/>
      <c r="J170" s="9"/>
      <c r="K170" s="180">
        <f t="shared" si="41"/>
        <v>0</v>
      </c>
      <c r="L170" s="179" t="str">
        <f t="shared" si="42"/>
        <v/>
      </c>
      <c r="M170" s="6"/>
      <c r="N170" s="187" t="str">
        <f t="shared" si="43"/>
        <v/>
      </c>
      <c r="O170" s="190" t="str">
        <f t="shared" si="44"/>
        <v>N/A</v>
      </c>
    </row>
    <row r="171" spans="1:15" ht="18" x14ac:dyDescent="0.25">
      <c r="A171" s="92">
        <v>11</v>
      </c>
      <c r="B171" s="34"/>
      <c r="C171" s="11"/>
      <c r="D171" s="11"/>
      <c r="E171" s="12"/>
      <c r="F171" s="7"/>
      <c r="G171" s="7"/>
      <c r="H171" s="8"/>
      <c r="I171" s="4"/>
      <c r="J171" s="9"/>
      <c r="K171" s="180">
        <f t="shared" si="41"/>
        <v>0</v>
      </c>
      <c r="L171" s="179" t="str">
        <f t="shared" si="42"/>
        <v/>
      </c>
      <c r="M171" s="6"/>
      <c r="N171" s="187" t="str">
        <f t="shared" si="43"/>
        <v/>
      </c>
      <c r="O171" s="190" t="str">
        <f t="shared" si="44"/>
        <v>N/A</v>
      </c>
    </row>
    <row r="172" spans="1:15" ht="18" x14ac:dyDescent="0.25">
      <c r="A172" s="92">
        <v>11</v>
      </c>
      <c r="B172" s="34"/>
      <c r="C172" s="11"/>
      <c r="D172" s="11"/>
      <c r="E172" s="12"/>
      <c r="F172" s="7"/>
      <c r="G172" s="7"/>
      <c r="H172" s="8"/>
      <c r="I172" s="4"/>
      <c r="J172" s="9"/>
      <c r="K172" s="180">
        <f t="shared" si="41"/>
        <v>0</v>
      </c>
      <c r="L172" s="179" t="str">
        <f t="shared" si="42"/>
        <v/>
      </c>
      <c r="M172" s="6"/>
      <c r="N172" s="187" t="str">
        <f t="shared" si="43"/>
        <v/>
      </c>
      <c r="O172" s="190" t="str">
        <f t="shared" si="44"/>
        <v>N/A</v>
      </c>
    </row>
    <row r="173" spans="1:15" ht="18" x14ac:dyDescent="0.25">
      <c r="A173" s="92">
        <v>11</v>
      </c>
      <c r="B173" s="34"/>
      <c r="C173" s="11"/>
      <c r="D173" s="11"/>
      <c r="E173" s="12"/>
      <c r="F173" s="7"/>
      <c r="G173" s="7"/>
      <c r="H173" s="8"/>
      <c r="I173" s="4"/>
      <c r="J173" s="9"/>
      <c r="K173" s="180">
        <f t="shared" si="41"/>
        <v>0</v>
      </c>
      <c r="L173" s="179" t="str">
        <f t="shared" si="42"/>
        <v/>
      </c>
      <c r="M173" s="6"/>
      <c r="N173" s="187" t="str">
        <f t="shared" si="43"/>
        <v/>
      </c>
      <c r="O173" s="190" t="str">
        <f t="shared" si="44"/>
        <v>N/A</v>
      </c>
    </row>
    <row r="174" spans="1:15" ht="18" x14ac:dyDescent="0.25">
      <c r="A174" s="92">
        <v>11</v>
      </c>
      <c r="B174" s="34"/>
      <c r="C174" s="11"/>
      <c r="D174" s="11"/>
      <c r="E174" s="12"/>
      <c r="F174" s="7"/>
      <c r="G174" s="7"/>
      <c r="H174" s="8"/>
      <c r="I174" s="4"/>
      <c r="J174" s="9"/>
      <c r="K174" s="180">
        <f t="shared" si="41"/>
        <v>0</v>
      </c>
      <c r="L174" s="179" t="str">
        <f t="shared" si="42"/>
        <v/>
      </c>
      <c r="M174" s="6"/>
      <c r="N174" s="187" t="str">
        <f t="shared" si="43"/>
        <v/>
      </c>
      <c r="O174" s="190" t="str">
        <f t="shared" si="44"/>
        <v>N/A</v>
      </c>
    </row>
    <row r="175" spans="1:15" ht="18" x14ac:dyDescent="0.25">
      <c r="A175" s="92">
        <v>11</v>
      </c>
      <c r="B175" s="34"/>
      <c r="C175" s="11"/>
      <c r="D175" s="11"/>
      <c r="E175" s="12"/>
      <c r="F175" s="7"/>
      <c r="G175" s="7"/>
      <c r="H175" s="8"/>
      <c r="I175" s="4"/>
      <c r="J175" s="9"/>
      <c r="K175" s="180">
        <f t="shared" si="41"/>
        <v>0</v>
      </c>
      <c r="L175" s="179" t="str">
        <f t="shared" si="42"/>
        <v/>
      </c>
      <c r="M175" s="6"/>
      <c r="N175" s="187" t="str">
        <f t="shared" si="43"/>
        <v/>
      </c>
      <c r="O175" s="190" t="str">
        <f t="shared" si="44"/>
        <v>N/A</v>
      </c>
    </row>
    <row r="176" spans="1:15" ht="18" x14ac:dyDescent="0.25">
      <c r="A176" s="92">
        <v>11</v>
      </c>
      <c r="B176" s="34"/>
      <c r="C176" s="11"/>
      <c r="D176" s="11"/>
      <c r="E176" s="12"/>
      <c r="F176" s="7"/>
      <c r="G176" s="7"/>
      <c r="H176" s="8"/>
      <c r="I176" s="4"/>
      <c r="J176" s="9"/>
      <c r="K176" s="180">
        <f t="shared" si="41"/>
        <v>0</v>
      </c>
      <c r="L176" s="179" t="str">
        <f t="shared" si="42"/>
        <v/>
      </c>
      <c r="M176" s="6"/>
      <c r="N176" s="187" t="str">
        <f t="shared" si="43"/>
        <v/>
      </c>
      <c r="O176" s="190" t="str">
        <f t="shared" si="44"/>
        <v>N/A</v>
      </c>
    </row>
    <row r="177" spans="1:15" ht="18" x14ac:dyDescent="0.25">
      <c r="A177" s="74">
        <v>11</v>
      </c>
      <c r="B177" s="34"/>
      <c r="C177" s="11"/>
      <c r="D177" s="11"/>
      <c r="E177" s="12"/>
      <c r="F177" s="7"/>
      <c r="G177" s="7"/>
      <c r="H177" s="8"/>
      <c r="I177" s="4"/>
      <c r="J177" s="9"/>
      <c r="K177" s="180">
        <f t="shared" si="41"/>
        <v>0</v>
      </c>
      <c r="L177" s="179" t="str">
        <f t="shared" si="42"/>
        <v/>
      </c>
      <c r="M177" s="6"/>
      <c r="N177" s="187" t="str">
        <f t="shared" si="43"/>
        <v/>
      </c>
      <c r="O177" s="190" t="str">
        <f t="shared" si="44"/>
        <v>N/A</v>
      </c>
    </row>
    <row r="178" spans="1:15" ht="15.75" thickBot="1" x14ac:dyDescent="0.3">
      <c r="A178" s="75" t="s">
        <v>48</v>
      </c>
      <c r="B178" s="76"/>
      <c r="C178" s="77"/>
      <c r="D178" s="77"/>
      <c r="E178" s="77"/>
      <c r="F178" s="78"/>
      <c r="G178" s="78"/>
      <c r="H178" s="79"/>
      <c r="I178" s="80"/>
      <c r="J178" s="81"/>
      <c r="K178" s="181">
        <f>SUM(K166:K177)</f>
        <v>0</v>
      </c>
      <c r="L178" s="182">
        <f>SUM(L166:L177)</f>
        <v>0</v>
      </c>
      <c r="M178" s="182">
        <f>SUM(M166:M177)</f>
        <v>0</v>
      </c>
      <c r="N178" s="191">
        <f>SUM(N166:N177)</f>
        <v>0</v>
      </c>
      <c r="O178" s="192">
        <f>SUM($O166:$O177)</f>
        <v>0</v>
      </c>
    </row>
    <row r="179" spans="1:15" ht="18" x14ac:dyDescent="0.25">
      <c r="A179" s="91">
        <v>12</v>
      </c>
      <c r="B179" s="33"/>
      <c r="C179" s="21"/>
      <c r="D179" s="21"/>
      <c r="E179" s="22"/>
      <c r="F179" s="23"/>
      <c r="G179" s="23"/>
      <c r="H179" s="24"/>
      <c r="I179" s="25"/>
      <c r="J179" s="26"/>
      <c r="K179" s="183">
        <f t="shared" ref="K179:K190" si="45">J179*D179</f>
        <v>0</v>
      </c>
      <c r="L179" s="184" t="str">
        <f t="shared" ref="L179:L190" si="46">IF($I179&lt;=0,"",0.00144*$K179/$I179)</f>
        <v/>
      </c>
      <c r="M179" s="27"/>
      <c r="N179" s="193" t="str">
        <f t="shared" ref="N179:N190" si="47">IF(ISNUMBER(F179),IF(ISNUMBER($M179),($M179*$F179),$L179*$F179),"")</f>
        <v/>
      </c>
      <c r="O179" s="194" t="str">
        <f t="shared" ref="O179:O190" si="48">IF($E179="Chlorine Dioxide",0.01506*$N179*1.091116^$H179,IF($E179="Ozone", 0.397*$N179*1.09757^$H179,"N/A"))</f>
        <v>N/A</v>
      </c>
    </row>
    <row r="180" spans="1:15" ht="18" x14ac:dyDescent="0.25">
      <c r="A180" s="92">
        <v>12</v>
      </c>
      <c r="B180" s="34"/>
      <c r="C180" s="11"/>
      <c r="D180" s="11"/>
      <c r="E180" s="12"/>
      <c r="F180" s="7"/>
      <c r="G180" s="7"/>
      <c r="H180" s="8"/>
      <c r="I180" s="4"/>
      <c r="J180" s="9"/>
      <c r="K180" s="180">
        <f t="shared" si="45"/>
        <v>0</v>
      </c>
      <c r="L180" s="179" t="str">
        <f t="shared" si="46"/>
        <v/>
      </c>
      <c r="M180" s="6"/>
      <c r="N180" s="187" t="str">
        <f t="shared" si="47"/>
        <v/>
      </c>
      <c r="O180" s="190" t="str">
        <f t="shared" si="48"/>
        <v>N/A</v>
      </c>
    </row>
    <row r="181" spans="1:15" ht="18" x14ac:dyDescent="0.25">
      <c r="A181" s="92">
        <v>12</v>
      </c>
      <c r="B181" s="34"/>
      <c r="C181" s="11"/>
      <c r="D181" s="11"/>
      <c r="E181" s="12"/>
      <c r="F181" s="7"/>
      <c r="G181" s="7"/>
      <c r="H181" s="8"/>
      <c r="I181" s="4"/>
      <c r="J181" s="9"/>
      <c r="K181" s="180">
        <f t="shared" si="45"/>
        <v>0</v>
      </c>
      <c r="L181" s="179" t="str">
        <f t="shared" si="46"/>
        <v/>
      </c>
      <c r="M181" s="6"/>
      <c r="N181" s="187" t="str">
        <f t="shared" si="47"/>
        <v/>
      </c>
      <c r="O181" s="190" t="str">
        <f t="shared" si="48"/>
        <v>N/A</v>
      </c>
    </row>
    <row r="182" spans="1:15" ht="18" x14ac:dyDescent="0.25">
      <c r="A182" s="92">
        <v>12</v>
      </c>
      <c r="B182" s="34"/>
      <c r="C182" s="11"/>
      <c r="D182" s="11"/>
      <c r="E182" s="12"/>
      <c r="F182" s="7"/>
      <c r="G182" s="7"/>
      <c r="H182" s="8"/>
      <c r="I182" s="4"/>
      <c r="J182" s="9"/>
      <c r="K182" s="180">
        <f t="shared" si="45"/>
        <v>0</v>
      </c>
      <c r="L182" s="179" t="str">
        <f t="shared" si="46"/>
        <v/>
      </c>
      <c r="M182" s="6"/>
      <c r="N182" s="187" t="str">
        <f t="shared" si="47"/>
        <v/>
      </c>
      <c r="O182" s="190" t="str">
        <f t="shared" si="48"/>
        <v>N/A</v>
      </c>
    </row>
    <row r="183" spans="1:15" ht="18" x14ac:dyDescent="0.25">
      <c r="A183" s="92">
        <v>12</v>
      </c>
      <c r="B183" s="34"/>
      <c r="C183" s="11"/>
      <c r="D183" s="11"/>
      <c r="E183" s="12"/>
      <c r="F183" s="7"/>
      <c r="G183" s="7"/>
      <c r="H183" s="8"/>
      <c r="I183" s="4"/>
      <c r="J183" s="9"/>
      <c r="K183" s="180">
        <f t="shared" si="45"/>
        <v>0</v>
      </c>
      <c r="L183" s="179" t="str">
        <f t="shared" si="46"/>
        <v/>
      </c>
      <c r="M183" s="6"/>
      <c r="N183" s="187" t="str">
        <f t="shared" si="47"/>
        <v/>
      </c>
      <c r="O183" s="190" t="str">
        <f t="shared" si="48"/>
        <v>N/A</v>
      </c>
    </row>
    <row r="184" spans="1:15" ht="18" x14ac:dyDescent="0.25">
      <c r="A184" s="92">
        <v>12</v>
      </c>
      <c r="B184" s="34"/>
      <c r="C184" s="11"/>
      <c r="D184" s="11"/>
      <c r="E184" s="12"/>
      <c r="F184" s="7"/>
      <c r="G184" s="7"/>
      <c r="H184" s="8"/>
      <c r="I184" s="4"/>
      <c r="J184" s="9"/>
      <c r="K184" s="180">
        <f t="shared" si="45"/>
        <v>0</v>
      </c>
      <c r="L184" s="179" t="str">
        <f t="shared" si="46"/>
        <v/>
      </c>
      <c r="M184" s="6"/>
      <c r="N184" s="187" t="str">
        <f t="shared" si="47"/>
        <v/>
      </c>
      <c r="O184" s="190" t="str">
        <f t="shared" si="48"/>
        <v>N/A</v>
      </c>
    </row>
    <row r="185" spans="1:15" ht="18" x14ac:dyDescent="0.25">
      <c r="A185" s="92">
        <v>12</v>
      </c>
      <c r="B185" s="34"/>
      <c r="C185" s="11"/>
      <c r="D185" s="11"/>
      <c r="E185" s="12"/>
      <c r="F185" s="7"/>
      <c r="G185" s="7"/>
      <c r="H185" s="8"/>
      <c r="I185" s="4"/>
      <c r="J185" s="9"/>
      <c r="K185" s="180">
        <f t="shared" si="45"/>
        <v>0</v>
      </c>
      <c r="L185" s="179" t="str">
        <f t="shared" si="46"/>
        <v/>
      </c>
      <c r="M185" s="6"/>
      <c r="N185" s="187" t="str">
        <f t="shared" si="47"/>
        <v/>
      </c>
      <c r="O185" s="190" t="str">
        <f t="shared" si="48"/>
        <v>N/A</v>
      </c>
    </row>
    <row r="186" spans="1:15" ht="18" x14ac:dyDescent="0.25">
      <c r="A186" s="92">
        <v>12</v>
      </c>
      <c r="B186" s="34"/>
      <c r="C186" s="11"/>
      <c r="D186" s="11"/>
      <c r="E186" s="12"/>
      <c r="F186" s="7"/>
      <c r="G186" s="7"/>
      <c r="H186" s="8"/>
      <c r="I186" s="4"/>
      <c r="J186" s="9"/>
      <c r="K186" s="180">
        <f t="shared" si="45"/>
        <v>0</v>
      </c>
      <c r="L186" s="179" t="str">
        <f t="shared" si="46"/>
        <v/>
      </c>
      <c r="M186" s="6"/>
      <c r="N186" s="187" t="str">
        <f t="shared" si="47"/>
        <v/>
      </c>
      <c r="O186" s="190" t="str">
        <f t="shared" si="48"/>
        <v>N/A</v>
      </c>
    </row>
    <row r="187" spans="1:15" ht="18" x14ac:dyDescent="0.25">
      <c r="A187" s="92">
        <v>12</v>
      </c>
      <c r="B187" s="34"/>
      <c r="C187" s="11"/>
      <c r="D187" s="11"/>
      <c r="E187" s="12"/>
      <c r="F187" s="7"/>
      <c r="G187" s="7"/>
      <c r="H187" s="8"/>
      <c r="I187" s="4"/>
      <c r="J187" s="9"/>
      <c r="K187" s="180">
        <f t="shared" si="45"/>
        <v>0</v>
      </c>
      <c r="L187" s="179" t="str">
        <f t="shared" si="46"/>
        <v/>
      </c>
      <c r="M187" s="6"/>
      <c r="N187" s="187" t="str">
        <f t="shared" si="47"/>
        <v/>
      </c>
      <c r="O187" s="190" t="str">
        <f t="shared" si="48"/>
        <v>N/A</v>
      </c>
    </row>
    <row r="188" spans="1:15" ht="18" x14ac:dyDescent="0.25">
      <c r="A188" s="92">
        <v>12</v>
      </c>
      <c r="B188" s="34"/>
      <c r="C188" s="11"/>
      <c r="D188" s="11"/>
      <c r="E188" s="12"/>
      <c r="F188" s="7"/>
      <c r="G188" s="7"/>
      <c r="H188" s="8"/>
      <c r="I188" s="4"/>
      <c r="J188" s="9"/>
      <c r="K188" s="180">
        <f t="shared" si="45"/>
        <v>0</v>
      </c>
      <c r="L188" s="179" t="str">
        <f t="shared" si="46"/>
        <v/>
      </c>
      <c r="M188" s="6"/>
      <c r="N188" s="187" t="str">
        <f t="shared" si="47"/>
        <v/>
      </c>
      <c r="O188" s="190" t="str">
        <f t="shared" si="48"/>
        <v>N/A</v>
      </c>
    </row>
    <row r="189" spans="1:15" ht="18" x14ac:dyDescent="0.25">
      <c r="A189" s="92">
        <v>12</v>
      </c>
      <c r="B189" s="34"/>
      <c r="C189" s="11"/>
      <c r="D189" s="11"/>
      <c r="E189" s="12"/>
      <c r="F189" s="7"/>
      <c r="G189" s="7"/>
      <c r="H189" s="8"/>
      <c r="I189" s="4"/>
      <c r="J189" s="9"/>
      <c r="K189" s="180">
        <f t="shared" si="45"/>
        <v>0</v>
      </c>
      <c r="L189" s="179" t="str">
        <f t="shared" si="46"/>
        <v/>
      </c>
      <c r="M189" s="6"/>
      <c r="N189" s="187" t="str">
        <f t="shared" si="47"/>
        <v/>
      </c>
      <c r="O189" s="190" t="str">
        <f t="shared" si="48"/>
        <v>N/A</v>
      </c>
    </row>
    <row r="190" spans="1:15" ht="18" x14ac:dyDescent="0.25">
      <c r="A190" s="74">
        <v>12</v>
      </c>
      <c r="B190" s="34"/>
      <c r="C190" s="11"/>
      <c r="D190" s="11"/>
      <c r="E190" s="12"/>
      <c r="F190" s="7"/>
      <c r="G190" s="7"/>
      <c r="H190" s="8"/>
      <c r="I190" s="4"/>
      <c r="J190" s="9"/>
      <c r="K190" s="180">
        <f t="shared" si="45"/>
        <v>0</v>
      </c>
      <c r="L190" s="179" t="str">
        <f t="shared" si="46"/>
        <v/>
      </c>
      <c r="M190" s="6"/>
      <c r="N190" s="187" t="str">
        <f t="shared" si="47"/>
        <v/>
      </c>
      <c r="O190" s="190" t="str">
        <f t="shared" si="48"/>
        <v>N/A</v>
      </c>
    </row>
    <row r="191" spans="1:15" ht="15.75" thickBot="1" x14ac:dyDescent="0.3">
      <c r="A191" s="82" t="s">
        <v>48</v>
      </c>
      <c r="B191" s="83"/>
      <c r="C191" s="84"/>
      <c r="D191" s="84"/>
      <c r="E191" s="84"/>
      <c r="F191" s="85"/>
      <c r="G191" s="85"/>
      <c r="H191" s="86"/>
      <c r="I191" s="87"/>
      <c r="J191" s="88"/>
      <c r="K191" s="185">
        <f>SUM(K179:K190)</f>
        <v>0</v>
      </c>
      <c r="L191" s="186">
        <f>SUM(L179:L190)</f>
        <v>0</v>
      </c>
      <c r="M191" s="186">
        <f>SUM(M179:M190)</f>
        <v>0</v>
      </c>
      <c r="N191" s="195">
        <f>SUM(N179:N190)</f>
        <v>0</v>
      </c>
      <c r="O191" s="196">
        <f>SUM($O179:$O190)</f>
        <v>0</v>
      </c>
    </row>
    <row r="192" spans="1:15" ht="18" x14ac:dyDescent="0.25">
      <c r="A192" s="93">
        <v>13</v>
      </c>
      <c r="B192" s="35"/>
      <c r="C192" s="19"/>
      <c r="D192" s="19"/>
      <c r="E192" s="20"/>
      <c r="F192" s="2"/>
      <c r="G192" s="2"/>
      <c r="H192" s="3"/>
      <c r="I192" s="1"/>
      <c r="J192" s="5"/>
      <c r="K192" s="178">
        <f t="shared" ref="K192:K203" si="49">J192*D192</f>
        <v>0</v>
      </c>
      <c r="L192" s="179" t="str">
        <f t="shared" ref="L192:L203" si="50">IF($I192&lt;=0,"",0.00144*$K192/$I192)</f>
        <v/>
      </c>
      <c r="M192" s="6"/>
      <c r="N192" s="187" t="str">
        <f t="shared" ref="N192:N203" si="51">IF(ISNUMBER(F192),IF(ISNUMBER($M192),($M192*$F192),$L192*$F192),"")</f>
        <v/>
      </c>
      <c r="O192" s="197" t="str">
        <f t="shared" ref="O192:O203" si="52">IF($E192="Chlorine Dioxide",0.01506*$N192*1.091116^$H192,IF($E192="Ozone", 0.397*$N192*1.09757^$H192,"N/A"))</f>
        <v>N/A</v>
      </c>
    </row>
    <row r="193" spans="1:15" ht="18" x14ac:dyDescent="0.25">
      <c r="A193" s="92">
        <v>13</v>
      </c>
      <c r="B193" s="34"/>
      <c r="C193" s="11"/>
      <c r="D193" s="11"/>
      <c r="E193" s="12"/>
      <c r="F193" s="7"/>
      <c r="G193" s="7"/>
      <c r="H193" s="8"/>
      <c r="I193" s="4"/>
      <c r="J193" s="9"/>
      <c r="K193" s="180">
        <f t="shared" si="49"/>
        <v>0</v>
      </c>
      <c r="L193" s="179" t="str">
        <f t="shared" si="50"/>
        <v/>
      </c>
      <c r="M193" s="6"/>
      <c r="N193" s="187" t="str">
        <f t="shared" si="51"/>
        <v/>
      </c>
      <c r="O193" s="190" t="str">
        <f t="shared" si="52"/>
        <v>N/A</v>
      </c>
    </row>
    <row r="194" spans="1:15" ht="18" x14ac:dyDescent="0.25">
      <c r="A194" s="92">
        <v>13</v>
      </c>
      <c r="B194" s="34"/>
      <c r="C194" s="11"/>
      <c r="D194" s="11"/>
      <c r="E194" s="12"/>
      <c r="F194" s="7"/>
      <c r="G194" s="7"/>
      <c r="H194" s="8"/>
      <c r="I194" s="4"/>
      <c r="J194" s="9"/>
      <c r="K194" s="180">
        <f t="shared" si="49"/>
        <v>0</v>
      </c>
      <c r="L194" s="179" t="str">
        <f t="shared" si="50"/>
        <v/>
      </c>
      <c r="M194" s="6"/>
      <c r="N194" s="187" t="str">
        <f t="shared" si="51"/>
        <v/>
      </c>
      <c r="O194" s="190" t="str">
        <f t="shared" si="52"/>
        <v>N/A</v>
      </c>
    </row>
    <row r="195" spans="1:15" ht="18" x14ac:dyDescent="0.25">
      <c r="A195" s="92">
        <v>13</v>
      </c>
      <c r="B195" s="34"/>
      <c r="C195" s="11"/>
      <c r="D195" s="11"/>
      <c r="E195" s="12"/>
      <c r="F195" s="7"/>
      <c r="G195" s="7"/>
      <c r="H195" s="8"/>
      <c r="I195" s="4"/>
      <c r="J195" s="9"/>
      <c r="K195" s="180">
        <f t="shared" si="49"/>
        <v>0</v>
      </c>
      <c r="L195" s="179" t="str">
        <f t="shared" si="50"/>
        <v/>
      </c>
      <c r="M195" s="6"/>
      <c r="N195" s="187" t="str">
        <f t="shared" si="51"/>
        <v/>
      </c>
      <c r="O195" s="190" t="str">
        <f t="shared" si="52"/>
        <v>N/A</v>
      </c>
    </row>
    <row r="196" spans="1:15" ht="18" x14ac:dyDescent="0.25">
      <c r="A196" s="92">
        <v>13</v>
      </c>
      <c r="B196" s="34"/>
      <c r="C196" s="11"/>
      <c r="D196" s="11"/>
      <c r="E196" s="12"/>
      <c r="F196" s="7"/>
      <c r="G196" s="7"/>
      <c r="H196" s="8"/>
      <c r="I196" s="4"/>
      <c r="J196" s="9"/>
      <c r="K196" s="180">
        <f t="shared" si="49"/>
        <v>0</v>
      </c>
      <c r="L196" s="179" t="str">
        <f t="shared" si="50"/>
        <v/>
      </c>
      <c r="M196" s="6"/>
      <c r="N196" s="187" t="str">
        <f t="shared" si="51"/>
        <v/>
      </c>
      <c r="O196" s="190" t="str">
        <f t="shared" si="52"/>
        <v>N/A</v>
      </c>
    </row>
    <row r="197" spans="1:15" ht="18" x14ac:dyDescent="0.25">
      <c r="A197" s="92">
        <v>13</v>
      </c>
      <c r="B197" s="34"/>
      <c r="C197" s="11"/>
      <c r="D197" s="11"/>
      <c r="E197" s="12"/>
      <c r="F197" s="7"/>
      <c r="G197" s="7"/>
      <c r="H197" s="8"/>
      <c r="I197" s="4"/>
      <c r="J197" s="9"/>
      <c r="K197" s="180">
        <f t="shared" si="49"/>
        <v>0</v>
      </c>
      <c r="L197" s="179" t="str">
        <f t="shared" si="50"/>
        <v/>
      </c>
      <c r="M197" s="6"/>
      <c r="N197" s="187" t="str">
        <f t="shared" si="51"/>
        <v/>
      </c>
      <c r="O197" s="190" t="str">
        <f t="shared" si="52"/>
        <v>N/A</v>
      </c>
    </row>
    <row r="198" spans="1:15" ht="18" x14ac:dyDescent="0.25">
      <c r="A198" s="92">
        <v>13</v>
      </c>
      <c r="B198" s="34"/>
      <c r="C198" s="11"/>
      <c r="D198" s="11"/>
      <c r="E198" s="12"/>
      <c r="F198" s="7"/>
      <c r="G198" s="7"/>
      <c r="H198" s="8"/>
      <c r="I198" s="4"/>
      <c r="J198" s="9"/>
      <c r="K198" s="180">
        <f t="shared" si="49"/>
        <v>0</v>
      </c>
      <c r="L198" s="179" t="str">
        <f t="shared" si="50"/>
        <v/>
      </c>
      <c r="M198" s="6"/>
      <c r="N198" s="187" t="str">
        <f t="shared" si="51"/>
        <v/>
      </c>
      <c r="O198" s="190" t="str">
        <f t="shared" si="52"/>
        <v>N/A</v>
      </c>
    </row>
    <row r="199" spans="1:15" ht="18" x14ac:dyDescent="0.25">
      <c r="A199" s="92">
        <v>13</v>
      </c>
      <c r="B199" s="34"/>
      <c r="C199" s="11"/>
      <c r="D199" s="11"/>
      <c r="E199" s="12"/>
      <c r="F199" s="7"/>
      <c r="G199" s="7"/>
      <c r="H199" s="8"/>
      <c r="I199" s="4"/>
      <c r="J199" s="9"/>
      <c r="K199" s="180">
        <f t="shared" si="49"/>
        <v>0</v>
      </c>
      <c r="L199" s="179" t="str">
        <f t="shared" si="50"/>
        <v/>
      </c>
      <c r="M199" s="6"/>
      <c r="N199" s="187" t="str">
        <f t="shared" si="51"/>
        <v/>
      </c>
      <c r="O199" s="190" t="str">
        <f t="shared" si="52"/>
        <v>N/A</v>
      </c>
    </row>
    <row r="200" spans="1:15" ht="18" x14ac:dyDescent="0.25">
      <c r="A200" s="92">
        <v>13</v>
      </c>
      <c r="B200" s="34"/>
      <c r="C200" s="11"/>
      <c r="D200" s="11"/>
      <c r="E200" s="12"/>
      <c r="F200" s="7"/>
      <c r="G200" s="7"/>
      <c r="H200" s="8"/>
      <c r="I200" s="4"/>
      <c r="J200" s="9"/>
      <c r="K200" s="180">
        <f t="shared" si="49"/>
        <v>0</v>
      </c>
      <c r="L200" s="179" t="str">
        <f t="shared" si="50"/>
        <v/>
      </c>
      <c r="M200" s="6"/>
      <c r="N200" s="187" t="str">
        <f t="shared" si="51"/>
        <v/>
      </c>
      <c r="O200" s="190" t="str">
        <f t="shared" si="52"/>
        <v>N/A</v>
      </c>
    </row>
    <row r="201" spans="1:15" ht="18" x14ac:dyDescent="0.25">
      <c r="A201" s="92">
        <v>13</v>
      </c>
      <c r="B201" s="34"/>
      <c r="C201" s="11"/>
      <c r="D201" s="11"/>
      <c r="E201" s="12"/>
      <c r="F201" s="7"/>
      <c r="G201" s="7"/>
      <c r="H201" s="8"/>
      <c r="I201" s="4"/>
      <c r="J201" s="9"/>
      <c r="K201" s="180">
        <f t="shared" si="49"/>
        <v>0</v>
      </c>
      <c r="L201" s="179" t="str">
        <f t="shared" si="50"/>
        <v/>
      </c>
      <c r="M201" s="6"/>
      <c r="N201" s="187" t="str">
        <f t="shared" si="51"/>
        <v/>
      </c>
      <c r="O201" s="190" t="str">
        <f t="shared" si="52"/>
        <v>N/A</v>
      </c>
    </row>
    <row r="202" spans="1:15" ht="18" x14ac:dyDescent="0.25">
      <c r="A202" s="92">
        <v>13</v>
      </c>
      <c r="B202" s="34"/>
      <c r="C202" s="11"/>
      <c r="D202" s="11"/>
      <c r="E202" s="12"/>
      <c r="F202" s="7"/>
      <c r="G202" s="7"/>
      <c r="H202" s="8"/>
      <c r="I202" s="4"/>
      <c r="J202" s="9"/>
      <c r="K202" s="180">
        <f t="shared" si="49"/>
        <v>0</v>
      </c>
      <c r="L202" s="179" t="str">
        <f t="shared" si="50"/>
        <v/>
      </c>
      <c r="M202" s="6"/>
      <c r="N202" s="187" t="str">
        <f t="shared" si="51"/>
        <v/>
      </c>
      <c r="O202" s="190" t="str">
        <f t="shared" si="52"/>
        <v>N/A</v>
      </c>
    </row>
    <row r="203" spans="1:15" ht="18" x14ac:dyDescent="0.25">
      <c r="A203" s="74">
        <v>13</v>
      </c>
      <c r="B203" s="34"/>
      <c r="C203" s="11"/>
      <c r="D203" s="11"/>
      <c r="E203" s="12"/>
      <c r="F203" s="7"/>
      <c r="G203" s="7"/>
      <c r="H203" s="8"/>
      <c r="I203" s="4"/>
      <c r="J203" s="9"/>
      <c r="K203" s="180">
        <f t="shared" si="49"/>
        <v>0</v>
      </c>
      <c r="L203" s="179" t="str">
        <f t="shared" si="50"/>
        <v/>
      </c>
      <c r="M203" s="6"/>
      <c r="N203" s="187" t="str">
        <f t="shared" si="51"/>
        <v/>
      </c>
      <c r="O203" s="190" t="str">
        <f t="shared" si="52"/>
        <v>N/A</v>
      </c>
    </row>
    <row r="204" spans="1:15" ht="15.75" thickBot="1" x14ac:dyDescent="0.3">
      <c r="A204" s="75" t="s">
        <v>48</v>
      </c>
      <c r="B204" s="76"/>
      <c r="C204" s="77"/>
      <c r="D204" s="77"/>
      <c r="E204" s="77"/>
      <c r="F204" s="78"/>
      <c r="G204" s="78"/>
      <c r="H204" s="79"/>
      <c r="I204" s="80"/>
      <c r="J204" s="81"/>
      <c r="K204" s="181">
        <f>SUM(K192:K203)</f>
        <v>0</v>
      </c>
      <c r="L204" s="182">
        <f>SUM(L192:L203)</f>
        <v>0</v>
      </c>
      <c r="M204" s="182">
        <f>SUM(M192:M203)</f>
        <v>0</v>
      </c>
      <c r="N204" s="191">
        <f>SUM(N192:N203)</f>
        <v>0</v>
      </c>
      <c r="O204" s="192">
        <f>SUM($O192:$O203)</f>
        <v>0</v>
      </c>
    </row>
    <row r="205" spans="1:15" ht="18" x14ac:dyDescent="0.25">
      <c r="A205" s="91">
        <v>14</v>
      </c>
      <c r="B205" s="33"/>
      <c r="C205" s="21"/>
      <c r="D205" s="21"/>
      <c r="E205" s="22"/>
      <c r="F205" s="23"/>
      <c r="G205" s="23"/>
      <c r="H205" s="24"/>
      <c r="I205" s="25"/>
      <c r="J205" s="26"/>
      <c r="K205" s="183">
        <f t="shared" ref="K205:K216" si="53">J205*D205</f>
        <v>0</v>
      </c>
      <c r="L205" s="184" t="str">
        <f t="shared" ref="L205:L216" si="54">IF($I205&lt;=0,"",0.00144*$K205/$I205)</f>
        <v/>
      </c>
      <c r="M205" s="27"/>
      <c r="N205" s="193" t="str">
        <f t="shared" ref="N205:N216" si="55">IF(ISNUMBER(F205),IF(ISNUMBER($M205),($M205*$F205),$L205*$F205),"")</f>
        <v/>
      </c>
      <c r="O205" s="194" t="str">
        <f t="shared" ref="O205:O216" si="56">IF($E205="Chlorine Dioxide",0.01506*$N205*1.091116^$H205,IF($E205="Ozone", 0.397*$N205*1.09757^$H205,"N/A"))</f>
        <v>N/A</v>
      </c>
    </row>
    <row r="206" spans="1:15" ht="18" x14ac:dyDescent="0.25">
      <c r="A206" s="92">
        <v>14</v>
      </c>
      <c r="B206" s="34"/>
      <c r="C206" s="11"/>
      <c r="D206" s="11"/>
      <c r="E206" s="12"/>
      <c r="F206" s="7"/>
      <c r="G206" s="7"/>
      <c r="H206" s="8"/>
      <c r="I206" s="4"/>
      <c r="J206" s="9"/>
      <c r="K206" s="180">
        <f t="shared" si="53"/>
        <v>0</v>
      </c>
      <c r="L206" s="179" t="str">
        <f t="shared" si="54"/>
        <v/>
      </c>
      <c r="M206" s="6"/>
      <c r="N206" s="187" t="str">
        <f t="shared" si="55"/>
        <v/>
      </c>
      <c r="O206" s="190" t="str">
        <f t="shared" si="56"/>
        <v>N/A</v>
      </c>
    </row>
    <row r="207" spans="1:15" ht="18" x14ac:dyDescent="0.25">
      <c r="A207" s="92">
        <v>14</v>
      </c>
      <c r="B207" s="34"/>
      <c r="C207" s="11"/>
      <c r="D207" s="11"/>
      <c r="E207" s="12"/>
      <c r="F207" s="7"/>
      <c r="G207" s="7"/>
      <c r="H207" s="8"/>
      <c r="I207" s="4"/>
      <c r="J207" s="9"/>
      <c r="K207" s="180">
        <f t="shared" si="53"/>
        <v>0</v>
      </c>
      <c r="L207" s="179" t="str">
        <f t="shared" si="54"/>
        <v/>
      </c>
      <c r="M207" s="6"/>
      <c r="N207" s="187" t="str">
        <f t="shared" si="55"/>
        <v/>
      </c>
      <c r="O207" s="190" t="str">
        <f t="shared" si="56"/>
        <v>N/A</v>
      </c>
    </row>
    <row r="208" spans="1:15" ht="18" x14ac:dyDescent="0.25">
      <c r="A208" s="92">
        <v>14</v>
      </c>
      <c r="B208" s="34"/>
      <c r="C208" s="11"/>
      <c r="D208" s="11"/>
      <c r="E208" s="12"/>
      <c r="F208" s="7"/>
      <c r="G208" s="7"/>
      <c r="H208" s="8"/>
      <c r="I208" s="4"/>
      <c r="J208" s="9"/>
      <c r="K208" s="180">
        <f t="shared" si="53"/>
        <v>0</v>
      </c>
      <c r="L208" s="179" t="str">
        <f t="shared" si="54"/>
        <v/>
      </c>
      <c r="M208" s="6"/>
      <c r="N208" s="187" t="str">
        <f t="shared" si="55"/>
        <v/>
      </c>
      <c r="O208" s="190" t="str">
        <f t="shared" si="56"/>
        <v>N/A</v>
      </c>
    </row>
    <row r="209" spans="1:15" ht="18" x14ac:dyDescent="0.25">
      <c r="A209" s="92">
        <v>14</v>
      </c>
      <c r="B209" s="34"/>
      <c r="C209" s="11"/>
      <c r="D209" s="11"/>
      <c r="E209" s="12"/>
      <c r="F209" s="7"/>
      <c r="G209" s="7"/>
      <c r="H209" s="8"/>
      <c r="I209" s="4"/>
      <c r="J209" s="9"/>
      <c r="K209" s="180">
        <f t="shared" si="53"/>
        <v>0</v>
      </c>
      <c r="L209" s="179" t="str">
        <f t="shared" si="54"/>
        <v/>
      </c>
      <c r="M209" s="6"/>
      <c r="N209" s="187" t="str">
        <f t="shared" si="55"/>
        <v/>
      </c>
      <c r="O209" s="190" t="str">
        <f t="shared" si="56"/>
        <v>N/A</v>
      </c>
    </row>
    <row r="210" spans="1:15" ht="18" x14ac:dyDescent="0.25">
      <c r="A210" s="92">
        <v>14</v>
      </c>
      <c r="B210" s="34"/>
      <c r="C210" s="11"/>
      <c r="D210" s="11"/>
      <c r="E210" s="12"/>
      <c r="F210" s="7"/>
      <c r="G210" s="7"/>
      <c r="H210" s="8"/>
      <c r="I210" s="4"/>
      <c r="J210" s="9"/>
      <c r="K210" s="180">
        <f t="shared" si="53"/>
        <v>0</v>
      </c>
      <c r="L210" s="179" t="str">
        <f t="shared" si="54"/>
        <v/>
      </c>
      <c r="M210" s="6"/>
      <c r="N210" s="187" t="str">
        <f t="shared" si="55"/>
        <v/>
      </c>
      <c r="O210" s="190" t="str">
        <f t="shared" si="56"/>
        <v>N/A</v>
      </c>
    </row>
    <row r="211" spans="1:15" ht="18" x14ac:dyDescent="0.25">
      <c r="A211" s="92">
        <v>14</v>
      </c>
      <c r="B211" s="34"/>
      <c r="C211" s="11"/>
      <c r="D211" s="11"/>
      <c r="E211" s="12"/>
      <c r="F211" s="7"/>
      <c r="G211" s="7"/>
      <c r="H211" s="8"/>
      <c r="I211" s="4"/>
      <c r="J211" s="9"/>
      <c r="K211" s="180">
        <f t="shared" si="53"/>
        <v>0</v>
      </c>
      <c r="L211" s="179" t="str">
        <f t="shared" si="54"/>
        <v/>
      </c>
      <c r="M211" s="6"/>
      <c r="N211" s="187" t="str">
        <f t="shared" si="55"/>
        <v/>
      </c>
      <c r="O211" s="190" t="str">
        <f t="shared" si="56"/>
        <v>N/A</v>
      </c>
    </row>
    <row r="212" spans="1:15" ht="18" x14ac:dyDescent="0.25">
      <c r="A212" s="92">
        <v>14</v>
      </c>
      <c r="B212" s="34"/>
      <c r="C212" s="11"/>
      <c r="D212" s="11"/>
      <c r="E212" s="12"/>
      <c r="F212" s="7"/>
      <c r="G212" s="7"/>
      <c r="H212" s="8"/>
      <c r="I212" s="4"/>
      <c r="J212" s="9"/>
      <c r="K212" s="180">
        <f t="shared" si="53"/>
        <v>0</v>
      </c>
      <c r="L212" s="179" t="str">
        <f t="shared" si="54"/>
        <v/>
      </c>
      <c r="M212" s="6"/>
      <c r="N212" s="187" t="str">
        <f t="shared" si="55"/>
        <v/>
      </c>
      <c r="O212" s="190" t="str">
        <f t="shared" si="56"/>
        <v>N/A</v>
      </c>
    </row>
    <row r="213" spans="1:15" ht="18" x14ac:dyDescent="0.25">
      <c r="A213" s="92">
        <v>14</v>
      </c>
      <c r="B213" s="34"/>
      <c r="C213" s="11"/>
      <c r="D213" s="11"/>
      <c r="E213" s="12"/>
      <c r="F213" s="7"/>
      <c r="G213" s="7"/>
      <c r="H213" s="8"/>
      <c r="I213" s="4"/>
      <c r="J213" s="9"/>
      <c r="K213" s="180">
        <f t="shared" si="53"/>
        <v>0</v>
      </c>
      <c r="L213" s="179" t="str">
        <f t="shared" si="54"/>
        <v/>
      </c>
      <c r="M213" s="6"/>
      <c r="N213" s="187" t="str">
        <f t="shared" si="55"/>
        <v/>
      </c>
      <c r="O213" s="190" t="str">
        <f t="shared" si="56"/>
        <v>N/A</v>
      </c>
    </row>
    <row r="214" spans="1:15" ht="18" x14ac:dyDescent="0.25">
      <c r="A214" s="92">
        <v>14</v>
      </c>
      <c r="B214" s="34"/>
      <c r="C214" s="11"/>
      <c r="D214" s="11"/>
      <c r="E214" s="12"/>
      <c r="F214" s="7"/>
      <c r="G214" s="7"/>
      <c r="H214" s="8"/>
      <c r="I214" s="4"/>
      <c r="J214" s="9"/>
      <c r="K214" s="180">
        <f t="shared" si="53"/>
        <v>0</v>
      </c>
      <c r="L214" s="179" t="str">
        <f t="shared" si="54"/>
        <v/>
      </c>
      <c r="M214" s="6"/>
      <c r="N214" s="187" t="str">
        <f t="shared" si="55"/>
        <v/>
      </c>
      <c r="O214" s="190" t="str">
        <f t="shared" si="56"/>
        <v>N/A</v>
      </c>
    </row>
    <row r="215" spans="1:15" ht="18" x14ac:dyDescent="0.25">
      <c r="A215" s="92">
        <v>14</v>
      </c>
      <c r="B215" s="34"/>
      <c r="C215" s="11"/>
      <c r="D215" s="11"/>
      <c r="E215" s="12"/>
      <c r="F215" s="7"/>
      <c r="G215" s="7"/>
      <c r="H215" s="8"/>
      <c r="I215" s="4"/>
      <c r="J215" s="9"/>
      <c r="K215" s="180">
        <f t="shared" si="53"/>
        <v>0</v>
      </c>
      <c r="L215" s="179" t="str">
        <f t="shared" si="54"/>
        <v/>
      </c>
      <c r="M215" s="6"/>
      <c r="N215" s="187" t="str">
        <f t="shared" si="55"/>
        <v/>
      </c>
      <c r="O215" s="190" t="str">
        <f t="shared" si="56"/>
        <v>N/A</v>
      </c>
    </row>
    <row r="216" spans="1:15" ht="18" x14ac:dyDescent="0.25">
      <c r="A216" s="74">
        <v>14</v>
      </c>
      <c r="B216" s="34"/>
      <c r="C216" s="11"/>
      <c r="D216" s="11"/>
      <c r="E216" s="12"/>
      <c r="F216" s="7"/>
      <c r="G216" s="7"/>
      <c r="H216" s="8"/>
      <c r="I216" s="4"/>
      <c r="J216" s="9"/>
      <c r="K216" s="180">
        <f t="shared" si="53"/>
        <v>0</v>
      </c>
      <c r="L216" s="179" t="str">
        <f t="shared" si="54"/>
        <v/>
      </c>
      <c r="M216" s="6"/>
      <c r="N216" s="187" t="str">
        <f t="shared" si="55"/>
        <v/>
      </c>
      <c r="O216" s="190" t="str">
        <f t="shared" si="56"/>
        <v>N/A</v>
      </c>
    </row>
    <row r="217" spans="1:15" ht="15.75" thickBot="1" x14ac:dyDescent="0.3">
      <c r="A217" s="82" t="s">
        <v>48</v>
      </c>
      <c r="B217" s="83"/>
      <c r="C217" s="84"/>
      <c r="D217" s="84"/>
      <c r="E217" s="84"/>
      <c r="F217" s="85"/>
      <c r="G217" s="85"/>
      <c r="H217" s="86"/>
      <c r="I217" s="87"/>
      <c r="J217" s="88"/>
      <c r="K217" s="185">
        <f>SUM(K205:K216)</f>
        <v>0</v>
      </c>
      <c r="L217" s="186">
        <f>SUM(L205:L216)</f>
        <v>0</v>
      </c>
      <c r="M217" s="186">
        <f>SUM(M205:M216)</f>
        <v>0</v>
      </c>
      <c r="N217" s="195">
        <f>SUM(N205:N216)</f>
        <v>0</v>
      </c>
      <c r="O217" s="196">
        <f>SUM($O205:$O216)</f>
        <v>0</v>
      </c>
    </row>
    <row r="218" spans="1:15" ht="18" x14ac:dyDescent="0.25">
      <c r="A218" s="93">
        <v>15</v>
      </c>
      <c r="B218" s="35"/>
      <c r="C218" s="19"/>
      <c r="D218" s="19"/>
      <c r="E218" s="20"/>
      <c r="F218" s="2"/>
      <c r="G218" s="2"/>
      <c r="H218" s="3"/>
      <c r="I218" s="1"/>
      <c r="J218" s="5"/>
      <c r="K218" s="178">
        <f t="shared" ref="K218:K229" si="57">J218*D218</f>
        <v>0</v>
      </c>
      <c r="L218" s="179" t="str">
        <f t="shared" ref="L218:L229" si="58">IF($I218&lt;=0,"",0.00144*$K218/$I218)</f>
        <v/>
      </c>
      <c r="M218" s="6"/>
      <c r="N218" s="187" t="str">
        <f t="shared" ref="N218:N229" si="59">IF(ISNUMBER(F218),IF(ISNUMBER($M218),($M218*$F218),$L218*$F218),"")</f>
        <v/>
      </c>
      <c r="O218" s="197" t="str">
        <f t="shared" ref="O218:O229" si="60">IF($E218="Chlorine Dioxide",0.01506*$N218*1.091116^$H218,IF($E218="Ozone", 0.397*$N218*1.09757^$H218,"N/A"))</f>
        <v>N/A</v>
      </c>
    </row>
    <row r="219" spans="1:15" ht="18" x14ac:dyDescent="0.25">
      <c r="A219" s="92">
        <v>15</v>
      </c>
      <c r="B219" s="34"/>
      <c r="C219" s="11"/>
      <c r="D219" s="11"/>
      <c r="E219" s="12"/>
      <c r="F219" s="7"/>
      <c r="G219" s="7"/>
      <c r="H219" s="8"/>
      <c r="I219" s="4"/>
      <c r="J219" s="9"/>
      <c r="K219" s="180">
        <f t="shared" si="57"/>
        <v>0</v>
      </c>
      <c r="L219" s="179" t="str">
        <f t="shared" si="58"/>
        <v/>
      </c>
      <c r="M219" s="6"/>
      <c r="N219" s="187" t="str">
        <f t="shared" si="59"/>
        <v/>
      </c>
      <c r="O219" s="190" t="str">
        <f t="shared" si="60"/>
        <v>N/A</v>
      </c>
    </row>
    <row r="220" spans="1:15" ht="18" x14ac:dyDescent="0.25">
      <c r="A220" s="92">
        <v>15</v>
      </c>
      <c r="B220" s="34"/>
      <c r="C220" s="11"/>
      <c r="D220" s="11"/>
      <c r="E220" s="12"/>
      <c r="F220" s="7"/>
      <c r="G220" s="7"/>
      <c r="H220" s="8"/>
      <c r="I220" s="4"/>
      <c r="J220" s="9"/>
      <c r="K220" s="180">
        <f t="shared" si="57"/>
        <v>0</v>
      </c>
      <c r="L220" s="179" t="str">
        <f t="shared" si="58"/>
        <v/>
      </c>
      <c r="M220" s="6"/>
      <c r="N220" s="187" t="str">
        <f t="shared" si="59"/>
        <v/>
      </c>
      <c r="O220" s="190" t="str">
        <f t="shared" si="60"/>
        <v>N/A</v>
      </c>
    </row>
    <row r="221" spans="1:15" ht="18" x14ac:dyDescent="0.25">
      <c r="A221" s="92">
        <v>15</v>
      </c>
      <c r="B221" s="34"/>
      <c r="C221" s="11"/>
      <c r="D221" s="11"/>
      <c r="E221" s="12"/>
      <c r="F221" s="7"/>
      <c r="G221" s="7"/>
      <c r="H221" s="8"/>
      <c r="I221" s="4"/>
      <c r="J221" s="9"/>
      <c r="K221" s="180">
        <f t="shared" si="57"/>
        <v>0</v>
      </c>
      <c r="L221" s="179" t="str">
        <f t="shared" si="58"/>
        <v/>
      </c>
      <c r="M221" s="6"/>
      <c r="N221" s="187" t="str">
        <f t="shared" si="59"/>
        <v/>
      </c>
      <c r="O221" s="190" t="str">
        <f t="shared" si="60"/>
        <v>N/A</v>
      </c>
    </row>
    <row r="222" spans="1:15" ht="18" x14ac:dyDescent="0.25">
      <c r="A222" s="92">
        <v>15</v>
      </c>
      <c r="B222" s="34"/>
      <c r="C222" s="11"/>
      <c r="D222" s="11"/>
      <c r="E222" s="12"/>
      <c r="F222" s="7"/>
      <c r="G222" s="7"/>
      <c r="H222" s="8"/>
      <c r="I222" s="4"/>
      <c r="J222" s="9"/>
      <c r="K222" s="180">
        <f t="shared" si="57"/>
        <v>0</v>
      </c>
      <c r="L222" s="179" t="str">
        <f t="shared" si="58"/>
        <v/>
      </c>
      <c r="M222" s="6"/>
      <c r="N222" s="187" t="str">
        <f t="shared" si="59"/>
        <v/>
      </c>
      <c r="O222" s="190" t="str">
        <f t="shared" si="60"/>
        <v>N/A</v>
      </c>
    </row>
    <row r="223" spans="1:15" ht="18" x14ac:dyDescent="0.25">
      <c r="A223" s="92">
        <v>15</v>
      </c>
      <c r="B223" s="34"/>
      <c r="C223" s="11"/>
      <c r="D223" s="11"/>
      <c r="E223" s="12"/>
      <c r="F223" s="7"/>
      <c r="G223" s="7"/>
      <c r="H223" s="8"/>
      <c r="I223" s="4"/>
      <c r="J223" s="9"/>
      <c r="K223" s="180">
        <f t="shared" si="57"/>
        <v>0</v>
      </c>
      <c r="L223" s="179" t="str">
        <f t="shared" si="58"/>
        <v/>
      </c>
      <c r="M223" s="6"/>
      <c r="N223" s="187" t="str">
        <f t="shared" si="59"/>
        <v/>
      </c>
      <c r="O223" s="190" t="str">
        <f t="shared" si="60"/>
        <v>N/A</v>
      </c>
    </row>
    <row r="224" spans="1:15" ht="18" x14ac:dyDescent="0.25">
      <c r="A224" s="92">
        <v>15</v>
      </c>
      <c r="B224" s="34"/>
      <c r="C224" s="11"/>
      <c r="D224" s="11"/>
      <c r="E224" s="12"/>
      <c r="F224" s="7"/>
      <c r="G224" s="7"/>
      <c r="H224" s="8"/>
      <c r="I224" s="4"/>
      <c r="J224" s="9"/>
      <c r="K224" s="180">
        <f t="shared" si="57"/>
        <v>0</v>
      </c>
      <c r="L224" s="179" t="str">
        <f t="shared" si="58"/>
        <v/>
      </c>
      <c r="M224" s="6"/>
      <c r="N224" s="187" t="str">
        <f t="shared" si="59"/>
        <v/>
      </c>
      <c r="O224" s="190" t="str">
        <f t="shared" si="60"/>
        <v>N/A</v>
      </c>
    </row>
    <row r="225" spans="1:15" ht="18" x14ac:dyDescent="0.25">
      <c r="A225" s="92">
        <v>15</v>
      </c>
      <c r="B225" s="34"/>
      <c r="C225" s="11"/>
      <c r="D225" s="11"/>
      <c r="E225" s="12"/>
      <c r="F225" s="7"/>
      <c r="G225" s="7"/>
      <c r="H225" s="8"/>
      <c r="I225" s="4"/>
      <c r="J225" s="9"/>
      <c r="K225" s="180">
        <f t="shared" si="57"/>
        <v>0</v>
      </c>
      <c r="L225" s="179" t="str">
        <f t="shared" si="58"/>
        <v/>
      </c>
      <c r="M225" s="6"/>
      <c r="N225" s="187" t="str">
        <f t="shared" si="59"/>
        <v/>
      </c>
      <c r="O225" s="190" t="str">
        <f t="shared" si="60"/>
        <v>N/A</v>
      </c>
    </row>
    <row r="226" spans="1:15" ht="18" x14ac:dyDescent="0.25">
      <c r="A226" s="92">
        <v>15</v>
      </c>
      <c r="B226" s="34"/>
      <c r="C226" s="11"/>
      <c r="D226" s="11"/>
      <c r="E226" s="12"/>
      <c r="F226" s="7"/>
      <c r="G226" s="7"/>
      <c r="H226" s="8"/>
      <c r="I226" s="4"/>
      <c r="J226" s="9"/>
      <c r="K226" s="180">
        <f t="shared" si="57"/>
        <v>0</v>
      </c>
      <c r="L226" s="179" t="str">
        <f t="shared" si="58"/>
        <v/>
      </c>
      <c r="M226" s="6"/>
      <c r="N226" s="187" t="str">
        <f t="shared" si="59"/>
        <v/>
      </c>
      <c r="O226" s="190" t="str">
        <f t="shared" si="60"/>
        <v>N/A</v>
      </c>
    </row>
    <row r="227" spans="1:15" ht="18" x14ac:dyDescent="0.25">
      <c r="A227" s="92">
        <v>15</v>
      </c>
      <c r="B227" s="34"/>
      <c r="C227" s="11"/>
      <c r="D227" s="11"/>
      <c r="E227" s="12"/>
      <c r="F227" s="7"/>
      <c r="G227" s="7"/>
      <c r="H227" s="8"/>
      <c r="I227" s="4"/>
      <c r="J227" s="9"/>
      <c r="K227" s="180">
        <f t="shared" si="57"/>
        <v>0</v>
      </c>
      <c r="L227" s="179" t="str">
        <f t="shared" si="58"/>
        <v/>
      </c>
      <c r="M227" s="6"/>
      <c r="N227" s="187" t="str">
        <f t="shared" si="59"/>
        <v/>
      </c>
      <c r="O227" s="190" t="str">
        <f t="shared" si="60"/>
        <v>N/A</v>
      </c>
    </row>
    <row r="228" spans="1:15" ht="18" x14ac:dyDescent="0.25">
      <c r="A228" s="92">
        <v>15</v>
      </c>
      <c r="B228" s="34"/>
      <c r="C228" s="11"/>
      <c r="D228" s="11"/>
      <c r="E228" s="12"/>
      <c r="F228" s="7"/>
      <c r="G228" s="7"/>
      <c r="H228" s="8"/>
      <c r="I228" s="4"/>
      <c r="J228" s="9"/>
      <c r="K228" s="180">
        <f t="shared" si="57"/>
        <v>0</v>
      </c>
      <c r="L228" s="179" t="str">
        <f t="shared" si="58"/>
        <v/>
      </c>
      <c r="M228" s="6"/>
      <c r="N228" s="187" t="str">
        <f t="shared" si="59"/>
        <v/>
      </c>
      <c r="O228" s="190" t="str">
        <f t="shared" si="60"/>
        <v>N/A</v>
      </c>
    </row>
    <row r="229" spans="1:15" ht="18" x14ac:dyDescent="0.25">
      <c r="A229" s="74">
        <v>15</v>
      </c>
      <c r="B229" s="34"/>
      <c r="C229" s="11"/>
      <c r="D229" s="11"/>
      <c r="E229" s="12"/>
      <c r="F229" s="7"/>
      <c r="G229" s="7"/>
      <c r="H229" s="8"/>
      <c r="I229" s="4"/>
      <c r="J229" s="9"/>
      <c r="K229" s="180">
        <f t="shared" si="57"/>
        <v>0</v>
      </c>
      <c r="L229" s="179" t="str">
        <f t="shared" si="58"/>
        <v/>
      </c>
      <c r="M229" s="6"/>
      <c r="N229" s="187" t="str">
        <f t="shared" si="59"/>
        <v/>
      </c>
      <c r="O229" s="190" t="str">
        <f t="shared" si="60"/>
        <v>N/A</v>
      </c>
    </row>
    <row r="230" spans="1:15" ht="15.75" thickBot="1" x14ac:dyDescent="0.3">
      <c r="A230" s="75" t="s">
        <v>48</v>
      </c>
      <c r="B230" s="76"/>
      <c r="C230" s="77"/>
      <c r="D230" s="77"/>
      <c r="E230" s="77"/>
      <c r="F230" s="78"/>
      <c r="G230" s="78"/>
      <c r="H230" s="79"/>
      <c r="I230" s="80"/>
      <c r="J230" s="81"/>
      <c r="K230" s="181">
        <f>SUM(K218:K229)</f>
        <v>0</v>
      </c>
      <c r="L230" s="182">
        <f>SUM(L218:L229)</f>
        <v>0</v>
      </c>
      <c r="M230" s="182">
        <f>SUM(M218:M229)</f>
        <v>0</v>
      </c>
      <c r="N230" s="191">
        <f>SUM(N218:N229)</f>
        <v>0</v>
      </c>
      <c r="O230" s="192">
        <f>SUM($O218:$O229)</f>
        <v>0</v>
      </c>
    </row>
    <row r="231" spans="1:15" ht="18" x14ac:dyDescent="0.25">
      <c r="A231" s="91">
        <v>16</v>
      </c>
      <c r="B231" s="33"/>
      <c r="C231" s="21"/>
      <c r="D231" s="21"/>
      <c r="E231" s="22"/>
      <c r="F231" s="23"/>
      <c r="G231" s="23"/>
      <c r="H231" s="24"/>
      <c r="I231" s="25"/>
      <c r="J231" s="26"/>
      <c r="K231" s="183">
        <f t="shared" ref="K231:K242" si="61">J231*D231</f>
        <v>0</v>
      </c>
      <c r="L231" s="184" t="str">
        <f t="shared" ref="L231:L242" si="62">IF($I231&lt;=0,"",0.00144*$K231/$I231)</f>
        <v/>
      </c>
      <c r="M231" s="27"/>
      <c r="N231" s="193" t="str">
        <f t="shared" ref="N231:N242" si="63">IF(ISNUMBER(F231),IF(ISNUMBER($M231),($M231*$F231),$L231*$F231),"")</f>
        <v/>
      </c>
      <c r="O231" s="194" t="str">
        <f t="shared" ref="O231:O242" si="64">IF($E231="Chlorine Dioxide",0.01506*$N231*1.091116^$H231,IF($E231="Ozone", 0.397*$N231*1.09757^$H231,"N/A"))</f>
        <v>N/A</v>
      </c>
    </row>
    <row r="232" spans="1:15" ht="18" x14ac:dyDescent="0.25">
      <c r="A232" s="92">
        <v>16</v>
      </c>
      <c r="B232" s="34"/>
      <c r="C232" s="11"/>
      <c r="D232" s="11"/>
      <c r="E232" s="12"/>
      <c r="F232" s="7"/>
      <c r="G232" s="7"/>
      <c r="H232" s="8"/>
      <c r="I232" s="4"/>
      <c r="J232" s="9"/>
      <c r="K232" s="180">
        <f t="shared" si="61"/>
        <v>0</v>
      </c>
      <c r="L232" s="179" t="str">
        <f t="shared" si="62"/>
        <v/>
      </c>
      <c r="M232" s="6"/>
      <c r="N232" s="187" t="str">
        <f t="shared" si="63"/>
        <v/>
      </c>
      <c r="O232" s="190" t="str">
        <f t="shared" si="64"/>
        <v>N/A</v>
      </c>
    </row>
    <row r="233" spans="1:15" ht="18" x14ac:dyDescent="0.25">
      <c r="A233" s="92">
        <v>16</v>
      </c>
      <c r="B233" s="34"/>
      <c r="C233" s="11"/>
      <c r="D233" s="11"/>
      <c r="E233" s="12"/>
      <c r="F233" s="7"/>
      <c r="G233" s="7"/>
      <c r="H233" s="8"/>
      <c r="I233" s="4"/>
      <c r="J233" s="9"/>
      <c r="K233" s="180">
        <f t="shared" si="61"/>
        <v>0</v>
      </c>
      <c r="L233" s="179" t="str">
        <f t="shared" si="62"/>
        <v/>
      </c>
      <c r="M233" s="6"/>
      <c r="N233" s="187" t="str">
        <f t="shared" si="63"/>
        <v/>
      </c>
      <c r="O233" s="190" t="str">
        <f t="shared" si="64"/>
        <v>N/A</v>
      </c>
    </row>
    <row r="234" spans="1:15" ht="18" x14ac:dyDescent="0.25">
      <c r="A234" s="92">
        <v>16</v>
      </c>
      <c r="B234" s="34"/>
      <c r="C234" s="11"/>
      <c r="D234" s="11"/>
      <c r="E234" s="12"/>
      <c r="F234" s="7"/>
      <c r="G234" s="7"/>
      <c r="H234" s="8"/>
      <c r="I234" s="4"/>
      <c r="J234" s="9"/>
      <c r="K234" s="180">
        <f t="shared" si="61"/>
        <v>0</v>
      </c>
      <c r="L234" s="179" t="str">
        <f t="shared" si="62"/>
        <v/>
      </c>
      <c r="M234" s="6"/>
      <c r="N234" s="187" t="str">
        <f t="shared" si="63"/>
        <v/>
      </c>
      <c r="O234" s="190" t="str">
        <f t="shared" si="64"/>
        <v>N/A</v>
      </c>
    </row>
    <row r="235" spans="1:15" ht="18" x14ac:dyDescent="0.25">
      <c r="A235" s="92">
        <v>16</v>
      </c>
      <c r="B235" s="34"/>
      <c r="C235" s="11"/>
      <c r="D235" s="11"/>
      <c r="E235" s="12"/>
      <c r="F235" s="7"/>
      <c r="G235" s="7"/>
      <c r="H235" s="8"/>
      <c r="I235" s="4"/>
      <c r="J235" s="9"/>
      <c r="K235" s="180">
        <f t="shared" si="61"/>
        <v>0</v>
      </c>
      <c r="L235" s="179" t="str">
        <f t="shared" si="62"/>
        <v/>
      </c>
      <c r="M235" s="6"/>
      <c r="N235" s="187" t="str">
        <f t="shared" si="63"/>
        <v/>
      </c>
      <c r="O235" s="190" t="str">
        <f t="shared" si="64"/>
        <v>N/A</v>
      </c>
    </row>
    <row r="236" spans="1:15" ht="18" x14ac:dyDescent="0.25">
      <c r="A236" s="92">
        <v>16</v>
      </c>
      <c r="B236" s="34"/>
      <c r="C236" s="11"/>
      <c r="D236" s="11"/>
      <c r="E236" s="12"/>
      <c r="F236" s="7"/>
      <c r="G236" s="7"/>
      <c r="H236" s="8"/>
      <c r="I236" s="4"/>
      <c r="J236" s="9"/>
      <c r="K236" s="180">
        <f t="shared" si="61"/>
        <v>0</v>
      </c>
      <c r="L236" s="179" t="str">
        <f t="shared" si="62"/>
        <v/>
      </c>
      <c r="M236" s="6"/>
      <c r="N236" s="187" t="str">
        <f t="shared" si="63"/>
        <v/>
      </c>
      <c r="O236" s="190" t="str">
        <f t="shared" si="64"/>
        <v>N/A</v>
      </c>
    </row>
    <row r="237" spans="1:15" ht="18" x14ac:dyDescent="0.25">
      <c r="A237" s="92">
        <v>16</v>
      </c>
      <c r="B237" s="34"/>
      <c r="C237" s="11"/>
      <c r="D237" s="11"/>
      <c r="E237" s="12"/>
      <c r="F237" s="7"/>
      <c r="G237" s="7"/>
      <c r="H237" s="8"/>
      <c r="I237" s="4"/>
      <c r="J237" s="9"/>
      <c r="K237" s="180">
        <f t="shared" si="61"/>
        <v>0</v>
      </c>
      <c r="L237" s="179" t="str">
        <f t="shared" si="62"/>
        <v/>
      </c>
      <c r="M237" s="6"/>
      <c r="N237" s="187" t="str">
        <f t="shared" si="63"/>
        <v/>
      </c>
      <c r="O237" s="190" t="str">
        <f t="shared" si="64"/>
        <v>N/A</v>
      </c>
    </row>
    <row r="238" spans="1:15" ht="18" x14ac:dyDescent="0.25">
      <c r="A238" s="92">
        <v>16</v>
      </c>
      <c r="B238" s="34"/>
      <c r="C238" s="11"/>
      <c r="D238" s="11"/>
      <c r="E238" s="12"/>
      <c r="F238" s="7"/>
      <c r="G238" s="7"/>
      <c r="H238" s="8"/>
      <c r="I238" s="4"/>
      <c r="J238" s="9"/>
      <c r="K238" s="180">
        <f t="shared" si="61"/>
        <v>0</v>
      </c>
      <c r="L238" s="179" t="str">
        <f t="shared" si="62"/>
        <v/>
      </c>
      <c r="M238" s="6"/>
      <c r="N238" s="187" t="str">
        <f t="shared" si="63"/>
        <v/>
      </c>
      <c r="O238" s="190" t="str">
        <f t="shared" si="64"/>
        <v>N/A</v>
      </c>
    </row>
    <row r="239" spans="1:15" ht="18" x14ac:dyDescent="0.25">
      <c r="A239" s="92">
        <v>16</v>
      </c>
      <c r="B239" s="34"/>
      <c r="C239" s="11"/>
      <c r="D239" s="11"/>
      <c r="E239" s="12"/>
      <c r="F239" s="7"/>
      <c r="G239" s="7"/>
      <c r="H239" s="8"/>
      <c r="I239" s="4"/>
      <c r="J239" s="9"/>
      <c r="K239" s="180">
        <f t="shared" si="61"/>
        <v>0</v>
      </c>
      <c r="L239" s="179" t="str">
        <f t="shared" si="62"/>
        <v/>
      </c>
      <c r="M239" s="6"/>
      <c r="N239" s="187" t="str">
        <f t="shared" si="63"/>
        <v/>
      </c>
      <c r="O239" s="190" t="str">
        <f t="shared" si="64"/>
        <v>N/A</v>
      </c>
    </row>
    <row r="240" spans="1:15" ht="18" x14ac:dyDescent="0.25">
      <c r="A240" s="92">
        <v>16</v>
      </c>
      <c r="B240" s="34"/>
      <c r="C240" s="11"/>
      <c r="D240" s="11"/>
      <c r="E240" s="12"/>
      <c r="F240" s="7"/>
      <c r="G240" s="7"/>
      <c r="H240" s="8"/>
      <c r="I240" s="4"/>
      <c r="J240" s="9"/>
      <c r="K240" s="180">
        <f t="shared" si="61"/>
        <v>0</v>
      </c>
      <c r="L240" s="179" t="str">
        <f t="shared" si="62"/>
        <v/>
      </c>
      <c r="M240" s="6"/>
      <c r="N240" s="187" t="str">
        <f t="shared" si="63"/>
        <v/>
      </c>
      <c r="O240" s="190" t="str">
        <f t="shared" si="64"/>
        <v>N/A</v>
      </c>
    </row>
    <row r="241" spans="1:15" ht="18" x14ac:dyDescent="0.25">
      <c r="A241" s="92">
        <v>16</v>
      </c>
      <c r="B241" s="34"/>
      <c r="C241" s="11"/>
      <c r="D241" s="11"/>
      <c r="E241" s="12"/>
      <c r="F241" s="7"/>
      <c r="G241" s="7"/>
      <c r="H241" s="8"/>
      <c r="I241" s="4"/>
      <c r="J241" s="9"/>
      <c r="K241" s="180">
        <f t="shared" si="61"/>
        <v>0</v>
      </c>
      <c r="L241" s="179" t="str">
        <f t="shared" si="62"/>
        <v/>
      </c>
      <c r="M241" s="6"/>
      <c r="N241" s="187" t="str">
        <f t="shared" si="63"/>
        <v/>
      </c>
      <c r="O241" s="190" t="str">
        <f t="shared" si="64"/>
        <v>N/A</v>
      </c>
    </row>
    <row r="242" spans="1:15" ht="18" x14ac:dyDescent="0.25">
      <c r="A242" s="74">
        <v>16</v>
      </c>
      <c r="B242" s="34"/>
      <c r="C242" s="11"/>
      <c r="D242" s="11"/>
      <c r="E242" s="12"/>
      <c r="F242" s="7"/>
      <c r="G242" s="7"/>
      <c r="H242" s="8"/>
      <c r="I242" s="4"/>
      <c r="J242" s="9"/>
      <c r="K242" s="180">
        <f t="shared" si="61"/>
        <v>0</v>
      </c>
      <c r="L242" s="179" t="str">
        <f t="shared" si="62"/>
        <v/>
      </c>
      <c r="M242" s="6"/>
      <c r="N242" s="187" t="str">
        <f t="shared" si="63"/>
        <v/>
      </c>
      <c r="O242" s="190" t="str">
        <f t="shared" si="64"/>
        <v>N/A</v>
      </c>
    </row>
    <row r="243" spans="1:15" ht="15.75" thickBot="1" x14ac:dyDescent="0.3">
      <c r="A243" s="82" t="s">
        <v>48</v>
      </c>
      <c r="B243" s="83"/>
      <c r="C243" s="84"/>
      <c r="D243" s="84"/>
      <c r="E243" s="84"/>
      <c r="F243" s="85"/>
      <c r="G243" s="85"/>
      <c r="H243" s="86"/>
      <c r="I243" s="87"/>
      <c r="J243" s="88"/>
      <c r="K243" s="185">
        <f>SUM(K231:K242)</f>
        <v>0</v>
      </c>
      <c r="L243" s="186">
        <f>SUM(L231:L242)</f>
        <v>0</v>
      </c>
      <c r="M243" s="186">
        <f>SUM(M231:M242)</f>
        <v>0</v>
      </c>
      <c r="N243" s="195">
        <f>SUM(N231:N242)</f>
        <v>0</v>
      </c>
      <c r="O243" s="196">
        <f>SUM($O231:$O242)</f>
        <v>0</v>
      </c>
    </row>
    <row r="244" spans="1:15" ht="18" x14ac:dyDescent="0.25">
      <c r="A244" s="93">
        <v>17</v>
      </c>
      <c r="B244" s="35"/>
      <c r="C244" s="19"/>
      <c r="D244" s="19"/>
      <c r="E244" s="20"/>
      <c r="F244" s="2"/>
      <c r="G244" s="2"/>
      <c r="H244" s="3"/>
      <c r="I244" s="1"/>
      <c r="J244" s="5"/>
      <c r="K244" s="178">
        <f t="shared" ref="K244:K255" si="65">J244*D244</f>
        <v>0</v>
      </c>
      <c r="L244" s="179" t="str">
        <f t="shared" ref="L244:L255" si="66">IF($I244&lt;=0,"",0.00144*$K244/$I244)</f>
        <v/>
      </c>
      <c r="M244" s="6"/>
      <c r="N244" s="187" t="str">
        <f t="shared" ref="N244:N255" si="67">IF(ISNUMBER(F244),IF(ISNUMBER($M244),($M244*$F244),$L244*$F244),"")</f>
        <v/>
      </c>
      <c r="O244" s="197" t="str">
        <f t="shared" ref="O244:O255" si="68">IF($E244="Chlorine Dioxide",0.01506*$N244*1.091116^$H244,IF($E244="Ozone", 0.397*$N244*1.09757^$H244,"N/A"))</f>
        <v>N/A</v>
      </c>
    </row>
    <row r="245" spans="1:15" ht="18" x14ac:dyDescent="0.25">
      <c r="A245" s="92">
        <v>17</v>
      </c>
      <c r="B245" s="34"/>
      <c r="C245" s="11"/>
      <c r="D245" s="11"/>
      <c r="E245" s="12"/>
      <c r="F245" s="7"/>
      <c r="G245" s="7"/>
      <c r="H245" s="8"/>
      <c r="I245" s="4"/>
      <c r="J245" s="9"/>
      <c r="K245" s="180">
        <f t="shared" si="65"/>
        <v>0</v>
      </c>
      <c r="L245" s="179" t="str">
        <f t="shared" si="66"/>
        <v/>
      </c>
      <c r="M245" s="6"/>
      <c r="N245" s="187" t="str">
        <f t="shared" si="67"/>
        <v/>
      </c>
      <c r="O245" s="190" t="str">
        <f t="shared" si="68"/>
        <v>N/A</v>
      </c>
    </row>
    <row r="246" spans="1:15" ht="18" x14ac:dyDescent="0.25">
      <c r="A246" s="92">
        <v>17</v>
      </c>
      <c r="B246" s="34"/>
      <c r="C246" s="11"/>
      <c r="D246" s="11"/>
      <c r="E246" s="12"/>
      <c r="F246" s="7"/>
      <c r="G246" s="7"/>
      <c r="H246" s="8"/>
      <c r="I246" s="4"/>
      <c r="J246" s="9"/>
      <c r="K246" s="180">
        <f t="shared" si="65"/>
        <v>0</v>
      </c>
      <c r="L246" s="179" t="str">
        <f t="shared" si="66"/>
        <v/>
      </c>
      <c r="M246" s="6"/>
      <c r="N246" s="187" t="str">
        <f t="shared" si="67"/>
        <v/>
      </c>
      <c r="O246" s="190" t="str">
        <f t="shared" si="68"/>
        <v>N/A</v>
      </c>
    </row>
    <row r="247" spans="1:15" ht="18" x14ac:dyDescent="0.25">
      <c r="A247" s="92">
        <v>17</v>
      </c>
      <c r="B247" s="34"/>
      <c r="C247" s="11"/>
      <c r="D247" s="11"/>
      <c r="E247" s="12"/>
      <c r="F247" s="7"/>
      <c r="G247" s="7"/>
      <c r="H247" s="8"/>
      <c r="I247" s="4"/>
      <c r="J247" s="9"/>
      <c r="K247" s="180">
        <f t="shared" si="65"/>
        <v>0</v>
      </c>
      <c r="L247" s="179" t="str">
        <f t="shared" si="66"/>
        <v/>
      </c>
      <c r="M247" s="6"/>
      <c r="N247" s="187" t="str">
        <f t="shared" si="67"/>
        <v/>
      </c>
      <c r="O247" s="190" t="str">
        <f t="shared" si="68"/>
        <v>N/A</v>
      </c>
    </row>
    <row r="248" spans="1:15" ht="18" x14ac:dyDescent="0.25">
      <c r="A248" s="92">
        <v>17</v>
      </c>
      <c r="B248" s="34"/>
      <c r="C248" s="11"/>
      <c r="D248" s="11"/>
      <c r="E248" s="12"/>
      <c r="F248" s="7"/>
      <c r="G248" s="7"/>
      <c r="H248" s="8"/>
      <c r="I248" s="4"/>
      <c r="J248" s="9"/>
      <c r="K248" s="180">
        <f t="shared" si="65"/>
        <v>0</v>
      </c>
      <c r="L248" s="179" t="str">
        <f t="shared" si="66"/>
        <v/>
      </c>
      <c r="M248" s="6"/>
      <c r="N248" s="187" t="str">
        <f t="shared" si="67"/>
        <v/>
      </c>
      <c r="O248" s="190" t="str">
        <f t="shared" si="68"/>
        <v>N/A</v>
      </c>
    </row>
    <row r="249" spans="1:15" ht="18" x14ac:dyDescent="0.25">
      <c r="A249" s="92">
        <v>17</v>
      </c>
      <c r="B249" s="34"/>
      <c r="C249" s="11"/>
      <c r="D249" s="11"/>
      <c r="E249" s="12"/>
      <c r="F249" s="7"/>
      <c r="G249" s="7"/>
      <c r="H249" s="8"/>
      <c r="I249" s="4"/>
      <c r="J249" s="9"/>
      <c r="K249" s="180">
        <f t="shared" si="65"/>
        <v>0</v>
      </c>
      <c r="L249" s="179" t="str">
        <f t="shared" si="66"/>
        <v/>
      </c>
      <c r="M249" s="6"/>
      <c r="N249" s="187" t="str">
        <f t="shared" si="67"/>
        <v/>
      </c>
      <c r="O249" s="190" t="str">
        <f t="shared" si="68"/>
        <v>N/A</v>
      </c>
    </row>
    <row r="250" spans="1:15" ht="18" x14ac:dyDescent="0.25">
      <c r="A250" s="92">
        <v>17</v>
      </c>
      <c r="B250" s="34"/>
      <c r="C250" s="11"/>
      <c r="D250" s="11"/>
      <c r="E250" s="12"/>
      <c r="F250" s="7"/>
      <c r="G250" s="7"/>
      <c r="H250" s="8"/>
      <c r="I250" s="4"/>
      <c r="J250" s="9"/>
      <c r="K250" s="180">
        <f t="shared" si="65"/>
        <v>0</v>
      </c>
      <c r="L250" s="179" t="str">
        <f t="shared" si="66"/>
        <v/>
      </c>
      <c r="M250" s="6"/>
      <c r="N250" s="187" t="str">
        <f t="shared" si="67"/>
        <v/>
      </c>
      <c r="O250" s="190" t="str">
        <f t="shared" si="68"/>
        <v>N/A</v>
      </c>
    </row>
    <row r="251" spans="1:15" ht="18" x14ac:dyDescent="0.25">
      <c r="A251" s="92">
        <v>17</v>
      </c>
      <c r="B251" s="34"/>
      <c r="C251" s="11"/>
      <c r="D251" s="11"/>
      <c r="E251" s="12"/>
      <c r="F251" s="7"/>
      <c r="G251" s="7"/>
      <c r="H251" s="8"/>
      <c r="I251" s="4"/>
      <c r="J251" s="9"/>
      <c r="K251" s="180">
        <f t="shared" si="65"/>
        <v>0</v>
      </c>
      <c r="L251" s="179" t="str">
        <f t="shared" si="66"/>
        <v/>
      </c>
      <c r="M251" s="6"/>
      <c r="N251" s="187" t="str">
        <f t="shared" si="67"/>
        <v/>
      </c>
      <c r="O251" s="190" t="str">
        <f t="shared" si="68"/>
        <v>N/A</v>
      </c>
    </row>
    <row r="252" spans="1:15" ht="18" x14ac:dyDescent="0.25">
      <c r="A252" s="92">
        <v>17</v>
      </c>
      <c r="B252" s="34"/>
      <c r="C252" s="11"/>
      <c r="D252" s="11"/>
      <c r="E252" s="12"/>
      <c r="F252" s="7"/>
      <c r="G252" s="7"/>
      <c r="H252" s="8"/>
      <c r="I252" s="4"/>
      <c r="J252" s="9"/>
      <c r="K252" s="180">
        <f t="shared" si="65"/>
        <v>0</v>
      </c>
      <c r="L252" s="179" t="str">
        <f t="shared" si="66"/>
        <v/>
      </c>
      <c r="M252" s="6"/>
      <c r="N252" s="187" t="str">
        <f t="shared" si="67"/>
        <v/>
      </c>
      <c r="O252" s="190" t="str">
        <f t="shared" si="68"/>
        <v>N/A</v>
      </c>
    </row>
    <row r="253" spans="1:15" ht="18" x14ac:dyDescent="0.25">
      <c r="A253" s="92">
        <v>17</v>
      </c>
      <c r="B253" s="34"/>
      <c r="C253" s="11"/>
      <c r="D253" s="11"/>
      <c r="E253" s="12"/>
      <c r="F253" s="7"/>
      <c r="G253" s="7"/>
      <c r="H253" s="8"/>
      <c r="I253" s="4"/>
      <c r="J253" s="9"/>
      <c r="K253" s="180">
        <f t="shared" si="65"/>
        <v>0</v>
      </c>
      <c r="L253" s="179" t="str">
        <f t="shared" si="66"/>
        <v/>
      </c>
      <c r="M253" s="6"/>
      <c r="N253" s="187" t="str">
        <f t="shared" si="67"/>
        <v/>
      </c>
      <c r="O253" s="190" t="str">
        <f t="shared" si="68"/>
        <v>N/A</v>
      </c>
    </row>
    <row r="254" spans="1:15" ht="18" x14ac:dyDescent="0.25">
      <c r="A254" s="92">
        <v>17</v>
      </c>
      <c r="B254" s="34"/>
      <c r="C254" s="11"/>
      <c r="D254" s="11"/>
      <c r="E254" s="12"/>
      <c r="F254" s="7"/>
      <c r="G254" s="7"/>
      <c r="H254" s="8"/>
      <c r="I254" s="4"/>
      <c r="J254" s="9"/>
      <c r="K254" s="180">
        <f t="shared" si="65"/>
        <v>0</v>
      </c>
      <c r="L254" s="179" t="str">
        <f t="shared" si="66"/>
        <v/>
      </c>
      <c r="M254" s="6"/>
      <c r="N254" s="187" t="str">
        <f t="shared" si="67"/>
        <v/>
      </c>
      <c r="O254" s="190" t="str">
        <f t="shared" si="68"/>
        <v>N/A</v>
      </c>
    </row>
    <row r="255" spans="1:15" ht="18" x14ac:dyDescent="0.25">
      <c r="A255" s="74">
        <v>17</v>
      </c>
      <c r="B255" s="34"/>
      <c r="C255" s="11"/>
      <c r="D255" s="11"/>
      <c r="E255" s="12"/>
      <c r="F255" s="7"/>
      <c r="G255" s="7"/>
      <c r="H255" s="8"/>
      <c r="I255" s="4"/>
      <c r="J255" s="9"/>
      <c r="K255" s="180">
        <f t="shared" si="65"/>
        <v>0</v>
      </c>
      <c r="L255" s="179" t="str">
        <f t="shared" si="66"/>
        <v/>
      </c>
      <c r="M255" s="6"/>
      <c r="N255" s="187" t="str">
        <f t="shared" si="67"/>
        <v/>
      </c>
      <c r="O255" s="190" t="str">
        <f t="shared" si="68"/>
        <v>N/A</v>
      </c>
    </row>
    <row r="256" spans="1:15" ht="15.75" thickBot="1" x14ac:dyDescent="0.3">
      <c r="A256" s="75" t="s">
        <v>48</v>
      </c>
      <c r="B256" s="76"/>
      <c r="C256" s="77"/>
      <c r="D256" s="77"/>
      <c r="E256" s="77"/>
      <c r="F256" s="78"/>
      <c r="G256" s="78"/>
      <c r="H256" s="79"/>
      <c r="I256" s="80"/>
      <c r="J256" s="81"/>
      <c r="K256" s="181">
        <f>SUM(K244:K255)</f>
        <v>0</v>
      </c>
      <c r="L256" s="182">
        <f>SUM(L244:L255)</f>
        <v>0</v>
      </c>
      <c r="M256" s="182">
        <f>SUM(M244:M255)</f>
        <v>0</v>
      </c>
      <c r="N256" s="191">
        <f>SUM(N244:N255)</f>
        <v>0</v>
      </c>
      <c r="O256" s="192">
        <f>SUM($O244:$O255)</f>
        <v>0</v>
      </c>
    </row>
    <row r="257" spans="1:15" ht="18" x14ac:dyDescent="0.25">
      <c r="A257" s="91">
        <v>18</v>
      </c>
      <c r="B257" s="33"/>
      <c r="C257" s="21"/>
      <c r="D257" s="21"/>
      <c r="E257" s="22"/>
      <c r="F257" s="23"/>
      <c r="G257" s="23"/>
      <c r="H257" s="24"/>
      <c r="I257" s="25"/>
      <c r="J257" s="26"/>
      <c r="K257" s="183">
        <f t="shared" ref="K257:K268" si="69">J257*D257</f>
        <v>0</v>
      </c>
      <c r="L257" s="184" t="str">
        <f t="shared" ref="L257:L268" si="70">IF($I257&lt;=0,"",0.00144*$K257/$I257)</f>
        <v/>
      </c>
      <c r="M257" s="27"/>
      <c r="N257" s="193" t="str">
        <f t="shared" ref="N257:N268" si="71">IF(ISNUMBER(F257),IF(ISNUMBER($M257),($M257*$F257),$L257*$F257),"")</f>
        <v/>
      </c>
      <c r="O257" s="194" t="str">
        <f t="shared" ref="O257:O268" si="72">IF($E257="Chlorine Dioxide",0.01506*$N257*1.091116^$H257,IF($E257="Ozone", 0.397*$N257*1.09757^$H257,"N/A"))</f>
        <v>N/A</v>
      </c>
    </row>
    <row r="258" spans="1:15" ht="18" x14ac:dyDescent="0.25">
      <c r="A258" s="92">
        <v>18</v>
      </c>
      <c r="B258" s="34"/>
      <c r="C258" s="11"/>
      <c r="D258" s="11"/>
      <c r="E258" s="12"/>
      <c r="F258" s="7"/>
      <c r="G258" s="7"/>
      <c r="H258" s="8"/>
      <c r="I258" s="4"/>
      <c r="J258" s="9"/>
      <c r="K258" s="180">
        <f t="shared" si="69"/>
        <v>0</v>
      </c>
      <c r="L258" s="179" t="str">
        <f t="shared" si="70"/>
        <v/>
      </c>
      <c r="M258" s="6"/>
      <c r="N258" s="187" t="str">
        <f t="shared" si="71"/>
        <v/>
      </c>
      <c r="O258" s="190" t="str">
        <f t="shared" si="72"/>
        <v>N/A</v>
      </c>
    </row>
    <row r="259" spans="1:15" ht="18" x14ac:dyDescent="0.25">
      <c r="A259" s="92">
        <v>18</v>
      </c>
      <c r="B259" s="34"/>
      <c r="C259" s="11"/>
      <c r="D259" s="11"/>
      <c r="E259" s="12"/>
      <c r="F259" s="7"/>
      <c r="G259" s="7"/>
      <c r="H259" s="8"/>
      <c r="I259" s="4"/>
      <c r="J259" s="9"/>
      <c r="K259" s="180">
        <f t="shared" si="69"/>
        <v>0</v>
      </c>
      <c r="L259" s="179" t="str">
        <f t="shared" si="70"/>
        <v/>
      </c>
      <c r="M259" s="6"/>
      <c r="N259" s="187" t="str">
        <f t="shared" si="71"/>
        <v/>
      </c>
      <c r="O259" s="190" t="str">
        <f t="shared" si="72"/>
        <v>N/A</v>
      </c>
    </row>
    <row r="260" spans="1:15" ht="18" x14ac:dyDescent="0.25">
      <c r="A260" s="92">
        <v>18</v>
      </c>
      <c r="B260" s="34"/>
      <c r="C260" s="11"/>
      <c r="D260" s="11"/>
      <c r="E260" s="12"/>
      <c r="F260" s="7"/>
      <c r="G260" s="7"/>
      <c r="H260" s="8"/>
      <c r="I260" s="4"/>
      <c r="J260" s="9"/>
      <c r="K260" s="180">
        <f t="shared" si="69"/>
        <v>0</v>
      </c>
      <c r="L260" s="179" t="str">
        <f t="shared" si="70"/>
        <v/>
      </c>
      <c r="M260" s="6"/>
      <c r="N260" s="187" t="str">
        <f t="shared" si="71"/>
        <v/>
      </c>
      <c r="O260" s="190" t="str">
        <f t="shared" si="72"/>
        <v>N/A</v>
      </c>
    </row>
    <row r="261" spans="1:15" ht="18" x14ac:dyDescent="0.25">
      <c r="A261" s="92">
        <v>18</v>
      </c>
      <c r="B261" s="34"/>
      <c r="C261" s="11"/>
      <c r="D261" s="11"/>
      <c r="E261" s="12"/>
      <c r="F261" s="7"/>
      <c r="G261" s="7"/>
      <c r="H261" s="8"/>
      <c r="I261" s="4"/>
      <c r="J261" s="9"/>
      <c r="K261" s="180">
        <f t="shared" si="69"/>
        <v>0</v>
      </c>
      <c r="L261" s="179" t="str">
        <f t="shared" si="70"/>
        <v/>
      </c>
      <c r="M261" s="6"/>
      <c r="N261" s="187" t="str">
        <f t="shared" si="71"/>
        <v/>
      </c>
      <c r="O261" s="190" t="str">
        <f t="shared" si="72"/>
        <v>N/A</v>
      </c>
    </row>
    <row r="262" spans="1:15" ht="18" x14ac:dyDescent="0.25">
      <c r="A262" s="92">
        <v>18</v>
      </c>
      <c r="B262" s="34"/>
      <c r="C262" s="11"/>
      <c r="D262" s="11"/>
      <c r="E262" s="12"/>
      <c r="F262" s="7"/>
      <c r="G262" s="7"/>
      <c r="H262" s="8"/>
      <c r="I262" s="4"/>
      <c r="J262" s="9"/>
      <c r="K262" s="180">
        <f t="shared" si="69"/>
        <v>0</v>
      </c>
      <c r="L262" s="179" t="str">
        <f t="shared" si="70"/>
        <v/>
      </c>
      <c r="M262" s="6"/>
      <c r="N262" s="187" t="str">
        <f t="shared" si="71"/>
        <v/>
      </c>
      <c r="O262" s="190" t="str">
        <f t="shared" si="72"/>
        <v>N/A</v>
      </c>
    </row>
    <row r="263" spans="1:15" ht="18" x14ac:dyDescent="0.25">
      <c r="A263" s="92">
        <v>18</v>
      </c>
      <c r="B263" s="34"/>
      <c r="C263" s="11"/>
      <c r="D263" s="11"/>
      <c r="E263" s="12"/>
      <c r="F263" s="7"/>
      <c r="G263" s="7"/>
      <c r="H263" s="8"/>
      <c r="I263" s="4"/>
      <c r="J263" s="9"/>
      <c r="K263" s="180">
        <f t="shared" si="69"/>
        <v>0</v>
      </c>
      <c r="L263" s="179" t="str">
        <f t="shared" si="70"/>
        <v/>
      </c>
      <c r="M263" s="6"/>
      <c r="N263" s="187" t="str">
        <f t="shared" si="71"/>
        <v/>
      </c>
      <c r="O263" s="190" t="str">
        <f t="shared" si="72"/>
        <v>N/A</v>
      </c>
    </row>
    <row r="264" spans="1:15" ht="18" x14ac:dyDescent="0.25">
      <c r="A264" s="92">
        <v>18</v>
      </c>
      <c r="B264" s="34"/>
      <c r="C264" s="11"/>
      <c r="D264" s="11"/>
      <c r="E264" s="12"/>
      <c r="F264" s="7"/>
      <c r="G264" s="7"/>
      <c r="H264" s="8"/>
      <c r="I264" s="4"/>
      <c r="J264" s="9"/>
      <c r="K264" s="180">
        <f t="shared" si="69"/>
        <v>0</v>
      </c>
      <c r="L264" s="179" t="str">
        <f t="shared" si="70"/>
        <v/>
      </c>
      <c r="M264" s="6"/>
      <c r="N264" s="187" t="str">
        <f t="shared" si="71"/>
        <v/>
      </c>
      <c r="O264" s="190" t="str">
        <f t="shared" si="72"/>
        <v>N/A</v>
      </c>
    </row>
    <row r="265" spans="1:15" ht="18" x14ac:dyDescent="0.25">
      <c r="A265" s="92">
        <v>18</v>
      </c>
      <c r="B265" s="34"/>
      <c r="C265" s="11"/>
      <c r="D265" s="11"/>
      <c r="E265" s="12"/>
      <c r="F265" s="7"/>
      <c r="G265" s="7"/>
      <c r="H265" s="8"/>
      <c r="I265" s="4"/>
      <c r="J265" s="9"/>
      <c r="K265" s="180">
        <f t="shared" si="69"/>
        <v>0</v>
      </c>
      <c r="L265" s="179" t="str">
        <f t="shared" si="70"/>
        <v/>
      </c>
      <c r="M265" s="6"/>
      <c r="N265" s="187" t="str">
        <f t="shared" si="71"/>
        <v/>
      </c>
      <c r="O265" s="190" t="str">
        <f t="shared" si="72"/>
        <v>N/A</v>
      </c>
    </row>
    <row r="266" spans="1:15" ht="18" x14ac:dyDescent="0.25">
      <c r="A266" s="92">
        <v>18</v>
      </c>
      <c r="B266" s="34"/>
      <c r="C266" s="11"/>
      <c r="D266" s="11"/>
      <c r="E266" s="12"/>
      <c r="F266" s="7"/>
      <c r="G266" s="7"/>
      <c r="H266" s="8"/>
      <c r="I266" s="4"/>
      <c r="J266" s="9"/>
      <c r="K266" s="180">
        <f t="shared" si="69"/>
        <v>0</v>
      </c>
      <c r="L266" s="179" t="str">
        <f t="shared" si="70"/>
        <v/>
      </c>
      <c r="M266" s="6"/>
      <c r="N266" s="187" t="str">
        <f t="shared" si="71"/>
        <v/>
      </c>
      <c r="O266" s="190" t="str">
        <f t="shared" si="72"/>
        <v>N/A</v>
      </c>
    </row>
    <row r="267" spans="1:15" ht="18" x14ac:dyDescent="0.25">
      <c r="A267" s="92">
        <v>18</v>
      </c>
      <c r="B267" s="34"/>
      <c r="C267" s="11"/>
      <c r="D267" s="11"/>
      <c r="E267" s="12"/>
      <c r="F267" s="7"/>
      <c r="G267" s="7"/>
      <c r="H267" s="8"/>
      <c r="I267" s="4"/>
      <c r="J267" s="9"/>
      <c r="K267" s="180">
        <f t="shared" si="69"/>
        <v>0</v>
      </c>
      <c r="L267" s="179" t="str">
        <f t="shared" si="70"/>
        <v/>
      </c>
      <c r="M267" s="6"/>
      <c r="N267" s="187" t="str">
        <f t="shared" si="71"/>
        <v/>
      </c>
      <c r="O267" s="190" t="str">
        <f t="shared" si="72"/>
        <v>N/A</v>
      </c>
    </row>
    <row r="268" spans="1:15" ht="18" x14ac:dyDescent="0.25">
      <c r="A268" s="74">
        <v>18</v>
      </c>
      <c r="B268" s="34"/>
      <c r="C268" s="11"/>
      <c r="D268" s="11"/>
      <c r="E268" s="12"/>
      <c r="F268" s="7"/>
      <c r="G268" s="7"/>
      <c r="H268" s="8"/>
      <c r="I268" s="4"/>
      <c r="J268" s="9"/>
      <c r="K268" s="180">
        <f t="shared" si="69"/>
        <v>0</v>
      </c>
      <c r="L268" s="179" t="str">
        <f t="shared" si="70"/>
        <v/>
      </c>
      <c r="M268" s="6"/>
      <c r="N268" s="187" t="str">
        <f t="shared" si="71"/>
        <v/>
      </c>
      <c r="O268" s="190" t="str">
        <f t="shared" si="72"/>
        <v>N/A</v>
      </c>
    </row>
    <row r="269" spans="1:15" ht="15.75" thickBot="1" x14ac:dyDescent="0.3">
      <c r="A269" s="82" t="s">
        <v>48</v>
      </c>
      <c r="B269" s="83"/>
      <c r="C269" s="84"/>
      <c r="D269" s="84"/>
      <c r="E269" s="84"/>
      <c r="F269" s="85"/>
      <c r="G269" s="85"/>
      <c r="H269" s="86"/>
      <c r="I269" s="87"/>
      <c r="J269" s="88"/>
      <c r="K269" s="185">
        <f>SUM(K257:K268)</f>
        <v>0</v>
      </c>
      <c r="L269" s="186">
        <f>SUM(L257:L268)</f>
        <v>0</v>
      </c>
      <c r="M269" s="186">
        <f>SUM(M257:M268)</f>
        <v>0</v>
      </c>
      <c r="N269" s="195">
        <f>SUM(N257:N268)</f>
        <v>0</v>
      </c>
      <c r="O269" s="196">
        <f>SUM($O257:$O268)</f>
        <v>0</v>
      </c>
    </row>
    <row r="270" spans="1:15" ht="18" x14ac:dyDescent="0.25">
      <c r="A270" s="93">
        <v>19</v>
      </c>
      <c r="B270" s="35"/>
      <c r="C270" s="19"/>
      <c r="D270" s="19"/>
      <c r="E270" s="20"/>
      <c r="F270" s="2"/>
      <c r="G270" s="2"/>
      <c r="H270" s="3"/>
      <c r="I270" s="1"/>
      <c r="J270" s="5"/>
      <c r="K270" s="178">
        <f t="shared" ref="K270:K281" si="73">J270*D270</f>
        <v>0</v>
      </c>
      <c r="L270" s="179" t="str">
        <f t="shared" ref="L270:L281" si="74">IF($I270&lt;=0,"",0.00144*$K270/$I270)</f>
        <v/>
      </c>
      <c r="M270" s="6"/>
      <c r="N270" s="187" t="str">
        <f t="shared" ref="N270:N281" si="75">IF(ISNUMBER(F270),IF(ISNUMBER($M270),($M270*$F270),$L270*$F270),"")</f>
        <v/>
      </c>
      <c r="O270" s="197" t="str">
        <f t="shared" ref="O270:O281" si="76">IF($E270="Chlorine Dioxide",0.01506*$N270*1.091116^$H270,IF($E270="Ozone", 0.397*$N270*1.09757^$H270,"N/A"))</f>
        <v>N/A</v>
      </c>
    </row>
    <row r="271" spans="1:15" ht="18" x14ac:dyDescent="0.25">
      <c r="A271" s="92">
        <v>19</v>
      </c>
      <c r="B271" s="34"/>
      <c r="C271" s="11"/>
      <c r="D271" s="11"/>
      <c r="E271" s="12"/>
      <c r="F271" s="7"/>
      <c r="G271" s="7"/>
      <c r="H271" s="8"/>
      <c r="I271" s="4"/>
      <c r="J271" s="9"/>
      <c r="K271" s="180">
        <f t="shared" si="73"/>
        <v>0</v>
      </c>
      <c r="L271" s="179" t="str">
        <f t="shared" si="74"/>
        <v/>
      </c>
      <c r="M271" s="6"/>
      <c r="N271" s="187" t="str">
        <f t="shared" si="75"/>
        <v/>
      </c>
      <c r="O271" s="190" t="str">
        <f t="shared" si="76"/>
        <v>N/A</v>
      </c>
    </row>
    <row r="272" spans="1:15" ht="18" x14ac:dyDescent="0.25">
      <c r="A272" s="92">
        <v>19</v>
      </c>
      <c r="B272" s="34"/>
      <c r="C272" s="11"/>
      <c r="D272" s="11"/>
      <c r="E272" s="12"/>
      <c r="F272" s="7"/>
      <c r="G272" s="7"/>
      <c r="H272" s="8"/>
      <c r="I272" s="4"/>
      <c r="J272" s="9"/>
      <c r="K272" s="180">
        <f t="shared" si="73"/>
        <v>0</v>
      </c>
      <c r="L272" s="179" t="str">
        <f t="shared" si="74"/>
        <v/>
      </c>
      <c r="M272" s="6"/>
      <c r="N272" s="187" t="str">
        <f t="shared" si="75"/>
        <v/>
      </c>
      <c r="O272" s="190" t="str">
        <f t="shared" si="76"/>
        <v>N/A</v>
      </c>
    </row>
    <row r="273" spans="1:15" ht="18" x14ac:dyDescent="0.25">
      <c r="A273" s="92">
        <v>19</v>
      </c>
      <c r="B273" s="34"/>
      <c r="C273" s="11"/>
      <c r="D273" s="11"/>
      <c r="E273" s="12"/>
      <c r="F273" s="7"/>
      <c r="G273" s="7"/>
      <c r="H273" s="8"/>
      <c r="I273" s="4"/>
      <c r="J273" s="9"/>
      <c r="K273" s="180">
        <f t="shared" si="73"/>
        <v>0</v>
      </c>
      <c r="L273" s="179" t="str">
        <f t="shared" si="74"/>
        <v/>
      </c>
      <c r="M273" s="6"/>
      <c r="N273" s="187" t="str">
        <f t="shared" si="75"/>
        <v/>
      </c>
      <c r="O273" s="190" t="str">
        <f t="shared" si="76"/>
        <v>N/A</v>
      </c>
    </row>
    <row r="274" spans="1:15" ht="18" x14ac:dyDescent="0.25">
      <c r="A274" s="92">
        <v>19</v>
      </c>
      <c r="B274" s="34"/>
      <c r="C274" s="11"/>
      <c r="D274" s="11"/>
      <c r="E274" s="12"/>
      <c r="F274" s="7"/>
      <c r="G274" s="7"/>
      <c r="H274" s="8"/>
      <c r="I274" s="4"/>
      <c r="J274" s="9"/>
      <c r="K274" s="180">
        <f t="shared" si="73"/>
        <v>0</v>
      </c>
      <c r="L274" s="179" t="str">
        <f t="shared" si="74"/>
        <v/>
      </c>
      <c r="M274" s="6"/>
      <c r="N274" s="187" t="str">
        <f t="shared" si="75"/>
        <v/>
      </c>
      <c r="O274" s="190" t="str">
        <f t="shared" si="76"/>
        <v>N/A</v>
      </c>
    </row>
    <row r="275" spans="1:15" ht="18" x14ac:dyDescent="0.25">
      <c r="A275" s="92">
        <v>19</v>
      </c>
      <c r="B275" s="34"/>
      <c r="C275" s="11"/>
      <c r="D275" s="11"/>
      <c r="E275" s="12"/>
      <c r="F275" s="7"/>
      <c r="G275" s="7"/>
      <c r="H275" s="8"/>
      <c r="I275" s="4"/>
      <c r="J275" s="9"/>
      <c r="K275" s="180">
        <f t="shared" si="73"/>
        <v>0</v>
      </c>
      <c r="L275" s="179" t="str">
        <f t="shared" si="74"/>
        <v/>
      </c>
      <c r="M275" s="6"/>
      <c r="N275" s="187" t="str">
        <f t="shared" si="75"/>
        <v/>
      </c>
      <c r="O275" s="190" t="str">
        <f t="shared" si="76"/>
        <v>N/A</v>
      </c>
    </row>
    <row r="276" spans="1:15" ht="18" x14ac:dyDescent="0.25">
      <c r="A276" s="92">
        <v>19</v>
      </c>
      <c r="B276" s="34"/>
      <c r="C276" s="11"/>
      <c r="D276" s="11"/>
      <c r="E276" s="12"/>
      <c r="F276" s="7"/>
      <c r="G276" s="7"/>
      <c r="H276" s="8"/>
      <c r="I276" s="4"/>
      <c r="J276" s="9"/>
      <c r="K276" s="180">
        <f t="shared" si="73"/>
        <v>0</v>
      </c>
      <c r="L276" s="179" t="str">
        <f t="shared" si="74"/>
        <v/>
      </c>
      <c r="M276" s="6"/>
      <c r="N276" s="187" t="str">
        <f t="shared" si="75"/>
        <v/>
      </c>
      <c r="O276" s="190" t="str">
        <f t="shared" si="76"/>
        <v>N/A</v>
      </c>
    </row>
    <row r="277" spans="1:15" ht="18" x14ac:dyDescent="0.25">
      <c r="A277" s="92">
        <v>19</v>
      </c>
      <c r="B277" s="34"/>
      <c r="C277" s="11"/>
      <c r="D277" s="11"/>
      <c r="E277" s="12"/>
      <c r="F277" s="7"/>
      <c r="G277" s="7"/>
      <c r="H277" s="8"/>
      <c r="I277" s="4"/>
      <c r="J277" s="9"/>
      <c r="K277" s="180">
        <f t="shared" si="73"/>
        <v>0</v>
      </c>
      <c r="L277" s="179" t="str">
        <f t="shared" si="74"/>
        <v/>
      </c>
      <c r="M277" s="6"/>
      <c r="N277" s="187" t="str">
        <f t="shared" si="75"/>
        <v/>
      </c>
      <c r="O277" s="190" t="str">
        <f t="shared" si="76"/>
        <v>N/A</v>
      </c>
    </row>
    <row r="278" spans="1:15" ht="18" x14ac:dyDescent="0.25">
      <c r="A278" s="92">
        <v>19</v>
      </c>
      <c r="B278" s="34"/>
      <c r="C278" s="11"/>
      <c r="D278" s="11"/>
      <c r="E278" s="12"/>
      <c r="F278" s="7"/>
      <c r="G278" s="7"/>
      <c r="H278" s="8"/>
      <c r="I278" s="4"/>
      <c r="J278" s="9"/>
      <c r="K278" s="180">
        <f t="shared" si="73"/>
        <v>0</v>
      </c>
      <c r="L278" s="179" t="str">
        <f t="shared" si="74"/>
        <v/>
      </c>
      <c r="M278" s="6"/>
      <c r="N278" s="187" t="str">
        <f t="shared" si="75"/>
        <v/>
      </c>
      <c r="O278" s="190" t="str">
        <f t="shared" si="76"/>
        <v>N/A</v>
      </c>
    </row>
    <row r="279" spans="1:15" ht="18" x14ac:dyDescent="0.25">
      <c r="A279" s="92">
        <v>19</v>
      </c>
      <c r="B279" s="34"/>
      <c r="C279" s="11"/>
      <c r="D279" s="11"/>
      <c r="E279" s="12"/>
      <c r="F279" s="7"/>
      <c r="G279" s="7"/>
      <c r="H279" s="8"/>
      <c r="I279" s="4"/>
      <c r="J279" s="9"/>
      <c r="K279" s="180">
        <f t="shared" si="73"/>
        <v>0</v>
      </c>
      <c r="L279" s="179" t="str">
        <f t="shared" si="74"/>
        <v/>
      </c>
      <c r="M279" s="6"/>
      <c r="N279" s="187" t="str">
        <f t="shared" si="75"/>
        <v/>
      </c>
      <c r="O279" s="190" t="str">
        <f t="shared" si="76"/>
        <v>N/A</v>
      </c>
    </row>
    <row r="280" spans="1:15" ht="18" x14ac:dyDescent="0.25">
      <c r="A280" s="92">
        <v>19</v>
      </c>
      <c r="B280" s="34"/>
      <c r="C280" s="11"/>
      <c r="D280" s="11"/>
      <c r="E280" s="12"/>
      <c r="F280" s="7"/>
      <c r="G280" s="7"/>
      <c r="H280" s="8"/>
      <c r="I280" s="4"/>
      <c r="J280" s="9"/>
      <c r="K280" s="180">
        <f t="shared" si="73"/>
        <v>0</v>
      </c>
      <c r="L280" s="179" t="str">
        <f t="shared" si="74"/>
        <v/>
      </c>
      <c r="M280" s="6"/>
      <c r="N280" s="187" t="str">
        <f t="shared" si="75"/>
        <v/>
      </c>
      <c r="O280" s="190" t="str">
        <f t="shared" si="76"/>
        <v>N/A</v>
      </c>
    </row>
    <row r="281" spans="1:15" ht="18" x14ac:dyDescent="0.25">
      <c r="A281" s="74">
        <v>19</v>
      </c>
      <c r="B281" s="34"/>
      <c r="C281" s="11"/>
      <c r="D281" s="11"/>
      <c r="E281" s="12"/>
      <c r="F281" s="7"/>
      <c r="G281" s="7"/>
      <c r="H281" s="8"/>
      <c r="I281" s="4"/>
      <c r="J281" s="9"/>
      <c r="K281" s="180">
        <f t="shared" si="73"/>
        <v>0</v>
      </c>
      <c r="L281" s="179" t="str">
        <f t="shared" si="74"/>
        <v/>
      </c>
      <c r="M281" s="6"/>
      <c r="N281" s="187" t="str">
        <f t="shared" si="75"/>
        <v/>
      </c>
      <c r="O281" s="190" t="str">
        <f t="shared" si="76"/>
        <v>N/A</v>
      </c>
    </row>
    <row r="282" spans="1:15" ht="15.75" thickBot="1" x14ac:dyDescent="0.3">
      <c r="A282" s="75" t="s">
        <v>48</v>
      </c>
      <c r="B282" s="76"/>
      <c r="C282" s="77"/>
      <c r="D282" s="77"/>
      <c r="E282" s="77"/>
      <c r="F282" s="78"/>
      <c r="G282" s="78"/>
      <c r="H282" s="79"/>
      <c r="I282" s="80"/>
      <c r="J282" s="81"/>
      <c r="K282" s="181">
        <f>SUM(K270:K281)</f>
        <v>0</v>
      </c>
      <c r="L282" s="182">
        <f>SUM(L270:L281)</f>
        <v>0</v>
      </c>
      <c r="M282" s="182">
        <f>SUM(M270:M281)</f>
        <v>0</v>
      </c>
      <c r="N282" s="191">
        <f>SUM(N270:N281)</f>
        <v>0</v>
      </c>
      <c r="O282" s="192">
        <f>SUM($O270:$O281)</f>
        <v>0</v>
      </c>
    </row>
    <row r="283" spans="1:15" ht="18" x14ac:dyDescent="0.25">
      <c r="A283" s="91">
        <v>20</v>
      </c>
      <c r="B283" s="33"/>
      <c r="C283" s="21"/>
      <c r="D283" s="21"/>
      <c r="E283" s="22"/>
      <c r="F283" s="23"/>
      <c r="G283" s="23"/>
      <c r="H283" s="24"/>
      <c r="I283" s="25"/>
      <c r="J283" s="26"/>
      <c r="K283" s="183">
        <f t="shared" ref="K283:K294" si="77">J283*D283</f>
        <v>0</v>
      </c>
      <c r="L283" s="184" t="str">
        <f t="shared" ref="L283:L294" si="78">IF($I283&lt;=0,"",0.00144*$K283/$I283)</f>
        <v/>
      </c>
      <c r="M283" s="27"/>
      <c r="N283" s="193" t="str">
        <f t="shared" ref="N283:N294" si="79">IF(ISNUMBER(F283),IF(ISNUMBER($M283),($M283*$F283),$L283*$F283),"")</f>
        <v/>
      </c>
      <c r="O283" s="194" t="str">
        <f t="shared" ref="O283:O294" si="80">IF($E283="Chlorine Dioxide",0.01506*$N283*1.091116^$H283,IF($E283="Ozone", 0.397*$N283*1.09757^$H283,"N/A"))</f>
        <v>N/A</v>
      </c>
    </row>
    <row r="284" spans="1:15" ht="15" customHeight="1" x14ac:dyDescent="0.25">
      <c r="A284" s="92">
        <v>20</v>
      </c>
      <c r="B284" s="34"/>
      <c r="C284" s="11"/>
      <c r="D284" s="11"/>
      <c r="E284" s="12"/>
      <c r="F284" s="7"/>
      <c r="G284" s="7"/>
      <c r="H284" s="8"/>
      <c r="I284" s="4"/>
      <c r="J284" s="9"/>
      <c r="K284" s="180">
        <f t="shared" si="77"/>
        <v>0</v>
      </c>
      <c r="L284" s="179" t="str">
        <f t="shared" si="78"/>
        <v/>
      </c>
      <c r="M284" s="6"/>
      <c r="N284" s="187" t="str">
        <f t="shared" si="79"/>
        <v/>
      </c>
      <c r="O284" s="190" t="str">
        <f t="shared" si="80"/>
        <v>N/A</v>
      </c>
    </row>
    <row r="285" spans="1:15" ht="15" customHeight="1" x14ac:dyDescent="0.25">
      <c r="A285" s="92">
        <v>20</v>
      </c>
      <c r="B285" s="34"/>
      <c r="C285" s="11"/>
      <c r="D285" s="11"/>
      <c r="E285" s="12"/>
      <c r="F285" s="7"/>
      <c r="G285" s="7"/>
      <c r="H285" s="8"/>
      <c r="I285" s="4"/>
      <c r="J285" s="9"/>
      <c r="K285" s="180">
        <f t="shared" si="77"/>
        <v>0</v>
      </c>
      <c r="L285" s="179" t="str">
        <f t="shared" si="78"/>
        <v/>
      </c>
      <c r="M285" s="6"/>
      <c r="N285" s="187" t="str">
        <f t="shared" si="79"/>
        <v/>
      </c>
      <c r="O285" s="190" t="str">
        <f t="shared" si="80"/>
        <v>N/A</v>
      </c>
    </row>
    <row r="286" spans="1:15" ht="15" customHeight="1" x14ac:dyDescent="0.25">
      <c r="A286" s="92">
        <v>20</v>
      </c>
      <c r="B286" s="34"/>
      <c r="C286" s="11"/>
      <c r="D286" s="11"/>
      <c r="E286" s="12"/>
      <c r="F286" s="7"/>
      <c r="G286" s="7"/>
      <c r="H286" s="8"/>
      <c r="I286" s="4"/>
      <c r="J286" s="9"/>
      <c r="K286" s="180">
        <f t="shared" si="77"/>
        <v>0</v>
      </c>
      <c r="L286" s="179" t="str">
        <f t="shared" si="78"/>
        <v/>
      </c>
      <c r="M286" s="6"/>
      <c r="N286" s="187" t="str">
        <f t="shared" si="79"/>
        <v/>
      </c>
      <c r="O286" s="190" t="str">
        <f t="shared" si="80"/>
        <v>N/A</v>
      </c>
    </row>
    <row r="287" spans="1:15" ht="15" customHeight="1" x14ac:dyDescent="0.25">
      <c r="A287" s="92">
        <v>20</v>
      </c>
      <c r="B287" s="34"/>
      <c r="C287" s="11"/>
      <c r="D287" s="11"/>
      <c r="E287" s="12"/>
      <c r="F287" s="7"/>
      <c r="G287" s="7"/>
      <c r="H287" s="8"/>
      <c r="I287" s="4"/>
      <c r="J287" s="9"/>
      <c r="K287" s="180">
        <f t="shared" si="77"/>
        <v>0</v>
      </c>
      <c r="L287" s="179" t="str">
        <f t="shared" si="78"/>
        <v/>
      </c>
      <c r="M287" s="6"/>
      <c r="N287" s="187" t="str">
        <f t="shared" si="79"/>
        <v/>
      </c>
      <c r="O287" s="190" t="str">
        <f t="shared" si="80"/>
        <v>N/A</v>
      </c>
    </row>
    <row r="288" spans="1:15" ht="15" customHeight="1" x14ac:dyDescent="0.25">
      <c r="A288" s="92">
        <v>20</v>
      </c>
      <c r="B288" s="34"/>
      <c r="C288" s="11"/>
      <c r="D288" s="11"/>
      <c r="E288" s="12"/>
      <c r="F288" s="7"/>
      <c r="G288" s="7"/>
      <c r="H288" s="8"/>
      <c r="I288" s="4"/>
      <c r="J288" s="9"/>
      <c r="K288" s="180">
        <f t="shared" si="77"/>
        <v>0</v>
      </c>
      <c r="L288" s="179" t="str">
        <f t="shared" si="78"/>
        <v/>
      </c>
      <c r="M288" s="6"/>
      <c r="N288" s="187" t="str">
        <f t="shared" si="79"/>
        <v/>
      </c>
      <c r="O288" s="190" t="str">
        <f t="shared" si="80"/>
        <v>N/A</v>
      </c>
    </row>
    <row r="289" spans="1:15" ht="15" customHeight="1" x14ac:dyDescent="0.25">
      <c r="A289" s="92">
        <v>20</v>
      </c>
      <c r="B289" s="34"/>
      <c r="C289" s="11"/>
      <c r="D289" s="11"/>
      <c r="E289" s="12"/>
      <c r="F289" s="7"/>
      <c r="G289" s="7"/>
      <c r="H289" s="8"/>
      <c r="I289" s="4"/>
      <c r="J289" s="9"/>
      <c r="K289" s="180">
        <f t="shared" si="77"/>
        <v>0</v>
      </c>
      <c r="L289" s="179" t="str">
        <f t="shared" si="78"/>
        <v/>
      </c>
      <c r="M289" s="6"/>
      <c r="N289" s="187" t="str">
        <f t="shared" si="79"/>
        <v/>
      </c>
      <c r="O289" s="190" t="str">
        <f t="shared" si="80"/>
        <v>N/A</v>
      </c>
    </row>
    <row r="290" spans="1:15" ht="15" customHeight="1" x14ac:dyDescent="0.25">
      <c r="A290" s="92">
        <v>20</v>
      </c>
      <c r="B290" s="34"/>
      <c r="C290" s="11"/>
      <c r="D290" s="11"/>
      <c r="E290" s="12"/>
      <c r="F290" s="7"/>
      <c r="G290" s="7"/>
      <c r="H290" s="8"/>
      <c r="I290" s="4"/>
      <c r="J290" s="9"/>
      <c r="K290" s="180">
        <f t="shared" si="77"/>
        <v>0</v>
      </c>
      <c r="L290" s="179" t="str">
        <f t="shared" si="78"/>
        <v/>
      </c>
      <c r="M290" s="6"/>
      <c r="N290" s="187" t="str">
        <f t="shared" si="79"/>
        <v/>
      </c>
      <c r="O290" s="190" t="str">
        <f t="shared" si="80"/>
        <v>N/A</v>
      </c>
    </row>
    <row r="291" spans="1:15" ht="15" customHeight="1" x14ac:dyDescent="0.25">
      <c r="A291" s="92">
        <v>20</v>
      </c>
      <c r="B291" s="34"/>
      <c r="C291" s="11"/>
      <c r="D291" s="11"/>
      <c r="E291" s="12"/>
      <c r="F291" s="7"/>
      <c r="G291" s="7"/>
      <c r="H291" s="8"/>
      <c r="I291" s="4"/>
      <c r="J291" s="9"/>
      <c r="K291" s="180">
        <f t="shared" si="77"/>
        <v>0</v>
      </c>
      <c r="L291" s="179" t="str">
        <f t="shared" si="78"/>
        <v/>
      </c>
      <c r="M291" s="6"/>
      <c r="N291" s="187" t="str">
        <f t="shared" si="79"/>
        <v/>
      </c>
      <c r="O291" s="190" t="str">
        <f t="shared" si="80"/>
        <v>N/A</v>
      </c>
    </row>
    <row r="292" spans="1:15" ht="15" customHeight="1" x14ac:dyDescent="0.25">
      <c r="A292" s="92">
        <v>20</v>
      </c>
      <c r="B292" s="34"/>
      <c r="C292" s="11"/>
      <c r="D292" s="11"/>
      <c r="E292" s="12"/>
      <c r="F292" s="7"/>
      <c r="G292" s="7"/>
      <c r="H292" s="8"/>
      <c r="I292" s="4"/>
      <c r="J292" s="9"/>
      <c r="K292" s="180">
        <f t="shared" si="77"/>
        <v>0</v>
      </c>
      <c r="L292" s="179" t="str">
        <f t="shared" si="78"/>
        <v/>
      </c>
      <c r="M292" s="6"/>
      <c r="N292" s="187" t="str">
        <f t="shared" si="79"/>
        <v/>
      </c>
      <c r="O292" s="190" t="str">
        <f t="shared" si="80"/>
        <v>N/A</v>
      </c>
    </row>
    <row r="293" spans="1:15" ht="15" customHeight="1" x14ac:dyDescent="0.25">
      <c r="A293" s="92">
        <v>20</v>
      </c>
      <c r="B293" s="34"/>
      <c r="C293" s="11"/>
      <c r="D293" s="11"/>
      <c r="E293" s="12"/>
      <c r="F293" s="7"/>
      <c r="G293" s="7"/>
      <c r="H293" s="8"/>
      <c r="I293" s="4"/>
      <c r="J293" s="9"/>
      <c r="K293" s="180">
        <f t="shared" si="77"/>
        <v>0</v>
      </c>
      <c r="L293" s="179" t="str">
        <f t="shared" si="78"/>
        <v/>
      </c>
      <c r="M293" s="6"/>
      <c r="N293" s="187" t="str">
        <f t="shared" si="79"/>
        <v/>
      </c>
      <c r="O293" s="190" t="str">
        <f t="shared" si="80"/>
        <v>N/A</v>
      </c>
    </row>
    <row r="294" spans="1:15" ht="15" customHeight="1" x14ac:dyDescent="0.25">
      <c r="A294" s="74">
        <v>20</v>
      </c>
      <c r="B294" s="34"/>
      <c r="C294" s="11"/>
      <c r="D294" s="11"/>
      <c r="E294" s="12"/>
      <c r="F294" s="7"/>
      <c r="G294" s="7"/>
      <c r="H294" s="8"/>
      <c r="I294" s="4"/>
      <c r="J294" s="9"/>
      <c r="K294" s="180">
        <f t="shared" si="77"/>
        <v>0</v>
      </c>
      <c r="L294" s="179" t="str">
        <f t="shared" si="78"/>
        <v/>
      </c>
      <c r="M294" s="6"/>
      <c r="N294" s="187" t="str">
        <f t="shared" si="79"/>
        <v/>
      </c>
      <c r="O294" s="190" t="str">
        <f t="shared" si="80"/>
        <v>N/A</v>
      </c>
    </row>
    <row r="295" spans="1:15" ht="15" customHeight="1" thickBot="1" x14ac:dyDescent="0.3">
      <c r="A295" s="82" t="s">
        <v>48</v>
      </c>
      <c r="B295" s="83"/>
      <c r="C295" s="84"/>
      <c r="D295" s="84"/>
      <c r="E295" s="84"/>
      <c r="F295" s="85"/>
      <c r="G295" s="85"/>
      <c r="H295" s="86"/>
      <c r="I295" s="87"/>
      <c r="J295" s="88"/>
      <c r="K295" s="185">
        <f>SUM(K283:K294)</f>
        <v>0</v>
      </c>
      <c r="L295" s="186">
        <f>SUM(L283:L294)</f>
        <v>0</v>
      </c>
      <c r="M295" s="186">
        <f>SUM(M283:M294)</f>
        <v>0</v>
      </c>
      <c r="N295" s="195">
        <f>SUM(N283:N294)</f>
        <v>0</v>
      </c>
      <c r="O295" s="196">
        <f>SUM($O283:$O294)</f>
        <v>0</v>
      </c>
    </row>
    <row r="296" spans="1:15" ht="18" x14ac:dyDescent="0.25">
      <c r="A296" s="93">
        <v>21</v>
      </c>
      <c r="B296" s="35"/>
      <c r="C296" s="19"/>
      <c r="D296" s="19"/>
      <c r="E296" s="20"/>
      <c r="F296" s="2"/>
      <c r="G296" s="2"/>
      <c r="H296" s="3"/>
      <c r="I296" s="1"/>
      <c r="J296" s="5"/>
      <c r="K296" s="178">
        <f t="shared" ref="K296:K307" si="81">J296*D296</f>
        <v>0</v>
      </c>
      <c r="L296" s="179" t="str">
        <f t="shared" ref="L296:L307" si="82">IF($I296&lt;=0,"",0.00144*$K296/$I296)</f>
        <v/>
      </c>
      <c r="M296" s="6"/>
      <c r="N296" s="187" t="str">
        <f t="shared" ref="N296:N307" si="83">IF(ISNUMBER(F296),IF(ISNUMBER($M296),($M296*$F296),$L296*$F296),"")</f>
        <v/>
      </c>
      <c r="O296" s="197" t="str">
        <f t="shared" ref="O296:O307" si="84">IF($E296="Chlorine Dioxide",0.01506*$N296*1.091116^$H296,IF($E296="Ozone", 0.397*$N296*1.09757^$H296,"N/A"))</f>
        <v>N/A</v>
      </c>
    </row>
    <row r="297" spans="1:15" ht="18" x14ac:dyDescent="0.25">
      <c r="A297" s="92">
        <v>21</v>
      </c>
      <c r="B297" s="34"/>
      <c r="C297" s="11"/>
      <c r="D297" s="11"/>
      <c r="E297" s="12"/>
      <c r="F297" s="7"/>
      <c r="G297" s="7"/>
      <c r="H297" s="8"/>
      <c r="I297" s="4"/>
      <c r="J297" s="9"/>
      <c r="K297" s="180">
        <f t="shared" si="81"/>
        <v>0</v>
      </c>
      <c r="L297" s="179" t="str">
        <f t="shared" si="82"/>
        <v/>
      </c>
      <c r="M297" s="6"/>
      <c r="N297" s="187" t="str">
        <f t="shared" si="83"/>
        <v/>
      </c>
      <c r="O297" s="190" t="str">
        <f t="shared" si="84"/>
        <v>N/A</v>
      </c>
    </row>
    <row r="298" spans="1:15" ht="18" x14ac:dyDescent="0.25">
      <c r="A298" s="92">
        <v>21</v>
      </c>
      <c r="B298" s="34"/>
      <c r="C298" s="11"/>
      <c r="D298" s="11"/>
      <c r="E298" s="12"/>
      <c r="F298" s="7"/>
      <c r="G298" s="7"/>
      <c r="H298" s="8"/>
      <c r="I298" s="4"/>
      <c r="J298" s="9"/>
      <c r="K298" s="180">
        <f t="shared" si="81"/>
        <v>0</v>
      </c>
      <c r="L298" s="179" t="str">
        <f t="shared" si="82"/>
        <v/>
      </c>
      <c r="M298" s="6"/>
      <c r="N298" s="187" t="str">
        <f t="shared" si="83"/>
        <v/>
      </c>
      <c r="O298" s="190" t="str">
        <f t="shared" si="84"/>
        <v>N/A</v>
      </c>
    </row>
    <row r="299" spans="1:15" ht="18" x14ac:dyDescent="0.25">
      <c r="A299" s="92">
        <v>21</v>
      </c>
      <c r="B299" s="34"/>
      <c r="C299" s="11"/>
      <c r="D299" s="11"/>
      <c r="E299" s="12"/>
      <c r="F299" s="7"/>
      <c r="G299" s="7"/>
      <c r="H299" s="8"/>
      <c r="I299" s="4"/>
      <c r="J299" s="9"/>
      <c r="K299" s="180">
        <f t="shared" si="81"/>
        <v>0</v>
      </c>
      <c r="L299" s="179" t="str">
        <f t="shared" si="82"/>
        <v/>
      </c>
      <c r="M299" s="6"/>
      <c r="N299" s="187" t="str">
        <f t="shared" si="83"/>
        <v/>
      </c>
      <c r="O299" s="190" t="str">
        <f t="shared" si="84"/>
        <v>N/A</v>
      </c>
    </row>
    <row r="300" spans="1:15" ht="18" x14ac:dyDescent="0.25">
      <c r="A300" s="92">
        <v>21</v>
      </c>
      <c r="B300" s="34"/>
      <c r="C300" s="11"/>
      <c r="D300" s="11"/>
      <c r="E300" s="12"/>
      <c r="F300" s="7"/>
      <c r="G300" s="7"/>
      <c r="H300" s="8"/>
      <c r="I300" s="4"/>
      <c r="J300" s="9"/>
      <c r="K300" s="180">
        <f t="shared" si="81"/>
        <v>0</v>
      </c>
      <c r="L300" s="179" t="str">
        <f t="shared" si="82"/>
        <v/>
      </c>
      <c r="M300" s="6"/>
      <c r="N300" s="187" t="str">
        <f t="shared" si="83"/>
        <v/>
      </c>
      <c r="O300" s="190" t="str">
        <f t="shared" si="84"/>
        <v>N/A</v>
      </c>
    </row>
    <row r="301" spans="1:15" ht="18" x14ac:dyDescent="0.25">
      <c r="A301" s="92">
        <v>21</v>
      </c>
      <c r="B301" s="34"/>
      <c r="C301" s="11"/>
      <c r="D301" s="11"/>
      <c r="E301" s="12"/>
      <c r="F301" s="7"/>
      <c r="G301" s="7"/>
      <c r="H301" s="8"/>
      <c r="I301" s="4"/>
      <c r="J301" s="9"/>
      <c r="K301" s="180">
        <f t="shared" si="81"/>
        <v>0</v>
      </c>
      <c r="L301" s="179" t="str">
        <f t="shared" si="82"/>
        <v/>
      </c>
      <c r="M301" s="6"/>
      <c r="N301" s="187" t="str">
        <f t="shared" si="83"/>
        <v/>
      </c>
      <c r="O301" s="190" t="str">
        <f t="shared" si="84"/>
        <v>N/A</v>
      </c>
    </row>
    <row r="302" spans="1:15" ht="18" x14ac:dyDescent="0.25">
      <c r="A302" s="92">
        <v>21</v>
      </c>
      <c r="B302" s="34"/>
      <c r="C302" s="11"/>
      <c r="D302" s="11"/>
      <c r="E302" s="12"/>
      <c r="F302" s="7"/>
      <c r="G302" s="7"/>
      <c r="H302" s="8"/>
      <c r="I302" s="4"/>
      <c r="J302" s="9"/>
      <c r="K302" s="180">
        <f t="shared" si="81"/>
        <v>0</v>
      </c>
      <c r="L302" s="179" t="str">
        <f t="shared" si="82"/>
        <v/>
      </c>
      <c r="M302" s="6"/>
      <c r="N302" s="187" t="str">
        <f t="shared" si="83"/>
        <v/>
      </c>
      <c r="O302" s="190" t="str">
        <f t="shared" si="84"/>
        <v>N/A</v>
      </c>
    </row>
    <row r="303" spans="1:15" ht="18" x14ac:dyDescent="0.25">
      <c r="A303" s="92">
        <v>21</v>
      </c>
      <c r="B303" s="34"/>
      <c r="C303" s="11"/>
      <c r="D303" s="11"/>
      <c r="E303" s="12"/>
      <c r="F303" s="7"/>
      <c r="G303" s="7"/>
      <c r="H303" s="8"/>
      <c r="I303" s="4"/>
      <c r="J303" s="9"/>
      <c r="K303" s="180">
        <f t="shared" si="81"/>
        <v>0</v>
      </c>
      <c r="L303" s="179" t="str">
        <f t="shared" si="82"/>
        <v/>
      </c>
      <c r="M303" s="6"/>
      <c r="N303" s="187" t="str">
        <f t="shared" si="83"/>
        <v/>
      </c>
      <c r="O303" s="190" t="str">
        <f t="shared" si="84"/>
        <v>N/A</v>
      </c>
    </row>
    <row r="304" spans="1:15" ht="18" x14ac:dyDescent="0.25">
      <c r="A304" s="92">
        <v>21</v>
      </c>
      <c r="B304" s="34"/>
      <c r="C304" s="11"/>
      <c r="D304" s="11"/>
      <c r="E304" s="12"/>
      <c r="F304" s="7"/>
      <c r="G304" s="7"/>
      <c r="H304" s="8"/>
      <c r="I304" s="4"/>
      <c r="J304" s="9"/>
      <c r="K304" s="180">
        <f t="shared" si="81"/>
        <v>0</v>
      </c>
      <c r="L304" s="179" t="str">
        <f t="shared" si="82"/>
        <v/>
      </c>
      <c r="M304" s="6"/>
      <c r="N304" s="187" t="str">
        <f t="shared" si="83"/>
        <v/>
      </c>
      <c r="O304" s="190" t="str">
        <f t="shared" si="84"/>
        <v>N/A</v>
      </c>
    </row>
    <row r="305" spans="1:15" ht="18" x14ac:dyDescent="0.25">
      <c r="A305" s="92">
        <v>21</v>
      </c>
      <c r="B305" s="34"/>
      <c r="C305" s="11"/>
      <c r="D305" s="11"/>
      <c r="E305" s="12"/>
      <c r="F305" s="7"/>
      <c r="G305" s="7"/>
      <c r="H305" s="8"/>
      <c r="I305" s="4"/>
      <c r="J305" s="9"/>
      <c r="K305" s="180">
        <f t="shared" si="81"/>
        <v>0</v>
      </c>
      <c r="L305" s="179" t="str">
        <f t="shared" si="82"/>
        <v/>
      </c>
      <c r="M305" s="6"/>
      <c r="N305" s="187" t="str">
        <f t="shared" si="83"/>
        <v/>
      </c>
      <c r="O305" s="190" t="str">
        <f t="shared" si="84"/>
        <v>N/A</v>
      </c>
    </row>
    <row r="306" spans="1:15" ht="18" x14ac:dyDescent="0.25">
      <c r="A306" s="92">
        <v>21</v>
      </c>
      <c r="B306" s="34"/>
      <c r="C306" s="11"/>
      <c r="D306" s="11"/>
      <c r="E306" s="12"/>
      <c r="F306" s="7"/>
      <c r="G306" s="7"/>
      <c r="H306" s="8"/>
      <c r="I306" s="4"/>
      <c r="J306" s="9"/>
      <c r="K306" s="180">
        <f t="shared" si="81"/>
        <v>0</v>
      </c>
      <c r="L306" s="179" t="str">
        <f t="shared" si="82"/>
        <v/>
      </c>
      <c r="M306" s="6"/>
      <c r="N306" s="187" t="str">
        <f t="shared" si="83"/>
        <v/>
      </c>
      <c r="O306" s="190" t="str">
        <f t="shared" si="84"/>
        <v>N/A</v>
      </c>
    </row>
    <row r="307" spans="1:15" ht="18" x14ac:dyDescent="0.25">
      <c r="A307" s="74">
        <v>21</v>
      </c>
      <c r="B307" s="34"/>
      <c r="C307" s="11"/>
      <c r="D307" s="11"/>
      <c r="E307" s="12"/>
      <c r="F307" s="7"/>
      <c r="G307" s="7"/>
      <c r="H307" s="8"/>
      <c r="I307" s="4"/>
      <c r="J307" s="9"/>
      <c r="K307" s="180">
        <f t="shared" si="81"/>
        <v>0</v>
      </c>
      <c r="L307" s="179" t="str">
        <f t="shared" si="82"/>
        <v/>
      </c>
      <c r="M307" s="6"/>
      <c r="N307" s="187" t="str">
        <f t="shared" si="83"/>
        <v/>
      </c>
      <c r="O307" s="190" t="str">
        <f t="shared" si="84"/>
        <v>N/A</v>
      </c>
    </row>
    <row r="308" spans="1:15" ht="15.75" thickBot="1" x14ac:dyDescent="0.3">
      <c r="A308" s="75" t="s">
        <v>48</v>
      </c>
      <c r="B308" s="76"/>
      <c r="C308" s="77"/>
      <c r="D308" s="77"/>
      <c r="E308" s="77"/>
      <c r="F308" s="78"/>
      <c r="G308" s="78"/>
      <c r="H308" s="79"/>
      <c r="I308" s="80"/>
      <c r="J308" s="81"/>
      <c r="K308" s="181">
        <f>SUM(K296:K307)</f>
        <v>0</v>
      </c>
      <c r="L308" s="182">
        <f>SUM(L296:L307)</f>
        <v>0</v>
      </c>
      <c r="M308" s="182">
        <f>SUM(M296:M307)</f>
        <v>0</v>
      </c>
      <c r="N308" s="191">
        <f>SUM(N296:N307)</f>
        <v>0</v>
      </c>
      <c r="O308" s="192">
        <f>SUM($O296:$O307)</f>
        <v>0</v>
      </c>
    </row>
    <row r="309" spans="1:15" ht="18" x14ac:dyDescent="0.25">
      <c r="A309" s="91">
        <v>22</v>
      </c>
      <c r="B309" s="33"/>
      <c r="C309" s="21"/>
      <c r="D309" s="21"/>
      <c r="E309" s="22"/>
      <c r="F309" s="23"/>
      <c r="G309" s="23"/>
      <c r="H309" s="24"/>
      <c r="I309" s="25"/>
      <c r="J309" s="26"/>
      <c r="K309" s="183">
        <f t="shared" ref="K309:K320" si="85">J309*D309</f>
        <v>0</v>
      </c>
      <c r="L309" s="184" t="str">
        <f t="shared" ref="L309:L320" si="86">IF($I309&lt;=0,"",0.00144*$K309/$I309)</f>
        <v/>
      </c>
      <c r="M309" s="27"/>
      <c r="N309" s="193" t="str">
        <f t="shared" ref="N309:N320" si="87">IF(ISNUMBER(F309),IF(ISNUMBER($M309),($M309*$F309),$L309*$F309),"")</f>
        <v/>
      </c>
      <c r="O309" s="194" t="str">
        <f t="shared" ref="O309:O320" si="88">IF($E309="Chlorine Dioxide",0.01506*$N309*1.091116^$H309,IF($E309="Ozone", 0.397*$N309*1.09757^$H309,"N/A"))</f>
        <v>N/A</v>
      </c>
    </row>
    <row r="310" spans="1:15" ht="18" x14ac:dyDescent="0.25">
      <c r="A310" s="92">
        <v>22</v>
      </c>
      <c r="B310" s="34"/>
      <c r="C310" s="11"/>
      <c r="D310" s="11"/>
      <c r="E310" s="12"/>
      <c r="F310" s="7"/>
      <c r="G310" s="7"/>
      <c r="H310" s="8"/>
      <c r="I310" s="4"/>
      <c r="J310" s="9"/>
      <c r="K310" s="180">
        <f t="shared" si="85"/>
        <v>0</v>
      </c>
      <c r="L310" s="179" t="str">
        <f t="shared" si="86"/>
        <v/>
      </c>
      <c r="M310" s="6"/>
      <c r="N310" s="187" t="str">
        <f t="shared" si="87"/>
        <v/>
      </c>
      <c r="O310" s="190" t="str">
        <f t="shared" si="88"/>
        <v>N/A</v>
      </c>
    </row>
    <row r="311" spans="1:15" ht="18" x14ac:dyDescent="0.25">
      <c r="A311" s="92">
        <v>22</v>
      </c>
      <c r="B311" s="34"/>
      <c r="C311" s="11"/>
      <c r="D311" s="11"/>
      <c r="E311" s="12"/>
      <c r="F311" s="7"/>
      <c r="G311" s="7"/>
      <c r="H311" s="8"/>
      <c r="I311" s="4"/>
      <c r="J311" s="9"/>
      <c r="K311" s="180">
        <f t="shared" si="85"/>
        <v>0</v>
      </c>
      <c r="L311" s="179" t="str">
        <f t="shared" si="86"/>
        <v/>
      </c>
      <c r="M311" s="6"/>
      <c r="N311" s="187" t="str">
        <f t="shared" si="87"/>
        <v/>
      </c>
      <c r="O311" s="190" t="str">
        <f t="shared" si="88"/>
        <v>N/A</v>
      </c>
    </row>
    <row r="312" spans="1:15" ht="18" x14ac:dyDescent="0.25">
      <c r="A312" s="92">
        <v>22</v>
      </c>
      <c r="B312" s="34"/>
      <c r="C312" s="11"/>
      <c r="D312" s="11"/>
      <c r="E312" s="12"/>
      <c r="F312" s="7"/>
      <c r="G312" s="7"/>
      <c r="H312" s="8"/>
      <c r="I312" s="4"/>
      <c r="J312" s="9"/>
      <c r="K312" s="180">
        <f t="shared" si="85"/>
        <v>0</v>
      </c>
      <c r="L312" s="179" t="str">
        <f t="shared" si="86"/>
        <v/>
      </c>
      <c r="M312" s="6"/>
      <c r="N312" s="187" t="str">
        <f t="shared" si="87"/>
        <v/>
      </c>
      <c r="O312" s="190" t="str">
        <f t="shared" si="88"/>
        <v>N/A</v>
      </c>
    </row>
    <row r="313" spans="1:15" ht="18" x14ac:dyDescent="0.25">
      <c r="A313" s="92">
        <v>22</v>
      </c>
      <c r="B313" s="34"/>
      <c r="C313" s="11"/>
      <c r="D313" s="11"/>
      <c r="E313" s="12"/>
      <c r="F313" s="7"/>
      <c r="G313" s="7"/>
      <c r="H313" s="8"/>
      <c r="I313" s="4"/>
      <c r="J313" s="9"/>
      <c r="K313" s="180">
        <f t="shared" si="85"/>
        <v>0</v>
      </c>
      <c r="L313" s="179" t="str">
        <f t="shared" si="86"/>
        <v/>
      </c>
      <c r="M313" s="6"/>
      <c r="N313" s="187" t="str">
        <f t="shared" si="87"/>
        <v/>
      </c>
      <c r="O313" s="190" t="str">
        <f t="shared" si="88"/>
        <v>N/A</v>
      </c>
    </row>
    <row r="314" spans="1:15" ht="18" x14ac:dyDescent="0.25">
      <c r="A314" s="92">
        <v>22</v>
      </c>
      <c r="B314" s="34"/>
      <c r="C314" s="11"/>
      <c r="D314" s="11"/>
      <c r="E314" s="12"/>
      <c r="F314" s="7"/>
      <c r="G314" s="7"/>
      <c r="H314" s="8"/>
      <c r="I314" s="4"/>
      <c r="J314" s="9"/>
      <c r="K314" s="180">
        <f t="shared" si="85"/>
        <v>0</v>
      </c>
      <c r="L314" s="179" t="str">
        <f t="shared" si="86"/>
        <v/>
      </c>
      <c r="M314" s="6"/>
      <c r="N314" s="187" t="str">
        <f t="shared" si="87"/>
        <v/>
      </c>
      <c r="O314" s="190" t="str">
        <f t="shared" si="88"/>
        <v>N/A</v>
      </c>
    </row>
    <row r="315" spans="1:15" ht="18" x14ac:dyDescent="0.25">
      <c r="A315" s="92">
        <v>22</v>
      </c>
      <c r="B315" s="34"/>
      <c r="C315" s="11"/>
      <c r="D315" s="11"/>
      <c r="E315" s="12"/>
      <c r="F315" s="7"/>
      <c r="G315" s="7"/>
      <c r="H315" s="8"/>
      <c r="I315" s="4"/>
      <c r="J315" s="9"/>
      <c r="K315" s="180">
        <f t="shared" si="85"/>
        <v>0</v>
      </c>
      <c r="L315" s="179" t="str">
        <f t="shared" si="86"/>
        <v/>
      </c>
      <c r="M315" s="6"/>
      <c r="N315" s="187" t="str">
        <f t="shared" si="87"/>
        <v/>
      </c>
      <c r="O315" s="190" t="str">
        <f t="shared" si="88"/>
        <v>N/A</v>
      </c>
    </row>
    <row r="316" spans="1:15" ht="18" x14ac:dyDescent="0.25">
      <c r="A316" s="92">
        <v>22</v>
      </c>
      <c r="B316" s="34"/>
      <c r="C316" s="11"/>
      <c r="D316" s="11"/>
      <c r="E316" s="12"/>
      <c r="F316" s="7"/>
      <c r="G316" s="7"/>
      <c r="H316" s="8"/>
      <c r="I316" s="4"/>
      <c r="J316" s="9"/>
      <c r="K316" s="180">
        <f t="shared" si="85"/>
        <v>0</v>
      </c>
      <c r="L316" s="179" t="str">
        <f t="shared" si="86"/>
        <v/>
      </c>
      <c r="M316" s="6"/>
      <c r="N316" s="187" t="str">
        <f t="shared" si="87"/>
        <v/>
      </c>
      <c r="O316" s="190" t="str">
        <f t="shared" si="88"/>
        <v>N/A</v>
      </c>
    </row>
    <row r="317" spans="1:15" ht="18" x14ac:dyDescent="0.25">
      <c r="A317" s="92">
        <v>22</v>
      </c>
      <c r="B317" s="34"/>
      <c r="C317" s="11"/>
      <c r="D317" s="11"/>
      <c r="E317" s="12"/>
      <c r="F317" s="7"/>
      <c r="G317" s="7"/>
      <c r="H317" s="8"/>
      <c r="I317" s="4"/>
      <c r="J317" s="9"/>
      <c r="K317" s="180">
        <f t="shared" si="85"/>
        <v>0</v>
      </c>
      <c r="L317" s="179" t="str">
        <f t="shared" si="86"/>
        <v/>
      </c>
      <c r="M317" s="6"/>
      <c r="N317" s="187" t="str">
        <f t="shared" si="87"/>
        <v/>
      </c>
      <c r="O317" s="190" t="str">
        <f t="shared" si="88"/>
        <v>N/A</v>
      </c>
    </row>
    <row r="318" spans="1:15" ht="18" x14ac:dyDescent="0.25">
      <c r="A318" s="92">
        <v>22</v>
      </c>
      <c r="B318" s="34"/>
      <c r="C318" s="11"/>
      <c r="D318" s="11"/>
      <c r="E318" s="12"/>
      <c r="F318" s="7"/>
      <c r="G318" s="7"/>
      <c r="H318" s="8"/>
      <c r="I318" s="4"/>
      <c r="J318" s="9"/>
      <c r="K318" s="180">
        <f t="shared" si="85"/>
        <v>0</v>
      </c>
      <c r="L318" s="179" t="str">
        <f t="shared" si="86"/>
        <v/>
      </c>
      <c r="M318" s="6"/>
      <c r="N318" s="187" t="str">
        <f t="shared" si="87"/>
        <v/>
      </c>
      <c r="O318" s="190" t="str">
        <f t="shared" si="88"/>
        <v>N/A</v>
      </c>
    </row>
    <row r="319" spans="1:15" ht="18" x14ac:dyDescent="0.25">
      <c r="A319" s="92">
        <v>22</v>
      </c>
      <c r="B319" s="34"/>
      <c r="C319" s="11"/>
      <c r="D319" s="11"/>
      <c r="E319" s="12"/>
      <c r="F319" s="7"/>
      <c r="G319" s="7"/>
      <c r="H319" s="8"/>
      <c r="I319" s="4"/>
      <c r="J319" s="9"/>
      <c r="K319" s="180">
        <f t="shared" si="85"/>
        <v>0</v>
      </c>
      <c r="L319" s="179" t="str">
        <f t="shared" si="86"/>
        <v/>
      </c>
      <c r="M319" s="6"/>
      <c r="N319" s="187" t="str">
        <f t="shared" si="87"/>
        <v/>
      </c>
      <c r="O319" s="190" t="str">
        <f t="shared" si="88"/>
        <v>N/A</v>
      </c>
    </row>
    <row r="320" spans="1:15" ht="18" x14ac:dyDescent="0.25">
      <c r="A320" s="74">
        <v>22</v>
      </c>
      <c r="B320" s="34"/>
      <c r="C320" s="11"/>
      <c r="D320" s="11"/>
      <c r="E320" s="12"/>
      <c r="F320" s="7"/>
      <c r="G320" s="7"/>
      <c r="H320" s="8"/>
      <c r="I320" s="4"/>
      <c r="J320" s="9"/>
      <c r="K320" s="180">
        <f t="shared" si="85"/>
        <v>0</v>
      </c>
      <c r="L320" s="179" t="str">
        <f t="shared" si="86"/>
        <v/>
      </c>
      <c r="M320" s="6"/>
      <c r="N320" s="187" t="str">
        <f t="shared" si="87"/>
        <v/>
      </c>
      <c r="O320" s="190" t="str">
        <f t="shared" si="88"/>
        <v>N/A</v>
      </c>
    </row>
    <row r="321" spans="1:15" ht="15.75" thickBot="1" x14ac:dyDescent="0.3">
      <c r="A321" s="82" t="s">
        <v>48</v>
      </c>
      <c r="B321" s="83"/>
      <c r="C321" s="84"/>
      <c r="D321" s="84"/>
      <c r="E321" s="84"/>
      <c r="F321" s="85"/>
      <c r="G321" s="85"/>
      <c r="H321" s="86"/>
      <c r="I321" s="87"/>
      <c r="J321" s="88"/>
      <c r="K321" s="185">
        <f>SUM(K309:K320)</f>
        <v>0</v>
      </c>
      <c r="L321" s="186">
        <f>SUM(L309:L320)</f>
        <v>0</v>
      </c>
      <c r="M321" s="186">
        <f>SUM(M309:M320)</f>
        <v>0</v>
      </c>
      <c r="N321" s="195">
        <f>SUM(N309:N320)</f>
        <v>0</v>
      </c>
      <c r="O321" s="196">
        <f>SUM($O309:$O320)</f>
        <v>0</v>
      </c>
    </row>
    <row r="322" spans="1:15" ht="18" x14ac:dyDescent="0.25">
      <c r="A322" s="93">
        <v>23</v>
      </c>
      <c r="B322" s="35"/>
      <c r="C322" s="19"/>
      <c r="D322" s="19"/>
      <c r="E322" s="20"/>
      <c r="F322" s="2"/>
      <c r="G322" s="2"/>
      <c r="H322" s="3"/>
      <c r="I322" s="1"/>
      <c r="J322" s="5"/>
      <c r="K322" s="178">
        <f t="shared" ref="K322:K333" si="89">J322*D322</f>
        <v>0</v>
      </c>
      <c r="L322" s="179" t="str">
        <f t="shared" ref="L322:L333" si="90">IF($I322&lt;=0,"",0.00144*$K322/$I322)</f>
        <v/>
      </c>
      <c r="M322" s="6"/>
      <c r="N322" s="187" t="str">
        <f t="shared" ref="N322:N333" si="91">IF(ISNUMBER(F322),IF(ISNUMBER($M322),($M322*$F322),$L322*$F322),"")</f>
        <v/>
      </c>
      <c r="O322" s="197" t="str">
        <f t="shared" ref="O322:O333" si="92">IF($E322="Chlorine Dioxide",0.01506*$N322*1.091116^$H322,IF($E322="Ozone", 0.397*$N322*1.09757^$H322,"N/A"))</f>
        <v>N/A</v>
      </c>
    </row>
    <row r="323" spans="1:15" ht="18" x14ac:dyDescent="0.25">
      <c r="A323" s="92">
        <v>23</v>
      </c>
      <c r="B323" s="34"/>
      <c r="C323" s="11"/>
      <c r="D323" s="11"/>
      <c r="E323" s="12"/>
      <c r="F323" s="7"/>
      <c r="G323" s="7"/>
      <c r="H323" s="8"/>
      <c r="I323" s="4"/>
      <c r="J323" s="9"/>
      <c r="K323" s="180">
        <f t="shared" si="89"/>
        <v>0</v>
      </c>
      <c r="L323" s="179" t="str">
        <f t="shared" si="90"/>
        <v/>
      </c>
      <c r="M323" s="6"/>
      <c r="N323" s="187" t="str">
        <f t="shared" si="91"/>
        <v/>
      </c>
      <c r="O323" s="190" t="str">
        <f t="shared" si="92"/>
        <v>N/A</v>
      </c>
    </row>
    <row r="324" spans="1:15" ht="18" x14ac:dyDescent="0.25">
      <c r="A324" s="92">
        <v>23</v>
      </c>
      <c r="B324" s="34"/>
      <c r="C324" s="11"/>
      <c r="D324" s="11"/>
      <c r="E324" s="12"/>
      <c r="F324" s="7"/>
      <c r="G324" s="7"/>
      <c r="H324" s="8"/>
      <c r="I324" s="4"/>
      <c r="J324" s="9"/>
      <c r="K324" s="180">
        <f t="shared" si="89"/>
        <v>0</v>
      </c>
      <c r="L324" s="179" t="str">
        <f t="shared" si="90"/>
        <v/>
      </c>
      <c r="M324" s="6"/>
      <c r="N324" s="187" t="str">
        <f t="shared" si="91"/>
        <v/>
      </c>
      <c r="O324" s="190" t="str">
        <f t="shared" si="92"/>
        <v>N/A</v>
      </c>
    </row>
    <row r="325" spans="1:15" ht="18" x14ac:dyDescent="0.25">
      <c r="A325" s="92">
        <v>23</v>
      </c>
      <c r="B325" s="34"/>
      <c r="C325" s="11"/>
      <c r="D325" s="11"/>
      <c r="E325" s="12"/>
      <c r="F325" s="7"/>
      <c r="G325" s="7"/>
      <c r="H325" s="8"/>
      <c r="I325" s="4"/>
      <c r="J325" s="9"/>
      <c r="K325" s="180">
        <f t="shared" si="89"/>
        <v>0</v>
      </c>
      <c r="L325" s="179" t="str">
        <f t="shared" si="90"/>
        <v/>
      </c>
      <c r="M325" s="6"/>
      <c r="N325" s="187" t="str">
        <f t="shared" si="91"/>
        <v/>
      </c>
      <c r="O325" s="190" t="str">
        <f t="shared" si="92"/>
        <v>N/A</v>
      </c>
    </row>
    <row r="326" spans="1:15" ht="18" x14ac:dyDescent="0.25">
      <c r="A326" s="92">
        <v>23</v>
      </c>
      <c r="B326" s="34"/>
      <c r="C326" s="11"/>
      <c r="D326" s="11"/>
      <c r="E326" s="12"/>
      <c r="F326" s="7"/>
      <c r="G326" s="7"/>
      <c r="H326" s="8"/>
      <c r="I326" s="4"/>
      <c r="J326" s="9"/>
      <c r="K326" s="180">
        <f t="shared" si="89"/>
        <v>0</v>
      </c>
      <c r="L326" s="179" t="str">
        <f t="shared" si="90"/>
        <v/>
      </c>
      <c r="M326" s="6"/>
      <c r="N326" s="187" t="str">
        <f t="shared" si="91"/>
        <v/>
      </c>
      <c r="O326" s="190" t="str">
        <f t="shared" si="92"/>
        <v>N/A</v>
      </c>
    </row>
    <row r="327" spans="1:15" ht="18" x14ac:dyDescent="0.25">
      <c r="A327" s="92">
        <v>23</v>
      </c>
      <c r="B327" s="34"/>
      <c r="C327" s="11"/>
      <c r="D327" s="11"/>
      <c r="E327" s="12"/>
      <c r="F327" s="7"/>
      <c r="G327" s="7"/>
      <c r="H327" s="8"/>
      <c r="I327" s="4"/>
      <c r="J327" s="9"/>
      <c r="K327" s="180">
        <f t="shared" si="89"/>
        <v>0</v>
      </c>
      <c r="L327" s="179" t="str">
        <f t="shared" si="90"/>
        <v/>
      </c>
      <c r="M327" s="6"/>
      <c r="N327" s="187" t="str">
        <f t="shared" si="91"/>
        <v/>
      </c>
      <c r="O327" s="190" t="str">
        <f t="shared" si="92"/>
        <v>N/A</v>
      </c>
    </row>
    <row r="328" spans="1:15" ht="18" x14ac:dyDescent="0.25">
      <c r="A328" s="92">
        <v>23</v>
      </c>
      <c r="B328" s="34"/>
      <c r="C328" s="11"/>
      <c r="D328" s="11"/>
      <c r="E328" s="12"/>
      <c r="F328" s="7"/>
      <c r="G328" s="7"/>
      <c r="H328" s="8"/>
      <c r="I328" s="4"/>
      <c r="J328" s="9"/>
      <c r="K328" s="180">
        <f t="shared" si="89"/>
        <v>0</v>
      </c>
      <c r="L328" s="179" t="str">
        <f t="shared" si="90"/>
        <v/>
      </c>
      <c r="M328" s="6"/>
      <c r="N328" s="187" t="str">
        <f t="shared" si="91"/>
        <v/>
      </c>
      <c r="O328" s="190" t="str">
        <f t="shared" si="92"/>
        <v>N/A</v>
      </c>
    </row>
    <row r="329" spans="1:15" ht="18" x14ac:dyDescent="0.25">
      <c r="A329" s="92">
        <v>23</v>
      </c>
      <c r="B329" s="34"/>
      <c r="C329" s="11"/>
      <c r="D329" s="11"/>
      <c r="E329" s="12"/>
      <c r="F329" s="7"/>
      <c r="G329" s="7"/>
      <c r="H329" s="8"/>
      <c r="I329" s="4"/>
      <c r="J329" s="9"/>
      <c r="K329" s="180">
        <f t="shared" si="89"/>
        <v>0</v>
      </c>
      <c r="L329" s="179" t="str">
        <f t="shared" si="90"/>
        <v/>
      </c>
      <c r="M329" s="6"/>
      <c r="N329" s="187" t="str">
        <f t="shared" si="91"/>
        <v/>
      </c>
      <c r="O329" s="190" t="str">
        <f t="shared" si="92"/>
        <v>N/A</v>
      </c>
    </row>
    <row r="330" spans="1:15" ht="18" x14ac:dyDescent="0.25">
      <c r="A330" s="92">
        <v>23</v>
      </c>
      <c r="B330" s="34"/>
      <c r="C330" s="11"/>
      <c r="D330" s="11"/>
      <c r="E330" s="12"/>
      <c r="F330" s="7"/>
      <c r="G330" s="7"/>
      <c r="H330" s="8"/>
      <c r="I330" s="4"/>
      <c r="J330" s="9"/>
      <c r="K330" s="180">
        <f t="shared" si="89"/>
        <v>0</v>
      </c>
      <c r="L330" s="179" t="str">
        <f t="shared" si="90"/>
        <v/>
      </c>
      <c r="M330" s="6"/>
      <c r="N330" s="187" t="str">
        <f t="shared" si="91"/>
        <v/>
      </c>
      <c r="O330" s="190" t="str">
        <f t="shared" si="92"/>
        <v>N/A</v>
      </c>
    </row>
    <row r="331" spans="1:15" ht="18" x14ac:dyDescent="0.25">
      <c r="A331" s="92">
        <v>23</v>
      </c>
      <c r="B331" s="34"/>
      <c r="C331" s="11"/>
      <c r="D331" s="11"/>
      <c r="E331" s="12"/>
      <c r="F331" s="7"/>
      <c r="G331" s="7"/>
      <c r="H331" s="8"/>
      <c r="I331" s="4"/>
      <c r="J331" s="9"/>
      <c r="K331" s="180">
        <f t="shared" si="89"/>
        <v>0</v>
      </c>
      <c r="L331" s="179" t="str">
        <f t="shared" si="90"/>
        <v/>
      </c>
      <c r="M331" s="6"/>
      <c r="N331" s="187" t="str">
        <f t="shared" si="91"/>
        <v/>
      </c>
      <c r="O331" s="190" t="str">
        <f t="shared" si="92"/>
        <v>N/A</v>
      </c>
    </row>
    <row r="332" spans="1:15" ht="18" x14ac:dyDescent="0.25">
      <c r="A332" s="92">
        <v>23</v>
      </c>
      <c r="B332" s="34"/>
      <c r="C332" s="11"/>
      <c r="D332" s="11"/>
      <c r="E332" s="12"/>
      <c r="F332" s="7"/>
      <c r="G332" s="7"/>
      <c r="H332" s="8"/>
      <c r="I332" s="4"/>
      <c r="J332" s="9"/>
      <c r="K332" s="180">
        <f t="shared" si="89"/>
        <v>0</v>
      </c>
      <c r="L332" s="179" t="str">
        <f t="shared" si="90"/>
        <v/>
      </c>
      <c r="M332" s="6"/>
      <c r="N332" s="187" t="str">
        <f t="shared" si="91"/>
        <v/>
      </c>
      <c r="O332" s="190" t="str">
        <f t="shared" si="92"/>
        <v>N/A</v>
      </c>
    </row>
    <row r="333" spans="1:15" ht="18" x14ac:dyDescent="0.25">
      <c r="A333" s="74">
        <v>23</v>
      </c>
      <c r="B333" s="34"/>
      <c r="C333" s="11"/>
      <c r="D333" s="11"/>
      <c r="E333" s="12"/>
      <c r="F333" s="7"/>
      <c r="G333" s="7"/>
      <c r="H333" s="8"/>
      <c r="I333" s="4"/>
      <c r="J333" s="9"/>
      <c r="K333" s="180">
        <f t="shared" si="89"/>
        <v>0</v>
      </c>
      <c r="L333" s="179" t="str">
        <f t="shared" si="90"/>
        <v/>
      </c>
      <c r="M333" s="6"/>
      <c r="N333" s="187" t="str">
        <f t="shared" si="91"/>
        <v/>
      </c>
      <c r="O333" s="190" t="str">
        <f t="shared" si="92"/>
        <v>N/A</v>
      </c>
    </row>
    <row r="334" spans="1:15" ht="15.75" thickBot="1" x14ac:dyDescent="0.3">
      <c r="A334" s="75" t="s">
        <v>48</v>
      </c>
      <c r="B334" s="76"/>
      <c r="C334" s="77"/>
      <c r="D334" s="77"/>
      <c r="E334" s="77"/>
      <c r="F334" s="78"/>
      <c r="G334" s="78"/>
      <c r="H334" s="79"/>
      <c r="I334" s="80"/>
      <c r="J334" s="94"/>
      <c r="K334" s="181">
        <f>SUM(K322:K333)</f>
        <v>0</v>
      </c>
      <c r="L334" s="182">
        <f>SUM(L322:L333)</f>
        <v>0</v>
      </c>
      <c r="M334" s="182">
        <f>SUM(M322:M333)</f>
        <v>0</v>
      </c>
      <c r="N334" s="191">
        <f>SUM(N322:N333)</f>
        <v>0</v>
      </c>
      <c r="O334" s="192">
        <f>SUM($O322:$O333)</f>
        <v>0</v>
      </c>
    </row>
    <row r="335" spans="1:15" ht="18" x14ac:dyDescent="0.25">
      <c r="A335" s="91">
        <v>24</v>
      </c>
      <c r="B335" s="33"/>
      <c r="C335" s="21"/>
      <c r="D335" s="21"/>
      <c r="E335" s="22"/>
      <c r="F335" s="23"/>
      <c r="G335" s="23"/>
      <c r="H335" s="24"/>
      <c r="I335" s="25"/>
      <c r="J335" s="26"/>
      <c r="K335" s="183">
        <f t="shared" ref="K335:K346" si="93">J335*D335</f>
        <v>0</v>
      </c>
      <c r="L335" s="184" t="str">
        <f t="shared" ref="L335:L346" si="94">IF($I335&lt;=0,"",0.00144*$K335/$I335)</f>
        <v/>
      </c>
      <c r="M335" s="27"/>
      <c r="N335" s="193" t="str">
        <f t="shared" ref="N335:N346" si="95">IF(ISNUMBER(F335),IF(ISNUMBER($M335),($M335*$F335),$L335*$F335),"")</f>
        <v/>
      </c>
      <c r="O335" s="194" t="str">
        <f t="shared" ref="O335:O346" si="96">IF($E335="Chlorine Dioxide",0.01506*$N335*1.091116^$H335,IF($E335="Ozone", 0.397*$N335*1.09757^$H335,"N/A"))</f>
        <v>N/A</v>
      </c>
    </row>
    <row r="336" spans="1:15" ht="18" x14ac:dyDescent="0.25">
      <c r="A336" s="92">
        <v>24</v>
      </c>
      <c r="B336" s="34"/>
      <c r="C336" s="11"/>
      <c r="D336" s="11"/>
      <c r="E336" s="12"/>
      <c r="F336" s="7"/>
      <c r="G336" s="7"/>
      <c r="H336" s="8"/>
      <c r="I336" s="4"/>
      <c r="J336" s="9"/>
      <c r="K336" s="180">
        <f t="shared" si="93"/>
        <v>0</v>
      </c>
      <c r="L336" s="179" t="str">
        <f t="shared" si="94"/>
        <v/>
      </c>
      <c r="M336" s="6"/>
      <c r="N336" s="187" t="str">
        <f t="shared" si="95"/>
        <v/>
      </c>
      <c r="O336" s="190" t="str">
        <f t="shared" si="96"/>
        <v>N/A</v>
      </c>
    </row>
    <row r="337" spans="1:15" ht="18" x14ac:dyDescent="0.25">
      <c r="A337" s="92">
        <v>24</v>
      </c>
      <c r="B337" s="34"/>
      <c r="C337" s="11"/>
      <c r="D337" s="11"/>
      <c r="E337" s="12"/>
      <c r="F337" s="7"/>
      <c r="G337" s="7"/>
      <c r="H337" s="8"/>
      <c r="I337" s="4"/>
      <c r="J337" s="9"/>
      <c r="K337" s="180">
        <f t="shared" si="93"/>
        <v>0</v>
      </c>
      <c r="L337" s="179" t="str">
        <f t="shared" si="94"/>
        <v/>
      </c>
      <c r="M337" s="6"/>
      <c r="N337" s="187" t="str">
        <f t="shared" si="95"/>
        <v/>
      </c>
      <c r="O337" s="190" t="str">
        <f t="shared" si="96"/>
        <v>N/A</v>
      </c>
    </row>
    <row r="338" spans="1:15" ht="18" x14ac:dyDescent="0.25">
      <c r="A338" s="92">
        <v>24</v>
      </c>
      <c r="B338" s="34"/>
      <c r="C338" s="11"/>
      <c r="D338" s="11"/>
      <c r="E338" s="12"/>
      <c r="F338" s="7"/>
      <c r="G338" s="7"/>
      <c r="H338" s="8"/>
      <c r="I338" s="4"/>
      <c r="J338" s="9"/>
      <c r="K338" s="180">
        <f t="shared" si="93"/>
        <v>0</v>
      </c>
      <c r="L338" s="179" t="str">
        <f t="shared" si="94"/>
        <v/>
      </c>
      <c r="M338" s="6"/>
      <c r="N338" s="187" t="str">
        <f t="shared" si="95"/>
        <v/>
      </c>
      <c r="O338" s="190" t="str">
        <f t="shared" si="96"/>
        <v>N/A</v>
      </c>
    </row>
    <row r="339" spans="1:15" ht="18" x14ac:dyDescent="0.25">
      <c r="A339" s="92">
        <v>24</v>
      </c>
      <c r="B339" s="34"/>
      <c r="C339" s="11"/>
      <c r="D339" s="11"/>
      <c r="E339" s="12"/>
      <c r="F339" s="7"/>
      <c r="G339" s="7"/>
      <c r="H339" s="8"/>
      <c r="I339" s="4"/>
      <c r="J339" s="9"/>
      <c r="K339" s="180">
        <f t="shared" si="93"/>
        <v>0</v>
      </c>
      <c r="L339" s="179" t="str">
        <f t="shared" si="94"/>
        <v/>
      </c>
      <c r="M339" s="6"/>
      <c r="N339" s="187" t="str">
        <f t="shared" si="95"/>
        <v/>
      </c>
      <c r="O339" s="190" t="str">
        <f t="shared" si="96"/>
        <v>N/A</v>
      </c>
    </row>
    <row r="340" spans="1:15" ht="18" x14ac:dyDescent="0.25">
      <c r="A340" s="92">
        <v>24</v>
      </c>
      <c r="B340" s="34"/>
      <c r="C340" s="11"/>
      <c r="D340" s="11"/>
      <c r="E340" s="12"/>
      <c r="F340" s="7"/>
      <c r="G340" s="7"/>
      <c r="H340" s="8"/>
      <c r="I340" s="4"/>
      <c r="J340" s="9"/>
      <c r="K340" s="180">
        <f t="shared" si="93"/>
        <v>0</v>
      </c>
      <c r="L340" s="179" t="str">
        <f t="shared" si="94"/>
        <v/>
      </c>
      <c r="M340" s="6"/>
      <c r="N340" s="187" t="str">
        <f t="shared" si="95"/>
        <v/>
      </c>
      <c r="O340" s="190" t="str">
        <f t="shared" si="96"/>
        <v>N/A</v>
      </c>
    </row>
    <row r="341" spans="1:15" ht="18" x14ac:dyDescent="0.25">
      <c r="A341" s="92">
        <v>24</v>
      </c>
      <c r="B341" s="34"/>
      <c r="C341" s="11"/>
      <c r="D341" s="11"/>
      <c r="E341" s="12"/>
      <c r="F341" s="7"/>
      <c r="G341" s="7"/>
      <c r="H341" s="8"/>
      <c r="I341" s="4"/>
      <c r="J341" s="9"/>
      <c r="K341" s="180">
        <f t="shared" si="93"/>
        <v>0</v>
      </c>
      <c r="L341" s="179" t="str">
        <f t="shared" si="94"/>
        <v/>
      </c>
      <c r="M341" s="6"/>
      <c r="N341" s="187" t="str">
        <f t="shared" si="95"/>
        <v/>
      </c>
      <c r="O341" s="190" t="str">
        <f t="shared" si="96"/>
        <v>N/A</v>
      </c>
    </row>
    <row r="342" spans="1:15" ht="18" x14ac:dyDescent="0.25">
      <c r="A342" s="92">
        <v>24</v>
      </c>
      <c r="B342" s="34"/>
      <c r="C342" s="11"/>
      <c r="D342" s="11"/>
      <c r="E342" s="12"/>
      <c r="F342" s="7"/>
      <c r="G342" s="7"/>
      <c r="H342" s="8"/>
      <c r="I342" s="4"/>
      <c r="J342" s="9"/>
      <c r="K342" s="180">
        <f t="shared" si="93"/>
        <v>0</v>
      </c>
      <c r="L342" s="179" t="str">
        <f t="shared" si="94"/>
        <v/>
      </c>
      <c r="M342" s="6"/>
      <c r="N342" s="187" t="str">
        <f t="shared" si="95"/>
        <v/>
      </c>
      <c r="O342" s="190" t="str">
        <f t="shared" si="96"/>
        <v>N/A</v>
      </c>
    </row>
    <row r="343" spans="1:15" ht="18" x14ac:dyDescent="0.25">
      <c r="A343" s="92">
        <v>24</v>
      </c>
      <c r="B343" s="34"/>
      <c r="C343" s="11"/>
      <c r="D343" s="11"/>
      <c r="E343" s="12"/>
      <c r="F343" s="7"/>
      <c r="G343" s="7"/>
      <c r="H343" s="8"/>
      <c r="I343" s="4"/>
      <c r="J343" s="9"/>
      <c r="K343" s="180">
        <f t="shared" si="93"/>
        <v>0</v>
      </c>
      <c r="L343" s="179" t="str">
        <f t="shared" si="94"/>
        <v/>
      </c>
      <c r="M343" s="6"/>
      <c r="N343" s="187" t="str">
        <f t="shared" si="95"/>
        <v/>
      </c>
      <c r="O343" s="190" t="str">
        <f t="shared" si="96"/>
        <v>N/A</v>
      </c>
    </row>
    <row r="344" spans="1:15" ht="18" x14ac:dyDescent="0.25">
      <c r="A344" s="92">
        <v>24</v>
      </c>
      <c r="B344" s="34"/>
      <c r="C344" s="11"/>
      <c r="D344" s="11"/>
      <c r="E344" s="12"/>
      <c r="F344" s="7"/>
      <c r="G344" s="7"/>
      <c r="H344" s="8"/>
      <c r="I344" s="4"/>
      <c r="J344" s="9"/>
      <c r="K344" s="180">
        <f t="shared" si="93"/>
        <v>0</v>
      </c>
      <c r="L344" s="179" t="str">
        <f t="shared" si="94"/>
        <v/>
      </c>
      <c r="M344" s="6"/>
      <c r="N344" s="187" t="str">
        <f t="shared" si="95"/>
        <v/>
      </c>
      <c r="O344" s="190" t="str">
        <f t="shared" si="96"/>
        <v>N/A</v>
      </c>
    </row>
    <row r="345" spans="1:15" ht="18" x14ac:dyDescent="0.25">
      <c r="A345" s="92">
        <v>24</v>
      </c>
      <c r="B345" s="34"/>
      <c r="C345" s="11"/>
      <c r="D345" s="11"/>
      <c r="E345" s="12"/>
      <c r="F345" s="7"/>
      <c r="G345" s="7"/>
      <c r="H345" s="8"/>
      <c r="I345" s="4"/>
      <c r="J345" s="9"/>
      <c r="K345" s="180">
        <f t="shared" si="93"/>
        <v>0</v>
      </c>
      <c r="L345" s="179" t="str">
        <f t="shared" si="94"/>
        <v/>
      </c>
      <c r="M345" s="6"/>
      <c r="N345" s="187" t="str">
        <f t="shared" si="95"/>
        <v/>
      </c>
      <c r="O345" s="190" t="str">
        <f t="shared" si="96"/>
        <v>N/A</v>
      </c>
    </row>
    <row r="346" spans="1:15" ht="18" x14ac:dyDescent="0.25">
      <c r="A346" s="74">
        <v>24</v>
      </c>
      <c r="B346" s="34"/>
      <c r="C346" s="11"/>
      <c r="D346" s="11"/>
      <c r="E346" s="12"/>
      <c r="F346" s="7"/>
      <c r="G346" s="7"/>
      <c r="H346" s="8"/>
      <c r="I346" s="4"/>
      <c r="J346" s="9"/>
      <c r="K346" s="180">
        <f t="shared" si="93"/>
        <v>0</v>
      </c>
      <c r="L346" s="179" t="str">
        <f t="shared" si="94"/>
        <v/>
      </c>
      <c r="M346" s="6"/>
      <c r="N346" s="187" t="str">
        <f t="shared" si="95"/>
        <v/>
      </c>
      <c r="O346" s="190" t="str">
        <f t="shared" si="96"/>
        <v>N/A</v>
      </c>
    </row>
    <row r="347" spans="1:15" ht="15.75" thickBot="1" x14ac:dyDescent="0.3">
      <c r="A347" s="95" t="s">
        <v>48</v>
      </c>
      <c r="B347" s="83"/>
      <c r="C347" s="84"/>
      <c r="D347" s="84"/>
      <c r="E347" s="84"/>
      <c r="F347" s="85"/>
      <c r="G347" s="85"/>
      <c r="H347" s="86"/>
      <c r="I347" s="87"/>
      <c r="J347" s="96"/>
      <c r="K347" s="185">
        <f>SUM(K335:K346)</f>
        <v>0</v>
      </c>
      <c r="L347" s="186">
        <f>SUM(L335:L346)</f>
        <v>0</v>
      </c>
      <c r="M347" s="186">
        <f>SUM(M335:M346)</f>
        <v>0</v>
      </c>
      <c r="N347" s="195">
        <f>SUM(N335:N346)</f>
        <v>0</v>
      </c>
      <c r="O347" s="196">
        <f>SUM($O335:$O346)</f>
        <v>0</v>
      </c>
    </row>
    <row r="348" spans="1:15" ht="18" x14ac:dyDescent="0.25">
      <c r="A348" s="93">
        <v>25</v>
      </c>
      <c r="B348" s="35"/>
      <c r="C348" s="19"/>
      <c r="D348" s="19"/>
      <c r="E348" s="20"/>
      <c r="F348" s="2"/>
      <c r="G348" s="2"/>
      <c r="H348" s="3"/>
      <c r="I348" s="1"/>
      <c r="J348" s="5"/>
      <c r="K348" s="178">
        <f t="shared" ref="K348:K359" si="97">J348*D348</f>
        <v>0</v>
      </c>
      <c r="L348" s="179" t="str">
        <f t="shared" ref="L348:L359" si="98">IF($I348&lt;=0,"",0.00144*$K348/$I348)</f>
        <v/>
      </c>
      <c r="M348" s="6"/>
      <c r="N348" s="187" t="str">
        <f t="shared" ref="N348:N359" si="99">IF(ISNUMBER(F348),IF(ISNUMBER($M348),($M348*$F348),$L348*$F348),"")</f>
        <v/>
      </c>
      <c r="O348" s="197" t="str">
        <f t="shared" ref="O348:O359" si="100">IF($E348="Chlorine Dioxide",0.01506*$N348*1.091116^$H348,IF($E348="Ozone", 0.397*$N348*1.09757^$H348,"N/A"))</f>
        <v>N/A</v>
      </c>
    </row>
    <row r="349" spans="1:15" ht="18" x14ac:dyDescent="0.25">
      <c r="A349" s="92">
        <v>25</v>
      </c>
      <c r="B349" s="34"/>
      <c r="C349" s="11"/>
      <c r="D349" s="11"/>
      <c r="E349" s="12"/>
      <c r="F349" s="7"/>
      <c r="G349" s="7"/>
      <c r="H349" s="8"/>
      <c r="I349" s="4"/>
      <c r="J349" s="9"/>
      <c r="K349" s="180">
        <f t="shared" si="97"/>
        <v>0</v>
      </c>
      <c r="L349" s="179" t="str">
        <f t="shared" si="98"/>
        <v/>
      </c>
      <c r="M349" s="6"/>
      <c r="N349" s="187" t="str">
        <f t="shared" si="99"/>
        <v/>
      </c>
      <c r="O349" s="190" t="str">
        <f t="shared" si="100"/>
        <v>N/A</v>
      </c>
    </row>
    <row r="350" spans="1:15" ht="18" x14ac:dyDescent="0.25">
      <c r="A350" s="92">
        <v>25</v>
      </c>
      <c r="B350" s="34"/>
      <c r="C350" s="11"/>
      <c r="D350" s="11"/>
      <c r="E350" s="12"/>
      <c r="F350" s="7"/>
      <c r="G350" s="7"/>
      <c r="H350" s="8"/>
      <c r="I350" s="4"/>
      <c r="J350" s="9"/>
      <c r="K350" s="180">
        <f t="shared" si="97"/>
        <v>0</v>
      </c>
      <c r="L350" s="179" t="str">
        <f t="shared" si="98"/>
        <v/>
      </c>
      <c r="M350" s="6"/>
      <c r="N350" s="187" t="str">
        <f t="shared" si="99"/>
        <v/>
      </c>
      <c r="O350" s="190" t="str">
        <f t="shared" si="100"/>
        <v>N/A</v>
      </c>
    </row>
    <row r="351" spans="1:15" ht="18" x14ac:dyDescent="0.25">
      <c r="A351" s="92">
        <v>25</v>
      </c>
      <c r="B351" s="34"/>
      <c r="C351" s="11"/>
      <c r="D351" s="11"/>
      <c r="E351" s="12"/>
      <c r="F351" s="7"/>
      <c r="G351" s="7"/>
      <c r="H351" s="8"/>
      <c r="I351" s="4"/>
      <c r="J351" s="9"/>
      <c r="K351" s="180">
        <f t="shared" si="97"/>
        <v>0</v>
      </c>
      <c r="L351" s="179" t="str">
        <f t="shared" si="98"/>
        <v/>
      </c>
      <c r="M351" s="6"/>
      <c r="N351" s="187" t="str">
        <f t="shared" si="99"/>
        <v/>
      </c>
      <c r="O351" s="190" t="str">
        <f t="shared" si="100"/>
        <v>N/A</v>
      </c>
    </row>
    <row r="352" spans="1:15" ht="18" x14ac:dyDescent="0.25">
      <c r="A352" s="92">
        <v>25</v>
      </c>
      <c r="B352" s="34"/>
      <c r="C352" s="11"/>
      <c r="D352" s="11"/>
      <c r="E352" s="12"/>
      <c r="F352" s="7"/>
      <c r="G352" s="7"/>
      <c r="H352" s="8"/>
      <c r="I352" s="4"/>
      <c r="J352" s="9"/>
      <c r="K352" s="180">
        <f t="shared" si="97"/>
        <v>0</v>
      </c>
      <c r="L352" s="179" t="str">
        <f t="shared" si="98"/>
        <v/>
      </c>
      <c r="M352" s="6"/>
      <c r="N352" s="187" t="str">
        <f t="shared" si="99"/>
        <v/>
      </c>
      <c r="O352" s="190" t="str">
        <f t="shared" si="100"/>
        <v>N/A</v>
      </c>
    </row>
    <row r="353" spans="1:15" ht="18" x14ac:dyDescent="0.25">
      <c r="A353" s="92">
        <v>25</v>
      </c>
      <c r="B353" s="34"/>
      <c r="C353" s="11"/>
      <c r="D353" s="11"/>
      <c r="E353" s="12"/>
      <c r="F353" s="7"/>
      <c r="G353" s="7"/>
      <c r="H353" s="8"/>
      <c r="I353" s="4"/>
      <c r="J353" s="9"/>
      <c r="K353" s="180">
        <f t="shared" si="97"/>
        <v>0</v>
      </c>
      <c r="L353" s="179" t="str">
        <f t="shared" si="98"/>
        <v/>
      </c>
      <c r="M353" s="6"/>
      <c r="N353" s="187" t="str">
        <f t="shared" si="99"/>
        <v/>
      </c>
      <c r="O353" s="190" t="str">
        <f t="shared" si="100"/>
        <v>N/A</v>
      </c>
    </row>
    <row r="354" spans="1:15" ht="18" x14ac:dyDescent="0.25">
      <c r="A354" s="92">
        <v>25</v>
      </c>
      <c r="B354" s="34"/>
      <c r="C354" s="11"/>
      <c r="D354" s="11"/>
      <c r="E354" s="12"/>
      <c r="F354" s="7"/>
      <c r="G354" s="7"/>
      <c r="H354" s="8"/>
      <c r="I354" s="4"/>
      <c r="J354" s="9"/>
      <c r="K354" s="180">
        <f t="shared" si="97"/>
        <v>0</v>
      </c>
      <c r="L354" s="179" t="str">
        <f t="shared" si="98"/>
        <v/>
      </c>
      <c r="M354" s="6"/>
      <c r="N354" s="187" t="str">
        <f t="shared" si="99"/>
        <v/>
      </c>
      <c r="O354" s="190" t="str">
        <f t="shared" si="100"/>
        <v>N/A</v>
      </c>
    </row>
    <row r="355" spans="1:15" ht="18" x14ac:dyDescent="0.25">
      <c r="A355" s="92">
        <v>25</v>
      </c>
      <c r="B355" s="34"/>
      <c r="C355" s="11"/>
      <c r="D355" s="11"/>
      <c r="E355" s="12"/>
      <c r="F355" s="7"/>
      <c r="G355" s="7"/>
      <c r="H355" s="8"/>
      <c r="I355" s="4"/>
      <c r="J355" s="9"/>
      <c r="K355" s="180">
        <f t="shared" si="97"/>
        <v>0</v>
      </c>
      <c r="L355" s="179" t="str">
        <f t="shared" si="98"/>
        <v/>
      </c>
      <c r="M355" s="6"/>
      <c r="N355" s="187" t="str">
        <f t="shared" si="99"/>
        <v/>
      </c>
      <c r="O355" s="190" t="str">
        <f t="shared" si="100"/>
        <v>N/A</v>
      </c>
    </row>
    <row r="356" spans="1:15" ht="18" x14ac:dyDescent="0.25">
      <c r="A356" s="92">
        <v>25</v>
      </c>
      <c r="B356" s="34"/>
      <c r="C356" s="11"/>
      <c r="D356" s="11"/>
      <c r="E356" s="12"/>
      <c r="F356" s="7"/>
      <c r="G356" s="7"/>
      <c r="H356" s="8"/>
      <c r="I356" s="4"/>
      <c r="J356" s="9"/>
      <c r="K356" s="180">
        <f t="shared" si="97"/>
        <v>0</v>
      </c>
      <c r="L356" s="179" t="str">
        <f t="shared" si="98"/>
        <v/>
      </c>
      <c r="M356" s="6"/>
      <c r="N356" s="187" t="str">
        <f t="shared" si="99"/>
        <v/>
      </c>
      <c r="O356" s="190" t="str">
        <f t="shared" si="100"/>
        <v>N/A</v>
      </c>
    </row>
    <row r="357" spans="1:15" ht="18" x14ac:dyDescent="0.25">
      <c r="A357" s="92">
        <v>25</v>
      </c>
      <c r="B357" s="34"/>
      <c r="C357" s="11"/>
      <c r="D357" s="11"/>
      <c r="E357" s="12"/>
      <c r="F357" s="7"/>
      <c r="G357" s="7"/>
      <c r="H357" s="8"/>
      <c r="I357" s="4"/>
      <c r="J357" s="9"/>
      <c r="K357" s="180">
        <f t="shared" si="97"/>
        <v>0</v>
      </c>
      <c r="L357" s="179" t="str">
        <f t="shared" si="98"/>
        <v/>
      </c>
      <c r="M357" s="6"/>
      <c r="N357" s="187" t="str">
        <f t="shared" si="99"/>
        <v/>
      </c>
      <c r="O357" s="190" t="str">
        <f t="shared" si="100"/>
        <v>N/A</v>
      </c>
    </row>
    <row r="358" spans="1:15" ht="18" x14ac:dyDescent="0.25">
      <c r="A358" s="92">
        <v>25</v>
      </c>
      <c r="B358" s="34"/>
      <c r="C358" s="11"/>
      <c r="D358" s="11"/>
      <c r="E358" s="12"/>
      <c r="F358" s="7"/>
      <c r="G358" s="7"/>
      <c r="H358" s="8"/>
      <c r="I358" s="4"/>
      <c r="J358" s="9"/>
      <c r="K358" s="180">
        <f t="shared" si="97"/>
        <v>0</v>
      </c>
      <c r="L358" s="179" t="str">
        <f t="shared" si="98"/>
        <v/>
      </c>
      <c r="M358" s="6"/>
      <c r="N358" s="187" t="str">
        <f t="shared" si="99"/>
        <v/>
      </c>
      <c r="O358" s="190" t="str">
        <f t="shared" si="100"/>
        <v>N/A</v>
      </c>
    </row>
    <row r="359" spans="1:15" ht="18" x14ac:dyDescent="0.25">
      <c r="A359" s="74">
        <v>25</v>
      </c>
      <c r="B359" s="34"/>
      <c r="C359" s="11"/>
      <c r="D359" s="11"/>
      <c r="E359" s="12"/>
      <c r="F359" s="7"/>
      <c r="G359" s="7"/>
      <c r="H359" s="8"/>
      <c r="I359" s="4"/>
      <c r="J359" s="9"/>
      <c r="K359" s="180">
        <f t="shared" si="97"/>
        <v>0</v>
      </c>
      <c r="L359" s="179" t="str">
        <f t="shared" si="98"/>
        <v/>
      </c>
      <c r="M359" s="6"/>
      <c r="N359" s="187" t="str">
        <f t="shared" si="99"/>
        <v/>
      </c>
      <c r="O359" s="190" t="str">
        <f t="shared" si="100"/>
        <v>N/A</v>
      </c>
    </row>
    <row r="360" spans="1:15" ht="15.75" thickBot="1" x14ac:dyDescent="0.3">
      <c r="A360" s="75" t="s">
        <v>48</v>
      </c>
      <c r="B360" s="76"/>
      <c r="C360" s="77"/>
      <c r="D360" s="77"/>
      <c r="E360" s="77"/>
      <c r="F360" s="78"/>
      <c r="G360" s="78"/>
      <c r="H360" s="79"/>
      <c r="I360" s="80"/>
      <c r="J360" s="94"/>
      <c r="K360" s="181">
        <f>SUM(K348:K359)</f>
        <v>0</v>
      </c>
      <c r="L360" s="182">
        <f>SUM(L348:L359)</f>
        <v>0</v>
      </c>
      <c r="M360" s="182">
        <f>SUM(M348:M359)</f>
        <v>0</v>
      </c>
      <c r="N360" s="191">
        <f>SUM(N348:N359)</f>
        <v>0</v>
      </c>
      <c r="O360" s="192">
        <f>SUM($O348:$O359)</f>
        <v>0</v>
      </c>
    </row>
    <row r="361" spans="1:15" ht="18" x14ac:dyDescent="0.25">
      <c r="A361" s="91">
        <v>26</v>
      </c>
      <c r="B361" s="33"/>
      <c r="C361" s="21"/>
      <c r="D361" s="21"/>
      <c r="E361" s="22"/>
      <c r="F361" s="23"/>
      <c r="G361" s="23"/>
      <c r="H361" s="24"/>
      <c r="I361" s="25"/>
      <c r="J361" s="26"/>
      <c r="K361" s="183">
        <f t="shared" ref="K361:K372" si="101">J361*D361</f>
        <v>0</v>
      </c>
      <c r="L361" s="184" t="str">
        <f t="shared" ref="L361:L372" si="102">IF($I361&lt;=0,"",0.00144*$K361/$I361)</f>
        <v/>
      </c>
      <c r="M361" s="27"/>
      <c r="N361" s="193" t="str">
        <f t="shared" ref="N361:N372" si="103">IF(ISNUMBER(F361),IF(ISNUMBER($M361),($M361*$F361),$L361*$F361),"")</f>
        <v/>
      </c>
      <c r="O361" s="194" t="str">
        <f t="shared" ref="O361:O372" si="104">IF($E361="Chlorine Dioxide",0.01506*$N361*1.091116^$H361,IF($E361="Ozone", 0.397*$N361*1.09757^$H361,"N/A"))</f>
        <v>N/A</v>
      </c>
    </row>
    <row r="362" spans="1:15" ht="18" x14ac:dyDescent="0.25">
      <c r="A362" s="92">
        <v>26</v>
      </c>
      <c r="B362" s="34"/>
      <c r="C362" s="11"/>
      <c r="D362" s="11"/>
      <c r="E362" s="12"/>
      <c r="F362" s="7"/>
      <c r="G362" s="7"/>
      <c r="H362" s="8"/>
      <c r="I362" s="4"/>
      <c r="J362" s="9"/>
      <c r="K362" s="180">
        <f t="shared" si="101"/>
        <v>0</v>
      </c>
      <c r="L362" s="179" t="str">
        <f t="shared" si="102"/>
        <v/>
      </c>
      <c r="M362" s="6"/>
      <c r="N362" s="187" t="str">
        <f t="shared" si="103"/>
        <v/>
      </c>
      <c r="O362" s="190" t="str">
        <f t="shared" si="104"/>
        <v>N/A</v>
      </c>
    </row>
    <row r="363" spans="1:15" ht="18" x14ac:dyDescent="0.25">
      <c r="A363" s="92">
        <v>26</v>
      </c>
      <c r="B363" s="34"/>
      <c r="C363" s="11"/>
      <c r="D363" s="11"/>
      <c r="E363" s="12"/>
      <c r="F363" s="7"/>
      <c r="G363" s="7"/>
      <c r="H363" s="8"/>
      <c r="I363" s="4"/>
      <c r="J363" s="9"/>
      <c r="K363" s="180">
        <f t="shared" si="101"/>
        <v>0</v>
      </c>
      <c r="L363" s="179" t="str">
        <f t="shared" si="102"/>
        <v/>
      </c>
      <c r="M363" s="6"/>
      <c r="N363" s="187" t="str">
        <f t="shared" si="103"/>
        <v/>
      </c>
      <c r="O363" s="190" t="str">
        <f t="shared" si="104"/>
        <v>N/A</v>
      </c>
    </row>
    <row r="364" spans="1:15" ht="18" x14ac:dyDescent="0.25">
      <c r="A364" s="92">
        <v>26</v>
      </c>
      <c r="B364" s="34"/>
      <c r="C364" s="11"/>
      <c r="D364" s="11"/>
      <c r="E364" s="12"/>
      <c r="F364" s="7"/>
      <c r="G364" s="7"/>
      <c r="H364" s="8"/>
      <c r="I364" s="4"/>
      <c r="J364" s="9"/>
      <c r="K364" s="180">
        <f t="shared" si="101"/>
        <v>0</v>
      </c>
      <c r="L364" s="179" t="str">
        <f t="shared" si="102"/>
        <v/>
      </c>
      <c r="M364" s="6"/>
      <c r="N364" s="187" t="str">
        <f t="shared" si="103"/>
        <v/>
      </c>
      <c r="O364" s="190" t="str">
        <f t="shared" si="104"/>
        <v>N/A</v>
      </c>
    </row>
    <row r="365" spans="1:15" ht="18" x14ac:dyDescent="0.25">
      <c r="A365" s="92">
        <v>26</v>
      </c>
      <c r="B365" s="34"/>
      <c r="C365" s="11"/>
      <c r="D365" s="11"/>
      <c r="E365" s="12"/>
      <c r="F365" s="7"/>
      <c r="G365" s="7"/>
      <c r="H365" s="8"/>
      <c r="I365" s="4"/>
      <c r="J365" s="9"/>
      <c r="K365" s="180">
        <f t="shared" si="101"/>
        <v>0</v>
      </c>
      <c r="L365" s="179" t="str">
        <f t="shared" si="102"/>
        <v/>
      </c>
      <c r="M365" s="6"/>
      <c r="N365" s="187" t="str">
        <f t="shared" si="103"/>
        <v/>
      </c>
      <c r="O365" s="190" t="str">
        <f t="shared" si="104"/>
        <v>N/A</v>
      </c>
    </row>
    <row r="366" spans="1:15" ht="18" x14ac:dyDescent="0.25">
      <c r="A366" s="92">
        <v>26</v>
      </c>
      <c r="B366" s="34"/>
      <c r="C366" s="11"/>
      <c r="D366" s="11"/>
      <c r="E366" s="12"/>
      <c r="F366" s="7"/>
      <c r="G366" s="7"/>
      <c r="H366" s="8"/>
      <c r="I366" s="4"/>
      <c r="J366" s="9"/>
      <c r="K366" s="180">
        <f t="shared" si="101"/>
        <v>0</v>
      </c>
      <c r="L366" s="179" t="str">
        <f t="shared" si="102"/>
        <v/>
      </c>
      <c r="M366" s="6"/>
      <c r="N366" s="187" t="str">
        <f t="shared" si="103"/>
        <v/>
      </c>
      <c r="O366" s="190" t="str">
        <f t="shared" si="104"/>
        <v>N/A</v>
      </c>
    </row>
    <row r="367" spans="1:15" ht="18" x14ac:dyDescent="0.25">
      <c r="A367" s="92">
        <v>26</v>
      </c>
      <c r="B367" s="34"/>
      <c r="C367" s="11"/>
      <c r="D367" s="11"/>
      <c r="E367" s="12"/>
      <c r="F367" s="7"/>
      <c r="G367" s="7"/>
      <c r="H367" s="8"/>
      <c r="I367" s="4"/>
      <c r="J367" s="9"/>
      <c r="K367" s="180">
        <f t="shared" si="101"/>
        <v>0</v>
      </c>
      <c r="L367" s="179" t="str">
        <f t="shared" si="102"/>
        <v/>
      </c>
      <c r="M367" s="6"/>
      <c r="N367" s="187" t="str">
        <f t="shared" si="103"/>
        <v/>
      </c>
      <c r="O367" s="190" t="str">
        <f t="shared" si="104"/>
        <v>N/A</v>
      </c>
    </row>
    <row r="368" spans="1:15" ht="18" x14ac:dyDescent="0.25">
      <c r="A368" s="92">
        <v>26</v>
      </c>
      <c r="B368" s="34"/>
      <c r="C368" s="11"/>
      <c r="D368" s="11"/>
      <c r="E368" s="12"/>
      <c r="F368" s="7"/>
      <c r="G368" s="7"/>
      <c r="H368" s="8"/>
      <c r="I368" s="4"/>
      <c r="J368" s="9"/>
      <c r="K368" s="180">
        <f t="shared" si="101"/>
        <v>0</v>
      </c>
      <c r="L368" s="179" t="str">
        <f t="shared" si="102"/>
        <v/>
      </c>
      <c r="M368" s="6"/>
      <c r="N368" s="187" t="str">
        <f t="shared" si="103"/>
        <v/>
      </c>
      <c r="O368" s="190" t="str">
        <f t="shared" si="104"/>
        <v>N/A</v>
      </c>
    </row>
    <row r="369" spans="1:15" ht="18" x14ac:dyDescent="0.25">
      <c r="A369" s="92">
        <v>26</v>
      </c>
      <c r="B369" s="34"/>
      <c r="C369" s="11"/>
      <c r="D369" s="11"/>
      <c r="E369" s="12"/>
      <c r="F369" s="7"/>
      <c r="G369" s="7"/>
      <c r="H369" s="8"/>
      <c r="I369" s="4"/>
      <c r="J369" s="9"/>
      <c r="K369" s="180">
        <f t="shared" si="101"/>
        <v>0</v>
      </c>
      <c r="L369" s="179" t="str">
        <f t="shared" si="102"/>
        <v/>
      </c>
      <c r="M369" s="6"/>
      <c r="N369" s="187" t="str">
        <f t="shared" si="103"/>
        <v/>
      </c>
      <c r="O369" s="190" t="str">
        <f t="shared" si="104"/>
        <v>N/A</v>
      </c>
    </row>
    <row r="370" spans="1:15" ht="18" x14ac:dyDescent="0.25">
      <c r="A370" s="92">
        <v>26</v>
      </c>
      <c r="B370" s="34"/>
      <c r="C370" s="11"/>
      <c r="D370" s="11"/>
      <c r="E370" s="12"/>
      <c r="F370" s="7"/>
      <c r="G370" s="7"/>
      <c r="H370" s="8"/>
      <c r="I370" s="4"/>
      <c r="J370" s="9"/>
      <c r="K370" s="180">
        <f t="shared" si="101"/>
        <v>0</v>
      </c>
      <c r="L370" s="179" t="str">
        <f t="shared" si="102"/>
        <v/>
      </c>
      <c r="M370" s="6"/>
      <c r="N370" s="187" t="str">
        <f t="shared" si="103"/>
        <v/>
      </c>
      <c r="O370" s="190" t="str">
        <f t="shared" si="104"/>
        <v>N/A</v>
      </c>
    </row>
    <row r="371" spans="1:15" ht="18" x14ac:dyDescent="0.25">
      <c r="A371" s="92">
        <v>26</v>
      </c>
      <c r="B371" s="34"/>
      <c r="C371" s="11"/>
      <c r="D371" s="11"/>
      <c r="E371" s="12"/>
      <c r="F371" s="7"/>
      <c r="G371" s="7"/>
      <c r="H371" s="8"/>
      <c r="I371" s="4"/>
      <c r="J371" s="9"/>
      <c r="K371" s="180">
        <f t="shared" si="101"/>
        <v>0</v>
      </c>
      <c r="L371" s="179" t="str">
        <f t="shared" si="102"/>
        <v/>
      </c>
      <c r="M371" s="6"/>
      <c r="N371" s="187" t="str">
        <f t="shared" si="103"/>
        <v/>
      </c>
      <c r="O371" s="190" t="str">
        <f t="shared" si="104"/>
        <v>N/A</v>
      </c>
    </row>
    <row r="372" spans="1:15" ht="18" x14ac:dyDescent="0.25">
      <c r="A372" s="74">
        <v>26</v>
      </c>
      <c r="B372" s="34"/>
      <c r="C372" s="11"/>
      <c r="D372" s="11"/>
      <c r="E372" s="12"/>
      <c r="F372" s="7"/>
      <c r="G372" s="7"/>
      <c r="H372" s="8"/>
      <c r="I372" s="4"/>
      <c r="J372" s="9"/>
      <c r="K372" s="180">
        <f t="shared" si="101"/>
        <v>0</v>
      </c>
      <c r="L372" s="179" t="str">
        <f t="shared" si="102"/>
        <v/>
      </c>
      <c r="M372" s="6"/>
      <c r="N372" s="187" t="str">
        <f t="shared" si="103"/>
        <v/>
      </c>
      <c r="O372" s="190" t="str">
        <f t="shared" si="104"/>
        <v>N/A</v>
      </c>
    </row>
    <row r="373" spans="1:15" ht="15.75" thickBot="1" x14ac:dyDescent="0.3">
      <c r="A373" s="82" t="s">
        <v>48</v>
      </c>
      <c r="B373" s="83"/>
      <c r="C373" s="84"/>
      <c r="D373" s="84"/>
      <c r="E373" s="84"/>
      <c r="F373" s="85"/>
      <c r="G373" s="85"/>
      <c r="H373" s="86"/>
      <c r="I373" s="87"/>
      <c r="J373" s="96"/>
      <c r="K373" s="185">
        <f>SUM(K361:K372)</f>
        <v>0</v>
      </c>
      <c r="L373" s="186">
        <f>SUM(L361:L372)</f>
        <v>0</v>
      </c>
      <c r="M373" s="186">
        <f>SUM(M361:M372)</f>
        <v>0</v>
      </c>
      <c r="N373" s="195">
        <f>SUM(N361:N372)</f>
        <v>0</v>
      </c>
      <c r="O373" s="196">
        <f>SUM($O361:$O372)</f>
        <v>0</v>
      </c>
    </row>
    <row r="374" spans="1:15" ht="18" x14ac:dyDescent="0.25">
      <c r="A374" s="93">
        <v>27</v>
      </c>
      <c r="B374" s="35"/>
      <c r="C374" s="19"/>
      <c r="D374" s="19"/>
      <c r="E374" s="20"/>
      <c r="F374" s="2"/>
      <c r="G374" s="2"/>
      <c r="H374" s="3"/>
      <c r="I374" s="1"/>
      <c r="J374" s="5"/>
      <c r="K374" s="178">
        <f t="shared" ref="K374:K385" si="105">J374*D374</f>
        <v>0</v>
      </c>
      <c r="L374" s="179" t="str">
        <f t="shared" ref="L374:L385" si="106">IF($I374&lt;=0,"",0.00144*$K374/$I374)</f>
        <v/>
      </c>
      <c r="M374" s="6"/>
      <c r="N374" s="187" t="str">
        <f t="shared" ref="N374:N385" si="107">IF(ISNUMBER(F374),IF(ISNUMBER($M374),($M374*$F374),$L374*$F374),"")</f>
        <v/>
      </c>
      <c r="O374" s="197" t="str">
        <f t="shared" ref="O374:O385" si="108">IF($E374="Chlorine Dioxide",0.01506*$N374*1.091116^$H374,IF($E374="Ozone", 0.397*$N374*1.09757^$H374,"N/A"))</f>
        <v>N/A</v>
      </c>
    </row>
    <row r="375" spans="1:15" ht="18" x14ac:dyDescent="0.25">
      <c r="A375" s="92">
        <v>27</v>
      </c>
      <c r="B375" s="34"/>
      <c r="C375" s="11"/>
      <c r="D375" s="11"/>
      <c r="E375" s="12"/>
      <c r="F375" s="7"/>
      <c r="G375" s="7"/>
      <c r="H375" s="8"/>
      <c r="I375" s="4"/>
      <c r="J375" s="9"/>
      <c r="K375" s="180">
        <f t="shared" si="105"/>
        <v>0</v>
      </c>
      <c r="L375" s="179" t="str">
        <f t="shared" si="106"/>
        <v/>
      </c>
      <c r="M375" s="6"/>
      <c r="N375" s="187" t="str">
        <f t="shared" si="107"/>
        <v/>
      </c>
      <c r="O375" s="190" t="str">
        <f t="shared" si="108"/>
        <v>N/A</v>
      </c>
    </row>
    <row r="376" spans="1:15" ht="18" x14ac:dyDescent="0.25">
      <c r="A376" s="92">
        <v>27</v>
      </c>
      <c r="B376" s="34"/>
      <c r="C376" s="11"/>
      <c r="D376" s="11"/>
      <c r="E376" s="12"/>
      <c r="F376" s="7"/>
      <c r="G376" s="7"/>
      <c r="H376" s="8"/>
      <c r="I376" s="4"/>
      <c r="J376" s="9"/>
      <c r="K376" s="180">
        <f t="shared" si="105"/>
        <v>0</v>
      </c>
      <c r="L376" s="179" t="str">
        <f t="shared" si="106"/>
        <v/>
      </c>
      <c r="M376" s="6"/>
      <c r="N376" s="187" t="str">
        <f t="shared" si="107"/>
        <v/>
      </c>
      <c r="O376" s="190" t="str">
        <f t="shared" si="108"/>
        <v>N/A</v>
      </c>
    </row>
    <row r="377" spans="1:15" ht="18" x14ac:dyDescent="0.25">
      <c r="A377" s="92">
        <v>27</v>
      </c>
      <c r="B377" s="34"/>
      <c r="C377" s="11"/>
      <c r="D377" s="11"/>
      <c r="E377" s="12"/>
      <c r="F377" s="7"/>
      <c r="G377" s="7"/>
      <c r="H377" s="8"/>
      <c r="I377" s="4"/>
      <c r="J377" s="9"/>
      <c r="K377" s="180">
        <f t="shared" si="105"/>
        <v>0</v>
      </c>
      <c r="L377" s="179" t="str">
        <f t="shared" si="106"/>
        <v/>
      </c>
      <c r="M377" s="6"/>
      <c r="N377" s="187" t="str">
        <f t="shared" si="107"/>
        <v/>
      </c>
      <c r="O377" s="190" t="str">
        <f t="shared" si="108"/>
        <v>N/A</v>
      </c>
    </row>
    <row r="378" spans="1:15" ht="18" x14ac:dyDescent="0.25">
      <c r="A378" s="92">
        <v>27</v>
      </c>
      <c r="B378" s="34"/>
      <c r="C378" s="11"/>
      <c r="D378" s="11"/>
      <c r="E378" s="12"/>
      <c r="F378" s="7"/>
      <c r="G378" s="7"/>
      <c r="H378" s="8"/>
      <c r="I378" s="4"/>
      <c r="J378" s="9"/>
      <c r="K378" s="180">
        <f t="shared" si="105"/>
        <v>0</v>
      </c>
      <c r="L378" s="179" t="str">
        <f t="shared" si="106"/>
        <v/>
      </c>
      <c r="M378" s="6"/>
      <c r="N378" s="187" t="str">
        <f t="shared" si="107"/>
        <v/>
      </c>
      <c r="O378" s="190" t="str">
        <f t="shared" si="108"/>
        <v>N/A</v>
      </c>
    </row>
    <row r="379" spans="1:15" ht="18" x14ac:dyDescent="0.25">
      <c r="A379" s="92">
        <v>27</v>
      </c>
      <c r="B379" s="34"/>
      <c r="C379" s="11"/>
      <c r="D379" s="11"/>
      <c r="E379" s="12"/>
      <c r="F379" s="7"/>
      <c r="G379" s="7"/>
      <c r="H379" s="8"/>
      <c r="I379" s="4"/>
      <c r="J379" s="9"/>
      <c r="K379" s="180">
        <f t="shared" si="105"/>
        <v>0</v>
      </c>
      <c r="L379" s="179" t="str">
        <f t="shared" si="106"/>
        <v/>
      </c>
      <c r="M379" s="6"/>
      <c r="N379" s="187" t="str">
        <f t="shared" si="107"/>
        <v/>
      </c>
      <c r="O379" s="190" t="str">
        <f t="shared" si="108"/>
        <v>N/A</v>
      </c>
    </row>
    <row r="380" spans="1:15" ht="18" x14ac:dyDescent="0.25">
      <c r="A380" s="92">
        <v>27</v>
      </c>
      <c r="B380" s="34"/>
      <c r="C380" s="11"/>
      <c r="D380" s="11"/>
      <c r="E380" s="12"/>
      <c r="F380" s="7"/>
      <c r="G380" s="7"/>
      <c r="H380" s="8"/>
      <c r="I380" s="4"/>
      <c r="J380" s="9"/>
      <c r="K380" s="180">
        <f t="shared" si="105"/>
        <v>0</v>
      </c>
      <c r="L380" s="179" t="str">
        <f t="shared" si="106"/>
        <v/>
      </c>
      <c r="M380" s="6"/>
      <c r="N380" s="187" t="str">
        <f t="shared" si="107"/>
        <v/>
      </c>
      <c r="O380" s="190" t="str">
        <f t="shared" si="108"/>
        <v>N/A</v>
      </c>
    </row>
    <row r="381" spans="1:15" ht="18" x14ac:dyDescent="0.25">
      <c r="A381" s="92">
        <v>27</v>
      </c>
      <c r="B381" s="34"/>
      <c r="C381" s="11"/>
      <c r="D381" s="11"/>
      <c r="E381" s="12"/>
      <c r="F381" s="7"/>
      <c r="G381" s="7"/>
      <c r="H381" s="8"/>
      <c r="I381" s="4"/>
      <c r="J381" s="9"/>
      <c r="K381" s="180">
        <f t="shared" si="105"/>
        <v>0</v>
      </c>
      <c r="L381" s="179" t="str">
        <f t="shared" si="106"/>
        <v/>
      </c>
      <c r="M381" s="6"/>
      <c r="N381" s="187" t="str">
        <f t="shared" si="107"/>
        <v/>
      </c>
      <c r="O381" s="190" t="str">
        <f t="shared" si="108"/>
        <v>N/A</v>
      </c>
    </row>
    <row r="382" spans="1:15" ht="18" x14ac:dyDescent="0.25">
      <c r="A382" s="92">
        <v>27</v>
      </c>
      <c r="B382" s="34"/>
      <c r="C382" s="11"/>
      <c r="D382" s="11"/>
      <c r="E382" s="12"/>
      <c r="F382" s="7"/>
      <c r="G382" s="7"/>
      <c r="H382" s="8"/>
      <c r="I382" s="4"/>
      <c r="J382" s="9"/>
      <c r="K382" s="180">
        <f t="shared" si="105"/>
        <v>0</v>
      </c>
      <c r="L382" s="179" t="str">
        <f t="shared" si="106"/>
        <v/>
      </c>
      <c r="M382" s="6"/>
      <c r="N382" s="187" t="str">
        <f t="shared" si="107"/>
        <v/>
      </c>
      <c r="O382" s="190" t="str">
        <f t="shared" si="108"/>
        <v>N/A</v>
      </c>
    </row>
    <row r="383" spans="1:15" ht="18" x14ac:dyDescent="0.25">
      <c r="A383" s="92">
        <v>27</v>
      </c>
      <c r="B383" s="34"/>
      <c r="C383" s="11"/>
      <c r="D383" s="11"/>
      <c r="E383" s="12"/>
      <c r="F383" s="7"/>
      <c r="G383" s="7"/>
      <c r="H383" s="8"/>
      <c r="I383" s="4"/>
      <c r="J383" s="9"/>
      <c r="K383" s="180">
        <f t="shared" si="105"/>
        <v>0</v>
      </c>
      <c r="L383" s="179" t="str">
        <f t="shared" si="106"/>
        <v/>
      </c>
      <c r="M383" s="6"/>
      <c r="N383" s="187" t="str">
        <f t="shared" si="107"/>
        <v/>
      </c>
      <c r="O383" s="190" t="str">
        <f t="shared" si="108"/>
        <v>N/A</v>
      </c>
    </row>
    <row r="384" spans="1:15" ht="18" x14ac:dyDescent="0.25">
      <c r="A384" s="92">
        <v>27</v>
      </c>
      <c r="B384" s="34"/>
      <c r="C384" s="11"/>
      <c r="D384" s="11"/>
      <c r="E384" s="12"/>
      <c r="F384" s="7"/>
      <c r="G384" s="7"/>
      <c r="H384" s="8"/>
      <c r="I384" s="4"/>
      <c r="J384" s="9"/>
      <c r="K384" s="180">
        <f t="shared" si="105"/>
        <v>0</v>
      </c>
      <c r="L384" s="179" t="str">
        <f t="shared" si="106"/>
        <v/>
      </c>
      <c r="M384" s="6"/>
      <c r="N384" s="187" t="str">
        <f t="shared" si="107"/>
        <v/>
      </c>
      <c r="O384" s="190" t="str">
        <f t="shared" si="108"/>
        <v>N/A</v>
      </c>
    </row>
    <row r="385" spans="1:15" ht="18" x14ac:dyDescent="0.25">
      <c r="A385" s="74">
        <v>27</v>
      </c>
      <c r="B385" s="34"/>
      <c r="C385" s="11"/>
      <c r="D385" s="11"/>
      <c r="E385" s="12"/>
      <c r="F385" s="7"/>
      <c r="G385" s="7"/>
      <c r="H385" s="8"/>
      <c r="I385" s="4"/>
      <c r="J385" s="9"/>
      <c r="K385" s="180">
        <f t="shared" si="105"/>
        <v>0</v>
      </c>
      <c r="L385" s="179" t="str">
        <f t="shared" si="106"/>
        <v/>
      </c>
      <c r="M385" s="6"/>
      <c r="N385" s="187" t="str">
        <f t="shared" si="107"/>
        <v/>
      </c>
      <c r="O385" s="190" t="str">
        <f t="shared" si="108"/>
        <v>N/A</v>
      </c>
    </row>
    <row r="386" spans="1:15" ht="15.75" thickBot="1" x14ac:dyDescent="0.3">
      <c r="A386" s="75" t="s">
        <v>48</v>
      </c>
      <c r="B386" s="76"/>
      <c r="C386" s="77"/>
      <c r="D386" s="77"/>
      <c r="E386" s="77"/>
      <c r="F386" s="78"/>
      <c r="G386" s="78"/>
      <c r="H386" s="79"/>
      <c r="I386" s="80"/>
      <c r="J386" s="94"/>
      <c r="K386" s="181">
        <f>SUM(K374:K385)</f>
        <v>0</v>
      </c>
      <c r="L386" s="182">
        <f>SUM(L374:L385)</f>
        <v>0</v>
      </c>
      <c r="M386" s="182">
        <f>SUM(M374:M385)</f>
        <v>0</v>
      </c>
      <c r="N386" s="191">
        <f>SUM(N374:N385)</f>
        <v>0</v>
      </c>
      <c r="O386" s="192">
        <f>SUM($O374:$O385)</f>
        <v>0</v>
      </c>
    </row>
    <row r="387" spans="1:15" ht="18" x14ac:dyDescent="0.25">
      <c r="A387" s="91">
        <v>28</v>
      </c>
      <c r="B387" s="33"/>
      <c r="C387" s="21"/>
      <c r="D387" s="21"/>
      <c r="E387" s="22"/>
      <c r="F387" s="23"/>
      <c r="G387" s="23"/>
      <c r="H387" s="24"/>
      <c r="I387" s="25"/>
      <c r="J387" s="26"/>
      <c r="K387" s="183">
        <f t="shared" ref="K387:K398" si="109">J387*D387</f>
        <v>0</v>
      </c>
      <c r="L387" s="184" t="str">
        <f t="shared" ref="L387:L398" si="110">IF($I387&lt;=0,"",0.00144*$K387/$I387)</f>
        <v/>
      </c>
      <c r="M387" s="27"/>
      <c r="N387" s="193" t="str">
        <f t="shared" ref="N387:N398" si="111">IF(ISNUMBER(F387),IF(ISNUMBER($M387),($M387*$F387),$L387*$F387),"")</f>
        <v/>
      </c>
      <c r="O387" s="194" t="str">
        <f t="shared" ref="O387:O398" si="112">IF($E387="Chlorine Dioxide",0.01506*$N387*1.091116^$H387,IF($E387="Ozone", 0.397*$N387*1.09757^$H387,"N/A"))</f>
        <v>N/A</v>
      </c>
    </row>
    <row r="388" spans="1:15" ht="18" x14ac:dyDescent="0.25">
      <c r="A388" s="92">
        <v>28</v>
      </c>
      <c r="B388" s="34"/>
      <c r="C388" s="11"/>
      <c r="D388" s="11"/>
      <c r="E388" s="12"/>
      <c r="F388" s="7"/>
      <c r="G388" s="7"/>
      <c r="H388" s="8"/>
      <c r="I388" s="4"/>
      <c r="J388" s="9"/>
      <c r="K388" s="180">
        <f t="shared" si="109"/>
        <v>0</v>
      </c>
      <c r="L388" s="179" t="str">
        <f t="shared" si="110"/>
        <v/>
      </c>
      <c r="M388" s="6"/>
      <c r="N388" s="187" t="str">
        <f t="shared" si="111"/>
        <v/>
      </c>
      <c r="O388" s="190" t="str">
        <f t="shared" si="112"/>
        <v>N/A</v>
      </c>
    </row>
    <row r="389" spans="1:15" ht="18" x14ac:dyDescent="0.25">
      <c r="A389" s="92">
        <v>28</v>
      </c>
      <c r="B389" s="34"/>
      <c r="C389" s="11"/>
      <c r="D389" s="11"/>
      <c r="E389" s="12"/>
      <c r="F389" s="7"/>
      <c r="G389" s="7"/>
      <c r="H389" s="8"/>
      <c r="I389" s="4"/>
      <c r="J389" s="9"/>
      <c r="K389" s="180">
        <f t="shared" si="109"/>
        <v>0</v>
      </c>
      <c r="L389" s="179" t="str">
        <f t="shared" si="110"/>
        <v/>
      </c>
      <c r="M389" s="6"/>
      <c r="N389" s="187" t="str">
        <f t="shared" si="111"/>
        <v/>
      </c>
      <c r="O389" s="190" t="str">
        <f t="shared" si="112"/>
        <v>N/A</v>
      </c>
    </row>
    <row r="390" spans="1:15" ht="18" x14ac:dyDescent="0.25">
      <c r="A390" s="92">
        <v>28</v>
      </c>
      <c r="B390" s="34"/>
      <c r="C390" s="11"/>
      <c r="D390" s="11"/>
      <c r="E390" s="12"/>
      <c r="F390" s="7"/>
      <c r="G390" s="7"/>
      <c r="H390" s="8"/>
      <c r="I390" s="4"/>
      <c r="J390" s="9"/>
      <c r="K390" s="180">
        <f t="shared" si="109"/>
        <v>0</v>
      </c>
      <c r="L390" s="179" t="str">
        <f t="shared" si="110"/>
        <v/>
      </c>
      <c r="M390" s="6"/>
      <c r="N390" s="187" t="str">
        <f t="shared" si="111"/>
        <v/>
      </c>
      <c r="O390" s="190" t="str">
        <f t="shared" si="112"/>
        <v>N/A</v>
      </c>
    </row>
    <row r="391" spans="1:15" ht="18" x14ac:dyDescent="0.25">
      <c r="A391" s="92">
        <v>28</v>
      </c>
      <c r="B391" s="34"/>
      <c r="C391" s="11"/>
      <c r="D391" s="11"/>
      <c r="E391" s="12"/>
      <c r="F391" s="7"/>
      <c r="G391" s="7"/>
      <c r="H391" s="8"/>
      <c r="I391" s="4"/>
      <c r="J391" s="9"/>
      <c r="K391" s="180">
        <f t="shared" si="109"/>
        <v>0</v>
      </c>
      <c r="L391" s="179" t="str">
        <f t="shared" si="110"/>
        <v/>
      </c>
      <c r="M391" s="6"/>
      <c r="N391" s="187" t="str">
        <f t="shared" si="111"/>
        <v/>
      </c>
      <c r="O391" s="190" t="str">
        <f t="shared" si="112"/>
        <v>N/A</v>
      </c>
    </row>
    <row r="392" spans="1:15" ht="18" x14ac:dyDescent="0.25">
      <c r="A392" s="92">
        <v>28</v>
      </c>
      <c r="B392" s="34"/>
      <c r="C392" s="11"/>
      <c r="D392" s="11"/>
      <c r="E392" s="12"/>
      <c r="F392" s="7"/>
      <c r="G392" s="7"/>
      <c r="H392" s="8"/>
      <c r="I392" s="4"/>
      <c r="J392" s="9"/>
      <c r="K392" s="180">
        <f t="shared" si="109"/>
        <v>0</v>
      </c>
      <c r="L392" s="179" t="str">
        <f t="shared" si="110"/>
        <v/>
      </c>
      <c r="M392" s="6"/>
      <c r="N392" s="187" t="str">
        <f t="shared" si="111"/>
        <v/>
      </c>
      <c r="O392" s="190" t="str">
        <f t="shared" si="112"/>
        <v>N/A</v>
      </c>
    </row>
    <row r="393" spans="1:15" ht="18" x14ac:dyDescent="0.25">
      <c r="A393" s="92">
        <v>28</v>
      </c>
      <c r="B393" s="34"/>
      <c r="C393" s="11"/>
      <c r="D393" s="11"/>
      <c r="E393" s="12"/>
      <c r="F393" s="7"/>
      <c r="G393" s="7"/>
      <c r="H393" s="8"/>
      <c r="I393" s="4"/>
      <c r="J393" s="9"/>
      <c r="K393" s="180">
        <f t="shared" si="109"/>
        <v>0</v>
      </c>
      <c r="L393" s="179" t="str">
        <f t="shared" si="110"/>
        <v/>
      </c>
      <c r="M393" s="6"/>
      <c r="N393" s="187" t="str">
        <f t="shared" si="111"/>
        <v/>
      </c>
      <c r="O393" s="190" t="str">
        <f t="shared" si="112"/>
        <v>N/A</v>
      </c>
    </row>
    <row r="394" spans="1:15" ht="18" x14ac:dyDescent="0.25">
      <c r="A394" s="92">
        <v>28</v>
      </c>
      <c r="B394" s="34"/>
      <c r="C394" s="11"/>
      <c r="D394" s="11"/>
      <c r="E394" s="12"/>
      <c r="F394" s="7"/>
      <c r="G394" s="7"/>
      <c r="H394" s="8"/>
      <c r="I394" s="4"/>
      <c r="J394" s="9"/>
      <c r="K394" s="180">
        <f t="shared" si="109"/>
        <v>0</v>
      </c>
      <c r="L394" s="179" t="str">
        <f t="shared" si="110"/>
        <v/>
      </c>
      <c r="M394" s="6"/>
      <c r="N394" s="187" t="str">
        <f t="shared" si="111"/>
        <v/>
      </c>
      <c r="O394" s="190" t="str">
        <f t="shared" si="112"/>
        <v>N/A</v>
      </c>
    </row>
    <row r="395" spans="1:15" ht="18" x14ac:dyDescent="0.25">
      <c r="A395" s="92">
        <v>28</v>
      </c>
      <c r="B395" s="34"/>
      <c r="C395" s="11"/>
      <c r="D395" s="11"/>
      <c r="E395" s="12"/>
      <c r="F395" s="7"/>
      <c r="G395" s="7"/>
      <c r="H395" s="8"/>
      <c r="I395" s="4"/>
      <c r="J395" s="9"/>
      <c r="K395" s="180">
        <f t="shared" si="109"/>
        <v>0</v>
      </c>
      <c r="L395" s="179" t="str">
        <f t="shared" si="110"/>
        <v/>
      </c>
      <c r="M395" s="6"/>
      <c r="N395" s="187" t="str">
        <f t="shared" si="111"/>
        <v/>
      </c>
      <c r="O395" s="190" t="str">
        <f t="shared" si="112"/>
        <v>N/A</v>
      </c>
    </row>
    <row r="396" spans="1:15" ht="18" x14ac:dyDescent="0.25">
      <c r="A396" s="92">
        <v>28</v>
      </c>
      <c r="B396" s="34"/>
      <c r="C396" s="11"/>
      <c r="D396" s="11"/>
      <c r="E396" s="12"/>
      <c r="F396" s="7"/>
      <c r="G396" s="7"/>
      <c r="H396" s="8"/>
      <c r="I396" s="4"/>
      <c r="J396" s="9"/>
      <c r="K396" s="180">
        <f t="shared" si="109"/>
        <v>0</v>
      </c>
      <c r="L396" s="179" t="str">
        <f t="shared" si="110"/>
        <v/>
      </c>
      <c r="M396" s="6"/>
      <c r="N396" s="187" t="str">
        <f t="shared" si="111"/>
        <v/>
      </c>
      <c r="O396" s="190" t="str">
        <f t="shared" si="112"/>
        <v>N/A</v>
      </c>
    </row>
    <row r="397" spans="1:15" ht="18" x14ac:dyDescent="0.25">
      <c r="A397" s="92">
        <v>28</v>
      </c>
      <c r="B397" s="34"/>
      <c r="C397" s="11"/>
      <c r="D397" s="11"/>
      <c r="E397" s="12"/>
      <c r="F397" s="7"/>
      <c r="G397" s="7"/>
      <c r="H397" s="8"/>
      <c r="I397" s="4"/>
      <c r="J397" s="9"/>
      <c r="K397" s="180">
        <f t="shared" si="109"/>
        <v>0</v>
      </c>
      <c r="L397" s="179" t="str">
        <f t="shared" si="110"/>
        <v/>
      </c>
      <c r="M397" s="6"/>
      <c r="N397" s="187" t="str">
        <f t="shared" si="111"/>
        <v/>
      </c>
      <c r="O397" s="190" t="str">
        <f t="shared" si="112"/>
        <v>N/A</v>
      </c>
    </row>
    <row r="398" spans="1:15" ht="18" x14ac:dyDescent="0.25">
      <c r="A398" s="74">
        <v>28</v>
      </c>
      <c r="B398" s="34"/>
      <c r="C398" s="11"/>
      <c r="D398" s="11"/>
      <c r="E398" s="12"/>
      <c r="F398" s="7"/>
      <c r="G398" s="7"/>
      <c r="H398" s="8"/>
      <c r="I398" s="4"/>
      <c r="J398" s="9"/>
      <c r="K398" s="180">
        <f t="shared" si="109"/>
        <v>0</v>
      </c>
      <c r="L398" s="179" t="str">
        <f t="shared" si="110"/>
        <v/>
      </c>
      <c r="M398" s="6"/>
      <c r="N398" s="187" t="str">
        <f t="shared" si="111"/>
        <v/>
      </c>
      <c r="O398" s="190" t="str">
        <f t="shared" si="112"/>
        <v>N/A</v>
      </c>
    </row>
    <row r="399" spans="1:15" ht="15.75" thickBot="1" x14ac:dyDescent="0.3">
      <c r="A399" s="82" t="s">
        <v>48</v>
      </c>
      <c r="B399" s="83"/>
      <c r="C399" s="84"/>
      <c r="D399" s="84"/>
      <c r="E399" s="84"/>
      <c r="F399" s="85"/>
      <c r="G399" s="85"/>
      <c r="H399" s="86"/>
      <c r="I399" s="87"/>
      <c r="J399" s="96"/>
      <c r="K399" s="185">
        <f>SUM(K387:K398)</f>
        <v>0</v>
      </c>
      <c r="L399" s="186">
        <f>SUM(L387:L398)</f>
        <v>0</v>
      </c>
      <c r="M399" s="186">
        <f>SUM(M387:M398)</f>
        <v>0</v>
      </c>
      <c r="N399" s="195">
        <f>SUM(N387:N398)</f>
        <v>0</v>
      </c>
      <c r="O399" s="196">
        <f>SUM($O387:$O398)</f>
        <v>0</v>
      </c>
    </row>
    <row r="400" spans="1:15" ht="18" x14ac:dyDescent="0.25">
      <c r="A400" s="93">
        <v>29</v>
      </c>
      <c r="B400" s="35"/>
      <c r="C400" s="19"/>
      <c r="D400" s="19"/>
      <c r="E400" s="20"/>
      <c r="F400" s="2"/>
      <c r="G400" s="2"/>
      <c r="H400" s="3"/>
      <c r="I400" s="1"/>
      <c r="J400" s="5"/>
      <c r="K400" s="178">
        <f t="shared" ref="K400:K411" si="113">J400*D400</f>
        <v>0</v>
      </c>
      <c r="L400" s="179" t="str">
        <f t="shared" ref="L400:L411" si="114">IF($I400&lt;=0,"",0.00144*$K400/$I400)</f>
        <v/>
      </c>
      <c r="M400" s="6"/>
      <c r="N400" s="187" t="str">
        <f t="shared" ref="N400:N411" si="115">IF(ISNUMBER(F400),IF(ISNUMBER($M400),($M400*$F400),$L400*$F400),"")</f>
        <v/>
      </c>
      <c r="O400" s="197" t="str">
        <f t="shared" ref="O400:O411" si="116">IF($E400="Chlorine Dioxide",0.01506*$N400*1.091116^$H400,IF($E400="Ozone", 0.397*$N400*1.09757^$H400,"N/A"))</f>
        <v>N/A</v>
      </c>
    </row>
    <row r="401" spans="1:15" ht="18" x14ac:dyDescent="0.25">
      <c r="A401" s="92">
        <v>29</v>
      </c>
      <c r="B401" s="34"/>
      <c r="C401" s="11"/>
      <c r="D401" s="11"/>
      <c r="E401" s="12"/>
      <c r="F401" s="7"/>
      <c r="G401" s="7"/>
      <c r="H401" s="8"/>
      <c r="I401" s="4"/>
      <c r="J401" s="9"/>
      <c r="K401" s="180">
        <f t="shared" si="113"/>
        <v>0</v>
      </c>
      <c r="L401" s="179" t="str">
        <f t="shared" si="114"/>
        <v/>
      </c>
      <c r="M401" s="6"/>
      <c r="N401" s="187" t="str">
        <f t="shared" si="115"/>
        <v/>
      </c>
      <c r="O401" s="190" t="str">
        <f t="shared" si="116"/>
        <v>N/A</v>
      </c>
    </row>
    <row r="402" spans="1:15" ht="18" x14ac:dyDescent="0.25">
      <c r="A402" s="92">
        <v>29</v>
      </c>
      <c r="B402" s="34"/>
      <c r="C402" s="11"/>
      <c r="D402" s="11"/>
      <c r="E402" s="12"/>
      <c r="F402" s="7"/>
      <c r="G402" s="7"/>
      <c r="H402" s="8"/>
      <c r="I402" s="4"/>
      <c r="J402" s="9"/>
      <c r="K402" s="180">
        <f t="shared" si="113"/>
        <v>0</v>
      </c>
      <c r="L402" s="179" t="str">
        <f t="shared" si="114"/>
        <v/>
      </c>
      <c r="M402" s="6"/>
      <c r="N402" s="187" t="str">
        <f t="shared" si="115"/>
        <v/>
      </c>
      <c r="O402" s="190" t="str">
        <f t="shared" si="116"/>
        <v>N/A</v>
      </c>
    </row>
    <row r="403" spans="1:15" ht="18" x14ac:dyDescent="0.25">
      <c r="A403" s="92">
        <v>29</v>
      </c>
      <c r="B403" s="34"/>
      <c r="C403" s="11"/>
      <c r="D403" s="11"/>
      <c r="E403" s="12"/>
      <c r="F403" s="7"/>
      <c r="G403" s="7"/>
      <c r="H403" s="8"/>
      <c r="I403" s="4"/>
      <c r="J403" s="9"/>
      <c r="K403" s="180">
        <f t="shared" si="113"/>
        <v>0</v>
      </c>
      <c r="L403" s="179" t="str">
        <f t="shared" si="114"/>
        <v/>
      </c>
      <c r="M403" s="6"/>
      <c r="N403" s="187" t="str">
        <f t="shared" si="115"/>
        <v/>
      </c>
      <c r="O403" s="190" t="str">
        <f t="shared" si="116"/>
        <v>N/A</v>
      </c>
    </row>
    <row r="404" spans="1:15" ht="18" x14ac:dyDescent="0.25">
      <c r="A404" s="92">
        <v>29</v>
      </c>
      <c r="B404" s="34"/>
      <c r="C404" s="11"/>
      <c r="D404" s="11"/>
      <c r="E404" s="12"/>
      <c r="F404" s="7"/>
      <c r="G404" s="7"/>
      <c r="H404" s="8"/>
      <c r="I404" s="4"/>
      <c r="J404" s="9"/>
      <c r="K404" s="180">
        <f t="shared" si="113"/>
        <v>0</v>
      </c>
      <c r="L404" s="179" t="str">
        <f t="shared" si="114"/>
        <v/>
      </c>
      <c r="M404" s="6"/>
      <c r="N404" s="187" t="str">
        <f t="shared" si="115"/>
        <v/>
      </c>
      <c r="O404" s="190" t="str">
        <f t="shared" si="116"/>
        <v>N/A</v>
      </c>
    </row>
    <row r="405" spans="1:15" ht="18" x14ac:dyDescent="0.25">
      <c r="A405" s="92">
        <v>29</v>
      </c>
      <c r="B405" s="34"/>
      <c r="C405" s="11"/>
      <c r="D405" s="11"/>
      <c r="E405" s="12"/>
      <c r="F405" s="7"/>
      <c r="G405" s="7"/>
      <c r="H405" s="8"/>
      <c r="I405" s="4"/>
      <c r="J405" s="9"/>
      <c r="K405" s="180">
        <f t="shared" si="113"/>
        <v>0</v>
      </c>
      <c r="L405" s="179" t="str">
        <f t="shared" si="114"/>
        <v/>
      </c>
      <c r="M405" s="6"/>
      <c r="N405" s="187" t="str">
        <f t="shared" si="115"/>
        <v/>
      </c>
      <c r="O405" s="190" t="str">
        <f t="shared" si="116"/>
        <v>N/A</v>
      </c>
    </row>
    <row r="406" spans="1:15" ht="18" x14ac:dyDescent="0.25">
      <c r="A406" s="92">
        <v>29</v>
      </c>
      <c r="B406" s="34"/>
      <c r="C406" s="11"/>
      <c r="D406" s="11"/>
      <c r="E406" s="12"/>
      <c r="F406" s="7"/>
      <c r="G406" s="7"/>
      <c r="H406" s="8"/>
      <c r="I406" s="4"/>
      <c r="J406" s="9"/>
      <c r="K406" s="180">
        <f t="shared" si="113"/>
        <v>0</v>
      </c>
      <c r="L406" s="179" t="str">
        <f t="shared" si="114"/>
        <v/>
      </c>
      <c r="M406" s="6"/>
      <c r="N406" s="187" t="str">
        <f t="shared" si="115"/>
        <v/>
      </c>
      <c r="O406" s="190" t="str">
        <f t="shared" si="116"/>
        <v>N/A</v>
      </c>
    </row>
    <row r="407" spans="1:15" ht="18" x14ac:dyDescent="0.25">
      <c r="A407" s="92">
        <v>29</v>
      </c>
      <c r="B407" s="34"/>
      <c r="C407" s="11"/>
      <c r="D407" s="11"/>
      <c r="E407" s="12"/>
      <c r="F407" s="7"/>
      <c r="G407" s="7"/>
      <c r="H407" s="8"/>
      <c r="I407" s="4"/>
      <c r="J407" s="9"/>
      <c r="K407" s="180">
        <f t="shared" si="113"/>
        <v>0</v>
      </c>
      <c r="L407" s="179" t="str">
        <f t="shared" si="114"/>
        <v/>
      </c>
      <c r="M407" s="6"/>
      <c r="N407" s="187" t="str">
        <f t="shared" si="115"/>
        <v/>
      </c>
      <c r="O407" s="190" t="str">
        <f t="shared" si="116"/>
        <v>N/A</v>
      </c>
    </row>
    <row r="408" spans="1:15" ht="18" x14ac:dyDescent="0.25">
      <c r="A408" s="92">
        <v>29</v>
      </c>
      <c r="B408" s="34"/>
      <c r="C408" s="11"/>
      <c r="D408" s="11"/>
      <c r="E408" s="12"/>
      <c r="F408" s="7"/>
      <c r="G408" s="7"/>
      <c r="H408" s="8"/>
      <c r="I408" s="4"/>
      <c r="J408" s="9"/>
      <c r="K408" s="180">
        <f t="shared" si="113"/>
        <v>0</v>
      </c>
      <c r="L408" s="179" t="str">
        <f t="shared" si="114"/>
        <v/>
      </c>
      <c r="M408" s="6"/>
      <c r="N408" s="187" t="str">
        <f t="shared" si="115"/>
        <v/>
      </c>
      <c r="O408" s="190" t="str">
        <f t="shared" si="116"/>
        <v>N/A</v>
      </c>
    </row>
    <row r="409" spans="1:15" ht="18" x14ac:dyDescent="0.25">
      <c r="A409" s="92">
        <v>29</v>
      </c>
      <c r="B409" s="34"/>
      <c r="C409" s="11"/>
      <c r="D409" s="11"/>
      <c r="E409" s="12"/>
      <c r="F409" s="7"/>
      <c r="G409" s="7"/>
      <c r="H409" s="8"/>
      <c r="I409" s="4"/>
      <c r="J409" s="9"/>
      <c r="K409" s="180">
        <f t="shared" si="113"/>
        <v>0</v>
      </c>
      <c r="L409" s="179" t="str">
        <f t="shared" si="114"/>
        <v/>
      </c>
      <c r="M409" s="6"/>
      <c r="N409" s="187" t="str">
        <f t="shared" si="115"/>
        <v/>
      </c>
      <c r="O409" s="190" t="str">
        <f t="shared" si="116"/>
        <v>N/A</v>
      </c>
    </row>
    <row r="410" spans="1:15" ht="18" x14ac:dyDescent="0.25">
      <c r="A410" s="92">
        <v>29</v>
      </c>
      <c r="B410" s="34"/>
      <c r="C410" s="11"/>
      <c r="D410" s="11"/>
      <c r="E410" s="12"/>
      <c r="F410" s="7"/>
      <c r="G410" s="7"/>
      <c r="H410" s="8"/>
      <c r="I410" s="4"/>
      <c r="J410" s="9"/>
      <c r="K410" s="180">
        <f t="shared" si="113"/>
        <v>0</v>
      </c>
      <c r="L410" s="179" t="str">
        <f t="shared" si="114"/>
        <v/>
      </c>
      <c r="M410" s="6"/>
      <c r="N410" s="187" t="str">
        <f t="shared" si="115"/>
        <v/>
      </c>
      <c r="O410" s="190" t="str">
        <f t="shared" si="116"/>
        <v>N/A</v>
      </c>
    </row>
    <row r="411" spans="1:15" ht="18" x14ac:dyDescent="0.25">
      <c r="A411" s="74">
        <v>29</v>
      </c>
      <c r="B411" s="34"/>
      <c r="C411" s="11"/>
      <c r="D411" s="11"/>
      <c r="E411" s="12"/>
      <c r="F411" s="7"/>
      <c r="G411" s="7"/>
      <c r="H411" s="8"/>
      <c r="I411" s="4"/>
      <c r="J411" s="9"/>
      <c r="K411" s="180">
        <f t="shared" si="113"/>
        <v>0</v>
      </c>
      <c r="L411" s="179" t="str">
        <f t="shared" si="114"/>
        <v/>
      </c>
      <c r="M411" s="6"/>
      <c r="N411" s="187" t="str">
        <f t="shared" si="115"/>
        <v/>
      </c>
      <c r="O411" s="190" t="str">
        <f t="shared" si="116"/>
        <v>N/A</v>
      </c>
    </row>
    <row r="412" spans="1:15" ht="15.75" thickBot="1" x14ac:dyDescent="0.3">
      <c r="A412" s="75" t="s">
        <v>48</v>
      </c>
      <c r="B412" s="76"/>
      <c r="C412" s="77"/>
      <c r="D412" s="77"/>
      <c r="E412" s="77"/>
      <c r="F412" s="78"/>
      <c r="G412" s="78"/>
      <c r="H412" s="79"/>
      <c r="I412" s="80"/>
      <c r="J412" s="81"/>
      <c r="K412" s="181">
        <f>SUM(K400:K411)</f>
        <v>0</v>
      </c>
      <c r="L412" s="182">
        <f>SUM(L400:L411)</f>
        <v>0</v>
      </c>
      <c r="M412" s="182">
        <f>SUM(M400:M411)</f>
        <v>0</v>
      </c>
      <c r="N412" s="191">
        <f>SUM(N400:N411)</f>
        <v>0</v>
      </c>
      <c r="O412" s="192">
        <f>SUM($O400:$O411)</f>
        <v>0</v>
      </c>
    </row>
    <row r="413" spans="1:15" ht="18" x14ac:dyDescent="0.25">
      <c r="A413" s="91">
        <v>30</v>
      </c>
      <c r="B413" s="33"/>
      <c r="C413" s="21"/>
      <c r="D413" s="21"/>
      <c r="E413" s="22"/>
      <c r="F413" s="23"/>
      <c r="G413" s="23"/>
      <c r="H413" s="24"/>
      <c r="I413" s="25"/>
      <c r="J413" s="26"/>
      <c r="K413" s="183">
        <f t="shared" ref="K413:K424" si="117">J413*D413</f>
        <v>0</v>
      </c>
      <c r="L413" s="184" t="str">
        <f t="shared" ref="L413:L424" si="118">IF($I413&lt;=0,"",0.00144*$K413/$I413)</f>
        <v/>
      </c>
      <c r="M413" s="27"/>
      <c r="N413" s="193" t="str">
        <f t="shared" ref="N413:N424" si="119">IF(ISNUMBER(F413),IF(ISNUMBER($M413),($M413*$F413),$L413*$F413),"")</f>
        <v/>
      </c>
      <c r="O413" s="194" t="str">
        <f t="shared" ref="O413:O424" si="120">IF($E413="Chlorine Dioxide",0.01506*$N413*1.091116^$H413,IF($E413="Ozone", 0.397*$N413*1.09757^$H413,"N/A"))</f>
        <v>N/A</v>
      </c>
    </row>
    <row r="414" spans="1:15" ht="18" x14ac:dyDescent="0.25">
      <c r="A414" s="92">
        <v>30</v>
      </c>
      <c r="B414" s="34"/>
      <c r="C414" s="11"/>
      <c r="D414" s="11"/>
      <c r="E414" s="12"/>
      <c r="F414" s="7"/>
      <c r="G414" s="7"/>
      <c r="H414" s="8"/>
      <c r="I414" s="4"/>
      <c r="J414" s="9"/>
      <c r="K414" s="180">
        <f t="shared" si="117"/>
        <v>0</v>
      </c>
      <c r="L414" s="179" t="str">
        <f t="shared" si="118"/>
        <v/>
      </c>
      <c r="M414" s="6"/>
      <c r="N414" s="187" t="str">
        <f t="shared" si="119"/>
        <v/>
      </c>
      <c r="O414" s="190" t="str">
        <f t="shared" si="120"/>
        <v>N/A</v>
      </c>
    </row>
    <row r="415" spans="1:15" ht="18" x14ac:dyDescent="0.25">
      <c r="A415" s="92">
        <v>30</v>
      </c>
      <c r="B415" s="34"/>
      <c r="C415" s="11"/>
      <c r="D415" s="11"/>
      <c r="E415" s="12"/>
      <c r="F415" s="7"/>
      <c r="G415" s="7"/>
      <c r="H415" s="8"/>
      <c r="I415" s="4"/>
      <c r="J415" s="9"/>
      <c r="K415" s="180">
        <f t="shared" si="117"/>
        <v>0</v>
      </c>
      <c r="L415" s="179" t="str">
        <f t="shared" si="118"/>
        <v/>
      </c>
      <c r="M415" s="6"/>
      <c r="N415" s="187" t="str">
        <f t="shared" si="119"/>
        <v/>
      </c>
      <c r="O415" s="190" t="str">
        <f t="shared" si="120"/>
        <v>N/A</v>
      </c>
    </row>
    <row r="416" spans="1:15" ht="18" x14ac:dyDescent="0.25">
      <c r="A416" s="92">
        <v>30</v>
      </c>
      <c r="B416" s="34"/>
      <c r="C416" s="11"/>
      <c r="D416" s="11"/>
      <c r="E416" s="12"/>
      <c r="F416" s="7"/>
      <c r="G416" s="7"/>
      <c r="H416" s="8"/>
      <c r="I416" s="4"/>
      <c r="J416" s="9"/>
      <c r="K416" s="180">
        <f t="shared" si="117"/>
        <v>0</v>
      </c>
      <c r="L416" s="179" t="str">
        <f t="shared" si="118"/>
        <v/>
      </c>
      <c r="M416" s="6"/>
      <c r="N416" s="187" t="str">
        <f t="shared" si="119"/>
        <v/>
      </c>
      <c r="O416" s="190" t="str">
        <f t="shared" si="120"/>
        <v>N/A</v>
      </c>
    </row>
    <row r="417" spans="1:15" ht="18" x14ac:dyDescent="0.25">
      <c r="A417" s="92">
        <v>30</v>
      </c>
      <c r="B417" s="34"/>
      <c r="C417" s="11"/>
      <c r="D417" s="11"/>
      <c r="E417" s="12"/>
      <c r="F417" s="7"/>
      <c r="G417" s="7"/>
      <c r="H417" s="8"/>
      <c r="I417" s="4"/>
      <c r="J417" s="9"/>
      <c r="K417" s="180">
        <f t="shared" si="117"/>
        <v>0</v>
      </c>
      <c r="L417" s="179" t="str">
        <f t="shared" si="118"/>
        <v/>
      </c>
      <c r="M417" s="6"/>
      <c r="N417" s="187" t="str">
        <f t="shared" si="119"/>
        <v/>
      </c>
      <c r="O417" s="190" t="str">
        <f t="shared" si="120"/>
        <v>N/A</v>
      </c>
    </row>
    <row r="418" spans="1:15" ht="18" x14ac:dyDescent="0.25">
      <c r="A418" s="92">
        <v>30</v>
      </c>
      <c r="B418" s="34"/>
      <c r="C418" s="11"/>
      <c r="D418" s="11"/>
      <c r="E418" s="12"/>
      <c r="F418" s="7"/>
      <c r="G418" s="7"/>
      <c r="H418" s="8"/>
      <c r="I418" s="4"/>
      <c r="J418" s="9"/>
      <c r="K418" s="180">
        <f t="shared" si="117"/>
        <v>0</v>
      </c>
      <c r="L418" s="179" t="str">
        <f t="shared" si="118"/>
        <v/>
      </c>
      <c r="M418" s="6"/>
      <c r="N418" s="187" t="str">
        <f t="shared" si="119"/>
        <v/>
      </c>
      <c r="O418" s="190" t="str">
        <f t="shared" si="120"/>
        <v>N/A</v>
      </c>
    </row>
    <row r="419" spans="1:15" ht="18" x14ac:dyDescent="0.25">
      <c r="A419" s="92">
        <v>30</v>
      </c>
      <c r="B419" s="34"/>
      <c r="C419" s="11"/>
      <c r="D419" s="11"/>
      <c r="E419" s="12"/>
      <c r="F419" s="7"/>
      <c r="G419" s="7"/>
      <c r="H419" s="8"/>
      <c r="I419" s="4"/>
      <c r="J419" s="9"/>
      <c r="K419" s="180">
        <f t="shared" si="117"/>
        <v>0</v>
      </c>
      <c r="L419" s="179" t="str">
        <f t="shared" si="118"/>
        <v/>
      </c>
      <c r="M419" s="6"/>
      <c r="N419" s="187" t="str">
        <f t="shared" si="119"/>
        <v/>
      </c>
      <c r="O419" s="190" t="str">
        <f t="shared" si="120"/>
        <v>N/A</v>
      </c>
    </row>
    <row r="420" spans="1:15" ht="18" x14ac:dyDescent="0.25">
      <c r="A420" s="92">
        <v>30</v>
      </c>
      <c r="B420" s="34"/>
      <c r="C420" s="11"/>
      <c r="D420" s="11"/>
      <c r="E420" s="12"/>
      <c r="F420" s="7"/>
      <c r="G420" s="7"/>
      <c r="H420" s="8"/>
      <c r="I420" s="4"/>
      <c r="J420" s="9"/>
      <c r="K420" s="180">
        <f t="shared" si="117"/>
        <v>0</v>
      </c>
      <c r="L420" s="179" t="str">
        <f t="shared" si="118"/>
        <v/>
      </c>
      <c r="M420" s="6"/>
      <c r="N420" s="187" t="str">
        <f t="shared" si="119"/>
        <v/>
      </c>
      <c r="O420" s="190" t="str">
        <f t="shared" si="120"/>
        <v>N/A</v>
      </c>
    </row>
    <row r="421" spans="1:15" ht="18" x14ac:dyDescent="0.25">
      <c r="A421" s="92">
        <v>30</v>
      </c>
      <c r="B421" s="34"/>
      <c r="C421" s="11"/>
      <c r="D421" s="11"/>
      <c r="E421" s="12"/>
      <c r="F421" s="7"/>
      <c r="G421" s="7"/>
      <c r="H421" s="8"/>
      <c r="I421" s="4"/>
      <c r="J421" s="9"/>
      <c r="K421" s="180">
        <f t="shared" si="117"/>
        <v>0</v>
      </c>
      <c r="L421" s="179" t="str">
        <f t="shared" si="118"/>
        <v/>
      </c>
      <c r="M421" s="6"/>
      <c r="N421" s="187" t="str">
        <f t="shared" si="119"/>
        <v/>
      </c>
      <c r="O421" s="190" t="str">
        <f t="shared" si="120"/>
        <v>N/A</v>
      </c>
    </row>
    <row r="422" spans="1:15" ht="18" x14ac:dyDescent="0.25">
      <c r="A422" s="92">
        <v>30</v>
      </c>
      <c r="B422" s="34"/>
      <c r="C422" s="11"/>
      <c r="D422" s="11"/>
      <c r="E422" s="12"/>
      <c r="F422" s="7"/>
      <c r="G422" s="7"/>
      <c r="H422" s="8"/>
      <c r="I422" s="4"/>
      <c r="J422" s="9"/>
      <c r="K422" s="180">
        <f t="shared" si="117"/>
        <v>0</v>
      </c>
      <c r="L422" s="179" t="str">
        <f t="shared" si="118"/>
        <v/>
      </c>
      <c r="M422" s="6"/>
      <c r="N422" s="187" t="str">
        <f t="shared" si="119"/>
        <v/>
      </c>
      <c r="O422" s="190" t="str">
        <f t="shared" si="120"/>
        <v>N/A</v>
      </c>
    </row>
    <row r="423" spans="1:15" ht="18" x14ac:dyDescent="0.25">
      <c r="A423" s="92">
        <v>30</v>
      </c>
      <c r="B423" s="34"/>
      <c r="C423" s="11"/>
      <c r="D423" s="11"/>
      <c r="E423" s="12"/>
      <c r="F423" s="7"/>
      <c r="G423" s="7"/>
      <c r="H423" s="8"/>
      <c r="I423" s="4"/>
      <c r="J423" s="9"/>
      <c r="K423" s="180">
        <f t="shared" si="117"/>
        <v>0</v>
      </c>
      <c r="L423" s="179" t="str">
        <f t="shared" si="118"/>
        <v/>
      </c>
      <c r="M423" s="6"/>
      <c r="N423" s="187" t="str">
        <f t="shared" si="119"/>
        <v/>
      </c>
      <c r="O423" s="190" t="str">
        <f t="shared" si="120"/>
        <v>N/A</v>
      </c>
    </row>
    <row r="424" spans="1:15" ht="18" x14ac:dyDescent="0.25">
      <c r="A424" s="74">
        <v>30</v>
      </c>
      <c r="B424" s="34"/>
      <c r="C424" s="11"/>
      <c r="D424" s="11"/>
      <c r="E424" s="12"/>
      <c r="F424" s="7"/>
      <c r="G424" s="7"/>
      <c r="H424" s="8"/>
      <c r="I424" s="4"/>
      <c r="J424" s="9"/>
      <c r="K424" s="180">
        <f t="shared" si="117"/>
        <v>0</v>
      </c>
      <c r="L424" s="179" t="str">
        <f t="shared" si="118"/>
        <v/>
      </c>
      <c r="M424" s="6"/>
      <c r="N424" s="187" t="str">
        <f t="shared" si="119"/>
        <v/>
      </c>
      <c r="O424" s="190" t="str">
        <f t="shared" si="120"/>
        <v>N/A</v>
      </c>
    </row>
    <row r="425" spans="1:15" ht="15.75" thickBot="1" x14ac:dyDescent="0.3">
      <c r="A425" s="82" t="s">
        <v>48</v>
      </c>
      <c r="B425" s="83"/>
      <c r="C425" s="84"/>
      <c r="D425" s="84"/>
      <c r="E425" s="84"/>
      <c r="F425" s="85"/>
      <c r="G425" s="85"/>
      <c r="H425" s="86"/>
      <c r="I425" s="87"/>
      <c r="J425" s="88"/>
      <c r="K425" s="185">
        <f>SUM(K413:K424)</f>
        <v>0</v>
      </c>
      <c r="L425" s="186">
        <f>SUM(L413:L424)</f>
        <v>0</v>
      </c>
      <c r="M425" s="186">
        <f>SUM(M413:M424)</f>
        <v>0</v>
      </c>
      <c r="N425" s="195">
        <f>SUM(N413:N424)</f>
        <v>0</v>
      </c>
      <c r="O425" s="196">
        <f>SUM($O413:$O424)</f>
        <v>0</v>
      </c>
    </row>
    <row r="426" spans="1:15" ht="18" x14ac:dyDescent="0.25">
      <c r="A426" s="93">
        <v>31</v>
      </c>
      <c r="B426" s="35"/>
      <c r="C426" s="19"/>
      <c r="D426" s="19"/>
      <c r="E426" s="20"/>
      <c r="F426" s="2"/>
      <c r="G426" s="2"/>
      <c r="H426" s="3"/>
      <c r="I426" s="1"/>
      <c r="J426" s="5"/>
      <c r="K426" s="178">
        <f t="shared" ref="K426:K437" si="121">J426*D426</f>
        <v>0</v>
      </c>
      <c r="L426" s="179" t="str">
        <f t="shared" ref="L426:L437" si="122">IF($I426&lt;=0,"",0.00144*$K426/$I426)</f>
        <v/>
      </c>
      <c r="M426" s="6"/>
      <c r="N426" s="187" t="str">
        <f t="shared" ref="N426:N437" si="123">IF(ISNUMBER(F426),IF(ISNUMBER($M426),($M426*$F426),$L426*$F426),"")</f>
        <v/>
      </c>
      <c r="O426" s="197" t="str">
        <f t="shared" ref="O426:O437" si="124">IF($E426="Chlorine Dioxide",0.01506*$N426*1.091116^$H426,IF($E426="Ozone", 0.397*$N426*1.09757^$H426,"N/A"))</f>
        <v>N/A</v>
      </c>
    </row>
    <row r="427" spans="1:15" ht="18" x14ac:dyDescent="0.25">
      <c r="A427" s="92">
        <v>31</v>
      </c>
      <c r="B427" s="34"/>
      <c r="C427" s="11"/>
      <c r="D427" s="11"/>
      <c r="E427" s="12"/>
      <c r="F427" s="7"/>
      <c r="G427" s="7"/>
      <c r="H427" s="8"/>
      <c r="I427" s="4"/>
      <c r="J427" s="9"/>
      <c r="K427" s="180">
        <f t="shared" si="121"/>
        <v>0</v>
      </c>
      <c r="L427" s="179" t="str">
        <f t="shared" si="122"/>
        <v/>
      </c>
      <c r="M427" s="6"/>
      <c r="N427" s="187" t="str">
        <f t="shared" si="123"/>
        <v/>
      </c>
      <c r="O427" s="190" t="str">
        <f t="shared" si="124"/>
        <v>N/A</v>
      </c>
    </row>
    <row r="428" spans="1:15" ht="18" x14ac:dyDescent="0.25">
      <c r="A428" s="92">
        <v>31</v>
      </c>
      <c r="B428" s="34"/>
      <c r="C428" s="11"/>
      <c r="D428" s="11"/>
      <c r="E428" s="12"/>
      <c r="F428" s="7"/>
      <c r="G428" s="7"/>
      <c r="H428" s="8"/>
      <c r="I428" s="4"/>
      <c r="J428" s="9"/>
      <c r="K428" s="180">
        <f t="shared" si="121"/>
        <v>0</v>
      </c>
      <c r="L428" s="179" t="str">
        <f t="shared" si="122"/>
        <v/>
      </c>
      <c r="M428" s="6"/>
      <c r="N428" s="187" t="str">
        <f t="shared" si="123"/>
        <v/>
      </c>
      <c r="O428" s="190" t="str">
        <f t="shared" si="124"/>
        <v>N/A</v>
      </c>
    </row>
    <row r="429" spans="1:15" ht="18" x14ac:dyDescent="0.25">
      <c r="A429" s="92">
        <v>31</v>
      </c>
      <c r="B429" s="34"/>
      <c r="C429" s="11"/>
      <c r="D429" s="11"/>
      <c r="E429" s="12"/>
      <c r="F429" s="7"/>
      <c r="G429" s="7"/>
      <c r="H429" s="8"/>
      <c r="I429" s="4"/>
      <c r="J429" s="9"/>
      <c r="K429" s="180">
        <f t="shared" si="121"/>
        <v>0</v>
      </c>
      <c r="L429" s="179" t="str">
        <f t="shared" si="122"/>
        <v/>
      </c>
      <c r="M429" s="6"/>
      <c r="N429" s="187" t="str">
        <f t="shared" si="123"/>
        <v/>
      </c>
      <c r="O429" s="190" t="str">
        <f t="shared" si="124"/>
        <v>N/A</v>
      </c>
    </row>
    <row r="430" spans="1:15" ht="18" x14ac:dyDescent="0.25">
      <c r="A430" s="92">
        <v>31</v>
      </c>
      <c r="B430" s="34"/>
      <c r="C430" s="11"/>
      <c r="D430" s="11"/>
      <c r="E430" s="12"/>
      <c r="F430" s="7"/>
      <c r="G430" s="7"/>
      <c r="H430" s="8"/>
      <c r="I430" s="4"/>
      <c r="J430" s="9"/>
      <c r="K430" s="180">
        <f t="shared" si="121"/>
        <v>0</v>
      </c>
      <c r="L430" s="179" t="str">
        <f t="shared" si="122"/>
        <v/>
      </c>
      <c r="M430" s="6"/>
      <c r="N430" s="187" t="str">
        <f t="shared" si="123"/>
        <v/>
      </c>
      <c r="O430" s="190" t="str">
        <f t="shared" si="124"/>
        <v>N/A</v>
      </c>
    </row>
    <row r="431" spans="1:15" ht="18" x14ac:dyDescent="0.25">
      <c r="A431" s="92">
        <v>31</v>
      </c>
      <c r="B431" s="34"/>
      <c r="C431" s="11"/>
      <c r="D431" s="11"/>
      <c r="E431" s="12"/>
      <c r="F431" s="7"/>
      <c r="G431" s="7"/>
      <c r="H431" s="8"/>
      <c r="I431" s="4"/>
      <c r="J431" s="9"/>
      <c r="K431" s="180">
        <f t="shared" si="121"/>
        <v>0</v>
      </c>
      <c r="L431" s="179" t="str">
        <f t="shared" si="122"/>
        <v/>
      </c>
      <c r="M431" s="6"/>
      <c r="N431" s="187" t="str">
        <f t="shared" si="123"/>
        <v/>
      </c>
      <c r="O431" s="190" t="str">
        <f t="shared" si="124"/>
        <v>N/A</v>
      </c>
    </row>
    <row r="432" spans="1:15" ht="18" x14ac:dyDescent="0.25">
      <c r="A432" s="92">
        <v>31</v>
      </c>
      <c r="B432" s="34"/>
      <c r="C432" s="11"/>
      <c r="D432" s="11"/>
      <c r="E432" s="12"/>
      <c r="F432" s="7"/>
      <c r="G432" s="7"/>
      <c r="H432" s="8"/>
      <c r="I432" s="4"/>
      <c r="J432" s="9"/>
      <c r="K432" s="180">
        <f t="shared" si="121"/>
        <v>0</v>
      </c>
      <c r="L432" s="179" t="str">
        <f t="shared" si="122"/>
        <v/>
      </c>
      <c r="M432" s="6"/>
      <c r="N432" s="187" t="str">
        <f t="shared" si="123"/>
        <v/>
      </c>
      <c r="O432" s="190" t="str">
        <f t="shared" si="124"/>
        <v>N/A</v>
      </c>
    </row>
    <row r="433" spans="1:15" ht="18" x14ac:dyDescent="0.25">
      <c r="A433" s="92">
        <v>31</v>
      </c>
      <c r="B433" s="34"/>
      <c r="C433" s="11"/>
      <c r="D433" s="11"/>
      <c r="E433" s="12"/>
      <c r="F433" s="7"/>
      <c r="G433" s="7"/>
      <c r="H433" s="8"/>
      <c r="I433" s="4"/>
      <c r="J433" s="9"/>
      <c r="K433" s="180">
        <f t="shared" si="121"/>
        <v>0</v>
      </c>
      <c r="L433" s="179" t="str">
        <f t="shared" si="122"/>
        <v/>
      </c>
      <c r="M433" s="6"/>
      <c r="N433" s="187" t="str">
        <f t="shared" si="123"/>
        <v/>
      </c>
      <c r="O433" s="190" t="str">
        <f t="shared" si="124"/>
        <v>N/A</v>
      </c>
    </row>
    <row r="434" spans="1:15" ht="18" x14ac:dyDescent="0.25">
      <c r="A434" s="92">
        <v>31</v>
      </c>
      <c r="B434" s="34"/>
      <c r="C434" s="11"/>
      <c r="D434" s="11"/>
      <c r="E434" s="12"/>
      <c r="F434" s="7"/>
      <c r="G434" s="7"/>
      <c r="H434" s="8"/>
      <c r="I434" s="4"/>
      <c r="J434" s="9"/>
      <c r="K434" s="180">
        <f t="shared" si="121"/>
        <v>0</v>
      </c>
      <c r="L434" s="179" t="str">
        <f t="shared" si="122"/>
        <v/>
      </c>
      <c r="M434" s="6"/>
      <c r="N434" s="187" t="str">
        <f t="shared" si="123"/>
        <v/>
      </c>
      <c r="O434" s="190" t="str">
        <f t="shared" si="124"/>
        <v>N/A</v>
      </c>
    </row>
    <row r="435" spans="1:15" ht="18" x14ac:dyDescent="0.25">
      <c r="A435" s="92">
        <v>31</v>
      </c>
      <c r="B435" s="34"/>
      <c r="C435" s="11"/>
      <c r="D435" s="11"/>
      <c r="E435" s="12"/>
      <c r="F435" s="7"/>
      <c r="G435" s="7"/>
      <c r="H435" s="8"/>
      <c r="I435" s="4"/>
      <c r="J435" s="9"/>
      <c r="K435" s="180">
        <f t="shared" si="121"/>
        <v>0</v>
      </c>
      <c r="L435" s="179" t="str">
        <f t="shared" si="122"/>
        <v/>
      </c>
      <c r="M435" s="6"/>
      <c r="N435" s="187" t="str">
        <f t="shared" si="123"/>
        <v/>
      </c>
      <c r="O435" s="190" t="str">
        <f t="shared" si="124"/>
        <v>N/A</v>
      </c>
    </row>
    <row r="436" spans="1:15" ht="18" x14ac:dyDescent="0.25">
      <c r="A436" s="92">
        <v>31</v>
      </c>
      <c r="B436" s="34"/>
      <c r="C436" s="11"/>
      <c r="D436" s="11"/>
      <c r="E436" s="12"/>
      <c r="F436" s="7"/>
      <c r="G436" s="7"/>
      <c r="H436" s="8"/>
      <c r="I436" s="4"/>
      <c r="J436" s="9"/>
      <c r="K436" s="180">
        <f t="shared" si="121"/>
        <v>0</v>
      </c>
      <c r="L436" s="179" t="str">
        <f t="shared" si="122"/>
        <v/>
      </c>
      <c r="M436" s="6"/>
      <c r="N436" s="187" t="str">
        <f t="shared" si="123"/>
        <v/>
      </c>
      <c r="O436" s="190" t="str">
        <f t="shared" si="124"/>
        <v>N/A</v>
      </c>
    </row>
    <row r="437" spans="1:15" ht="18" x14ac:dyDescent="0.25">
      <c r="A437" s="74">
        <v>31</v>
      </c>
      <c r="B437" s="34"/>
      <c r="C437" s="11"/>
      <c r="D437" s="11"/>
      <c r="E437" s="12"/>
      <c r="F437" s="7"/>
      <c r="G437" s="7"/>
      <c r="H437" s="8"/>
      <c r="I437" s="4"/>
      <c r="J437" s="9"/>
      <c r="K437" s="180">
        <f t="shared" si="121"/>
        <v>0</v>
      </c>
      <c r="L437" s="179" t="str">
        <f t="shared" si="122"/>
        <v/>
      </c>
      <c r="M437" s="6"/>
      <c r="N437" s="187" t="str">
        <f t="shared" si="123"/>
        <v/>
      </c>
      <c r="O437" s="190" t="str">
        <f t="shared" si="124"/>
        <v>N/A</v>
      </c>
    </row>
    <row r="438" spans="1:15" ht="15.75" thickBot="1" x14ac:dyDescent="0.3">
      <c r="A438" s="97" t="s">
        <v>48</v>
      </c>
      <c r="B438" s="83"/>
      <c r="C438" s="84"/>
      <c r="D438" s="84"/>
      <c r="E438" s="84"/>
      <c r="F438" s="85"/>
      <c r="G438" s="85"/>
      <c r="H438" s="86"/>
      <c r="I438" s="87"/>
      <c r="J438" s="88"/>
      <c r="K438" s="185">
        <f>SUM(K426:K437)</f>
        <v>0</v>
      </c>
      <c r="L438" s="186">
        <f>SUM(L426:L437)</f>
        <v>0</v>
      </c>
      <c r="M438" s="186">
        <f>SUM(M426:M437)</f>
        <v>0</v>
      </c>
      <c r="N438" s="195">
        <f>SUM(N426:N437)</f>
        <v>0</v>
      </c>
      <c r="O438" s="196">
        <f>SUM($O426:$O437)</f>
        <v>0</v>
      </c>
    </row>
  </sheetData>
  <sheetProtection algorithmName="SHA-512" hashValue="RbBYGn4TUz9juM6HIJX4mhcCpSrzbvXU8MxScv2gvrO2BLwZGnN58wx4nM2OA+2jNL1549dik+VnJu123Rk8fA==" saltValue="PQqmEeHc4LiDaUbZCRqcSw==" spinCount="100000" sheet="1" objects="1" scenarios="1"/>
  <dataValidations disablePrompts="1" xWindow="1431" yWindow="555" count="13">
    <dataValidation type="list" errorStyle="information" allowBlank="1" showInputMessage="1" errorTitle="Different Stage" promptTitle="Treatment Stage" prompt="Select treatment unit.  If not listed, type in." sqref="B36:B47 B49:B60 B426:B437 B62:B73 B88:B99 B101:B112 B114:B125 B127:B138 B140:B151 B153:B164 B166:B177 B179:B190 B192:B203 B205:B216 B218:B229 B231:B242 B244:B255 B257:B268 B270:B281 B283:B294 B296:B307 B309:B320 B322:B333 B335:B346 B348:B359 B361:B372 B374:B385 B387:B398 B400:B411 B413:B424 B75:B86" xr:uid="{C35D6D69-AA69-4E7F-B3A1-88A15F88FB5D}">
      <formula1>"Rapid mix, Flocculator,Sedimentation Basin,Clarifier,Contact unit,Top of Filter,Filter Media Void Space (40%),Bottom of Filter,Clearwell,Ground Storage,Transmission (plug flow),Ozone upflow stage,Ozone downflow stage  (1/2 C)"</formula1>
    </dataValidation>
    <dataValidation type="list" allowBlank="1" showInputMessage="1" showErrorMessage="1" errorTitle="Invalid Entry" error="Select Yes or No from the pull-down list only." promptTitle="Treatment Unit Open To Atm.?" prompt="Select from the pull-down menu. If the treatment unit is open to the atmosphere, no virus credit is allowed in the unit or in the downstream segment (until filter media void space).  See guidance on CT calculations for details." sqref="C36:C47 C49:C60 C62:C73 C75:C86 C88:C99 C101:C112 C114:C125 C127:C138 C140:C151 C153:C164 C166:C177 C179:C190 C192:C203 C205:C216 C218:C229 C231:C242 C244:C255 C257:C268 C270:C281 C283:C294 C296:C307 C309:C320 C322:C333 C335:C346 C348:C359 C361:C372 C374:C385 C387:C398 C400:C411 C413:C424 C426:C437" xr:uid="{21EA19CE-BCB9-4050-BFAD-B6EE8D80A71D}">
      <formula1>"Yes,No"</formula1>
    </dataValidation>
    <dataValidation type="list" allowBlank="1" showInputMessage="1" showErrorMessage="1" sqref="E48" xr:uid="{C37CE4D6-3DEE-4C45-8987-72FD496013F0}">
      <formula1>$A$47:$A$47</formula1>
    </dataValidation>
    <dataValidation type="decimal" allowBlank="1" showInputMessage="1" showErrorMessage="1" errorTitle="Invalid Baffling Factor" error="Enter a value between 0 and 1." promptTitle="Baffling Factor" prompt="Input the State approved baffling factor for the treatment unit in the absence of a State approved tracer study." sqref="D36:D47 D426:D437 D387:D398 D374:D385 D361:D372 D348:D359 D335:D346 D322:D333 D309:D320 D296:D307 D283:D294 D270:D281 D257:D268 D244:D255 D231:D242 D218:D229 D205:D216 D192:D203 D179:D190 D166:D177 D153:D164 D140:D151 D127:D138 D114:D125 D101:D112 D88:D99 D75:D86 D62:D73 D413:D424 D49:D60 D400:D411" xr:uid="{6183C4F4-8B19-49F1-A198-CC8188A49188}">
      <formula1>0</formula1>
      <formula2>1</formula2>
    </dataValidation>
    <dataValidation type="list" showInputMessage="1" showErrorMessage="1" errorTitle="Invalid Disinfectant." error="Only disinfectants in the pull-down menu can be credited with inactivation." promptTitle="Disinfectant" prompt="Select from the pull-down menu." sqref="E36:E47 E426:E437 E387:E398 E374:E385 E361:E372 E348:E359 E335:E346 E322:E333 E309:E320 E400:E411 E283:E294 E270:E281 E257:E268 E244:E255 E231:E242 E218:E229 E205:E216 E192:E203 E179:E190 E166:E177 E153:E164 E140:E151 E127:E138 E114:E125 E101:E112 E88:E99 E75:E86 E62:E73 E413:E424 E296:E307 E49:E60" xr:uid="{9BBA781E-D7CC-4FF2-8838-420CE58660FF}">
      <formula1>"Free Chlorine,Chloramine,Chlorine Dioxide,Ozone"</formula1>
    </dataValidation>
    <dataValidation allowBlank="1" showInputMessage="1" sqref="C74 C425 C165 C412 C243 C399 C100 C386 C230 C373 C152 C360 C217 C347 C113 C334 C204 C321 C139 C308 C191 C295 C87 C282 C178 C269 C126 C256 C438" xr:uid="{3F604AF9-2D22-4F64-8495-A28E8ECC1522}"/>
    <dataValidation type="list" allowBlank="1" showInputMessage="1" showErrorMessage="1" sqref="E61" xr:uid="{02FEB023-123D-4138-A796-C8C1019C5B10}">
      <formula1>$B$47:$B$47</formula1>
    </dataValidation>
    <dataValidation type="decimal" operator="greaterThan" allowBlank="1" showInputMessage="1" showErrorMessage="1" promptTitle="Volume" prompt="Enter the volume at the peak hourly flow.  Use the smallest volume, if applicable." sqref="J36:J438" xr:uid="{C75ECAC4-57EC-4BFC-AE75-5ABFFD8C046E}">
      <formula1>0</formula1>
    </dataValidation>
    <dataValidation type="decimal" operator="greaterThan" allowBlank="1" showInputMessage="1" showErrorMessage="1" promptTitle="Peak Hourly Flow" prompt="Check appropriate units radial button and enter the maximum flow that occurred over a one-hour duration." sqref="I48 I61 I74 I87 I100 I113 I126 I139 I152 I165 I178 I191 I204 I217 I230 I243 I256 I269 I282 I295 I308 I321 I334 I347 I360 I373 I386 I399 I412 I425 I438" xr:uid="{0B73782A-2CC8-467D-995A-645CDFFA62A5}">
      <formula1>0</formula1>
    </dataValidation>
    <dataValidation type="decimal" showInputMessage="1" showErrorMessage="1" errorTitle="Invalid pH" error="Check pH value.  pH range must be between 5-10.5." promptTitle="pH" prompt="Input the pH at the end of the disinfection zone." sqref="G36:G438" xr:uid="{684B8A80-E5E8-438A-9DFD-3578B2B5C9A2}">
      <formula1>5</formula1>
      <formula2>10.5</formula2>
    </dataValidation>
    <dataValidation type="decimal" errorStyle="warning" showInputMessage="1" showErrorMessage="1" errorTitle="Concentration appears invalid." error="Check the concentraion entered.  Values should typically be between 1 and 5 mg/L. (for ozone 0.1-1 mg/L)." promptTitle="Disinfectant Concentration" prompt="Input the disinfectant residual concentration in mg/L at the end of the disinfection zone." sqref="F36:F438" xr:uid="{8F5B65F3-CFE5-48CE-805D-DEA2AC83FBAD}">
      <formula1>0.1</formula1>
      <formula2>5</formula2>
    </dataValidation>
    <dataValidation type="decimal" showInputMessage="1" showErrorMessage="1" errorTitle="Invalid temperature" error="Temperature must be between 5 and 30 Degrees Celsius." promptTitle="Temperature" prompt="Input the water temperature at the end of the disinfection zone in degrees Celsius." sqref="H36:H438" xr:uid="{F85E2708-9A98-405C-941C-2A142B7932A8}">
      <formula1>5</formula1>
      <formula2>30</formula2>
    </dataValidation>
    <dataValidation type="decimal" operator="greaterThan" allowBlank="1" showInputMessage="1" showErrorMessage="1" promptTitle="Peak Hourly Flow" prompt="Enter the maximum flow that occurred over a one-hour duration, in MGD." sqref="I36:I47 I49:I60 I62:I73 I75:I86 I88:I99 I101:I112 I114:I125 I127:I138 I140:I151 I153:I164 I166:I177 I179:I190 I192:I203 I205:I216 I218:I229 I231:I242 I244:I255 I257:I268 I270:I281 I283:I294 I296:I307 I309:I320 I322:I333 I335:I346 I348:I359 I361:I372 I374:I385 I387:I398 I400:I411 I413:I424 I426:I437" xr:uid="{A33D989A-C410-43DF-BEB9-3DCDB77F6B6A}">
      <formula1>0</formula1>
    </dataValidation>
  </dataValidations>
  <pageMargins left="0.7" right="0.7" top="0.75" bottom="0.75" header="0.3" footer="0.3"/>
  <pageSetup scale="25" orientation="portrait" r:id="rId1"/>
  <headerFooter>
    <oddFooter>&amp;LDEP Form 62-555.350(12)(b)
Effective Date: &amp;KFF0000 XXXXX</oddFooter>
  </headerFooter>
  <rowBreaks count="2" manualBreakCount="2">
    <brk id="33" max="16383" man="1"/>
    <brk id="11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2833D-1D2A-468B-A701-201B70601962}">
  <sheetPr codeName="Sheet2"/>
  <dimension ref="A1:H38"/>
  <sheetViews>
    <sheetView zoomScaleNormal="100" workbookViewId="0">
      <selection activeCell="F3" sqref="F3"/>
    </sheetView>
  </sheetViews>
  <sheetFormatPr defaultRowHeight="15" x14ac:dyDescent="0.25"/>
  <cols>
    <col min="1" max="1" width="28" style="13" customWidth="1"/>
    <col min="2" max="2" width="14.7109375" customWidth="1"/>
    <col min="3" max="3" width="13.28515625" customWidth="1"/>
    <col min="4" max="4" width="13.5703125" bestFit="1" customWidth="1"/>
    <col min="5" max="5" width="14" customWidth="1"/>
    <col min="6" max="6" width="15.5703125" customWidth="1"/>
    <col min="7" max="7" width="13.7109375" bestFit="1" customWidth="1"/>
    <col min="8" max="8" width="45.28515625" bestFit="1" customWidth="1"/>
  </cols>
  <sheetData>
    <row r="1" spans="1:8" x14ac:dyDescent="0.25">
      <c r="A1" s="103" t="s">
        <v>49</v>
      </c>
      <c r="B1" s="203">
        <f>'Chemical Disinfection Crypto'!B4</f>
        <v>0</v>
      </c>
    </row>
    <row r="2" spans="1:8" x14ac:dyDescent="0.25">
      <c r="A2" s="104" t="s">
        <v>50</v>
      </c>
      <c r="B2" s="204">
        <f>'Chemical Disinfection Crypto'!B6</f>
        <v>0</v>
      </c>
    </row>
    <row r="3" spans="1:8" ht="15.75" thickBot="1" x14ac:dyDescent="0.3">
      <c r="A3" s="105" t="s">
        <v>51</v>
      </c>
      <c r="B3" s="205">
        <f>'Chemical Disinfection Crypto'!B2</f>
        <v>0</v>
      </c>
      <c r="C3" s="106"/>
      <c r="D3" s="57"/>
      <c r="E3" s="57"/>
      <c r="F3" s="57"/>
      <c r="G3" s="106"/>
      <c r="H3" s="107"/>
    </row>
    <row r="4" spans="1:8" ht="30.75" thickBot="1" x14ac:dyDescent="0.3">
      <c r="A4" s="52" t="s">
        <v>52</v>
      </c>
      <c r="B4" s="51"/>
      <c r="C4" s="51"/>
      <c r="D4" s="51"/>
    </row>
    <row r="5" spans="1:8" s="114" customFormat="1" ht="78.75" customHeight="1" x14ac:dyDescent="0.25">
      <c r="A5" s="108" t="s">
        <v>53</v>
      </c>
      <c r="B5" s="109" t="s">
        <v>54</v>
      </c>
      <c r="C5" s="109" t="s">
        <v>55</v>
      </c>
      <c r="D5" s="110" t="s">
        <v>56</v>
      </c>
      <c r="E5" s="111" t="s">
        <v>57</v>
      </c>
      <c r="F5" s="112" t="s">
        <v>58</v>
      </c>
      <c r="G5" s="109" t="s">
        <v>59</v>
      </c>
      <c r="H5" s="113" t="s">
        <v>60</v>
      </c>
    </row>
    <row r="6" spans="1:8" x14ac:dyDescent="0.25">
      <c r="A6" s="115">
        <v>1</v>
      </c>
      <c r="B6" s="14"/>
      <c r="C6" s="14"/>
      <c r="D6" s="177" t="str">
        <f>IF(ISNUMBER($C6),IF($C6&lt;1.5,0,IF(AND(1.5&lt;=$C6,$C6&lt;2.1),0.5,IF(AND(2.1&lt;=$C6,$C6&lt;3),1,IF(AND(3&lt;=$C6,$C6&lt;5.2),1.5,IF(AND(5.2&lt;=$C6,$C6&lt;7.7),2,IF(AND(7.7&lt;=$C6,$C6&lt;11),2.5,IF(AND(11&lt;=$C6,$C6&lt;15),3,IF(AND(15&lt;=$C6,$C6&lt;22),3.5,IF(AND(22&lt;=$C6,$C6&lt;28),4,IF(AND(28&lt;=$C6,$C6&lt;42),4.5,IF(AND(42&lt;=$C6,$C6&lt;60),5,IF(AND(60&lt;=$C6,$C6&lt;84),5.5,IF($C6&gt;=84,6,"Check Data"))))))))))))),"0")</f>
        <v>0</v>
      </c>
      <c r="E6" s="177" t="str">
        <f>IF(ISNUMBER($C6),IF($C6&lt;39,0,IF(AND(39&lt;=$C6,$C6&lt;58),0.5,IF(AND(58&lt;=$C6,$C6&lt;79),1,IF(AND(79&lt;=$C6,$C6&lt;100),1.5,IF(AND(100&lt;=$C6,$C6&lt;121),2,IF(AND(121&lt;=$C6,$C6&lt;143),2.5,IF(AND(143&lt;=$C6,$C6&lt;163),3,IF(AND(163&lt;=$C6,$C6&lt;186),3.5,IF(AND(186&lt;=$C6,$C6&lt;208),4,IF(AND(208&lt;=$C6,$C6&lt;231),4.5,IF(AND(231&lt;=$C6,$C6&lt;253),5,IF(AND(253&lt;=$C6,$C6&lt;276),5.5,IF($C6&gt;=276,6,"Check Data"))))))))))))),"0")</f>
        <v>0</v>
      </c>
      <c r="F6" s="177" t="str">
        <f>IF(ISNUMBER($C6),IF($C6&lt;1.6,0,IF(AND(1.6&lt;=$C6,$C6&lt;2.5),0.5,IF(AND(2.5&lt;=$C6,$C6&lt;3.9),1,IF(AND(3.9&lt;=$C6,$C6&lt;5.8),1.5,IF(AND(5.8&lt;=$C6,$C6&lt;8.5),2,IF(AND(8.5&lt;=$C6,$C6&lt;12),2.5,IF(AND(12&lt;=$C6,$C6&lt;15),3,IF(AND(15&lt;=$C6,$C6&lt;22),3.5,IF(AND(22&lt;=$C6,$C6&lt;30),4,IF(AND(30&lt;=$C6,$C6&lt;45),4.5,IF(AND(45&lt;=$C6,$C6&lt;64),5,IF(AND(64&lt;=$C6,$C6&lt;85),5.5,IF($C6&gt;=85,6,"Check Data"))))))))))))),"0")</f>
        <v>0</v>
      </c>
      <c r="G6" s="14"/>
      <c r="H6" s="18"/>
    </row>
    <row r="7" spans="1:8" x14ac:dyDescent="0.25">
      <c r="A7" s="115">
        <v>2</v>
      </c>
      <c r="B7" s="14"/>
      <c r="C7" s="14"/>
      <c r="D7" s="177" t="str">
        <f t="shared" ref="D7:D36" si="0">IF(ISNUMBER($C7),IF($C7&lt;1.5,0,IF(AND(1.5&lt;=$C7,$C7&lt;2.1),0.5,IF(AND(2.1&lt;=$C7,$C7&lt;3),1,IF(AND(3&lt;=$C7,$C7&lt;5.2),1.5,IF(AND(5.2&lt;=$C7,$C7&lt;7.7),2,IF(AND(7.7&lt;=$C7,$C7&lt;11),2.5,IF(AND(11&lt;=$C7,$C7&lt;15),3,IF(AND(15&lt;=$C7,$C7&lt;22),3.5,IF(AND(22&lt;=$C7,$C7&lt;28),4,IF(AND(28&lt;=$C7,$C7&lt;42),4.5,IF(AND(42&lt;=$C7,$C7&lt;60),5,IF(AND(60&lt;=$C7,$C7&lt;84),5.5,IF($C7&gt;=84,6,"Check Data"))))))))))))),"0")</f>
        <v>0</v>
      </c>
      <c r="E7" s="177" t="str">
        <f t="shared" ref="E7:E36" si="1">IF(ISNUMBER($C7),IF($C7&lt;39,0,IF(AND(39&lt;=$C7,$C7&lt;58),0.5,IF(AND(58&lt;=$C7,$C7&lt;79),1,IF(AND(79&lt;=$C7,$C7&lt;100),1.5,IF(AND(100&lt;=$C7,$C7&lt;121),2,IF(AND(121&lt;=$C7,$C7&lt;143),2.5,IF(AND(143&lt;=$C7,$C7&lt;163),3,IF(AND(163&lt;=$C7,$C7&lt;186),3.5,IF(AND(186&lt;=$C7,$C7&lt;208),4,IF(AND(208&lt;=$C7,$C7&lt;231),4.5,IF(AND(231&lt;=$C7,$C7&lt;253),5,IF(AND(253&lt;=$C7,$C7&lt;276),5.5,IF($C7&gt;=276,6,"Check Data"))))))))))))),"0")</f>
        <v>0</v>
      </c>
      <c r="F7" s="177" t="str">
        <f t="shared" ref="F7:F36" si="2">IF(ISNUMBER($C7),IF($C7&lt;1.6,0,IF(AND(1.6&lt;=$C7,$C7&lt;2.5),0.5,IF(AND(2.5&lt;=$C7,$C7&lt;3.9),1,IF(AND(3.9&lt;=$C7,$C7&lt;5.8),1.5,IF(AND(5.8&lt;=$C7,$C7&lt;8.5),2,IF(AND(8.5&lt;=$C7,$C7&lt;12),2.5,IF(AND(12&lt;=$C7,$C7&lt;15),3,IF(AND(15&lt;=$C7,$C7&lt;22),3.5,IF(AND(22&lt;=$C7,$C7&lt;30),4,IF(AND(30&lt;=$C7,$C7&lt;45),4.5,IF(AND(45&lt;=$C7,$C7&lt;64),5,IF(AND(64&lt;=$C7,$C7&lt;85),5.5,IF($C7&gt;=85,6,"Check Data"))))))))))))),"0")</f>
        <v>0</v>
      </c>
      <c r="G7" s="14"/>
      <c r="H7" s="18"/>
    </row>
    <row r="8" spans="1:8" x14ac:dyDescent="0.25">
      <c r="A8" s="115">
        <v>3</v>
      </c>
      <c r="B8" s="14"/>
      <c r="C8" s="14"/>
      <c r="D8" s="177" t="str">
        <f t="shared" si="0"/>
        <v>0</v>
      </c>
      <c r="E8" s="177" t="str">
        <f t="shared" si="1"/>
        <v>0</v>
      </c>
      <c r="F8" s="177" t="str">
        <f t="shared" si="2"/>
        <v>0</v>
      </c>
      <c r="G8" s="14"/>
      <c r="H8" s="18"/>
    </row>
    <row r="9" spans="1:8" x14ac:dyDescent="0.25">
      <c r="A9" s="115">
        <v>4</v>
      </c>
      <c r="B9" s="14"/>
      <c r="C9" s="14"/>
      <c r="D9" s="177" t="str">
        <f t="shared" si="0"/>
        <v>0</v>
      </c>
      <c r="E9" s="177" t="str">
        <f t="shared" si="1"/>
        <v>0</v>
      </c>
      <c r="F9" s="177" t="str">
        <f t="shared" si="2"/>
        <v>0</v>
      </c>
      <c r="G9" s="14"/>
      <c r="H9" s="18"/>
    </row>
    <row r="10" spans="1:8" x14ac:dyDescent="0.25">
      <c r="A10" s="115">
        <v>5</v>
      </c>
      <c r="B10" s="14"/>
      <c r="C10" s="14"/>
      <c r="D10" s="177" t="str">
        <f t="shared" si="0"/>
        <v>0</v>
      </c>
      <c r="E10" s="177" t="str">
        <f t="shared" si="1"/>
        <v>0</v>
      </c>
      <c r="F10" s="177" t="str">
        <f t="shared" si="2"/>
        <v>0</v>
      </c>
      <c r="G10" s="14"/>
      <c r="H10" s="18"/>
    </row>
    <row r="11" spans="1:8" x14ac:dyDescent="0.25">
      <c r="A11" s="115">
        <v>6</v>
      </c>
      <c r="B11" s="14"/>
      <c r="C11" s="14"/>
      <c r="D11" s="177" t="str">
        <f t="shared" si="0"/>
        <v>0</v>
      </c>
      <c r="E11" s="177" t="str">
        <f t="shared" si="1"/>
        <v>0</v>
      </c>
      <c r="F11" s="177" t="str">
        <f t="shared" si="2"/>
        <v>0</v>
      </c>
      <c r="G11" s="14"/>
      <c r="H11" s="18"/>
    </row>
    <row r="12" spans="1:8" x14ac:dyDescent="0.25">
      <c r="A12" s="115">
        <v>7</v>
      </c>
      <c r="B12" s="14"/>
      <c r="C12" s="14"/>
      <c r="D12" s="177" t="str">
        <f t="shared" si="0"/>
        <v>0</v>
      </c>
      <c r="E12" s="177" t="str">
        <f t="shared" si="1"/>
        <v>0</v>
      </c>
      <c r="F12" s="177" t="str">
        <f t="shared" si="2"/>
        <v>0</v>
      </c>
      <c r="G12" s="14"/>
      <c r="H12" s="18"/>
    </row>
    <row r="13" spans="1:8" x14ac:dyDescent="0.25">
      <c r="A13" s="115">
        <v>8</v>
      </c>
      <c r="B13" s="14"/>
      <c r="C13" s="14"/>
      <c r="D13" s="177" t="str">
        <f t="shared" si="0"/>
        <v>0</v>
      </c>
      <c r="E13" s="177" t="str">
        <f t="shared" si="1"/>
        <v>0</v>
      </c>
      <c r="F13" s="177" t="str">
        <f t="shared" si="2"/>
        <v>0</v>
      </c>
      <c r="G13" s="14"/>
      <c r="H13" s="18"/>
    </row>
    <row r="14" spans="1:8" x14ac:dyDescent="0.25">
      <c r="A14" s="115">
        <v>9</v>
      </c>
      <c r="B14" s="14"/>
      <c r="C14" s="14"/>
      <c r="D14" s="177" t="str">
        <f t="shared" si="0"/>
        <v>0</v>
      </c>
      <c r="E14" s="177" t="str">
        <f t="shared" si="1"/>
        <v>0</v>
      </c>
      <c r="F14" s="177" t="str">
        <f t="shared" si="2"/>
        <v>0</v>
      </c>
      <c r="G14" s="14"/>
      <c r="H14" s="18"/>
    </row>
    <row r="15" spans="1:8" x14ac:dyDescent="0.25">
      <c r="A15" s="115">
        <v>10</v>
      </c>
      <c r="B15" s="14"/>
      <c r="C15" s="14"/>
      <c r="D15" s="177" t="str">
        <f t="shared" si="0"/>
        <v>0</v>
      </c>
      <c r="E15" s="177" t="str">
        <f t="shared" si="1"/>
        <v>0</v>
      </c>
      <c r="F15" s="177" t="str">
        <f t="shared" si="2"/>
        <v>0</v>
      </c>
      <c r="G15" s="14"/>
      <c r="H15" s="18"/>
    </row>
    <row r="16" spans="1:8" x14ac:dyDescent="0.25">
      <c r="A16" s="115">
        <v>11</v>
      </c>
      <c r="B16" s="14"/>
      <c r="C16" s="14"/>
      <c r="D16" s="177" t="str">
        <f t="shared" si="0"/>
        <v>0</v>
      </c>
      <c r="E16" s="177" t="str">
        <f t="shared" si="1"/>
        <v>0</v>
      </c>
      <c r="F16" s="177" t="str">
        <f t="shared" si="2"/>
        <v>0</v>
      </c>
      <c r="G16" s="14"/>
      <c r="H16" s="18"/>
    </row>
    <row r="17" spans="1:8" x14ac:dyDescent="0.25">
      <c r="A17" s="115">
        <v>12</v>
      </c>
      <c r="B17" s="14"/>
      <c r="C17" s="14"/>
      <c r="D17" s="177" t="str">
        <f t="shared" si="0"/>
        <v>0</v>
      </c>
      <c r="E17" s="177" t="str">
        <f t="shared" si="1"/>
        <v>0</v>
      </c>
      <c r="F17" s="177" t="str">
        <f t="shared" si="2"/>
        <v>0</v>
      </c>
      <c r="G17" s="14"/>
      <c r="H17" s="18"/>
    </row>
    <row r="18" spans="1:8" x14ac:dyDescent="0.25">
      <c r="A18" s="115">
        <v>13</v>
      </c>
      <c r="B18" s="14"/>
      <c r="C18" s="14"/>
      <c r="D18" s="177" t="str">
        <f t="shared" si="0"/>
        <v>0</v>
      </c>
      <c r="E18" s="177" t="str">
        <f t="shared" si="1"/>
        <v>0</v>
      </c>
      <c r="F18" s="177" t="str">
        <f t="shared" si="2"/>
        <v>0</v>
      </c>
      <c r="G18" s="14"/>
      <c r="H18" s="18"/>
    </row>
    <row r="19" spans="1:8" x14ac:dyDescent="0.25">
      <c r="A19" s="115">
        <v>14</v>
      </c>
      <c r="B19" s="14"/>
      <c r="C19" s="14"/>
      <c r="D19" s="177" t="str">
        <f t="shared" si="0"/>
        <v>0</v>
      </c>
      <c r="E19" s="177" t="str">
        <f t="shared" si="1"/>
        <v>0</v>
      </c>
      <c r="F19" s="177" t="str">
        <f t="shared" si="2"/>
        <v>0</v>
      </c>
      <c r="G19" s="14"/>
      <c r="H19" s="18"/>
    </row>
    <row r="20" spans="1:8" x14ac:dyDescent="0.25">
      <c r="A20" s="115">
        <v>15</v>
      </c>
      <c r="B20" s="14"/>
      <c r="C20" s="14"/>
      <c r="D20" s="177" t="str">
        <f t="shared" si="0"/>
        <v>0</v>
      </c>
      <c r="E20" s="177" t="str">
        <f t="shared" si="1"/>
        <v>0</v>
      </c>
      <c r="F20" s="177" t="str">
        <f t="shared" si="2"/>
        <v>0</v>
      </c>
      <c r="G20" s="14"/>
      <c r="H20" s="18"/>
    </row>
    <row r="21" spans="1:8" x14ac:dyDescent="0.25">
      <c r="A21" s="115">
        <v>16</v>
      </c>
      <c r="B21" s="14"/>
      <c r="C21" s="14"/>
      <c r="D21" s="177" t="str">
        <f t="shared" si="0"/>
        <v>0</v>
      </c>
      <c r="E21" s="177" t="str">
        <f t="shared" si="1"/>
        <v>0</v>
      </c>
      <c r="F21" s="177" t="str">
        <f t="shared" si="2"/>
        <v>0</v>
      </c>
      <c r="G21" s="14"/>
      <c r="H21" s="18"/>
    </row>
    <row r="22" spans="1:8" x14ac:dyDescent="0.25">
      <c r="A22" s="115">
        <v>17</v>
      </c>
      <c r="B22" s="14"/>
      <c r="C22" s="14"/>
      <c r="D22" s="177" t="str">
        <f t="shared" si="0"/>
        <v>0</v>
      </c>
      <c r="E22" s="177" t="str">
        <f t="shared" si="1"/>
        <v>0</v>
      </c>
      <c r="F22" s="177" t="str">
        <f t="shared" si="2"/>
        <v>0</v>
      </c>
      <c r="G22" s="14"/>
      <c r="H22" s="18"/>
    </row>
    <row r="23" spans="1:8" x14ac:dyDescent="0.25">
      <c r="A23" s="115">
        <v>18</v>
      </c>
      <c r="B23" s="14"/>
      <c r="C23" s="14"/>
      <c r="D23" s="177" t="str">
        <f t="shared" si="0"/>
        <v>0</v>
      </c>
      <c r="E23" s="177" t="str">
        <f t="shared" si="1"/>
        <v>0</v>
      </c>
      <c r="F23" s="177" t="str">
        <f t="shared" si="2"/>
        <v>0</v>
      </c>
      <c r="G23" s="14"/>
      <c r="H23" s="18"/>
    </row>
    <row r="24" spans="1:8" x14ac:dyDescent="0.25">
      <c r="A24" s="115">
        <v>19</v>
      </c>
      <c r="B24" s="14"/>
      <c r="C24" s="14"/>
      <c r="D24" s="177" t="str">
        <f t="shared" si="0"/>
        <v>0</v>
      </c>
      <c r="E24" s="177" t="str">
        <f t="shared" si="1"/>
        <v>0</v>
      </c>
      <c r="F24" s="177" t="str">
        <f t="shared" si="2"/>
        <v>0</v>
      </c>
      <c r="G24" s="14"/>
      <c r="H24" s="18"/>
    </row>
    <row r="25" spans="1:8" x14ac:dyDescent="0.25">
      <c r="A25" s="115">
        <v>20</v>
      </c>
      <c r="B25" s="14"/>
      <c r="C25" s="14"/>
      <c r="D25" s="177" t="str">
        <f t="shared" si="0"/>
        <v>0</v>
      </c>
      <c r="E25" s="177" t="str">
        <f t="shared" si="1"/>
        <v>0</v>
      </c>
      <c r="F25" s="177" t="str">
        <f t="shared" si="2"/>
        <v>0</v>
      </c>
      <c r="G25" s="14"/>
      <c r="H25" s="18"/>
    </row>
    <row r="26" spans="1:8" x14ac:dyDescent="0.25">
      <c r="A26" s="115">
        <v>21</v>
      </c>
      <c r="B26" s="14"/>
      <c r="C26" s="14"/>
      <c r="D26" s="177" t="str">
        <f t="shared" si="0"/>
        <v>0</v>
      </c>
      <c r="E26" s="177" t="str">
        <f t="shared" si="1"/>
        <v>0</v>
      </c>
      <c r="F26" s="177" t="str">
        <f t="shared" si="2"/>
        <v>0</v>
      </c>
      <c r="G26" s="14"/>
      <c r="H26" s="18"/>
    </row>
    <row r="27" spans="1:8" x14ac:dyDescent="0.25">
      <c r="A27" s="115">
        <v>22</v>
      </c>
      <c r="B27" s="14"/>
      <c r="C27" s="14"/>
      <c r="D27" s="177" t="str">
        <f t="shared" si="0"/>
        <v>0</v>
      </c>
      <c r="E27" s="177" t="str">
        <f t="shared" si="1"/>
        <v>0</v>
      </c>
      <c r="F27" s="177" t="str">
        <f t="shared" si="2"/>
        <v>0</v>
      </c>
      <c r="G27" s="14"/>
      <c r="H27" s="18"/>
    </row>
    <row r="28" spans="1:8" x14ac:dyDescent="0.25">
      <c r="A28" s="115">
        <v>23</v>
      </c>
      <c r="B28" s="14"/>
      <c r="C28" s="14"/>
      <c r="D28" s="177" t="str">
        <f t="shared" si="0"/>
        <v>0</v>
      </c>
      <c r="E28" s="177" t="str">
        <f t="shared" si="1"/>
        <v>0</v>
      </c>
      <c r="F28" s="177" t="str">
        <f t="shared" si="2"/>
        <v>0</v>
      </c>
      <c r="G28" s="14"/>
      <c r="H28" s="18"/>
    </row>
    <row r="29" spans="1:8" x14ac:dyDescent="0.25">
      <c r="A29" s="115">
        <v>24</v>
      </c>
      <c r="B29" s="14"/>
      <c r="C29" s="14"/>
      <c r="D29" s="177" t="str">
        <f t="shared" si="0"/>
        <v>0</v>
      </c>
      <c r="E29" s="177" t="str">
        <f t="shared" si="1"/>
        <v>0</v>
      </c>
      <c r="F29" s="177" t="str">
        <f t="shared" si="2"/>
        <v>0</v>
      </c>
      <c r="G29" s="14"/>
      <c r="H29" s="18"/>
    </row>
    <row r="30" spans="1:8" x14ac:dyDescent="0.25">
      <c r="A30" s="115">
        <v>25</v>
      </c>
      <c r="B30" s="14"/>
      <c r="C30" s="14"/>
      <c r="D30" s="177" t="str">
        <f t="shared" si="0"/>
        <v>0</v>
      </c>
      <c r="E30" s="177" t="str">
        <f t="shared" si="1"/>
        <v>0</v>
      </c>
      <c r="F30" s="177" t="str">
        <f t="shared" si="2"/>
        <v>0</v>
      </c>
      <c r="G30" s="14"/>
      <c r="H30" s="18"/>
    </row>
    <row r="31" spans="1:8" x14ac:dyDescent="0.25">
      <c r="A31" s="115">
        <v>26</v>
      </c>
      <c r="B31" s="14"/>
      <c r="C31" s="14"/>
      <c r="D31" s="177" t="str">
        <f t="shared" si="0"/>
        <v>0</v>
      </c>
      <c r="E31" s="177" t="str">
        <f t="shared" si="1"/>
        <v>0</v>
      </c>
      <c r="F31" s="177" t="str">
        <f t="shared" si="2"/>
        <v>0</v>
      </c>
      <c r="G31" s="14"/>
      <c r="H31" s="18"/>
    </row>
    <row r="32" spans="1:8" x14ac:dyDescent="0.25">
      <c r="A32" s="115">
        <v>27</v>
      </c>
      <c r="B32" s="14"/>
      <c r="C32" s="14"/>
      <c r="D32" s="177" t="str">
        <f t="shared" si="0"/>
        <v>0</v>
      </c>
      <c r="E32" s="177" t="str">
        <f t="shared" si="1"/>
        <v>0</v>
      </c>
      <c r="F32" s="177" t="str">
        <f t="shared" si="2"/>
        <v>0</v>
      </c>
      <c r="G32" s="14"/>
      <c r="H32" s="18"/>
    </row>
    <row r="33" spans="1:8" x14ac:dyDescent="0.25">
      <c r="A33" s="115">
        <v>28</v>
      </c>
      <c r="B33" s="14"/>
      <c r="C33" s="14"/>
      <c r="D33" s="177" t="str">
        <f t="shared" si="0"/>
        <v>0</v>
      </c>
      <c r="E33" s="177" t="str">
        <f t="shared" si="1"/>
        <v>0</v>
      </c>
      <c r="F33" s="177" t="str">
        <f t="shared" si="2"/>
        <v>0</v>
      </c>
      <c r="G33" s="14"/>
      <c r="H33" s="18"/>
    </row>
    <row r="34" spans="1:8" x14ac:dyDescent="0.25">
      <c r="A34" s="115">
        <v>29</v>
      </c>
      <c r="B34" s="14"/>
      <c r="C34" s="14"/>
      <c r="D34" s="177" t="str">
        <f t="shared" si="0"/>
        <v>0</v>
      </c>
      <c r="E34" s="177" t="str">
        <f t="shared" si="1"/>
        <v>0</v>
      </c>
      <c r="F34" s="177" t="str">
        <f t="shared" si="2"/>
        <v>0</v>
      </c>
      <c r="G34" s="14"/>
      <c r="H34" s="18"/>
    </row>
    <row r="35" spans="1:8" x14ac:dyDescent="0.25">
      <c r="A35" s="115">
        <v>30</v>
      </c>
      <c r="B35" s="14"/>
      <c r="C35" s="14"/>
      <c r="D35" s="177" t="str">
        <f t="shared" si="0"/>
        <v>0</v>
      </c>
      <c r="E35" s="177" t="str">
        <f t="shared" si="1"/>
        <v>0</v>
      </c>
      <c r="F35" s="177" t="str">
        <f t="shared" si="2"/>
        <v>0</v>
      </c>
      <c r="G35" s="14"/>
      <c r="H35" s="18"/>
    </row>
    <row r="36" spans="1:8" ht="15.75" thickBot="1" x14ac:dyDescent="0.3">
      <c r="A36" s="116">
        <v>31</v>
      </c>
      <c r="B36" s="16"/>
      <c r="C36" s="16"/>
      <c r="D36" s="206" t="str">
        <f t="shared" si="0"/>
        <v>0</v>
      </c>
      <c r="E36" s="206" t="str">
        <f t="shared" si="1"/>
        <v>0</v>
      </c>
      <c r="F36" s="206" t="str">
        <f t="shared" si="2"/>
        <v>0</v>
      </c>
      <c r="G36" s="16"/>
      <c r="H36" s="36"/>
    </row>
    <row r="37" spans="1:8" x14ac:dyDescent="0.25">
      <c r="A37" s="117" t="s">
        <v>61</v>
      </c>
      <c r="B37" s="207">
        <f>SUM(B6:B36)</f>
        <v>0</v>
      </c>
      <c r="C37" s="118"/>
      <c r="D37" s="118"/>
      <c r="E37" s="118"/>
      <c r="F37" s="118"/>
      <c r="G37" s="207">
        <f>SUM(G6:G36)</f>
        <v>0</v>
      </c>
      <c r="H37" s="119"/>
    </row>
    <row r="38" spans="1:8" ht="30.75" thickBot="1" x14ac:dyDescent="0.3">
      <c r="A38" s="116" t="s">
        <v>62</v>
      </c>
      <c r="B38" s="120"/>
      <c r="C38" s="120"/>
      <c r="D38" s="120"/>
      <c r="E38" s="120"/>
      <c r="F38" s="120"/>
      <c r="G38" s="208">
        <f>IF(B37=0,0,G37/B37)</f>
        <v>0</v>
      </c>
      <c r="H38" s="121"/>
    </row>
  </sheetData>
  <sheetProtection algorithmName="SHA-512" hashValue="+0bS1mt6z9svLyEEvBLMz54c0e3VaE97F5jsIx6roipgbMxAO/zpNR67ztNZvJZe3fr1mINfAFovOLsD6Khsig==" saltValue="OR1/wjzwF92OFRM326TTuQ==" spinCount="100000" sheet="1" objects="1" scenarios="1"/>
  <pageMargins left="0.7" right="0.7" top="0.75" bottom="0.75" header="0.3" footer="0.3"/>
  <pageSetup scale="76" orientation="landscape" r:id="rId1"/>
  <headerFooter>
    <oddFooter>&amp;LDEP Form 62-555.900(12)(b)
Effective ________________</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E2FAF-9B1A-4689-B2E7-0EA3AA1D656A}">
  <sheetPr codeName="Sheet3"/>
  <dimension ref="A1:J117"/>
  <sheetViews>
    <sheetView zoomScaleNormal="100" workbookViewId="0">
      <selection activeCell="J12" sqref="J12"/>
    </sheetView>
  </sheetViews>
  <sheetFormatPr defaultRowHeight="15" x14ac:dyDescent="0.25"/>
  <cols>
    <col min="1" max="1" width="24.85546875" style="13" customWidth="1"/>
    <col min="2" max="7" width="20.7109375" customWidth="1"/>
    <col min="8" max="19" width="13.7109375" customWidth="1"/>
  </cols>
  <sheetData>
    <row r="1" spans="1:10" ht="30" x14ac:dyDescent="0.25">
      <c r="A1" s="103" t="s">
        <v>49</v>
      </c>
      <c r="B1" s="203">
        <f>'Chemical Disinfection Crypto'!B4</f>
        <v>0</v>
      </c>
    </row>
    <row r="2" spans="1:10" x14ac:dyDescent="0.25">
      <c r="A2" s="104" t="s">
        <v>50</v>
      </c>
      <c r="B2" s="204">
        <f>'Chemical Disinfection Crypto'!B6</f>
        <v>0</v>
      </c>
    </row>
    <row r="3" spans="1:10" ht="15.75" thickBot="1" x14ac:dyDescent="0.3">
      <c r="A3" s="105" t="s">
        <v>51</v>
      </c>
      <c r="B3" s="205">
        <f>'Chemical Disinfection Crypto'!B2</f>
        <v>0</v>
      </c>
      <c r="G3" s="106"/>
      <c r="H3" s="107"/>
    </row>
    <row r="4" spans="1:10" ht="30" x14ac:dyDescent="0.25">
      <c r="A4" s="122" t="s">
        <v>63</v>
      </c>
      <c r="B4" s="123"/>
      <c r="C4" s="123"/>
      <c r="D4" s="123"/>
      <c r="E4" s="57"/>
      <c r="F4" s="57"/>
      <c r="G4" s="106"/>
      <c r="H4" s="107"/>
    </row>
    <row r="5" spans="1:10" ht="15.75" thickBot="1" x14ac:dyDescent="0.3">
      <c r="A5" s="13" t="s">
        <v>64</v>
      </c>
    </row>
    <row r="6" spans="1:10" x14ac:dyDescent="0.25">
      <c r="A6" s="124"/>
      <c r="B6" s="125" t="s">
        <v>66</v>
      </c>
      <c r="C6" s="126" t="s">
        <v>67</v>
      </c>
      <c r="D6" s="127" t="s">
        <v>68</v>
      </c>
    </row>
    <row r="7" spans="1:10" ht="17.25" x14ac:dyDescent="0.25">
      <c r="A7" s="115" t="s">
        <v>69</v>
      </c>
      <c r="B7" s="15"/>
      <c r="C7" s="15"/>
      <c r="D7" s="37"/>
    </row>
    <row r="8" spans="1:10" ht="30.75" thickBot="1" x14ac:dyDescent="0.3">
      <c r="A8" s="128" t="s">
        <v>72</v>
      </c>
      <c r="B8" s="38"/>
      <c r="C8" s="38"/>
      <c r="D8" s="39"/>
    </row>
    <row r="9" spans="1:10" ht="15.75" thickBot="1" x14ac:dyDescent="0.3">
      <c r="A9" s="13" t="s">
        <v>65</v>
      </c>
    </row>
    <row r="10" spans="1:10" ht="45.75" thickBot="1" x14ac:dyDescent="0.3">
      <c r="A10" s="129" t="s">
        <v>70</v>
      </c>
      <c r="B10" s="130" t="s">
        <v>113</v>
      </c>
      <c r="C10" s="131" t="s">
        <v>94</v>
      </c>
      <c r="D10" s="132" t="s">
        <v>95</v>
      </c>
    </row>
    <row r="11" spans="1:10" x14ac:dyDescent="0.25">
      <c r="A11" s="133" t="s">
        <v>71</v>
      </c>
      <c r="B11" s="134">
        <v>2.5</v>
      </c>
      <c r="C11" s="135">
        <v>2</v>
      </c>
      <c r="D11" s="136">
        <v>3</v>
      </c>
    </row>
    <row r="12" spans="1:10" ht="30" x14ac:dyDescent="0.25">
      <c r="A12" s="137" t="s">
        <v>73</v>
      </c>
      <c r="B12" s="138">
        <v>2.5</v>
      </c>
      <c r="C12" s="139">
        <v>2</v>
      </c>
      <c r="D12" s="140">
        <v>3</v>
      </c>
    </row>
    <row r="13" spans="1:10" x14ac:dyDescent="0.25">
      <c r="A13" s="137" t="s">
        <v>74</v>
      </c>
      <c r="B13" s="138">
        <v>2</v>
      </c>
      <c r="C13" s="139">
        <v>1</v>
      </c>
      <c r="D13" s="140">
        <v>2.5</v>
      </c>
      <c r="F13" s="141"/>
      <c r="G13" s="141"/>
      <c r="H13" s="142"/>
      <c r="I13" s="142"/>
      <c r="J13" s="142"/>
    </row>
    <row r="14" spans="1:10" x14ac:dyDescent="0.25">
      <c r="A14" s="137" t="s">
        <v>75</v>
      </c>
      <c r="B14" s="138">
        <v>2</v>
      </c>
      <c r="C14" s="139">
        <v>2</v>
      </c>
      <c r="D14" s="140">
        <v>3</v>
      </c>
      <c r="F14" s="141"/>
      <c r="G14" s="141"/>
      <c r="H14" s="142"/>
      <c r="I14" s="142"/>
      <c r="J14" s="142"/>
    </row>
    <row r="15" spans="1:10" x14ac:dyDescent="0.25">
      <c r="A15" s="137" t="s">
        <v>76</v>
      </c>
      <c r="B15" s="138">
        <v>2</v>
      </c>
      <c r="C15" s="139">
        <v>1</v>
      </c>
      <c r="D15" s="140">
        <v>3</v>
      </c>
      <c r="F15" s="141"/>
      <c r="G15" s="141"/>
      <c r="H15" s="142"/>
      <c r="I15" s="142"/>
      <c r="J15" s="142"/>
    </row>
    <row r="16" spans="1:10" ht="30.75" thickBot="1" x14ac:dyDescent="0.3">
      <c r="A16" s="143" t="s">
        <v>77</v>
      </c>
      <c r="B16" s="144">
        <v>2.5</v>
      </c>
      <c r="C16" s="145">
        <v>1</v>
      </c>
      <c r="D16" s="146">
        <v>3</v>
      </c>
      <c r="F16" s="141"/>
      <c r="G16" s="141"/>
      <c r="H16" s="142"/>
      <c r="I16" s="142"/>
      <c r="J16" s="142"/>
    </row>
    <row r="17" spans="1:7" ht="15.75" thickBot="1" x14ac:dyDescent="0.3">
      <c r="A17" s="147" t="s">
        <v>112</v>
      </c>
      <c r="B17" s="148"/>
      <c r="C17" s="148"/>
      <c r="D17" s="148"/>
      <c r="E17" s="148"/>
      <c r="F17" s="148"/>
      <c r="G17" s="148"/>
    </row>
    <row r="18" spans="1:7" ht="32.25" x14ac:dyDescent="0.25">
      <c r="A18" s="149" t="s">
        <v>34</v>
      </c>
      <c r="B18" s="117" t="s">
        <v>78</v>
      </c>
      <c r="C18" s="150" t="s">
        <v>79</v>
      </c>
      <c r="D18" s="150" t="s">
        <v>80</v>
      </c>
      <c r="E18" s="150" t="s">
        <v>81</v>
      </c>
      <c r="F18" s="150" t="s">
        <v>82</v>
      </c>
      <c r="G18" s="151" t="s">
        <v>83</v>
      </c>
    </row>
    <row r="19" spans="1:7" x14ac:dyDescent="0.25">
      <c r="A19" s="152">
        <v>1</v>
      </c>
      <c r="B19" s="209">
        <f t="shared" ref="B19:B49" si="0">$B$8</f>
        <v>0</v>
      </c>
      <c r="C19" s="14"/>
      <c r="D19" s="212" t="str">
        <f>IF('UV Disinfection'!$G$38&gt;=0.05,0,'UV Disinfection'!D6)</f>
        <v>0</v>
      </c>
      <c r="E19" s="177">
        <f>B19+C19+D19</f>
        <v>0</v>
      </c>
      <c r="F19" s="177">
        <f t="shared" ref="F19:F49" si="1">IF($B$7&lt;3,3,$B$7)</f>
        <v>3</v>
      </c>
      <c r="G19" s="213" t="str">
        <f t="shared" ref="G19:G49" si="2">IF(ISNUMBER(F19)=TRUE,IF(E19-F19&gt;=0,"YES","NO"),"N/A")</f>
        <v>NO</v>
      </c>
    </row>
    <row r="20" spans="1:7" x14ac:dyDescent="0.25">
      <c r="A20" s="152">
        <v>2</v>
      </c>
      <c r="B20" s="209">
        <f t="shared" si="0"/>
        <v>0</v>
      </c>
      <c r="C20" s="14"/>
      <c r="D20" s="212" t="str">
        <f>IF('UV Disinfection'!$G$38&gt;=0.05,0,'UV Disinfection'!D7)</f>
        <v>0</v>
      </c>
      <c r="E20" s="177">
        <f t="shared" ref="E20:E49" si="3">B20+C20+D20</f>
        <v>0</v>
      </c>
      <c r="F20" s="177">
        <f t="shared" si="1"/>
        <v>3</v>
      </c>
      <c r="G20" s="213" t="str">
        <f t="shared" si="2"/>
        <v>NO</v>
      </c>
    </row>
    <row r="21" spans="1:7" x14ac:dyDescent="0.25">
      <c r="A21" s="152">
        <v>3</v>
      </c>
      <c r="B21" s="209">
        <f t="shared" si="0"/>
        <v>0</v>
      </c>
      <c r="C21" s="14"/>
      <c r="D21" s="212" t="str">
        <f>IF('UV Disinfection'!$G$38&gt;=0.05,0,'UV Disinfection'!D8)</f>
        <v>0</v>
      </c>
      <c r="E21" s="177">
        <f t="shared" si="3"/>
        <v>0</v>
      </c>
      <c r="F21" s="177">
        <f t="shared" si="1"/>
        <v>3</v>
      </c>
      <c r="G21" s="213" t="str">
        <f t="shared" si="2"/>
        <v>NO</v>
      </c>
    </row>
    <row r="22" spans="1:7" x14ac:dyDescent="0.25">
      <c r="A22" s="152">
        <v>4</v>
      </c>
      <c r="B22" s="209">
        <f t="shared" si="0"/>
        <v>0</v>
      </c>
      <c r="C22" s="14"/>
      <c r="D22" s="212" t="str">
        <f>IF('UV Disinfection'!$G$38&gt;=0.05,0,'UV Disinfection'!D9)</f>
        <v>0</v>
      </c>
      <c r="E22" s="177">
        <f t="shared" si="3"/>
        <v>0</v>
      </c>
      <c r="F22" s="177">
        <f t="shared" si="1"/>
        <v>3</v>
      </c>
      <c r="G22" s="213" t="str">
        <f t="shared" si="2"/>
        <v>NO</v>
      </c>
    </row>
    <row r="23" spans="1:7" x14ac:dyDescent="0.25">
      <c r="A23" s="152">
        <v>5</v>
      </c>
      <c r="B23" s="209">
        <f t="shared" si="0"/>
        <v>0</v>
      </c>
      <c r="C23" s="14"/>
      <c r="D23" s="212" t="str">
        <f>IF('UV Disinfection'!$G$38&gt;=0.05,0,'UV Disinfection'!D10)</f>
        <v>0</v>
      </c>
      <c r="E23" s="177">
        <f t="shared" si="3"/>
        <v>0</v>
      </c>
      <c r="F23" s="177">
        <f t="shared" si="1"/>
        <v>3</v>
      </c>
      <c r="G23" s="213" t="str">
        <f t="shared" si="2"/>
        <v>NO</v>
      </c>
    </row>
    <row r="24" spans="1:7" x14ac:dyDescent="0.25">
      <c r="A24" s="152">
        <v>6</v>
      </c>
      <c r="B24" s="209">
        <f t="shared" si="0"/>
        <v>0</v>
      </c>
      <c r="C24" s="14"/>
      <c r="D24" s="212" t="str">
        <f>IF('UV Disinfection'!$G$38&gt;=0.05,0,'UV Disinfection'!D11)</f>
        <v>0</v>
      </c>
      <c r="E24" s="177">
        <f t="shared" si="3"/>
        <v>0</v>
      </c>
      <c r="F24" s="177">
        <f t="shared" si="1"/>
        <v>3</v>
      </c>
      <c r="G24" s="213" t="str">
        <f t="shared" si="2"/>
        <v>NO</v>
      </c>
    </row>
    <row r="25" spans="1:7" x14ac:dyDescent="0.25">
      <c r="A25" s="152">
        <v>7</v>
      </c>
      <c r="B25" s="209">
        <f t="shared" si="0"/>
        <v>0</v>
      </c>
      <c r="C25" s="14"/>
      <c r="D25" s="212" t="str">
        <f>IF('UV Disinfection'!$G$38&gt;=0.05,0,'UV Disinfection'!D12)</f>
        <v>0</v>
      </c>
      <c r="E25" s="177">
        <f t="shared" si="3"/>
        <v>0</v>
      </c>
      <c r="F25" s="177">
        <f t="shared" si="1"/>
        <v>3</v>
      </c>
      <c r="G25" s="213" t="str">
        <f t="shared" si="2"/>
        <v>NO</v>
      </c>
    </row>
    <row r="26" spans="1:7" x14ac:dyDescent="0.25">
      <c r="A26" s="152">
        <v>8</v>
      </c>
      <c r="B26" s="209">
        <f t="shared" si="0"/>
        <v>0</v>
      </c>
      <c r="C26" s="14"/>
      <c r="D26" s="212" t="str">
        <f>IF('UV Disinfection'!$G$38&gt;=0.05,0,'UV Disinfection'!D13)</f>
        <v>0</v>
      </c>
      <c r="E26" s="177">
        <f t="shared" si="3"/>
        <v>0</v>
      </c>
      <c r="F26" s="177">
        <f t="shared" si="1"/>
        <v>3</v>
      </c>
      <c r="G26" s="213" t="str">
        <f t="shared" si="2"/>
        <v>NO</v>
      </c>
    </row>
    <row r="27" spans="1:7" x14ac:dyDescent="0.25">
      <c r="A27" s="152">
        <v>9</v>
      </c>
      <c r="B27" s="209">
        <f t="shared" si="0"/>
        <v>0</v>
      </c>
      <c r="C27" s="14"/>
      <c r="D27" s="212" t="str">
        <f>IF('UV Disinfection'!$G$38&gt;=0.05,0,'UV Disinfection'!D14)</f>
        <v>0</v>
      </c>
      <c r="E27" s="177">
        <f t="shared" si="3"/>
        <v>0</v>
      </c>
      <c r="F27" s="177">
        <f t="shared" si="1"/>
        <v>3</v>
      </c>
      <c r="G27" s="213" t="str">
        <f t="shared" si="2"/>
        <v>NO</v>
      </c>
    </row>
    <row r="28" spans="1:7" x14ac:dyDescent="0.25">
      <c r="A28" s="152">
        <v>10</v>
      </c>
      <c r="B28" s="209">
        <f t="shared" si="0"/>
        <v>0</v>
      </c>
      <c r="C28" s="14"/>
      <c r="D28" s="212" t="str">
        <f>IF('UV Disinfection'!$G$38&gt;=0.05,0,'UV Disinfection'!D15)</f>
        <v>0</v>
      </c>
      <c r="E28" s="177">
        <f t="shared" si="3"/>
        <v>0</v>
      </c>
      <c r="F28" s="177">
        <f t="shared" si="1"/>
        <v>3</v>
      </c>
      <c r="G28" s="213" t="str">
        <f t="shared" si="2"/>
        <v>NO</v>
      </c>
    </row>
    <row r="29" spans="1:7" x14ac:dyDescent="0.25">
      <c r="A29" s="152">
        <v>11</v>
      </c>
      <c r="B29" s="209">
        <f t="shared" si="0"/>
        <v>0</v>
      </c>
      <c r="C29" s="14"/>
      <c r="D29" s="212" t="str">
        <f>IF('UV Disinfection'!$G$38&gt;=0.05,0,'UV Disinfection'!D16)</f>
        <v>0</v>
      </c>
      <c r="E29" s="177">
        <f t="shared" si="3"/>
        <v>0</v>
      </c>
      <c r="F29" s="177">
        <f t="shared" si="1"/>
        <v>3</v>
      </c>
      <c r="G29" s="213" t="str">
        <f t="shared" si="2"/>
        <v>NO</v>
      </c>
    </row>
    <row r="30" spans="1:7" x14ac:dyDescent="0.25">
      <c r="A30" s="152">
        <v>12</v>
      </c>
      <c r="B30" s="209">
        <f t="shared" si="0"/>
        <v>0</v>
      </c>
      <c r="C30" s="14"/>
      <c r="D30" s="212" t="str">
        <f>IF('UV Disinfection'!$G$38&gt;=0.05,0,'UV Disinfection'!D17)</f>
        <v>0</v>
      </c>
      <c r="E30" s="177">
        <f t="shared" si="3"/>
        <v>0</v>
      </c>
      <c r="F30" s="177">
        <f t="shared" si="1"/>
        <v>3</v>
      </c>
      <c r="G30" s="213" t="str">
        <f t="shared" si="2"/>
        <v>NO</v>
      </c>
    </row>
    <row r="31" spans="1:7" x14ac:dyDescent="0.25">
      <c r="A31" s="152">
        <v>13</v>
      </c>
      <c r="B31" s="209">
        <f t="shared" si="0"/>
        <v>0</v>
      </c>
      <c r="C31" s="14"/>
      <c r="D31" s="212" t="str">
        <f>IF('UV Disinfection'!$G$38&gt;=0.05,0,'UV Disinfection'!D18)</f>
        <v>0</v>
      </c>
      <c r="E31" s="177">
        <f t="shared" si="3"/>
        <v>0</v>
      </c>
      <c r="F31" s="177">
        <f t="shared" si="1"/>
        <v>3</v>
      </c>
      <c r="G31" s="213" t="str">
        <f t="shared" si="2"/>
        <v>NO</v>
      </c>
    </row>
    <row r="32" spans="1:7" x14ac:dyDescent="0.25">
      <c r="A32" s="152">
        <v>14</v>
      </c>
      <c r="B32" s="209">
        <f t="shared" si="0"/>
        <v>0</v>
      </c>
      <c r="C32" s="14"/>
      <c r="D32" s="212" t="str">
        <f>IF('UV Disinfection'!$G$38&gt;=0.05,0,'UV Disinfection'!D19)</f>
        <v>0</v>
      </c>
      <c r="E32" s="177">
        <f t="shared" si="3"/>
        <v>0</v>
      </c>
      <c r="F32" s="177">
        <f t="shared" si="1"/>
        <v>3</v>
      </c>
      <c r="G32" s="213" t="str">
        <f t="shared" si="2"/>
        <v>NO</v>
      </c>
    </row>
    <row r="33" spans="1:7" x14ac:dyDescent="0.25">
      <c r="A33" s="152">
        <v>15</v>
      </c>
      <c r="B33" s="209">
        <f t="shared" si="0"/>
        <v>0</v>
      </c>
      <c r="C33" s="14"/>
      <c r="D33" s="212" t="str">
        <f>IF('UV Disinfection'!$G$38&gt;=0.05,0,'UV Disinfection'!D20)</f>
        <v>0</v>
      </c>
      <c r="E33" s="177">
        <f t="shared" si="3"/>
        <v>0</v>
      </c>
      <c r="F33" s="177">
        <f t="shared" si="1"/>
        <v>3</v>
      </c>
      <c r="G33" s="213" t="str">
        <f t="shared" si="2"/>
        <v>NO</v>
      </c>
    </row>
    <row r="34" spans="1:7" x14ac:dyDescent="0.25">
      <c r="A34" s="152">
        <v>16</v>
      </c>
      <c r="B34" s="209">
        <f t="shared" si="0"/>
        <v>0</v>
      </c>
      <c r="C34" s="14"/>
      <c r="D34" s="212" t="str">
        <f>IF('UV Disinfection'!$G$38&gt;=0.05,0,'UV Disinfection'!D21)</f>
        <v>0</v>
      </c>
      <c r="E34" s="177">
        <f t="shared" si="3"/>
        <v>0</v>
      </c>
      <c r="F34" s="177">
        <f t="shared" si="1"/>
        <v>3</v>
      </c>
      <c r="G34" s="213" t="str">
        <f t="shared" si="2"/>
        <v>NO</v>
      </c>
    </row>
    <row r="35" spans="1:7" x14ac:dyDescent="0.25">
      <c r="A35" s="152">
        <v>17</v>
      </c>
      <c r="B35" s="209">
        <f t="shared" si="0"/>
        <v>0</v>
      </c>
      <c r="C35" s="14"/>
      <c r="D35" s="212" t="str">
        <f>IF('UV Disinfection'!$G$38&gt;=0.05,0,'UV Disinfection'!D22)</f>
        <v>0</v>
      </c>
      <c r="E35" s="177">
        <f t="shared" si="3"/>
        <v>0</v>
      </c>
      <c r="F35" s="177">
        <f t="shared" si="1"/>
        <v>3</v>
      </c>
      <c r="G35" s="213" t="str">
        <f t="shared" si="2"/>
        <v>NO</v>
      </c>
    </row>
    <row r="36" spans="1:7" x14ac:dyDescent="0.25">
      <c r="A36" s="152">
        <v>18</v>
      </c>
      <c r="B36" s="209">
        <f t="shared" si="0"/>
        <v>0</v>
      </c>
      <c r="C36" s="14"/>
      <c r="D36" s="212" t="str">
        <f>IF('UV Disinfection'!$G$38&gt;=0.05,0,'UV Disinfection'!D23)</f>
        <v>0</v>
      </c>
      <c r="E36" s="177">
        <f t="shared" si="3"/>
        <v>0</v>
      </c>
      <c r="F36" s="177">
        <f t="shared" si="1"/>
        <v>3</v>
      </c>
      <c r="G36" s="213" t="str">
        <f t="shared" si="2"/>
        <v>NO</v>
      </c>
    </row>
    <row r="37" spans="1:7" x14ac:dyDescent="0.25">
      <c r="A37" s="152">
        <v>19</v>
      </c>
      <c r="B37" s="209">
        <f t="shared" si="0"/>
        <v>0</v>
      </c>
      <c r="C37" s="14"/>
      <c r="D37" s="212" t="str">
        <f>IF('UV Disinfection'!$G$38&gt;=0.05,0,'UV Disinfection'!D24)</f>
        <v>0</v>
      </c>
      <c r="E37" s="177">
        <f t="shared" si="3"/>
        <v>0</v>
      </c>
      <c r="F37" s="177">
        <f t="shared" si="1"/>
        <v>3</v>
      </c>
      <c r="G37" s="213" t="str">
        <f t="shared" si="2"/>
        <v>NO</v>
      </c>
    </row>
    <row r="38" spans="1:7" x14ac:dyDescent="0.25">
      <c r="A38" s="152">
        <v>20</v>
      </c>
      <c r="B38" s="209">
        <f t="shared" si="0"/>
        <v>0</v>
      </c>
      <c r="C38" s="14"/>
      <c r="D38" s="212" t="str">
        <f>IF('UV Disinfection'!$G$38&gt;=0.05,0,'UV Disinfection'!D25)</f>
        <v>0</v>
      </c>
      <c r="E38" s="177">
        <f t="shared" si="3"/>
        <v>0</v>
      </c>
      <c r="F38" s="177">
        <f t="shared" si="1"/>
        <v>3</v>
      </c>
      <c r="G38" s="213" t="str">
        <f t="shared" si="2"/>
        <v>NO</v>
      </c>
    </row>
    <row r="39" spans="1:7" x14ac:dyDescent="0.25">
      <c r="A39" s="152">
        <v>21</v>
      </c>
      <c r="B39" s="209">
        <f t="shared" si="0"/>
        <v>0</v>
      </c>
      <c r="C39" s="14"/>
      <c r="D39" s="212" t="str">
        <f>IF('UV Disinfection'!$G$38&gt;=0.05,0,'UV Disinfection'!D26)</f>
        <v>0</v>
      </c>
      <c r="E39" s="177">
        <f t="shared" si="3"/>
        <v>0</v>
      </c>
      <c r="F39" s="177">
        <f t="shared" si="1"/>
        <v>3</v>
      </c>
      <c r="G39" s="213" t="str">
        <f t="shared" si="2"/>
        <v>NO</v>
      </c>
    </row>
    <row r="40" spans="1:7" x14ac:dyDescent="0.25">
      <c r="A40" s="152">
        <v>22</v>
      </c>
      <c r="B40" s="209">
        <f t="shared" si="0"/>
        <v>0</v>
      </c>
      <c r="C40" s="14"/>
      <c r="D40" s="212" t="str">
        <f>IF('UV Disinfection'!$G$38&gt;=0.05,0,'UV Disinfection'!D27)</f>
        <v>0</v>
      </c>
      <c r="E40" s="177">
        <f t="shared" si="3"/>
        <v>0</v>
      </c>
      <c r="F40" s="177">
        <f t="shared" si="1"/>
        <v>3</v>
      </c>
      <c r="G40" s="213" t="str">
        <f t="shared" si="2"/>
        <v>NO</v>
      </c>
    </row>
    <row r="41" spans="1:7" x14ac:dyDescent="0.25">
      <c r="A41" s="152">
        <v>23</v>
      </c>
      <c r="B41" s="209">
        <f t="shared" si="0"/>
        <v>0</v>
      </c>
      <c r="C41" s="14"/>
      <c r="D41" s="212" t="str">
        <f>IF('UV Disinfection'!$G$38&gt;=0.05,0,'UV Disinfection'!D28)</f>
        <v>0</v>
      </c>
      <c r="E41" s="177">
        <f t="shared" si="3"/>
        <v>0</v>
      </c>
      <c r="F41" s="177">
        <f t="shared" si="1"/>
        <v>3</v>
      </c>
      <c r="G41" s="213" t="str">
        <f t="shared" si="2"/>
        <v>NO</v>
      </c>
    </row>
    <row r="42" spans="1:7" x14ac:dyDescent="0.25">
      <c r="A42" s="152">
        <v>24</v>
      </c>
      <c r="B42" s="209">
        <f t="shared" si="0"/>
        <v>0</v>
      </c>
      <c r="C42" s="14"/>
      <c r="D42" s="212" t="str">
        <f>IF('UV Disinfection'!$G$38&gt;=0.05,0,'UV Disinfection'!D29)</f>
        <v>0</v>
      </c>
      <c r="E42" s="177">
        <f t="shared" si="3"/>
        <v>0</v>
      </c>
      <c r="F42" s="177">
        <f t="shared" si="1"/>
        <v>3</v>
      </c>
      <c r="G42" s="213" t="str">
        <f t="shared" si="2"/>
        <v>NO</v>
      </c>
    </row>
    <row r="43" spans="1:7" x14ac:dyDescent="0.25">
      <c r="A43" s="152">
        <v>25</v>
      </c>
      <c r="B43" s="209">
        <f t="shared" si="0"/>
        <v>0</v>
      </c>
      <c r="C43" s="14"/>
      <c r="D43" s="212" t="str">
        <f>IF('UV Disinfection'!$G$38&gt;=0.05,0,'UV Disinfection'!D30)</f>
        <v>0</v>
      </c>
      <c r="E43" s="177">
        <f t="shared" si="3"/>
        <v>0</v>
      </c>
      <c r="F43" s="177">
        <f t="shared" si="1"/>
        <v>3</v>
      </c>
      <c r="G43" s="213" t="str">
        <f t="shared" si="2"/>
        <v>NO</v>
      </c>
    </row>
    <row r="44" spans="1:7" x14ac:dyDescent="0.25">
      <c r="A44" s="152">
        <v>26</v>
      </c>
      <c r="B44" s="209">
        <f t="shared" si="0"/>
        <v>0</v>
      </c>
      <c r="C44" s="14"/>
      <c r="D44" s="212" t="str">
        <f>IF('UV Disinfection'!$G$38&gt;=0.05,0,'UV Disinfection'!D31)</f>
        <v>0</v>
      </c>
      <c r="E44" s="177">
        <f t="shared" si="3"/>
        <v>0</v>
      </c>
      <c r="F44" s="177">
        <f t="shared" si="1"/>
        <v>3</v>
      </c>
      <c r="G44" s="213" t="str">
        <f t="shared" si="2"/>
        <v>NO</v>
      </c>
    </row>
    <row r="45" spans="1:7" x14ac:dyDescent="0.25">
      <c r="A45" s="152">
        <v>27</v>
      </c>
      <c r="B45" s="209">
        <f t="shared" si="0"/>
        <v>0</v>
      </c>
      <c r="C45" s="14"/>
      <c r="D45" s="212" t="str">
        <f>IF('UV Disinfection'!$G$38&gt;=0.05,0,'UV Disinfection'!D32)</f>
        <v>0</v>
      </c>
      <c r="E45" s="177">
        <f t="shared" si="3"/>
        <v>0</v>
      </c>
      <c r="F45" s="177">
        <f t="shared" si="1"/>
        <v>3</v>
      </c>
      <c r="G45" s="213" t="str">
        <f t="shared" si="2"/>
        <v>NO</v>
      </c>
    </row>
    <row r="46" spans="1:7" x14ac:dyDescent="0.25">
      <c r="A46" s="152">
        <v>28</v>
      </c>
      <c r="B46" s="209">
        <f t="shared" si="0"/>
        <v>0</v>
      </c>
      <c r="C46" s="14"/>
      <c r="D46" s="212" t="str">
        <f>IF('UV Disinfection'!$G$38&gt;=0.05,0,'UV Disinfection'!D33)</f>
        <v>0</v>
      </c>
      <c r="E46" s="177">
        <f t="shared" si="3"/>
        <v>0</v>
      </c>
      <c r="F46" s="177">
        <f t="shared" si="1"/>
        <v>3</v>
      </c>
      <c r="G46" s="213" t="str">
        <f t="shared" si="2"/>
        <v>NO</v>
      </c>
    </row>
    <row r="47" spans="1:7" x14ac:dyDescent="0.25">
      <c r="A47" s="152">
        <v>29</v>
      </c>
      <c r="B47" s="209">
        <f t="shared" si="0"/>
        <v>0</v>
      </c>
      <c r="C47" s="14"/>
      <c r="D47" s="212" t="str">
        <f>IF('UV Disinfection'!$G$38&gt;=0.05,0,'UV Disinfection'!D34)</f>
        <v>0</v>
      </c>
      <c r="E47" s="177">
        <f t="shared" si="3"/>
        <v>0</v>
      </c>
      <c r="F47" s="177">
        <f t="shared" si="1"/>
        <v>3</v>
      </c>
      <c r="G47" s="213" t="str">
        <f t="shared" si="2"/>
        <v>NO</v>
      </c>
    </row>
    <row r="48" spans="1:7" x14ac:dyDescent="0.25">
      <c r="A48" s="153">
        <v>30</v>
      </c>
      <c r="B48" s="209">
        <f t="shared" si="0"/>
        <v>0</v>
      </c>
      <c r="C48" s="14"/>
      <c r="D48" s="212" t="str">
        <f>IF('UV Disinfection'!$G$38&gt;=0.05,0,'UV Disinfection'!D35)</f>
        <v>0</v>
      </c>
      <c r="E48" s="177">
        <f t="shared" si="3"/>
        <v>0</v>
      </c>
      <c r="F48" s="177">
        <f t="shared" si="1"/>
        <v>3</v>
      </c>
      <c r="G48" s="213" t="str">
        <f t="shared" si="2"/>
        <v>NO</v>
      </c>
    </row>
    <row r="49" spans="1:7" ht="15.75" thickBot="1" x14ac:dyDescent="0.3">
      <c r="A49" s="154">
        <v>31</v>
      </c>
      <c r="B49" s="210">
        <f t="shared" si="0"/>
        <v>0</v>
      </c>
      <c r="C49" s="16"/>
      <c r="D49" s="214" t="str">
        <f>IF('UV Disinfection'!$G$38&gt;=0.05,0,'UV Disinfection'!D36)</f>
        <v>0</v>
      </c>
      <c r="E49" s="206">
        <f t="shared" si="3"/>
        <v>0</v>
      </c>
      <c r="F49" s="206">
        <f t="shared" si="1"/>
        <v>3</v>
      </c>
      <c r="G49" s="215" t="str">
        <f t="shared" si="2"/>
        <v>NO</v>
      </c>
    </row>
    <row r="50" spans="1:7" ht="15.75" thickBot="1" x14ac:dyDescent="0.3">
      <c r="A50" s="155" t="s">
        <v>96</v>
      </c>
      <c r="B50" s="156"/>
      <c r="C50" s="156"/>
      <c r="D50" s="156"/>
      <c r="E50" s="156"/>
      <c r="F50" s="156"/>
      <c r="G50" s="156"/>
    </row>
    <row r="51" spans="1:7" ht="32.25" x14ac:dyDescent="0.25">
      <c r="A51" s="157" t="s">
        <v>34</v>
      </c>
      <c r="B51" s="158" t="s">
        <v>78</v>
      </c>
      <c r="C51" s="158" t="s">
        <v>79</v>
      </c>
      <c r="D51" s="158" t="s">
        <v>80</v>
      </c>
      <c r="E51" s="158" t="s">
        <v>81</v>
      </c>
      <c r="F51" s="158" t="s">
        <v>82</v>
      </c>
      <c r="G51" s="159" t="s">
        <v>84</v>
      </c>
    </row>
    <row r="52" spans="1:7" x14ac:dyDescent="0.25">
      <c r="A52" s="153">
        <v>1</v>
      </c>
      <c r="B52" s="211">
        <f t="shared" ref="B52:B82" si="4">$C$8</f>
        <v>0</v>
      </c>
      <c r="C52" s="14"/>
      <c r="D52" s="212" t="str">
        <f>IF('UV Disinfection'!$G$38&gt;=0.05,0,'UV Disinfection'!E6)</f>
        <v>0</v>
      </c>
      <c r="E52" s="177">
        <f t="shared" ref="E52:E82" si="5">B52+C52+D52</f>
        <v>0</v>
      </c>
      <c r="F52" s="177">
        <f t="shared" ref="F52:F82" si="6">IF($C$7&lt;4,4,$C$7)</f>
        <v>4</v>
      </c>
      <c r="G52" s="213" t="str">
        <f t="shared" ref="G52:G82" si="7">IF(ISNUMBER(F52)=TRUE,IF(E52-F52&gt;=0,"YES","NO"),"N/A")</f>
        <v>NO</v>
      </c>
    </row>
    <row r="53" spans="1:7" x14ac:dyDescent="0.25">
      <c r="A53" s="153">
        <v>2</v>
      </c>
      <c r="B53" s="211">
        <f t="shared" si="4"/>
        <v>0</v>
      </c>
      <c r="C53" s="14"/>
      <c r="D53" s="212" t="str">
        <f>IF('UV Disinfection'!$G$38&gt;=0.05,0,'UV Disinfection'!E7)</f>
        <v>0</v>
      </c>
      <c r="E53" s="177">
        <f t="shared" si="5"/>
        <v>0</v>
      </c>
      <c r="F53" s="177">
        <f t="shared" si="6"/>
        <v>4</v>
      </c>
      <c r="G53" s="213" t="str">
        <f t="shared" si="7"/>
        <v>NO</v>
      </c>
    </row>
    <row r="54" spans="1:7" x14ac:dyDescent="0.25">
      <c r="A54" s="153">
        <v>3</v>
      </c>
      <c r="B54" s="211">
        <f t="shared" si="4"/>
        <v>0</v>
      </c>
      <c r="C54" s="14"/>
      <c r="D54" s="212" t="str">
        <f>IF('UV Disinfection'!$G$38&gt;=0.05,0,'UV Disinfection'!E8)</f>
        <v>0</v>
      </c>
      <c r="E54" s="177">
        <f t="shared" si="5"/>
        <v>0</v>
      </c>
      <c r="F54" s="177">
        <f t="shared" si="6"/>
        <v>4</v>
      </c>
      <c r="G54" s="213" t="str">
        <f t="shared" si="7"/>
        <v>NO</v>
      </c>
    </row>
    <row r="55" spans="1:7" x14ac:dyDescent="0.25">
      <c r="A55" s="153">
        <v>4</v>
      </c>
      <c r="B55" s="211">
        <f t="shared" si="4"/>
        <v>0</v>
      </c>
      <c r="C55" s="14"/>
      <c r="D55" s="212" t="str">
        <f>IF('UV Disinfection'!$G$38&gt;=0.05,0,'UV Disinfection'!E9)</f>
        <v>0</v>
      </c>
      <c r="E55" s="177">
        <f t="shared" si="5"/>
        <v>0</v>
      </c>
      <c r="F55" s="177">
        <f t="shared" si="6"/>
        <v>4</v>
      </c>
      <c r="G55" s="213" t="str">
        <f t="shared" si="7"/>
        <v>NO</v>
      </c>
    </row>
    <row r="56" spans="1:7" x14ac:dyDescent="0.25">
      <c r="A56" s="153">
        <v>5</v>
      </c>
      <c r="B56" s="211">
        <f t="shared" si="4"/>
        <v>0</v>
      </c>
      <c r="C56" s="14"/>
      <c r="D56" s="212" t="str">
        <f>IF('UV Disinfection'!$G$38&gt;=0.05,0,'UV Disinfection'!E10)</f>
        <v>0</v>
      </c>
      <c r="E56" s="177">
        <f t="shared" si="5"/>
        <v>0</v>
      </c>
      <c r="F56" s="177">
        <f t="shared" si="6"/>
        <v>4</v>
      </c>
      <c r="G56" s="213" t="str">
        <f t="shared" si="7"/>
        <v>NO</v>
      </c>
    </row>
    <row r="57" spans="1:7" x14ac:dyDescent="0.25">
      <c r="A57" s="153">
        <v>6</v>
      </c>
      <c r="B57" s="211">
        <f t="shared" si="4"/>
        <v>0</v>
      </c>
      <c r="C57" s="14"/>
      <c r="D57" s="212" t="str">
        <f>IF('UV Disinfection'!$G$38&gt;=0.05,0,'UV Disinfection'!E11)</f>
        <v>0</v>
      </c>
      <c r="E57" s="177">
        <f t="shared" si="5"/>
        <v>0</v>
      </c>
      <c r="F57" s="177">
        <f t="shared" si="6"/>
        <v>4</v>
      </c>
      <c r="G57" s="213" t="str">
        <f t="shared" si="7"/>
        <v>NO</v>
      </c>
    </row>
    <row r="58" spans="1:7" x14ac:dyDescent="0.25">
      <c r="A58" s="153">
        <v>7</v>
      </c>
      <c r="B58" s="211">
        <f t="shared" si="4"/>
        <v>0</v>
      </c>
      <c r="C58" s="14"/>
      <c r="D58" s="212" t="str">
        <f>IF('UV Disinfection'!$G$38&gt;=0.05,0,'UV Disinfection'!E12)</f>
        <v>0</v>
      </c>
      <c r="E58" s="177">
        <f t="shared" si="5"/>
        <v>0</v>
      </c>
      <c r="F58" s="177">
        <f t="shared" si="6"/>
        <v>4</v>
      </c>
      <c r="G58" s="213" t="str">
        <f t="shared" si="7"/>
        <v>NO</v>
      </c>
    </row>
    <row r="59" spans="1:7" x14ac:dyDescent="0.25">
      <c r="A59" s="153">
        <v>8</v>
      </c>
      <c r="B59" s="211">
        <f t="shared" si="4"/>
        <v>0</v>
      </c>
      <c r="C59" s="14"/>
      <c r="D59" s="212" t="str">
        <f>IF('UV Disinfection'!$G$38&gt;=0.05,0,'UV Disinfection'!E13)</f>
        <v>0</v>
      </c>
      <c r="E59" s="177">
        <f t="shared" si="5"/>
        <v>0</v>
      </c>
      <c r="F59" s="177">
        <f t="shared" si="6"/>
        <v>4</v>
      </c>
      <c r="G59" s="213" t="str">
        <f t="shared" si="7"/>
        <v>NO</v>
      </c>
    </row>
    <row r="60" spans="1:7" x14ac:dyDescent="0.25">
      <c r="A60" s="153">
        <v>9</v>
      </c>
      <c r="B60" s="211">
        <f t="shared" si="4"/>
        <v>0</v>
      </c>
      <c r="C60" s="14"/>
      <c r="D60" s="212" t="str">
        <f>IF('UV Disinfection'!$G$38&gt;=0.05,0,'UV Disinfection'!E14)</f>
        <v>0</v>
      </c>
      <c r="E60" s="177">
        <f t="shared" si="5"/>
        <v>0</v>
      </c>
      <c r="F60" s="177">
        <f t="shared" si="6"/>
        <v>4</v>
      </c>
      <c r="G60" s="213" t="str">
        <f t="shared" si="7"/>
        <v>NO</v>
      </c>
    </row>
    <row r="61" spans="1:7" x14ac:dyDescent="0.25">
      <c r="A61" s="153">
        <v>10</v>
      </c>
      <c r="B61" s="211">
        <f t="shared" si="4"/>
        <v>0</v>
      </c>
      <c r="C61" s="14"/>
      <c r="D61" s="212" t="str">
        <f>IF('UV Disinfection'!$G$38&gt;=0.05,0,'UV Disinfection'!E15)</f>
        <v>0</v>
      </c>
      <c r="E61" s="177">
        <f t="shared" si="5"/>
        <v>0</v>
      </c>
      <c r="F61" s="177">
        <f t="shared" si="6"/>
        <v>4</v>
      </c>
      <c r="G61" s="213" t="str">
        <f t="shared" si="7"/>
        <v>NO</v>
      </c>
    </row>
    <row r="62" spans="1:7" x14ac:dyDescent="0.25">
      <c r="A62" s="153">
        <v>11</v>
      </c>
      <c r="B62" s="211">
        <f t="shared" si="4"/>
        <v>0</v>
      </c>
      <c r="C62" s="14"/>
      <c r="D62" s="212" t="str">
        <f>IF('UV Disinfection'!$G$38&gt;=0.05,0,'UV Disinfection'!E16)</f>
        <v>0</v>
      </c>
      <c r="E62" s="177">
        <f t="shared" si="5"/>
        <v>0</v>
      </c>
      <c r="F62" s="177">
        <f t="shared" si="6"/>
        <v>4</v>
      </c>
      <c r="G62" s="213" t="str">
        <f t="shared" si="7"/>
        <v>NO</v>
      </c>
    </row>
    <row r="63" spans="1:7" x14ac:dyDescent="0.25">
      <c r="A63" s="153">
        <v>12</v>
      </c>
      <c r="B63" s="211">
        <f t="shared" si="4"/>
        <v>0</v>
      </c>
      <c r="C63" s="14"/>
      <c r="D63" s="212" t="str">
        <f>IF('UV Disinfection'!$G$38&gt;=0.05,0,'UV Disinfection'!E17)</f>
        <v>0</v>
      </c>
      <c r="E63" s="177">
        <f t="shared" si="5"/>
        <v>0</v>
      </c>
      <c r="F63" s="177">
        <f t="shared" si="6"/>
        <v>4</v>
      </c>
      <c r="G63" s="213" t="str">
        <f t="shared" si="7"/>
        <v>NO</v>
      </c>
    </row>
    <row r="64" spans="1:7" x14ac:dyDescent="0.25">
      <c r="A64" s="153">
        <v>13</v>
      </c>
      <c r="B64" s="211">
        <f t="shared" si="4"/>
        <v>0</v>
      </c>
      <c r="C64" s="14"/>
      <c r="D64" s="212" t="str">
        <f>IF('UV Disinfection'!$G$38&gt;=0.05,0,'UV Disinfection'!E18)</f>
        <v>0</v>
      </c>
      <c r="E64" s="177">
        <f t="shared" si="5"/>
        <v>0</v>
      </c>
      <c r="F64" s="177">
        <f t="shared" si="6"/>
        <v>4</v>
      </c>
      <c r="G64" s="213" t="str">
        <f t="shared" si="7"/>
        <v>NO</v>
      </c>
    </row>
    <row r="65" spans="1:7" x14ac:dyDescent="0.25">
      <c r="A65" s="153">
        <v>14</v>
      </c>
      <c r="B65" s="211">
        <f t="shared" si="4"/>
        <v>0</v>
      </c>
      <c r="C65" s="14"/>
      <c r="D65" s="212" t="str">
        <f>IF('UV Disinfection'!$G$38&gt;=0.05,0,'UV Disinfection'!E19)</f>
        <v>0</v>
      </c>
      <c r="E65" s="177">
        <f t="shared" si="5"/>
        <v>0</v>
      </c>
      <c r="F65" s="177">
        <f t="shared" si="6"/>
        <v>4</v>
      </c>
      <c r="G65" s="213" t="str">
        <f t="shared" si="7"/>
        <v>NO</v>
      </c>
    </row>
    <row r="66" spans="1:7" x14ac:dyDescent="0.25">
      <c r="A66" s="153">
        <v>15</v>
      </c>
      <c r="B66" s="211">
        <f t="shared" si="4"/>
        <v>0</v>
      </c>
      <c r="C66" s="14"/>
      <c r="D66" s="212" t="str">
        <f>IF('UV Disinfection'!$G$38&gt;=0.05,0,'UV Disinfection'!E20)</f>
        <v>0</v>
      </c>
      <c r="E66" s="177">
        <f t="shared" si="5"/>
        <v>0</v>
      </c>
      <c r="F66" s="177">
        <f t="shared" si="6"/>
        <v>4</v>
      </c>
      <c r="G66" s="213" t="str">
        <f t="shared" si="7"/>
        <v>NO</v>
      </c>
    </row>
    <row r="67" spans="1:7" x14ac:dyDescent="0.25">
      <c r="A67" s="153">
        <v>16</v>
      </c>
      <c r="B67" s="211">
        <f t="shared" si="4"/>
        <v>0</v>
      </c>
      <c r="C67" s="14"/>
      <c r="D67" s="212" t="str">
        <f>IF('UV Disinfection'!$G$38&gt;=0.05,0,'UV Disinfection'!E21)</f>
        <v>0</v>
      </c>
      <c r="E67" s="177">
        <f t="shared" si="5"/>
        <v>0</v>
      </c>
      <c r="F67" s="177">
        <f t="shared" si="6"/>
        <v>4</v>
      </c>
      <c r="G67" s="213" t="str">
        <f t="shared" si="7"/>
        <v>NO</v>
      </c>
    </row>
    <row r="68" spans="1:7" x14ac:dyDescent="0.25">
      <c r="A68" s="153">
        <v>17</v>
      </c>
      <c r="B68" s="211">
        <f t="shared" si="4"/>
        <v>0</v>
      </c>
      <c r="C68" s="14"/>
      <c r="D68" s="212" t="str">
        <f>IF('UV Disinfection'!$G$38&gt;=0.05,0,'UV Disinfection'!E22)</f>
        <v>0</v>
      </c>
      <c r="E68" s="177">
        <f t="shared" si="5"/>
        <v>0</v>
      </c>
      <c r="F68" s="177">
        <f t="shared" si="6"/>
        <v>4</v>
      </c>
      <c r="G68" s="213" t="str">
        <f t="shared" si="7"/>
        <v>NO</v>
      </c>
    </row>
    <row r="69" spans="1:7" x14ac:dyDescent="0.25">
      <c r="A69" s="153">
        <v>18</v>
      </c>
      <c r="B69" s="211">
        <f t="shared" si="4"/>
        <v>0</v>
      </c>
      <c r="C69" s="14"/>
      <c r="D69" s="212" t="str">
        <f>IF('UV Disinfection'!$G$38&gt;=0.05,0,'UV Disinfection'!E23)</f>
        <v>0</v>
      </c>
      <c r="E69" s="177">
        <f t="shared" si="5"/>
        <v>0</v>
      </c>
      <c r="F69" s="177">
        <f t="shared" si="6"/>
        <v>4</v>
      </c>
      <c r="G69" s="213" t="str">
        <f t="shared" si="7"/>
        <v>NO</v>
      </c>
    </row>
    <row r="70" spans="1:7" x14ac:dyDescent="0.25">
      <c r="A70" s="153">
        <v>19</v>
      </c>
      <c r="B70" s="211">
        <f t="shared" si="4"/>
        <v>0</v>
      </c>
      <c r="C70" s="14"/>
      <c r="D70" s="212" t="str">
        <f>IF('UV Disinfection'!$G$38&gt;=0.05,0,'UV Disinfection'!E24)</f>
        <v>0</v>
      </c>
      <c r="E70" s="177">
        <f t="shared" si="5"/>
        <v>0</v>
      </c>
      <c r="F70" s="177">
        <f t="shared" si="6"/>
        <v>4</v>
      </c>
      <c r="G70" s="213" t="str">
        <f t="shared" si="7"/>
        <v>NO</v>
      </c>
    </row>
    <row r="71" spans="1:7" x14ac:dyDescent="0.25">
      <c r="A71" s="153">
        <v>20</v>
      </c>
      <c r="B71" s="211">
        <f t="shared" si="4"/>
        <v>0</v>
      </c>
      <c r="C71" s="14"/>
      <c r="D71" s="212" t="str">
        <f>IF('UV Disinfection'!$G$38&gt;=0.05,0,'UV Disinfection'!E25)</f>
        <v>0</v>
      </c>
      <c r="E71" s="177">
        <f t="shared" si="5"/>
        <v>0</v>
      </c>
      <c r="F71" s="177">
        <f t="shared" si="6"/>
        <v>4</v>
      </c>
      <c r="G71" s="213" t="str">
        <f t="shared" si="7"/>
        <v>NO</v>
      </c>
    </row>
    <row r="72" spans="1:7" x14ac:dyDescent="0.25">
      <c r="A72" s="153">
        <v>21</v>
      </c>
      <c r="B72" s="211">
        <f t="shared" si="4"/>
        <v>0</v>
      </c>
      <c r="C72" s="14"/>
      <c r="D72" s="212" t="str">
        <f>IF('UV Disinfection'!$G$38&gt;=0.05,0,'UV Disinfection'!E26)</f>
        <v>0</v>
      </c>
      <c r="E72" s="177">
        <f t="shared" si="5"/>
        <v>0</v>
      </c>
      <c r="F72" s="177">
        <f t="shared" si="6"/>
        <v>4</v>
      </c>
      <c r="G72" s="213" t="str">
        <f t="shared" si="7"/>
        <v>NO</v>
      </c>
    </row>
    <row r="73" spans="1:7" x14ac:dyDescent="0.25">
      <c r="A73" s="153">
        <v>22</v>
      </c>
      <c r="B73" s="211">
        <f t="shared" si="4"/>
        <v>0</v>
      </c>
      <c r="C73" s="14"/>
      <c r="D73" s="212" t="str">
        <f>IF('UV Disinfection'!$G$38&gt;=0.05,0,'UV Disinfection'!E27)</f>
        <v>0</v>
      </c>
      <c r="E73" s="177">
        <f t="shared" si="5"/>
        <v>0</v>
      </c>
      <c r="F73" s="177">
        <f t="shared" si="6"/>
        <v>4</v>
      </c>
      <c r="G73" s="213" t="str">
        <f t="shared" si="7"/>
        <v>NO</v>
      </c>
    </row>
    <row r="74" spans="1:7" x14ac:dyDescent="0.25">
      <c r="A74" s="153">
        <v>23</v>
      </c>
      <c r="B74" s="211">
        <f t="shared" si="4"/>
        <v>0</v>
      </c>
      <c r="C74" s="14"/>
      <c r="D74" s="212" t="str">
        <f>IF('UV Disinfection'!$G$38&gt;=0.05,0,'UV Disinfection'!E28)</f>
        <v>0</v>
      </c>
      <c r="E74" s="177">
        <f t="shared" si="5"/>
        <v>0</v>
      </c>
      <c r="F74" s="177">
        <f t="shared" si="6"/>
        <v>4</v>
      </c>
      <c r="G74" s="213" t="str">
        <f t="shared" si="7"/>
        <v>NO</v>
      </c>
    </row>
    <row r="75" spans="1:7" x14ac:dyDescent="0.25">
      <c r="A75" s="153">
        <v>24</v>
      </c>
      <c r="B75" s="211">
        <f t="shared" si="4"/>
        <v>0</v>
      </c>
      <c r="C75" s="14"/>
      <c r="D75" s="212" t="str">
        <f>IF('UV Disinfection'!$G$38&gt;=0.05,0,'UV Disinfection'!E29)</f>
        <v>0</v>
      </c>
      <c r="E75" s="177">
        <f t="shared" si="5"/>
        <v>0</v>
      </c>
      <c r="F75" s="177">
        <f t="shared" si="6"/>
        <v>4</v>
      </c>
      <c r="G75" s="213" t="str">
        <f t="shared" si="7"/>
        <v>NO</v>
      </c>
    </row>
    <row r="76" spans="1:7" x14ac:dyDescent="0.25">
      <c r="A76" s="153">
        <v>25</v>
      </c>
      <c r="B76" s="211">
        <f t="shared" si="4"/>
        <v>0</v>
      </c>
      <c r="C76" s="14"/>
      <c r="D76" s="212" t="str">
        <f>IF('UV Disinfection'!$G$38&gt;=0.05,0,'UV Disinfection'!E30)</f>
        <v>0</v>
      </c>
      <c r="E76" s="177">
        <f t="shared" si="5"/>
        <v>0</v>
      </c>
      <c r="F76" s="177">
        <f t="shared" si="6"/>
        <v>4</v>
      </c>
      <c r="G76" s="213" t="str">
        <f t="shared" si="7"/>
        <v>NO</v>
      </c>
    </row>
    <row r="77" spans="1:7" x14ac:dyDescent="0.25">
      <c r="A77" s="153">
        <v>26</v>
      </c>
      <c r="B77" s="211">
        <f t="shared" si="4"/>
        <v>0</v>
      </c>
      <c r="C77" s="14"/>
      <c r="D77" s="212" t="str">
        <f>IF('UV Disinfection'!$G$38&gt;=0.05,0,'UV Disinfection'!E31)</f>
        <v>0</v>
      </c>
      <c r="E77" s="177">
        <f t="shared" si="5"/>
        <v>0</v>
      </c>
      <c r="F77" s="177">
        <f t="shared" si="6"/>
        <v>4</v>
      </c>
      <c r="G77" s="213" t="str">
        <f t="shared" si="7"/>
        <v>NO</v>
      </c>
    </row>
    <row r="78" spans="1:7" x14ac:dyDescent="0.25">
      <c r="A78" s="153">
        <v>27</v>
      </c>
      <c r="B78" s="211">
        <f t="shared" si="4"/>
        <v>0</v>
      </c>
      <c r="C78" s="14"/>
      <c r="D78" s="212" t="str">
        <f>IF('UV Disinfection'!$G$38&gt;=0.05,0,'UV Disinfection'!E32)</f>
        <v>0</v>
      </c>
      <c r="E78" s="177">
        <f t="shared" si="5"/>
        <v>0</v>
      </c>
      <c r="F78" s="177">
        <f t="shared" si="6"/>
        <v>4</v>
      </c>
      <c r="G78" s="213" t="str">
        <f t="shared" si="7"/>
        <v>NO</v>
      </c>
    </row>
    <row r="79" spans="1:7" x14ac:dyDescent="0.25">
      <c r="A79" s="153">
        <v>28</v>
      </c>
      <c r="B79" s="211">
        <f t="shared" si="4"/>
        <v>0</v>
      </c>
      <c r="C79" s="14"/>
      <c r="D79" s="212" t="str">
        <f>IF('UV Disinfection'!$G$38&gt;=0.05,0,'UV Disinfection'!E33)</f>
        <v>0</v>
      </c>
      <c r="E79" s="177">
        <f t="shared" si="5"/>
        <v>0</v>
      </c>
      <c r="F79" s="177">
        <f t="shared" si="6"/>
        <v>4</v>
      </c>
      <c r="G79" s="213" t="str">
        <f t="shared" si="7"/>
        <v>NO</v>
      </c>
    </row>
    <row r="80" spans="1:7" x14ac:dyDescent="0.25">
      <c r="A80" s="153">
        <v>29</v>
      </c>
      <c r="B80" s="211">
        <f t="shared" si="4"/>
        <v>0</v>
      </c>
      <c r="C80" s="14"/>
      <c r="D80" s="212" t="str">
        <f>IF('UV Disinfection'!$G$38&gt;=0.05,0,'UV Disinfection'!E34)</f>
        <v>0</v>
      </c>
      <c r="E80" s="177">
        <f t="shared" si="5"/>
        <v>0</v>
      </c>
      <c r="F80" s="177">
        <f t="shared" si="6"/>
        <v>4</v>
      </c>
      <c r="G80" s="213" t="str">
        <f t="shared" si="7"/>
        <v>NO</v>
      </c>
    </row>
    <row r="81" spans="1:7" x14ac:dyDescent="0.25">
      <c r="A81" s="153">
        <v>30</v>
      </c>
      <c r="B81" s="211">
        <f t="shared" si="4"/>
        <v>0</v>
      </c>
      <c r="C81" s="14"/>
      <c r="D81" s="212" t="str">
        <f>IF('UV Disinfection'!$G$38&gt;=0.05,0,'UV Disinfection'!E35)</f>
        <v>0</v>
      </c>
      <c r="E81" s="177">
        <f t="shared" si="5"/>
        <v>0</v>
      </c>
      <c r="F81" s="177">
        <f t="shared" si="6"/>
        <v>4</v>
      </c>
      <c r="G81" s="213" t="str">
        <f t="shared" si="7"/>
        <v>NO</v>
      </c>
    </row>
    <row r="82" spans="1:7" ht="15.75" thickBot="1" x14ac:dyDescent="0.3">
      <c r="A82" s="154">
        <v>31</v>
      </c>
      <c r="B82" s="210">
        <f t="shared" si="4"/>
        <v>0</v>
      </c>
      <c r="C82" s="16"/>
      <c r="D82" s="214" t="str">
        <f>IF('UV Disinfection'!$G$38&gt;=0.05,0,'UV Disinfection'!E36)</f>
        <v>0</v>
      </c>
      <c r="E82" s="206">
        <f t="shared" si="5"/>
        <v>0</v>
      </c>
      <c r="F82" s="206">
        <f t="shared" si="6"/>
        <v>4</v>
      </c>
      <c r="G82" s="215" t="str">
        <f t="shared" si="7"/>
        <v>NO</v>
      </c>
    </row>
    <row r="83" spans="1:7" ht="30.75" thickBot="1" x14ac:dyDescent="0.3">
      <c r="A83" s="160" t="s">
        <v>97</v>
      </c>
      <c r="B83" s="161"/>
      <c r="C83" s="161"/>
      <c r="D83" s="161"/>
      <c r="E83" s="161"/>
      <c r="F83" s="161"/>
      <c r="G83" s="161"/>
    </row>
    <row r="84" spans="1:7" ht="30" x14ac:dyDescent="0.25">
      <c r="A84" s="157" t="s">
        <v>34</v>
      </c>
      <c r="B84" s="158" t="s">
        <v>78</v>
      </c>
      <c r="C84" s="158" t="s">
        <v>85</v>
      </c>
      <c r="D84" s="158" t="s">
        <v>80</v>
      </c>
      <c r="E84" s="158" t="s">
        <v>81</v>
      </c>
      <c r="F84" s="158" t="s">
        <v>82</v>
      </c>
      <c r="G84" s="159" t="s">
        <v>86</v>
      </c>
    </row>
    <row r="85" spans="1:7" x14ac:dyDescent="0.25">
      <c r="A85" s="153">
        <v>1</v>
      </c>
      <c r="B85" s="211">
        <f t="shared" ref="B85:B115" si="8">$D$8</f>
        <v>0</v>
      </c>
      <c r="C85" s="177">
        <f>'Chemical Disinfection Crypto'!O48</f>
        <v>0</v>
      </c>
      <c r="D85" s="212" t="str">
        <f>IF('UV Disinfection'!$G$38&gt;=0.05,0,'UV Disinfection'!F6)</f>
        <v>0</v>
      </c>
      <c r="E85" s="177">
        <f>B85+C85+D85</f>
        <v>0</v>
      </c>
      <c r="F85" s="177">
        <f t="shared" ref="F85:F115" si="9">IF($D$7&lt;2,2,$D$7)</f>
        <v>2</v>
      </c>
      <c r="G85" s="213" t="str">
        <f>IF(ISNUMBER(F85)=TRUE,IF(E85-F85&gt;=0,"YES","NO"),"N/A")</f>
        <v>NO</v>
      </c>
    </row>
    <row r="86" spans="1:7" x14ac:dyDescent="0.25">
      <c r="A86" s="153">
        <v>2</v>
      </c>
      <c r="B86" s="211">
        <f t="shared" si="8"/>
        <v>0</v>
      </c>
      <c r="C86" s="177">
        <f>'Chemical Disinfection Crypto'!O61</f>
        <v>0</v>
      </c>
      <c r="D86" s="212" t="str">
        <f>IF('UV Disinfection'!$G$38&gt;=0.05,0,'UV Disinfection'!F7)</f>
        <v>0</v>
      </c>
      <c r="E86" s="177">
        <f t="shared" ref="E86:E115" si="10">B86+C86+D86</f>
        <v>0</v>
      </c>
      <c r="F86" s="177">
        <f t="shared" si="9"/>
        <v>2</v>
      </c>
      <c r="G86" s="213" t="str">
        <f t="shared" ref="G86:G115" si="11">IF(ISNUMBER(F86)=TRUE,IF(E86-F86&gt;=0,"YES","NO"),"N/A")</f>
        <v>NO</v>
      </c>
    </row>
    <row r="87" spans="1:7" x14ac:dyDescent="0.25">
      <c r="A87" s="153">
        <v>3</v>
      </c>
      <c r="B87" s="211">
        <f t="shared" si="8"/>
        <v>0</v>
      </c>
      <c r="C87" s="177">
        <f>'Chemical Disinfection Crypto'!O74</f>
        <v>0</v>
      </c>
      <c r="D87" s="212" t="str">
        <f>IF('UV Disinfection'!$G$38&gt;=0.05,0,'UV Disinfection'!F8)</f>
        <v>0</v>
      </c>
      <c r="E87" s="177">
        <f t="shared" si="10"/>
        <v>0</v>
      </c>
      <c r="F87" s="177">
        <f t="shared" si="9"/>
        <v>2</v>
      </c>
      <c r="G87" s="213" t="str">
        <f t="shared" si="11"/>
        <v>NO</v>
      </c>
    </row>
    <row r="88" spans="1:7" x14ac:dyDescent="0.25">
      <c r="A88" s="153">
        <v>4</v>
      </c>
      <c r="B88" s="211">
        <f t="shared" si="8"/>
        <v>0</v>
      </c>
      <c r="C88" s="177">
        <f>'Chemical Disinfection Crypto'!O87</f>
        <v>0</v>
      </c>
      <c r="D88" s="212" t="str">
        <f>IF('UV Disinfection'!$G$38&gt;=0.05,0,'UV Disinfection'!F9)</f>
        <v>0</v>
      </c>
      <c r="E88" s="177">
        <f t="shared" si="10"/>
        <v>0</v>
      </c>
      <c r="F88" s="177">
        <f t="shared" si="9"/>
        <v>2</v>
      </c>
      <c r="G88" s="213" t="str">
        <f t="shared" si="11"/>
        <v>NO</v>
      </c>
    </row>
    <row r="89" spans="1:7" x14ac:dyDescent="0.25">
      <c r="A89" s="153">
        <v>5</v>
      </c>
      <c r="B89" s="211">
        <f t="shared" si="8"/>
        <v>0</v>
      </c>
      <c r="C89" s="177">
        <f>'Chemical Disinfection Crypto'!O100</f>
        <v>0</v>
      </c>
      <c r="D89" s="212" t="str">
        <f>IF('UV Disinfection'!$G$38&gt;=0.05,0,'UV Disinfection'!F10)</f>
        <v>0</v>
      </c>
      <c r="E89" s="177">
        <f t="shared" si="10"/>
        <v>0</v>
      </c>
      <c r="F89" s="177">
        <f t="shared" si="9"/>
        <v>2</v>
      </c>
      <c r="G89" s="213" t="str">
        <f t="shared" si="11"/>
        <v>NO</v>
      </c>
    </row>
    <row r="90" spans="1:7" x14ac:dyDescent="0.25">
      <c r="A90" s="153">
        <v>6</v>
      </c>
      <c r="B90" s="211">
        <f t="shared" si="8"/>
        <v>0</v>
      </c>
      <c r="C90" s="177">
        <f>'Chemical Disinfection Crypto'!O113</f>
        <v>0</v>
      </c>
      <c r="D90" s="212" t="str">
        <f>IF('UV Disinfection'!$G$38&gt;=0.05,0,'UV Disinfection'!F11)</f>
        <v>0</v>
      </c>
      <c r="E90" s="177">
        <f t="shared" si="10"/>
        <v>0</v>
      </c>
      <c r="F90" s="177">
        <f t="shared" si="9"/>
        <v>2</v>
      </c>
      <c r="G90" s="213" t="str">
        <f t="shared" si="11"/>
        <v>NO</v>
      </c>
    </row>
    <row r="91" spans="1:7" x14ac:dyDescent="0.25">
      <c r="A91" s="153">
        <v>7</v>
      </c>
      <c r="B91" s="211">
        <f t="shared" si="8"/>
        <v>0</v>
      </c>
      <c r="C91" s="177">
        <f>'Chemical Disinfection Crypto'!O126</f>
        <v>0</v>
      </c>
      <c r="D91" s="212" t="str">
        <f>IF('UV Disinfection'!$G$38&gt;=0.05,0,'UV Disinfection'!F12)</f>
        <v>0</v>
      </c>
      <c r="E91" s="177">
        <f t="shared" si="10"/>
        <v>0</v>
      </c>
      <c r="F91" s="177">
        <f t="shared" si="9"/>
        <v>2</v>
      </c>
      <c r="G91" s="213" t="str">
        <f t="shared" si="11"/>
        <v>NO</v>
      </c>
    </row>
    <row r="92" spans="1:7" x14ac:dyDescent="0.25">
      <c r="A92" s="153">
        <v>8</v>
      </c>
      <c r="B92" s="211">
        <f t="shared" si="8"/>
        <v>0</v>
      </c>
      <c r="C92" s="177">
        <f>'Chemical Disinfection Crypto'!O139</f>
        <v>0</v>
      </c>
      <c r="D92" s="212" t="str">
        <f>IF('UV Disinfection'!$G$38&gt;=0.05,0,'UV Disinfection'!F13)</f>
        <v>0</v>
      </c>
      <c r="E92" s="177">
        <f t="shared" si="10"/>
        <v>0</v>
      </c>
      <c r="F92" s="177">
        <f t="shared" si="9"/>
        <v>2</v>
      </c>
      <c r="G92" s="213" t="str">
        <f t="shared" si="11"/>
        <v>NO</v>
      </c>
    </row>
    <row r="93" spans="1:7" x14ac:dyDescent="0.25">
      <c r="A93" s="153">
        <v>9</v>
      </c>
      <c r="B93" s="211">
        <f t="shared" si="8"/>
        <v>0</v>
      </c>
      <c r="C93" s="177">
        <f>'Chemical Disinfection Crypto'!O152</f>
        <v>0</v>
      </c>
      <c r="D93" s="212" t="str">
        <f>IF('UV Disinfection'!$G$38&gt;=0.05,0,'UV Disinfection'!F14)</f>
        <v>0</v>
      </c>
      <c r="E93" s="177">
        <f t="shared" si="10"/>
        <v>0</v>
      </c>
      <c r="F93" s="177">
        <f t="shared" si="9"/>
        <v>2</v>
      </c>
      <c r="G93" s="213" t="str">
        <f t="shared" si="11"/>
        <v>NO</v>
      </c>
    </row>
    <row r="94" spans="1:7" x14ac:dyDescent="0.25">
      <c r="A94" s="153">
        <v>10</v>
      </c>
      <c r="B94" s="211">
        <f t="shared" si="8"/>
        <v>0</v>
      </c>
      <c r="C94" s="177">
        <f>'Chemical Disinfection Crypto'!O165</f>
        <v>0</v>
      </c>
      <c r="D94" s="212" t="str">
        <f>IF('UV Disinfection'!$G$38&gt;=0.05,0,'UV Disinfection'!F15)</f>
        <v>0</v>
      </c>
      <c r="E94" s="177">
        <f t="shared" si="10"/>
        <v>0</v>
      </c>
      <c r="F94" s="177">
        <f t="shared" si="9"/>
        <v>2</v>
      </c>
      <c r="G94" s="213" t="str">
        <f t="shared" si="11"/>
        <v>NO</v>
      </c>
    </row>
    <row r="95" spans="1:7" x14ac:dyDescent="0.25">
      <c r="A95" s="153">
        <v>11</v>
      </c>
      <c r="B95" s="211">
        <f t="shared" si="8"/>
        <v>0</v>
      </c>
      <c r="C95" s="177">
        <f>'Chemical Disinfection Crypto'!O178</f>
        <v>0</v>
      </c>
      <c r="D95" s="212" t="str">
        <f>IF('UV Disinfection'!$G$38&gt;=0.05,0,'UV Disinfection'!F16)</f>
        <v>0</v>
      </c>
      <c r="E95" s="177">
        <f t="shared" si="10"/>
        <v>0</v>
      </c>
      <c r="F95" s="177">
        <f t="shared" si="9"/>
        <v>2</v>
      </c>
      <c r="G95" s="213" t="str">
        <f t="shared" si="11"/>
        <v>NO</v>
      </c>
    </row>
    <row r="96" spans="1:7" x14ac:dyDescent="0.25">
      <c r="A96" s="153">
        <v>12</v>
      </c>
      <c r="B96" s="211">
        <f t="shared" si="8"/>
        <v>0</v>
      </c>
      <c r="C96" s="177">
        <f>'Chemical Disinfection Crypto'!O191</f>
        <v>0</v>
      </c>
      <c r="D96" s="212" t="str">
        <f>IF('UV Disinfection'!$G$38&gt;=0.05,0,'UV Disinfection'!F17)</f>
        <v>0</v>
      </c>
      <c r="E96" s="177">
        <f t="shared" si="10"/>
        <v>0</v>
      </c>
      <c r="F96" s="177">
        <f t="shared" si="9"/>
        <v>2</v>
      </c>
      <c r="G96" s="213" t="str">
        <f t="shared" si="11"/>
        <v>NO</v>
      </c>
    </row>
    <row r="97" spans="1:7" x14ac:dyDescent="0.25">
      <c r="A97" s="153">
        <v>13</v>
      </c>
      <c r="B97" s="211">
        <f t="shared" si="8"/>
        <v>0</v>
      </c>
      <c r="C97" s="177">
        <f>'Chemical Disinfection Crypto'!O204</f>
        <v>0</v>
      </c>
      <c r="D97" s="212" t="str">
        <f>IF('UV Disinfection'!$G$38&gt;=0.05,0,'UV Disinfection'!F18)</f>
        <v>0</v>
      </c>
      <c r="E97" s="177">
        <f t="shared" si="10"/>
        <v>0</v>
      </c>
      <c r="F97" s="177">
        <f t="shared" si="9"/>
        <v>2</v>
      </c>
      <c r="G97" s="213" t="str">
        <f t="shared" si="11"/>
        <v>NO</v>
      </c>
    </row>
    <row r="98" spans="1:7" x14ac:dyDescent="0.25">
      <c r="A98" s="153">
        <v>14</v>
      </c>
      <c r="B98" s="211">
        <f t="shared" si="8"/>
        <v>0</v>
      </c>
      <c r="C98" s="177">
        <f>'Chemical Disinfection Crypto'!O217</f>
        <v>0</v>
      </c>
      <c r="D98" s="212" t="str">
        <f>IF('UV Disinfection'!$G$38&gt;=0.05,0,'UV Disinfection'!F19)</f>
        <v>0</v>
      </c>
      <c r="E98" s="177">
        <f t="shared" si="10"/>
        <v>0</v>
      </c>
      <c r="F98" s="177">
        <f t="shared" si="9"/>
        <v>2</v>
      </c>
      <c r="G98" s="213" t="str">
        <f t="shared" si="11"/>
        <v>NO</v>
      </c>
    </row>
    <row r="99" spans="1:7" x14ac:dyDescent="0.25">
      <c r="A99" s="153">
        <v>15</v>
      </c>
      <c r="B99" s="211">
        <f t="shared" si="8"/>
        <v>0</v>
      </c>
      <c r="C99" s="177">
        <f>'Chemical Disinfection Crypto'!O230</f>
        <v>0</v>
      </c>
      <c r="D99" s="212" t="str">
        <f>IF('UV Disinfection'!$G$38&gt;=0.05,0,'UV Disinfection'!F20)</f>
        <v>0</v>
      </c>
      <c r="E99" s="177">
        <f t="shared" si="10"/>
        <v>0</v>
      </c>
      <c r="F99" s="177">
        <f t="shared" si="9"/>
        <v>2</v>
      </c>
      <c r="G99" s="213" t="str">
        <f t="shared" si="11"/>
        <v>NO</v>
      </c>
    </row>
    <row r="100" spans="1:7" x14ac:dyDescent="0.25">
      <c r="A100" s="153">
        <v>16</v>
      </c>
      <c r="B100" s="211">
        <f t="shared" si="8"/>
        <v>0</v>
      </c>
      <c r="C100" s="177">
        <f>'Chemical Disinfection Crypto'!O243</f>
        <v>0</v>
      </c>
      <c r="D100" s="212" t="str">
        <f>IF('UV Disinfection'!$G$38&gt;=0.05,0,'UV Disinfection'!F21)</f>
        <v>0</v>
      </c>
      <c r="E100" s="177">
        <f t="shared" si="10"/>
        <v>0</v>
      </c>
      <c r="F100" s="177">
        <f t="shared" si="9"/>
        <v>2</v>
      </c>
      <c r="G100" s="213" t="str">
        <f t="shared" si="11"/>
        <v>NO</v>
      </c>
    </row>
    <row r="101" spans="1:7" x14ac:dyDescent="0.25">
      <c r="A101" s="153">
        <v>17</v>
      </c>
      <c r="B101" s="211">
        <f t="shared" si="8"/>
        <v>0</v>
      </c>
      <c r="C101" s="177">
        <f>'Chemical Disinfection Crypto'!O256</f>
        <v>0</v>
      </c>
      <c r="D101" s="212" t="str">
        <f>IF('UV Disinfection'!$G$38&gt;=0.05,0,'UV Disinfection'!F22)</f>
        <v>0</v>
      </c>
      <c r="E101" s="177">
        <f t="shared" si="10"/>
        <v>0</v>
      </c>
      <c r="F101" s="177">
        <f t="shared" si="9"/>
        <v>2</v>
      </c>
      <c r="G101" s="213" t="str">
        <f t="shared" si="11"/>
        <v>NO</v>
      </c>
    </row>
    <row r="102" spans="1:7" x14ac:dyDescent="0.25">
      <c r="A102" s="153">
        <v>18</v>
      </c>
      <c r="B102" s="211">
        <f t="shared" si="8"/>
        <v>0</v>
      </c>
      <c r="C102" s="177">
        <f>'Chemical Disinfection Crypto'!O269</f>
        <v>0</v>
      </c>
      <c r="D102" s="212" t="str">
        <f>IF('UV Disinfection'!$G$38&gt;=0.05,0,'UV Disinfection'!F23)</f>
        <v>0</v>
      </c>
      <c r="E102" s="177">
        <f t="shared" si="10"/>
        <v>0</v>
      </c>
      <c r="F102" s="177">
        <f t="shared" si="9"/>
        <v>2</v>
      </c>
      <c r="G102" s="213" t="str">
        <f t="shared" si="11"/>
        <v>NO</v>
      </c>
    </row>
    <row r="103" spans="1:7" x14ac:dyDescent="0.25">
      <c r="A103" s="153">
        <v>19</v>
      </c>
      <c r="B103" s="211">
        <f t="shared" si="8"/>
        <v>0</v>
      </c>
      <c r="C103" s="177">
        <f>'Chemical Disinfection Crypto'!O282</f>
        <v>0</v>
      </c>
      <c r="D103" s="212" t="str">
        <f>IF('UV Disinfection'!$G$38&gt;=0.05,0,'UV Disinfection'!F24)</f>
        <v>0</v>
      </c>
      <c r="E103" s="177">
        <f t="shared" si="10"/>
        <v>0</v>
      </c>
      <c r="F103" s="177">
        <f t="shared" si="9"/>
        <v>2</v>
      </c>
      <c r="G103" s="213" t="str">
        <f t="shared" si="11"/>
        <v>NO</v>
      </c>
    </row>
    <row r="104" spans="1:7" x14ac:dyDescent="0.25">
      <c r="A104" s="153">
        <v>20</v>
      </c>
      <c r="B104" s="211">
        <f t="shared" si="8"/>
        <v>0</v>
      </c>
      <c r="C104" s="177">
        <f>'Chemical Disinfection Crypto'!O295</f>
        <v>0</v>
      </c>
      <c r="D104" s="212" t="str">
        <f>IF('UV Disinfection'!$G$38&gt;=0.05,0,'UV Disinfection'!F25)</f>
        <v>0</v>
      </c>
      <c r="E104" s="177">
        <f t="shared" si="10"/>
        <v>0</v>
      </c>
      <c r="F104" s="177">
        <f t="shared" si="9"/>
        <v>2</v>
      </c>
      <c r="G104" s="213" t="str">
        <f t="shared" si="11"/>
        <v>NO</v>
      </c>
    </row>
    <row r="105" spans="1:7" x14ac:dyDescent="0.25">
      <c r="A105" s="153">
        <v>21</v>
      </c>
      <c r="B105" s="211">
        <f t="shared" si="8"/>
        <v>0</v>
      </c>
      <c r="C105" s="177">
        <f>'Chemical Disinfection Crypto'!O308</f>
        <v>0</v>
      </c>
      <c r="D105" s="212" t="str">
        <f>IF('UV Disinfection'!$G$38&gt;=0.05,0,'UV Disinfection'!F26)</f>
        <v>0</v>
      </c>
      <c r="E105" s="177">
        <f t="shared" si="10"/>
        <v>0</v>
      </c>
      <c r="F105" s="177">
        <f t="shared" si="9"/>
        <v>2</v>
      </c>
      <c r="G105" s="213" t="str">
        <f t="shared" si="11"/>
        <v>NO</v>
      </c>
    </row>
    <row r="106" spans="1:7" x14ac:dyDescent="0.25">
      <c r="A106" s="153">
        <v>22</v>
      </c>
      <c r="B106" s="211">
        <f t="shared" si="8"/>
        <v>0</v>
      </c>
      <c r="C106" s="177">
        <f>'Chemical Disinfection Crypto'!O321</f>
        <v>0</v>
      </c>
      <c r="D106" s="212" t="str">
        <f>IF('UV Disinfection'!$G$38&gt;=0.05,0,'UV Disinfection'!F27)</f>
        <v>0</v>
      </c>
      <c r="E106" s="177">
        <f t="shared" si="10"/>
        <v>0</v>
      </c>
      <c r="F106" s="177">
        <f t="shared" si="9"/>
        <v>2</v>
      </c>
      <c r="G106" s="213" t="str">
        <f t="shared" si="11"/>
        <v>NO</v>
      </c>
    </row>
    <row r="107" spans="1:7" x14ac:dyDescent="0.25">
      <c r="A107" s="153">
        <v>23</v>
      </c>
      <c r="B107" s="211">
        <f t="shared" si="8"/>
        <v>0</v>
      </c>
      <c r="C107" s="177">
        <f>'Chemical Disinfection Crypto'!O334</f>
        <v>0</v>
      </c>
      <c r="D107" s="212" t="str">
        <f>IF('UV Disinfection'!$G$38&gt;=0.05,0,'UV Disinfection'!F28)</f>
        <v>0</v>
      </c>
      <c r="E107" s="177">
        <f t="shared" si="10"/>
        <v>0</v>
      </c>
      <c r="F107" s="177">
        <f t="shared" si="9"/>
        <v>2</v>
      </c>
      <c r="G107" s="213" t="str">
        <f t="shared" si="11"/>
        <v>NO</v>
      </c>
    </row>
    <row r="108" spans="1:7" x14ac:dyDescent="0.25">
      <c r="A108" s="153">
        <v>24</v>
      </c>
      <c r="B108" s="211">
        <f t="shared" si="8"/>
        <v>0</v>
      </c>
      <c r="C108" s="177">
        <f>'Chemical Disinfection Crypto'!O347</f>
        <v>0</v>
      </c>
      <c r="D108" s="212" t="str">
        <f>IF('UV Disinfection'!$G$38&gt;=0.05,0,'UV Disinfection'!F29)</f>
        <v>0</v>
      </c>
      <c r="E108" s="177">
        <f t="shared" si="10"/>
        <v>0</v>
      </c>
      <c r="F108" s="177">
        <f t="shared" si="9"/>
        <v>2</v>
      </c>
      <c r="G108" s="213" t="str">
        <f t="shared" si="11"/>
        <v>NO</v>
      </c>
    </row>
    <row r="109" spans="1:7" x14ac:dyDescent="0.25">
      <c r="A109" s="153">
        <v>25</v>
      </c>
      <c r="B109" s="211">
        <f t="shared" si="8"/>
        <v>0</v>
      </c>
      <c r="C109" s="177">
        <f>'Chemical Disinfection Crypto'!O360</f>
        <v>0</v>
      </c>
      <c r="D109" s="212" t="str">
        <f>IF('UV Disinfection'!$G$38&gt;=0.05,0,'UV Disinfection'!F30)</f>
        <v>0</v>
      </c>
      <c r="E109" s="177">
        <f t="shared" si="10"/>
        <v>0</v>
      </c>
      <c r="F109" s="177">
        <f t="shared" si="9"/>
        <v>2</v>
      </c>
      <c r="G109" s="213" t="str">
        <f t="shared" si="11"/>
        <v>NO</v>
      </c>
    </row>
    <row r="110" spans="1:7" x14ac:dyDescent="0.25">
      <c r="A110" s="153">
        <v>26</v>
      </c>
      <c r="B110" s="211">
        <f t="shared" si="8"/>
        <v>0</v>
      </c>
      <c r="C110" s="177">
        <f>'Chemical Disinfection Crypto'!O373</f>
        <v>0</v>
      </c>
      <c r="D110" s="212" t="str">
        <f>IF('UV Disinfection'!$G$38&gt;=0.05,0,'UV Disinfection'!F31)</f>
        <v>0</v>
      </c>
      <c r="E110" s="177">
        <f t="shared" si="10"/>
        <v>0</v>
      </c>
      <c r="F110" s="177">
        <f t="shared" si="9"/>
        <v>2</v>
      </c>
      <c r="G110" s="213" t="str">
        <f t="shared" si="11"/>
        <v>NO</v>
      </c>
    </row>
    <row r="111" spans="1:7" x14ac:dyDescent="0.25">
      <c r="A111" s="153">
        <v>27</v>
      </c>
      <c r="B111" s="211">
        <f t="shared" si="8"/>
        <v>0</v>
      </c>
      <c r="C111" s="177">
        <f>'Chemical Disinfection Crypto'!O386</f>
        <v>0</v>
      </c>
      <c r="D111" s="212" t="str">
        <f>IF('UV Disinfection'!$G$38&gt;=0.05,0,'UV Disinfection'!F32)</f>
        <v>0</v>
      </c>
      <c r="E111" s="177">
        <f t="shared" si="10"/>
        <v>0</v>
      </c>
      <c r="F111" s="177">
        <f t="shared" si="9"/>
        <v>2</v>
      </c>
      <c r="G111" s="213" t="str">
        <f t="shared" si="11"/>
        <v>NO</v>
      </c>
    </row>
    <row r="112" spans="1:7" x14ac:dyDescent="0.25">
      <c r="A112" s="153">
        <v>28</v>
      </c>
      <c r="B112" s="211">
        <f t="shared" si="8"/>
        <v>0</v>
      </c>
      <c r="C112" s="177">
        <f>'Chemical Disinfection Crypto'!O399</f>
        <v>0</v>
      </c>
      <c r="D112" s="212" t="str">
        <f>IF('UV Disinfection'!$G$38&gt;=0.05,0,'UV Disinfection'!F33)</f>
        <v>0</v>
      </c>
      <c r="E112" s="177">
        <f t="shared" si="10"/>
        <v>0</v>
      </c>
      <c r="F112" s="177">
        <f t="shared" si="9"/>
        <v>2</v>
      </c>
      <c r="G112" s="213" t="str">
        <f t="shared" si="11"/>
        <v>NO</v>
      </c>
    </row>
    <row r="113" spans="1:7" x14ac:dyDescent="0.25">
      <c r="A113" s="153">
        <v>29</v>
      </c>
      <c r="B113" s="211">
        <f t="shared" si="8"/>
        <v>0</v>
      </c>
      <c r="C113" s="177">
        <f>'Chemical Disinfection Crypto'!O412</f>
        <v>0</v>
      </c>
      <c r="D113" s="212" t="str">
        <f>IF('UV Disinfection'!$G$38&gt;=0.05,0,'UV Disinfection'!F34)</f>
        <v>0</v>
      </c>
      <c r="E113" s="177">
        <f t="shared" si="10"/>
        <v>0</v>
      </c>
      <c r="F113" s="177">
        <f t="shared" si="9"/>
        <v>2</v>
      </c>
      <c r="G113" s="213" t="str">
        <f t="shared" si="11"/>
        <v>NO</v>
      </c>
    </row>
    <row r="114" spans="1:7" x14ac:dyDescent="0.25">
      <c r="A114" s="153">
        <v>30</v>
      </c>
      <c r="B114" s="211">
        <f t="shared" si="8"/>
        <v>0</v>
      </c>
      <c r="C114" s="177">
        <f>'Chemical Disinfection Crypto'!O425</f>
        <v>0</v>
      </c>
      <c r="D114" s="212" t="str">
        <f>IF('UV Disinfection'!$G$38&gt;=0.05,0,'UV Disinfection'!F35)</f>
        <v>0</v>
      </c>
      <c r="E114" s="177">
        <f t="shared" si="10"/>
        <v>0</v>
      </c>
      <c r="F114" s="177">
        <f t="shared" si="9"/>
        <v>2</v>
      </c>
      <c r="G114" s="213" t="str">
        <f t="shared" si="11"/>
        <v>NO</v>
      </c>
    </row>
    <row r="115" spans="1:7" ht="15.75" thickBot="1" x14ac:dyDescent="0.3">
      <c r="A115" s="154">
        <v>31</v>
      </c>
      <c r="B115" s="210">
        <f t="shared" si="8"/>
        <v>0</v>
      </c>
      <c r="C115" s="206">
        <f>'Chemical Disinfection Crypto'!O438</f>
        <v>0</v>
      </c>
      <c r="D115" s="214" t="str">
        <f>IF('UV Disinfection'!$G$38&gt;=0.05,0,'UV Disinfection'!F36)</f>
        <v>0</v>
      </c>
      <c r="E115" s="206">
        <f t="shared" si="10"/>
        <v>0</v>
      </c>
      <c r="F115" s="206">
        <f t="shared" si="9"/>
        <v>2</v>
      </c>
      <c r="G115" s="215" t="str">
        <f t="shared" si="11"/>
        <v>NO</v>
      </c>
    </row>
    <row r="116" spans="1:7" ht="15.75" x14ac:dyDescent="0.25">
      <c r="A116" s="162" t="s">
        <v>115</v>
      </c>
    </row>
    <row r="117" spans="1:7" ht="15.75" x14ac:dyDescent="0.25">
      <c r="A117" s="163" t="s">
        <v>114</v>
      </c>
    </row>
  </sheetData>
  <sheetProtection algorithmName="SHA-512" hashValue="tLV1PYjudLKPzw/8MTdSXZ6dub5CxzbrH64GlmVlubtd+i16GvoSOcv0W18KaPI8Rxe1LYDdVCsATX0VBoVT0w==" saltValue="LYMp9qswKl+k2ageIgaHYg==" spinCount="100000" sheet="1" objects="1" scenarios="1"/>
  <conditionalFormatting sqref="G19:G49">
    <cfRule type="containsText" dxfId="6" priority="2" operator="containsText" text="YES">
      <formula>NOT(ISERROR(SEARCH("YES",G19)))</formula>
    </cfRule>
    <cfRule type="containsText" dxfId="4" priority="7" operator="containsText" text="NO">
      <formula>NOT(ISERROR(SEARCH("NO",G19)))</formula>
    </cfRule>
  </conditionalFormatting>
  <conditionalFormatting sqref="G52:G82">
    <cfRule type="containsText" dxfId="3" priority="1" operator="containsText" text="YES">
      <formula>NOT(ISERROR(SEARCH("YES",G52)))</formula>
    </cfRule>
    <cfRule type="containsText" dxfId="2" priority="6" operator="containsText" text="NO">
      <formula>NOT(ISERROR(SEARCH("NO",G52)))</formula>
    </cfRule>
  </conditionalFormatting>
  <conditionalFormatting sqref="G85:G115">
    <cfRule type="containsText" dxfId="1" priority="4" operator="containsText" text="YES">
      <formula>NOT(ISERROR(SEARCH("YES",G85)))</formula>
    </cfRule>
    <cfRule type="containsText" dxfId="0" priority="5" operator="containsText" text="NO">
      <formula>NOT(ISERROR(SEARCH("NO",G85)))</formula>
    </cfRule>
  </conditionalFormatting>
  <pageMargins left="0.7" right="0.7" top="0.75" bottom="0.75" header="0.3" footer="0.3"/>
  <pageSetup scale="46" orientation="landscape" r:id="rId1"/>
  <headerFooter>
    <oddFooter>&amp;LDEP Form 62-555.900(12)(b)
Effective ________________</oddFooter>
  </headerFooter>
  <extLst>
    <ext xmlns:x14="http://schemas.microsoft.com/office/spreadsheetml/2009/9/main" uri="{78C0D931-6437-407d-A8EE-F0AAD7539E65}">
      <x14:conditionalFormattings>
        <x14:conditionalFormatting xmlns:xm="http://schemas.microsoft.com/office/excel/2006/main">
          <x14:cfRule type="containsText" priority="3" operator="containsText" id="{BC2A351C-62CE-4AF2-984B-B4DDAA4D9607}">
            <xm:f>NOT(ISERROR(SEARCH(YES,G19)))</xm:f>
            <xm:f>YES</xm:f>
            <x14:dxf>
              <font>
                <color rgb="FF006100"/>
              </font>
              <fill>
                <patternFill>
                  <bgColor rgb="FFC6EFCE"/>
                </patternFill>
              </fill>
            </x14:dxf>
          </x14:cfRule>
          <xm:sqref>G19:G49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D2B8C-298C-4EA2-AC6C-D8A2AC9EDA76}">
  <sheetPr codeName="Sheet15"/>
  <dimension ref="A1:B20"/>
  <sheetViews>
    <sheetView showGridLines="0" zoomScaleNormal="100" workbookViewId="0">
      <selection activeCell="A4" sqref="A4"/>
    </sheetView>
  </sheetViews>
  <sheetFormatPr defaultRowHeight="12.75" x14ac:dyDescent="0.2"/>
  <cols>
    <col min="1" max="1" width="87.42578125" style="165" customWidth="1"/>
    <col min="2" max="2" width="17.28515625" style="165" customWidth="1"/>
    <col min="3" max="16384" width="9.140625" style="165"/>
  </cols>
  <sheetData>
    <row r="1" spans="1:2" ht="36" x14ac:dyDescent="0.25">
      <c r="A1" s="164" t="s">
        <v>116</v>
      </c>
    </row>
    <row r="2" spans="1:2" ht="13.5" thickBot="1" x14ac:dyDescent="0.25">
      <c r="A2" s="166" t="s">
        <v>109</v>
      </c>
    </row>
    <row r="3" spans="1:2" ht="13.5" thickBot="1" x14ac:dyDescent="0.25">
      <c r="A3" s="167" t="s">
        <v>87</v>
      </c>
      <c r="B3" s="168"/>
    </row>
    <row r="4" spans="1:2" ht="21.75" customHeight="1" thickBot="1" x14ac:dyDescent="0.3">
      <c r="A4" s="17"/>
      <c r="B4"/>
    </row>
    <row r="5" spans="1:2" ht="96" customHeight="1" x14ac:dyDescent="0.25">
      <c r="A5" s="169" t="s">
        <v>88</v>
      </c>
      <c r="B5"/>
    </row>
    <row r="6" spans="1:2" ht="15.75" customHeight="1" x14ac:dyDescent="0.25">
      <c r="A6" s="170" t="s">
        <v>89</v>
      </c>
      <c r="B6"/>
    </row>
    <row r="7" spans="1:2" ht="15.75" customHeight="1" x14ac:dyDescent="0.25">
      <c r="A7" s="170" t="s">
        <v>90</v>
      </c>
      <c r="B7"/>
    </row>
    <row r="8" spans="1:2" ht="26.25" x14ac:dyDescent="0.25">
      <c r="A8" s="170" t="s">
        <v>91</v>
      </c>
      <c r="B8"/>
    </row>
    <row r="9" spans="1:2" ht="26.25" customHeight="1" thickBot="1" x14ac:dyDescent="0.3">
      <c r="A9" s="171" t="s">
        <v>120</v>
      </c>
      <c r="B9"/>
    </row>
    <row r="10" spans="1:2" ht="53.25" customHeight="1" thickBot="1" x14ac:dyDescent="0.25">
      <c r="A10" s="45"/>
      <c r="B10" s="168"/>
    </row>
    <row r="11" spans="1:2" ht="63.75" x14ac:dyDescent="0.2">
      <c r="A11" s="172" t="s">
        <v>117</v>
      </c>
      <c r="B11" s="173"/>
    </row>
    <row r="12" spans="1:2" ht="23.25" customHeight="1" thickBot="1" x14ac:dyDescent="0.25">
      <c r="A12" s="174" t="s">
        <v>118</v>
      </c>
      <c r="B12" s="168"/>
    </row>
    <row r="13" spans="1:2" ht="23.25" customHeight="1" thickBot="1" x14ac:dyDescent="0.25">
      <c r="A13" s="101"/>
      <c r="B13" s="168"/>
    </row>
    <row r="14" spans="1:2" ht="13.5" thickBot="1" x14ac:dyDescent="0.25">
      <c r="A14" s="175" t="s">
        <v>119</v>
      </c>
      <c r="B14" s="168"/>
    </row>
    <row r="15" spans="1:2" ht="21.75" customHeight="1" thickBot="1" x14ac:dyDescent="0.3">
      <c r="A15" s="102"/>
      <c r="B15"/>
    </row>
    <row r="16" spans="1:2" ht="13.5" thickBot="1" x14ac:dyDescent="0.25">
      <c r="A16" s="175" t="s">
        <v>92</v>
      </c>
      <c r="B16" s="173"/>
    </row>
    <row r="17" spans="1:2" ht="96.75" customHeight="1" thickBot="1" x14ac:dyDescent="0.25">
      <c r="A17" s="46"/>
      <c r="B17" s="173"/>
    </row>
    <row r="18" spans="1:2" x14ac:dyDescent="0.2">
      <c r="A18" s="176"/>
      <c r="B18" s="173"/>
    </row>
    <row r="19" spans="1:2" x14ac:dyDescent="0.2">
      <c r="A19" s="173"/>
    </row>
    <row r="20" spans="1:2" x14ac:dyDescent="0.2">
      <c r="A20" s="173"/>
    </row>
  </sheetData>
  <sheetProtection algorithmName="SHA-512" hashValue="ik117HFhrgUjyOJjyefVsUZOkg8cdMJVdVbmyC/mYDKewoLoawHsdyTroFStKZAniJkWrrOQt/IHU1KMBCeMzg==" saltValue="ZeRjKMV5fZKGd6tBbYO0EA==" spinCount="100000" sheet="1" objects="1" scenarios="1"/>
  <protectedRanges>
    <protectedRange sqref="A9:A10" name="Signature"/>
  </protectedRanges>
  <pageMargins left="0.75" right="0.75" top="1" bottom="1" header="0.5" footer="0.5"/>
  <pageSetup firstPageNumber="20" orientation="portrait" useFirstPageNumber="1" horizontalDpi="300" verticalDpi="300" r:id="rId1"/>
  <headerFooter alignWithMargins="0">
    <oddHeader>&amp;C&amp;"Arial,Bold"&amp;12MONTHLY OPERATION REPORT FOR SUBPART H SYSTEMS</oddHeader>
    <oddFooter>&amp;L&amp;"6,Regular"&amp;6DEP Form 62-555.900(2)
Effective ____________</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1cdc56-9bd6-48d1-8320-aeca86c91b77">
      <Terms xmlns="http://schemas.microsoft.com/office/infopath/2007/PartnerControls"/>
    </lcf76f155ced4ddcb4097134ff3c332f>
    <TaxCatchAll xmlns="ed83551b-1c74-4eb0-a689-e3b00317a30f" xsi:nil="true"/>
    <_dlc_DocId xmlns="ed83551b-1c74-4eb0-a689-e3b00317a30f">NPVFY6KNS3ZM-1155343786-85015</_dlc_DocId>
    <_dlc_DocIdUrl xmlns="ed83551b-1c74-4eb0-a689-e3b00317a30f">
      <Url>https://floridadep.sharepoint.com/wrm/sdw/_layouts/15/DocIdRedir.aspx?ID=NPVFY6KNS3ZM-1155343786-85015</Url>
      <Description>NPVFY6KNS3ZM-1155343786-85015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29270C6C27AC4D8AAC15D797C7DCD8" ma:contentTypeVersion="16" ma:contentTypeDescription="Create a new document." ma:contentTypeScope="" ma:versionID="410e48fa53cb794b78a32e79ce38c860">
  <xsd:schema xmlns:xsd="http://www.w3.org/2001/XMLSchema" xmlns:xs="http://www.w3.org/2001/XMLSchema" xmlns:p="http://schemas.microsoft.com/office/2006/metadata/properties" xmlns:ns2="ed83551b-1c74-4eb0-a689-e3b00317a30f" xmlns:ns3="6e1cdc56-9bd6-48d1-8320-aeca86c91b77" targetNamespace="http://schemas.microsoft.com/office/2006/metadata/properties" ma:root="true" ma:fieldsID="9be6b62507ee61b3b51a1a84f951df1f" ns2:_="" ns3:_="">
    <xsd:import namespace="ed83551b-1c74-4eb0-a689-e3b00317a30f"/>
    <xsd:import namespace="6e1cdc56-9bd6-48d1-8320-aeca86c91b77"/>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83551b-1c74-4eb0-a689-e3b00317a30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29122cbf-6b58-41a2-aaee-5875a53bed75}" ma:internalName="TaxCatchAll" ma:showField="CatchAllData" ma:web="ed83551b-1c74-4eb0-a689-e3b00317a3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1cdc56-9bd6-48d1-8320-aeca86c91b77"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dd22a39-e768-4485-83bb-9ac52943c32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16FA2B-F720-4BE8-8625-D8E8D706A887}">
  <ds:schemaRefs>
    <ds:schemaRef ds:uri="http://schemas.microsoft.com/office/2006/documentManagement/types"/>
    <ds:schemaRef ds:uri="6e1cdc56-9bd6-48d1-8320-aeca86c91b77"/>
    <ds:schemaRef ds:uri="http://schemas.microsoft.com/office/2006/metadata/properties"/>
    <ds:schemaRef ds:uri="http://purl.org/dc/dcmitype/"/>
    <ds:schemaRef ds:uri="http://purl.org/dc/elements/1.1/"/>
    <ds:schemaRef ds:uri="http://purl.org/dc/terms/"/>
    <ds:schemaRef ds:uri="ed83551b-1c74-4eb0-a689-e3b00317a30f"/>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5ECB85B-33A7-4F8F-B468-A7B843887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83551b-1c74-4eb0-a689-e3b00317a30f"/>
    <ds:schemaRef ds:uri="6e1cdc56-9bd6-48d1-8320-aeca86c91b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7C7C32-CD0E-41E0-BDFB-FCAB2F26F420}">
  <ds:schemaRefs>
    <ds:schemaRef ds:uri="http://schemas.microsoft.com/sharepoint/events"/>
  </ds:schemaRefs>
</ds:datastoreItem>
</file>

<file path=customXml/itemProps4.xml><?xml version="1.0" encoding="utf-8"?>
<ds:datastoreItem xmlns:ds="http://schemas.openxmlformats.org/officeDocument/2006/customXml" ds:itemID="{A905AFCF-EE05-4782-A0EE-36E73DF16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Chemical Disinfection Crypto</vt:lpstr>
      <vt:lpstr>UV Disinfection</vt:lpstr>
      <vt:lpstr>Pathogen Compliance</vt:lpstr>
      <vt:lpstr>Signature</vt:lpstr>
      <vt:lpstr>'Chemical Disinfection Crypto'!Print_Area</vt:lpstr>
      <vt:lpstr>Signature!Print_Area</vt:lpstr>
      <vt:lpstr>'UV Disinfection'!Print_Area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Stratton, Katherine</dc:creator>
  <cp:keywords/>
  <dc:description/>
  <cp:lastModifiedBy>Agosto, Abel</cp:lastModifiedBy>
  <cp:revision/>
  <dcterms:created xsi:type="dcterms:W3CDTF">2023-04-21T15:58:07Z</dcterms:created>
  <dcterms:modified xsi:type="dcterms:W3CDTF">2025-01-30T15:54:15Z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0x0101008629270C6C27AC4D8AAC15D797C7DCD8</vt:lpwstr>
  </property>
  <property fmtid="{D5CDD505-2E9C-101B-9397-08002B2CF9AE}" pid="3" name="_dlc_DocIdItemGuid">
    <vt:lpwstr>4012f458-924f-4991-ba6b-37de9948cd64</vt:lpwstr>
  </property>
  <property fmtid="{D5CDD505-2E9C-101B-9397-08002B2CF9AE}" pid="4" name="MediaServiceImageTags">
    <vt:lpwstr/>
  </property>
</Properties>
</file>