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326"/>
  <workbookPr defaultThemeVersion="166925"/>
  <mc:AlternateContent xmlns:mc="http://schemas.openxmlformats.org/markup-compatibility/2006">
    <mc:Choice Requires="x15">
      <x15ac:absPath xmlns:x15ac="http://schemas.microsoft.com/office/spreadsheetml/2010/11/ac" url="C:\Users\SpeasFrost_S\Desktop\"/>
    </mc:Choice>
  </mc:AlternateContent>
  <bookViews>
    <workbookView xWindow="0" yWindow="0" windowWidth="24000" windowHeight="13410" xr2:uid="{00000000-000D-0000-FFFF-FFFF00000000}"/>
  </bookViews>
  <sheets>
    <sheet name="Springs Project Info 2018-19" sheetId="1" r:id="rId1"/>
    <sheet name="Springs Project Funding 2018-19" sheetId="2" r:id="rId2"/>
    <sheet name="Data Validation" sheetId="3" state="hidden" r:id="rId3"/>
  </sheets>
  <externalReferences>
    <externalReference r:id="rId4"/>
    <externalReference r:id="rId5"/>
    <externalReference r:id="rId6"/>
    <externalReference r:id="rId7"/>
  </externalReferences>
  <definedNames>
    <definedName name="_xlnm._FilterDatabase" localSheetId="0" hidden="1">'Springs Project Info 2018-19'!#REF!</definedName>
    <definedName name="_xlnm.Print_Area" localSheetId="0">'Springs Project Info 2018-19'!$A$2:$AC$20</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74" i="2" l="1"/>
  <c r="AL74" i="2"/>
  <c r="AG74" i="2"/>
  <c r="AB74" i="2"/>
  <c r="Q74" i="2"/>
  <c r="E74" i="2"/>
  <c r="D74" i="2"/>
  <c r="C74" i="2"/>
  <c r="B74" i="2"/>
  <c r="AQ73" i="2"/>
  <c r="AL73" i="2"/>
  <c r="AG73" i="2"/>
  <c r="AB73" i="2"/>
  <c r="Q73" i="2"/>
  <c r="E73" i="2"/>
  <c r="D73" i="2"/>
  <c r="C73" i="2"/>
  <c r="B73" i="2"/>
  <c r="F73" i="2" s="1"/>
  <c r="AQ72" i="2"/>
  <c r="AL72" i="2"/>
  <c r="AG72" i="2"/>
  <c r="AB72" i="2"/>
  <c r="Q72" i="2"/>
  <c r="E72" i="2"/>
  <c r="D72" i="2"/>
  <c r="C72" i="2"/>
  <c r="B72" i="2"/>
  <c r="AQ71" i="2"/>
  <c r="AB71" i="2"/>
  <c r="Q71" i="2"/>
  <c r="E71" i="2"/>
  <c r="D71" i="2"/>
  <c r="C71" i="2"/>
  <c r="B71" i="2"/>
  <c r="F71" i="2" s="1"/>
  <c r="AQ70" i="2"/>
  <c r="AL70" i="2"/>
  <c r="AG70" i="2"/>
  <c r="AB70" i="2"/>
  <c r="Q70" i="2"/>
  <c r="E70" i="2"/>
  <c r="D70" i="2"/>
  <c r="C70" i="2"/>
  <c r="B70" i="2"/>
  <c r="AQ69" i="2"/>
  <c r="AL69" i="2"/>
  <c r="AG69" i="2"/>
  <c r="AB69" i="2"/>
  <c r="Q69" i="2"/>
  <c r="E69" i="2"/>
  <c r="D69" i="2"/>
  <c r="C69" i="2"/>
  <c r="B69" i="2"/>
  <c r="F69" i="2" s="1"/>
  <c r="AQ68" i="2"/>
  <c r="AL68" i="2"/>
  <c r="AG68" i="2"/>
  <c r="AB68" i="2"/>
  <c r="Q68" i="2"/>
  <c r="E68" i="2"/>
  <c r="D68" i="2"/>
  <c r="C68" i="2"/>
  <c r="B68" i="2"/>
  <c r="AQ67" i="2"/>
  <c r="AL67" i="2"/>
  <c r="AG67" i="2"/>
  <c r="AB67" i="2"/>
  <c r="Q67" i="2"/>
  <c r="E67" i="2"/>
  <c r="D67" i="2"/>
  <c r="C67" i="2"/>
  <c r="B67" i="2"/>
  <c r="F67" i="2" s="1"/>
  <c r="AQ66" i="2"/>
  <c r="AL66" i="2"/>
  <c r="AG66" i="2"/>
  <c r="AB66" i="2"/>
  <c r="Q66" i="2"/>
  <c r="E66" i="2"/>
  <c r="D66" i="2"/>
  <c r="C66" i="2"/>
  <c r="B66" i="2"/>
  <c r="AQ65" i="2"/>
  <c r="AL65" i="2"/>
  <c r="AG65" i="2"/>
  <c r="AB65" i="2"/>
  <c r="Q65" i="2"/>
  <c r="E65" i="2"/>
  <c r="D65" i="2"/>
  <c r="C65" i="2"/>
  <c r="B65" i="2"/>
  <c r="F65" i="2" s="1"/>
  <c r="AQ64" i="2"/>
  <c r="AB64" i="2"/>
  <c r="Q64" i="2"/>
  <c r="E64" i="2"/>
  <c r="D64" i="2"/>
  <c r="C64" i="2"/>
  <c r="B64" i="2"/>
  <c r="AQ63" i="2"/>
  <c r="AL63" i="2"/>
  <c r="AG63" i="2"/>
  <c r="AB63" i="2"/>
  <c r="Q63" i="2"/>
  <c r="E63" i="2"/>
  <c r="D63" i="2"/>
  <c r="C63" i="2"/>
  <c r="B63" i="2"/>
  <c r="F63" i="2" s="1"/>
  <c r="AQ62" i="2"/>
  <c r="AL62" i="2"/>
  <c r="AG62" i="2"/>
  <c r="AB62" i="2"/>
  <c r="Q62" i="2"/>
  <c r="E62" i="2"/>
  <c r="D62" i="2"/>
  <c r="C62" i="2"/>
  <c r="B62" i="2"/>
  <c r="AM61" i="2"/>
  <c r="AQ61" i="2" s="1"/>
  <c r="AL61" i="2"/>
  <c r="AG61" i="2"/>
  <c r="AB61" i="2"/>
  <c r="H61" i="2"/>
  <c r="C61" i="2" s="1"/>
  <c r="G61" i="2"/>
  <c r="E61" i="2"/>
  <c r="D61" i="2"/>
  <c r="AQ60" i="2"/>
  <c r="AL60" i="2"/>
  <c r="AG60" i="2"/>
  <c r="AB60" i="2"/>
  <c r="Q60" i="2"/>
  <c r="E60" i="2"/>
  <c r="D60" i="2"/>
  <c r="C60" i="2"/>
  <c r="B60" i="2"/>
  <c r="F60" i="2" s="1"/>
  <c r="AQ59" i="2"/>
  <c r="AL59" i="2"/>
  <c r="AG59" i="2"/>
  <c r="AB59" i="2"/>
  <c r="Q59" i="2"/>
  <c r="E59" i="2"/>
  <c r="D59" i="2"/>
  <c r="C59" i="2"/>
  <c r="B59" i="2"/>
  <c r="AQ58" i="2"/>
  <c r="AL58" i="2"/>
  <c r="AG58" i="2"/>
  <c r="AB58" i="2"/>
  <c r="Q58" i="2"/>
  <c r="E58" i="2"/>
  <c r="D58" i="2"/>
  <c r="C58" i="2"/>
  <c r="B58" i="2"/>
  <c r="F58" i="2" s="1"/>
  <c r="AQ57" i="2"/>
  <c r="AL57" i="2"/>
  <c r="AG57" i="2"/>
  <c r="AB57" i="2"/>
  <c r="Q57" i="2"/>
  <c r="E57" i="2"/>
  <c r="D57" i="2"/>
  <c r="C57" i="2"/>
  <c r="B57" i="2"/>
  <c r="AQ56" i="2"/>
  <c r="AL56" i="2"/>
  <c r="AG56" i="2"/>
  <c r="AB56" i="2"/>
  <c r="Q56" i="2"/>
  <c r="E56" i="2"/>
  <c r="D56" i="2"/>
  <c r="C56" i="2"/>
  <c r="B56" i="2"/>
  <c r="F56" i="2" s="1"/>
  <c r="AQ55" i="2"/>
  <c r="AL55" i="2"/>
  <c r="AG55" i="2"/>
  <c r="AB55" i="2"/>
  <c r="Q55" i="2"/>
  <c r="E55" i="2"/>
  <c r="D55" i="2"/>
  <c r="C55" i="2"/>
  <c r="B55" i="2"/>
  <c r="AQ54" i="2"/>
  <c r="AL54" i="2"/>
  <c r="AG54" i="2"/>
  <c r="AB54" i="2"/>
  <c r="Q54" i="2"/>
  <c r="E54" i="2"/>
  <c r="D54" i="2"/>
  <c r="C54" i="2"/>
  <c r="B54" i="2"/>
  <c r="F54" i="2" s="1"/>
  <c r="AQ53" i="2"/>
  <c r="AL53" i="2"/>
  <c r="AG53" i="2"/>
  <c r="AB53" i="2"/>
  <c r="Q53" i="2"/>
  <c r="E53" i="2"/>
  <c r="D53" i="2"/>
  <c r="C53" i="2"/>
  <c r="B53" i="2"/>
  <c r="AQ52" i="2"/>
  <c r="AL52" i="2"/>
  <c r="AG52" i="2"/>
  <c r="AB52" i="2"/>
  <c r="Q52" i="2"/>
  <c r="E52" i="2"/>
  <c r="D52" i="2"/>
  <c r="C52" i="2"/>
  <c r="B52" i="2"/>
  <c r="F52" i="2" s="1"/>
  <c r="AQ51" i="2"/>
  <c r="AL51" i="2"/>
  <c r="AG51" i="2"/>
  <c r="AB51" i="2"/>
  <c r="Q51" i="2"/>
  <c r="E51" i="2"/>
  <c r="D51" i="2"/>
  <c r="C51" i="2"/>
  <c r="B51" i="2"/>
  <c r="AQ50" i="2"/>
  <c r="AL50" i="2"/>
  <c r="AG50" i="2"/>
  <c r="AB50" i="2"/>
  <c r="Q50" i="2"/>
  <c r="E50" i="2"/>
  <c r="D50" i="2"/>
  <c r="C50" i="2"/>
  <c r="B50" i="2"/>
  <c r="F50" i="2" s="1"/>
  <c r="AQ49" i="2"/>
  <c r="AL49" i="2"/>
  <c r="AG49" i="2"/>
  <c r="AB49" i="2"/>
  <c r="Q49" i="2"/>
  <c r="E49" i="2"/>
  <c r="D49" i="2"/>
  <c r="C49" i="2"/>
  <c r="B49" i="2"/>
  <c r="AQ48" i="2"/>
  <c r="AL48" i="2"/>
  <c r="AG48" i="2"/>
  <c r="AB48" i="2"/>
  <c r="Q48" i="2"/>
  <c r="E48" i="2"/>
  <c r="D48" i="2"/>
  <c r="C48" i="2"/>
  <c r="B48" i="2"/>
  <c r="F48" i="2" s="1"/>
  <c r="AQ47" i="2"/>
  <c r="AL47" i="2"/>
  <c r="AG47" i="2"/>
  <c r="AB47" i="2"/>
  <c r="Q47" i="2"/>
  <c r="E47" i="2"/>
  <c r="D47" i="2"/>
  <c r="C47" i="2"/>
  <c r="B47" i="2"/>
  <c r="AQ46" i="2"/>
  <c r="AL46" i="2"/>
  <c r="AG46" i="2"/>
  <c r="AB46" i="2"/>
  <c r="Q46" i="2"/>
  <c r="E46" i="2"/>
  <c r="D46" i="2"/>
  <c r="C46" i="2"/>
  <c r="B46" i="2"/>
  <c r="F46" i="2" s="1"/>
  <c r="AQ45" i="2"/>
  <c r="AL45" i="2"/>
  <c r="AG45" i="2"/>
  <c r="AB45" i="2"/>
  <c r="Q45" i="2"/>
  <c r="E45" i="2"/>
  <c r="D45" i="2"/>
  <c r="C45" i="2"/>
  <c r="B45" i="2"/>
  <c r="AQ44" i="2"/>
  <c r="AL44" i="2"/>
  <c r="AG44" i="2"/>
  <c r="AB44" i="2"/>
  <c r="Q44" i="2"/>
  <c r="E44" i="2"/>
  <c r="D44" i="2"/>
  <c r="C44" i="2"/>
  <c r="B44" i="2"/>
  <c r="F44" i="2" s="1"/>
  <c r="AQ43" i="2"/>
  <c r="AL43" i="2"/>
  <c r="AG43" i="2"/>
  <c r="AB43" i="2"/>
  <c r="Q43" i="2"/>
  <c r="E43" i="2"/>
  <c r="D43" i="2"/>
  <c r="C43" i="2"/>
  <c r="B43" i="2"/>
  <c r="AQ42" i="2"/>
  <c r="AL42" i="2"/>
  <c r="AG42" i="2"/>
  <c r="AB42" i="2"/>
  <c r="Q42" i="2"/>
  <c r="E42" i="2"/>
  <c r="D42" i="2"/>
  <c r="C42" i="2"/>
  <c r="B42" i="2"/>
  <c r="F42" i="2" s="1"/>
  <c r="AQ41" i="2"/>
  <c r="AL41" i="2"/>
  <c r="AG41" i="2"/>
  <c r="AB41" i="2"/>
  <c r="Q41" i="2"/>
  <c r="E41" i="2"/>
  <c r="D41" i="2"/>
  <c r="C41" i="2"/>
  <c r="B41" i="2"/>
  <c r="AQ40" i="2"/>
  <c r="AL40" i="2"/>
  <c r="AG40" i="2"/>
  <c r="AB40" i="2"/>
  <c r="Q40" i="2"/>
  <c r="E40" i="2"/>
  <c r="D40" i="2"/>
  <c r="C40" i="2"/>
  <c r="B40" i="2"/>
  <c r="F40" i="2" s="1"/>
  <c r="AQ39" i="2"/>
  <c r="AL39" i="2"/>
  <c r="AG39" i="2"/>
  <c r="AB39" i="2"/>
  <c r="Q39" i="2"/>
  <c r="E39" i="2"/>
  <c r="D39" i="2"/>
  <c r="C39" i="2"/>
  <c r="B39" i="2"/>
  <c r="AQ38" i="2"/>
  <c r="AL38" i="2"/>
  <c r="AG38" i="2"/>
  <c r="AB38" i="2"/>
  <c r="Q38" i="2"/>
  <c r="E38" i="2"/>
  <c r="D38" i="2"/>
  <c r="C38" i="2"/>
  <c r="B38" i="2"/>
  <c r="F38" i="2" s="1"/>
  <c r="AQ37" i="2"/>
  <c r="AL37" i="2"/>
  <c r="AG37" i="2"/>
  <c r="AB37" i="2"/>
  <c r="Q37" i="2"/>
  <c r="E37" i="2"/>
  <c r="D37" i="2"/>
  <c r="C37" i="2"/>
  <c r="B37" i="2"/>
  <c r="AQ36" i="2"/>
  <c r="AL36" i="2"/>
  <c r="AG36" i="2"/>
  <c r="AB36" i="2"/>
  <c r="Q36" i="2"/>
  <c r="E36" i="2"/>
  <c r="D36" i="2"/>
  <c r="C36" i="2"/>
  <c r="B36" i="2"/>
  <c r="F36" i="2" s="1"/>
  <c r="AQ35" i="2"/>
  <c r="AL35" i="2"/>
  <c r="AG35" i="2"/>
  <c r="AB35" i="2"/>
  <c r="Q35" i="2"/>
  <c r="E35" i="2"/>
  <c r="D35" i="2"/>
  <c r="C35" i="2"/>
  <c r="B35" i="2"/>
  <c r="AQ34" i="2"/>
  <c r="AL34" i="2"/>
  <c r="AG34" i="2"/>
  <c r="AB34" i="2"/>
  <c r="Q34" i="2"/>
  <c r="E34" i="2"/>
  <c r="D34" i="2"/>
  <c r="C34" i="2"/>
  <c r="B34" i="2"/>
  <c r="F34" i="2" s="1"/>
  <c r="AQ33" i="2"/>
  <c r="AL33" i="2"/>
  <c r="AG33" i="2"/>
  <c r="AB33" i="2"/>
  <c r="Q33" i="2"/>
  <c r="E33" i="2"/>
  <c r="D33" i="2"/>
  <c r="C33" i="2"/>
  <c r="B33" i="2"/>
  <c r="AQ32" i="2"/>
  <c r="AL32" i="2"/>
  <c r="AG32" i="2"/>
  <c r="C32" i="2"/>
  <c r="B32" i="2"/>
  <c r="F32" i="2" s="1"/>
  <c r="AQ31" i="2"/>
  <c r="AL31" i="2"/>
  <c r="AG31" i="2"/>
  <c r="AQ30" i="2"/>
  <c r="AL30" i="2"/>
  <c r="AG30" i="2"/>
  <c r="AQ29" i="2"/>
  <c r="AL29" i="2"/>
  <c r="AG29" i="2"/>
  <c r="AQ28" i="2"/>
  <c r="AL28" i="2"/>
  <c r="AG28" i="2"/>
  <c r="AB28" i="2"/>
  <c r="Q28" i="2"/>
  <c r="E28" i="2"/>
  <c r="D28" i="2"/>
  <c r="C28" i="2"/>
  <c r="B28" i="2"/>
  <c r="F28" i="2" s="1"/>
  <c r="AQ27" i="2"/>
  <c r="AL27" i="2"/>
  <c r="AG27" i="2"/>
  <c r="Q27" i="2"/>
  <c r="D27" i="2"/>
  <c r="AQ26" i="2"/>
  <c r="AL26" i="2"/>
  <c r="AG26" i="2"/>
  <c r="AB26" i="2"/>
  <c r="Q26" i="2"/>
  <c r="E26" i="2"/>
  <c r="D26" i="2"/>
  <c r="C26" i="2"/>
  <c r="B26" i="2"/>
  <c r="F26" i="2" s="1"/>
  <c r="AQ25" i="2"/>
  <c r="AL25" i="2"/>
  <c r="AG25" i="2"/>
  <c r="AB25" i="2"/>
  <c r="Q25" i="2"/>
  <c r="E25" i="2"/>
  <c r="D25" i="2"/>
  <c r="C25" i="2"/>
  <c r="B25" i="2"/>
  <c r="AQ24" i="2"/>
  <c r="AL24" i="2"/>
  <c r="AG24" i="2"/>
  <c r="AB24" i="2"/>
  <c r="Q24" i="2"/>
  <c r="E24" i="2"/>
  <c r="D24" i="2"/>
  <c r="C24" i="2"/>
  <c r="B24" i="2"/>
  <c r="F24" i="2" s="1"/>
  <c r="AQ23" i="2"/>
  <c r="AL23" i="2"/>
  <c r="AG23" i="2"/>
  <c r="AB23" i="2"/>
  <c r="Q23" i="2"/>
  <c r="E23" i="2"/>
  <c r="D23" i="2"/>
  <c r="C23" i="2"/>
  <c r="B23" i="2"/>
  <c r="AQ22" i="2"/>
  <c r="AL22" i="2"/>
  <c r="AG22" i="2"/>
  <c r="AB22" i="2"/>
  <c r="Q22" i="2"/>
  <c r="E22" i="2"/>
  <c r="D22" i="2"/>
  <c r="C22" i="2"/>
  <c r="B22" i="2"/>
  <c r="F22" i="2" s="1"/>
  <c r="AQ21" i="2"/>
  <c r="AL21" i="2"/>
  <c r="AG21" i="2"/>
  <c r="AB21" i="2"/>
  <c r="Q21" i="2"/>
  <c r="E21" i="2"/>
  <c r="D21" i="2"/>
  <c r="C21" i="2"/>
  <c r="B21" i="2"/>
  <c r="AQ20" i="2"/>
  <c r="AL20" i="2"/>
  <c r="AG20" i="2"/>
  <c r="AB20" i="2"/>
  <c r="Q20" i="2"/>
  <c r="E20" i="2"/>
  <c r="D20" i="2"/>
  <c r="C20" i="2"/>
  <c r="B20" i="2"/>
  <c r="F20" i="2" s="1"/>
  <c r="AQ19" i="2"/>
  <c r="AL19" i="2"/>
  <c r="AG19" i="2"/>
  <c r="AB19" i="2"/>
  <c r="Q19" i="2"/>
  <c r="E19" i="2"/>
  <c r="D19" i="2"/>
  <c r="C19" i="2"/>
  <c r="B19" i="2"/>
  <c r="AQ18" i="2"/>
  <c r="AL18" i="2"/>
  <c r="AG18" i="2"/>
  <c r="AB18" i="2"/>
  <c r="Q18" i="2"/>
  <c r="E18" i="2"/>
  <c r="D18" i="2"/>
  <c r="C18" i="2"/>
  <c r="B18" i="2"/>
  <c r="F18" i="2" s="1"/>
  <c r="AQ17" i="2"/>
  <c r="AL17" i="2"/>
  <c r="AG17" i="2"/>
  <c r="AB17" i="2"/>
  <c r="Q17" i="2"/>
  <c r="E17" i="2"/>
  <c r="D17" i="2"/>
  <c r="C17" i="2"/>
  <c r="B17" i="2"/>
  <c r="AQ16" i="2"/>
  <c r="AL16" i="2"/>
  <c r="AG16" i="2"/>
  <c r="AB16" i="2"/>
  <c r="Q16" i="2"/>
  <c r="E16" i="2"/>
  <c r="D16" i="2"/>
  <c r="C16" i="2"/>
  <c r="B16" i="2"/>
  <c r="F16" i="2" s="1"/>
  <c r="AQ15" i="2"/>
  <c r="AL15" i="2"/>
  <c r="AG15" i="2"/>
  <c r="AB15" i="2"/>
  <c r="Q15" i="2"/>
  <c r="E15" i="2"/>
  <c r="D15" i="2"/>
  <c r="C15" i="2"/>
  <c r="B15" i="2"/>
  <c r="AQ14" i="2"/>
  <c r="AL14" i="2"/>
  <c r="AG14" i="2"/>
  <c r="AB14" i="2"/>
  <c r="Q14" i="2"/>
  <c r="E14" i="2"/>
  <c r="D14" i="2"/>
  <c r="C14" i="2"/>
  <c r="B14" i="2"/>
  <c r="F14" i="2" s="1"/>
  <c r="AQ13" i="2"/>
  <c r="AL13" i="2"/>
  <c r="AG13" i="2"/>
  <c r="AB13" i="2"/>
  <c r="Q13" i="2"/>
  <c r="E13" i="2"/>
  <c r="D13" i="2"/>
  <c r="C13" i="2"/>
  <c r="B13" i="2"/>
  <c r="AQ12" i="2"/>
  <c r="AL12" i="2"/>
  <c r="AG12" i="2"/>
  <c r="AB12" i="2"/>
  <c r="Q12" i="2"/>
  <c r="E12" i="2"/>
  <c r="D12" i="2"/>
  <c r="C12" i="2"/>
  <c r="B12" i="2"/>
  <c r="F12" i="2" s="1"/>
  <c r="AQ11" i="2"/>
  <c r="AL11" i="2"/>
  <c r="AG11" i="2"/>
  <c r="AB11" i="2"/>
  <c r="Q11" i="2"/>
  <c r="E11" i="2"/>
  <c r="D11" i="2"/>
  <c r="C11" i="2"/>
  <c r="B11" i="2"/>
  <c r="AQ10" i="2"/>
  <c r="AL10" i="2"/>
  <c r="AG10" i="2"/>
  <c r="AB10" i="2"/>
  <c r="Q10" i="2"/>
  <c r="E10" i="2"/>
  <c r="D10" i="2"/>
  <c r="C10" i="2"/>
  <c r="B10" i="2"/>
  <c r="F10" i="2" s="1"/>
  <c r="AQ9" i="2"/>
  <c r="AL9" i="2"/>
  <c r="AG9" i="2"/>
  <c r="AB9" i="2"/>
  <c r="Q9" i="2"/>
  <c r="E9" i="2"/>
  <c r="D9" i="2"/>
  <c r="C9" i="2"/>
  <c r="B9" i="2"/>
  <c r="AQ8" i="2"/>
  <c r="AL8" i="2"/>
  <c r="AG8" i="2"/>
  <c r="AB8" i="2"/>
  <c r="Q8" i="2"/>
  <c r="E8" i="2"/>
  <c r="D8" i="2"/>
  <c r="C8" i="2"/>
  <c r="B8" i="2"/>
  <c r="F8" i="2" s="1"/>
  <c r="AQ7" i="2"/>
  <c r="AL7" i="2"/>
  <c r="AG7" i="2"/>
  <c r="AB7" i="2"/>
  <c r="Q7" i="2"/>
  <c r="E7" i="2"/>
  <c r="D7" i="2"/>
  <c r="C7" i="2"/>
  <c r="B7" i="2"/>
  <c r="AQ6" i="2"/>
  <c r="AL6" i="2"/>
  <c r="AG6" i="2"/>
  <c r="AB6" i="2"/>
  <c r="Q6" i="2"/>
  <c r="E6" i="2"/>
  <c r="D6" i="2"/>
  <c r="C6" i="2"/>
  <c r="B6" i="2"/>
  <c r="F6" i="2" s="1"/>
  <c r="AQ4" i="2"/>
  <c r="AL4" i="2"/>
  <c r="AG4" i="2"/>
  <c r="AB4" i="2"/>
  <c r="Q4" i="2"/>
  <c r="E4" i="2"/>
  <c r="D4" i="2"/>
  <c r="C4" i="2"/>
  <c r="B4" i="2"/>
  <c r="AQ3" i="2"/>
  <c r="AL3" i="2"/>
  <c r="AG3" i="2"/>
  <c r="AB3" i="2"/>
  <c r="Q3" i="2"/>
  <c r="E3" i="2"/>
  <c r="D3" i="2"/>
  <c r="C3" i="2"/>
  <c r="B3" i="2"/>
  <c r="F3" i="2" s="1"/>
  <c r="W27" i="1"/>
  <c r="T21" i="1"/>
  <c r="F4" i="2" l="1"/>
  <c r="F7" i="2"/>
  <c r="F9" i="2"/>
  <c r="F11" i="2"/>
  <c r="F13" i="2"/>
  <c r="F15" i="2"/>
  <c r="F17" i="2"/>
  <c r="F19" i="2"/>
  <c r="F21" i="2"/>
  <c r="F23" i="2"/>
  <c r="F25" i="2"/>
  <c r="F33" i="2"/>
  <c r="F35" i="2"/>
  <c r="F37" i="2"/>
  <c r="F39" i="2"/>
  <c r="F41" i="2"/>
  <c r="F43" i="2"/>
  <c r="F45" i="2"/>
  <c r="F47" i="2"/>
  <c r="F49" i="2"/>
  <c r="F51" i="2"/>
  <c r="F53" i="2"/>
  <c r="F55" i="2"/>
  <c r="F57" i="2"/>
  <c r="F59" i="2"/>
  <c r="B61" i="2"/>
  <c r="F61" i="2" s="1"/>
  <c r="F62" i="2"/>
  <c r="F64" i="2"/>
  <c r="F66" i="2"/>
  <c r="F68" i="2"/>
  <c r="F70" i="2"/>
  <c r="F72" i="2"/>
  <c r="F74" i="2"/>
  <c r="Q61" i="2"/>
  <c r="A5" i="1"/>
  <c r="A6" i="1" s="1"/>
  <c r="A7" i="1" s="1"/>
  <c r="A8" i="1" s="1"/>
  <c r="A9" i="1" s="1"/>
  <c r="A10" i="1" s="1"/>
  <c r="A11" i="1" s="1"/>
  <c r="A12" i="1" s="1"/>
  <c r="A13" i="1" s="1"/>
  <c r="A14" i="1" s="1"/>
  <c r="A15" i="1" s="1"/>
  <c r="A16" i="1" s="1"/>
  <c r="A17" i="1" s="1"/>
  <c r="A18" i="1" s="1"/>
  <c r="A19" i="1" s="1"/>
  <c r="A2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Eskelin, Kristine</author>
  </authors>
  <commentList>
    <comment ref="Q25" authorId="0" shapeId="0" xr:uid="{00000000-0006-0000-0000-000001000000}">
      <text>
        <r>
          <rPr>
            <b/>
            <sz val="9"/>
            <color indexed="81"/>
            <rFont val="Tahoma"/>
            <family val="2"/>
          </rPr>
          <t>Eskelin, Kristine:</t>
        </r>
        <r>
          <rPr>
            <sz val="9"/>
            <color indexed="81"/>
            <rFont val="Tahoma"/>
            <family val="2"/>
          </rPr>
          <t xml:space="preserve">
Land conversion analysis program</t>
        </r>
      </text>
    </comment>
  </commentList>
</comments>
</file>

<file path=xl/sharedStrings.xml><?xml version="1.0" encoding="utf-8"?>
<sst xmlns="http://schemas.openxmlformats.org/spreadsheetml/2006/main" count="1491" uniqueCount="432">
  <si>
    <t>I. Contact Information</t>
  </si>
  <si>
    <t>Lead Water Management District Name</t>
  </si>
  <si>
    <t>Local Government</t>
  </si>
  <si>
    <t>WMD Project Manager Name, Phone and Email</t>
  </si>
  <si>
    <t>II. Spring Information</t>
  </si>
  <si>
    <t>Spring Name</t>
  </si>
  <si>
    <t>Does the Spring have an Impairment? If so, does it have a BMAP?</t>
  </si>
  <si>
    <t>Does the Spring have an MFL, and, if so, is it in recovery or prevention?</t>
  </si>
  <si>
    <t>III. Project Information</t>
  </si>
  <si>
    <t>Project Name</t>
  </si>
  <si>
    <t>County</t>
  </si>
  <si>
    <t>Project Location - Latitude of project</t>
  </si>
  <si>
    <t>Project Location - Longitude of project</t>
  </si>
  <si>
    <t>Project Type</t>
  </si>
  <si>
    <t>Project description</t>
  </si>
  <si>
    <t>Is the Project Listed in a BMAP (or Annual Update)?</t>
  </si>
  <si>
    <t>Is the Project Listed in a Recovery/Prevention Strategy or Identified in a Regional Water Supply Plan as Benefitting an MFL?</t>
  </si>
  <si>
    <t>IV. Water Quality</t>
  </si>
  <si>
    <t>VI. Land Acquisition</t>
  </si>
  <si>
    <t>Does this Project Have Water Quality Benefits?</t>
  </si>
  <si>
    <t>N Reduced (lbs/yr)</t>
  </si>
  <si>
    <t>Sediment reduced (in lbs/yr)</t>
  </si>
  <si>
    <t>Does this Project Have Water Quantity Benefits?</t>
  </si>
  <si>
    <t>Quantity of Water Made Available (MGD)</t>
  </si>
  <si>
    <t>Acres to be Acquired</t>
  </si>
  <si>
    <t>VI. Project Time and Cost</t>
  </si>
  <si>
    <t>State Funding Requested</t>
  </si>
  <si>
    <t>Local Match</t>
  </si>
  <si>
    <t>WMD Match</t>
  </si>
  <si>
    <t>VII. Other</t>
  </si>
  <si>
    <t>Third Party Match</t>
  </si>
  <si>
    <t>Anticipated Start Date</t>
  </si>
  <si>
    <t>Anticipated End Date</t>
  </si>
  <si>
    <t>Is this a multi-year project?</t>
  </si>
  <si>
    <t>Additional Information</t>
  </si>
  <si>
    <t>I. TOTAL PROJECT COST</t>
  </si>
  <si>
    <t>Count</t>
  </si>
  <si>
    <t>DEP/State Funding Amount</t>
  </si>
  <si>
    <t>Local Match Amount</t>
  </si>
  <si>
    <t>WMD Match Amount</t>
  </si>
  <si>
    <t>TOTAL Project Cost</t>
  </si>
  <si>
    <t>Local Match - Cash</t>
  </si>
  <si>
    <t>Local  Match - In-kind Efforts</t>
  </si>
  <si>
    <t>Local Match - Companion Projects</t>
  </si>
  <si>
    <t>Local  Match - Other</t>
  </si>
  <si>
    <t>WMD  Match - Cash</t>
  </si>
  <si>
    <t>WMD Match - In-kind Efforts</t>
  </si>
  <si>
    <t>WMD Match - Companion Projects</t>
  </si>
  <si>
    <t>WMD Match - Other</t>
  </si>
  <si>
    <t>Third Party Funding</t>
  </si>
  <si>
    <t>TOTAL Year 1 Funding</t>
  </si>
  <si>
    <t>WMD  Match Amount</t>
  </si>
  <si>
    <t>TOTAL Year 3 Funding</t>
  </si>
  <si>
    <t>TOTAL Year 4 Funding</t>
  </si>
  <si>
    <t>TOTAL Year 5 Funding</t>
  </si>
  <si>
    <t>II. Year 1 - Project Funding Breakout</t>
  </si>
  <si>
    <t>TOTAL Year 2 Funding</t>
  </si>
  <si>
    <t>II. Year 2 - Project Funding Breakout</t>
  </si>
  <si>
    <t>No Impairment</t>
  </si>
  <si>
    <t>No MFL</t>
  </si>
  <si>
    <t>Agricultural BMPs</t>
  </si>
  <si>
    <t>Yes</t>
  </si>
  <si>
    <t>Impairment, No BMAP or RAP</t>
  </si>
  <si>
    <t>MFL - Meeting</t>
  </si>
  <si>
    <t>Water Conservation</t>
  </si>
  <si>
    <t>No</t>
  </si>
  <si>
    <t>BMAP or RAP</t>
  </si>
  <si>
    <t>MFL - Prevention</t>
  </si>
  <si>
    <t>Hydrologic Restoration</t>
  </si>
  <si>
    <t>No, but intended to be incorporated in next BMAP Annual Update</t>
  </si>
  <si>
    <t>MFL - Recovery</t>
  </si>
  <si>
    <t>Land Acquisition</t>
  </si>
  <si>
    <t>Reuse</t>
  </si>
  <si>
    <t>Wastewater Collection &amp; Treatment</t>
  </si>
  <si>
    <t>Stormwater</t>
  </si>
  <si>
    <t>Other Water Quality</t>
  </si>
  <si>
    <t>Other Water Quantity</t>
  </si>
  <si>
    <t>Does the Spring have an impairment? If so, does it have a BMAP?</t>
  </si>
  <si>
    <t>Column F</t>
  </si>
  <si>
    <t>Column G</t>
  </si>
  <si>
    <t>Column L</t>
  </si>
  <si>
    <t>Column N</t>
  </si>
  <si>
    <t>Column O</t>
  </si>
  <si>
    <t>Column P</t>
  </si>
  <si>
    <t>Column S</t>
  </si>
  <si>
    <t>Column AB</t>
  </si>
  <si>
    <t>N/A</t>
  </si>
  <si>
    <t>SJRWMD</t>
  </si>
  <si>
    <t xml:space="preserve">Ramesh Buch,  (386) 312-2362,  rbuch@sjrwmd.com   </t>
  </si>
  <si>
    <t>Volusia Blue</t>
  </si>
  <si>
    <t>Volusia Blue  Wetland Recharge Project</t>
  </si>
  <si>
    <t xml:space="preserve">Volusia </t>
  </si>
  <si>
    <t>The project site is an active borrow pit currently in commercial operation.  Acquisition (fee simple) of the site will serve as the initial phase of a multi-phase project to provide water quality treatment and aquifer recharge (up to 5 MGD) to benefit Volusia Blue Spring.  Recharge sources will include stormwater, advanced treated reuse and surface water from the St. Johns River.  Volusia Blue Spring is an Outstanding Florida Spring, has an established MFL that is in prevention and an adopted TMDL. Upon completion, the project will provide significant recharge of high quality water to the spring, will mitigate groundwater pumping impacts and help the spring achieve future MFL discharge thresholds. The future operation and management of the constructed project will be the responsibility of the local utility members of the West Volusia Water Suppliers group. The cost estimate includes land acquisition, appraisals and due diligence, and design/permitting support.</t>
  </si>
  <si>
    <t xml:space="preserve">Fee simple acquisition  and design/permitting of the site will serve as the initial phase of a multi-phase project to provide water quality treatment and aquifer recharge to benefit Volusia Blue Spring.  </t>
  </si>
  <si>
    <t>multiple</t>
  </si>
  <si>
    <t>Dale Jenkins, (386)312-2304, drjenkins@sjrwmd.com</t>
  </si>
  <si>
    <t xml:space="preserve">Silver, Volusia Blue, Wekiwa-Rock, DeLeon, or Gemini </t>
  </si>
  <si>
    <t xml:space="preserve">Onsite treatment and disposal system remediation plan implementation </t>
  </si>
  <si>
    <t>A grant reimbursement program to offset homeowner costs for septic tank remediation plan implementation pursuant to 373.807, F.S.  Specifically, to offset homeowner costs associated with installing septic system nitrogen removal technologies required under the Florida Springs and Aquifer Protection Act.</t>
  </si>
  <si>
    <t>355-1,060 (based on $1 million and cost between $5k and $15k per tank and 5.3 lb./yr./tank)</t>
  </si>
  <si>
    <t>Department and District funding cap of $7,500 per installation. The local government will fund the balance.</t>
  </si>
  <si>
    <t>City of Deltona</t>
  </si>
  <si>
    <t xml:space="preserve">Deltona Reclaimed Water (RCW) Retrofits </t>
  </si>
  <si>
    <t>Volusia</t>
  </si>
  <si>
    <t>Reclaimed water retrofits in Deltona Part A (Dewey Boster), B (Live Oak), C (Coventry), and D (Lake Baton), for a total of 421 units, plus a sports complex.  The project is located in the Priority Focus Area for Volusia Blue Springs and supports the Prevention/Recovery Strategy for the spring.</t>
  </si>
  <si>
    <t>The project replaces the current potable water irrigation source with reclaimed water distribution mains. The quantity of reclaimed water made available is 0.164 MGD.</t>
  </si>
  <si>
    <t>City of Ocala</t>
  </si>
  <si>
    <t>Silver</t>
  </si>
  <si>
    <t>Ocala Lower Floridan Aquifer (LFA) Conversion (Phase 1)</t>
  </si>
  <si>
    <t>Marion</t>
  </si>
  <si>
    <t xml:space="preserve">This natural systems project includes the construction of three, 24-inch diameter Lower Floridan aquifer (LFA) production wells, each with a capacity of 5.0 MGD. This non-traditional LFA water supply source will support flow improvements to Silver Springs by replacing current permitted withdrawals from the Upper Floridan aquifer (UFA) that are now located 4-miles closer to Silver Springs. The estimated modeled flow benefit to Silver Springs is nearly 14 cubic feet per second (cfs) which exceeds the 10.3 cfs documented need within the Silver Springs Prevention/Recovery Strategy. This flow increase to the spring is approximately 8.9 MGD.  Also, based on the results of the APT performed on the test well, each well should easily be able to produce 5 MGD. </t>
  </si>
  <si>
    <t xml:space="preserve">The benefit, or flow increase of approximately 8.9 MGD is 134 % of the required benefit at Silver Springs (13.8 cfs / 10.3 cfs). Multi-year effort will include future construction of treatment facilities to treat and then distribute the water.  A value engineering study will be performed by the City to determine the most cost-effective means to treat the new potable supply. Conservatively, the cost estimates for future construction phases of the treatment facility are reported in the 5-year budget projection at the high end of the range and are subject to change.         </t>
  </si>
  <si>
    <t xml:space="preserve">Ocala Southwood Villas &amp; East Lake Weir Septic Tank Connections </t>
  </si>
  <si>
    <t>Connect 100 Septic Tanks in the Silver Springs Priority Focus Area in  Ocala (Southwood Villas: 71 units and SE Lake Weir: 29 units) to the City of Ocala WRF#2 wastewater treatment plant for advanced wastewater treatment. The project supports the Silver Springs BMAP.</t>
  </si>
  <si>
    <t xml:space="preserve">This is supportive/part of Silver Springs BMAP project number S035 - Ocala's Citywide Septic Tank and Well Elimination Program. Estimated water quality improvements include a TN nutrient-load reduction of 1,024 lbs./yr. TN.  </t>
  </si>
  <si>
    <t>City of Altamonte Springs</t>
  </si>
  <si>
    <t>Wekiwa-Rock</t>
  </si>
  <si>
    <t>Altamonte Springs Regional Water Reclamation Facility (RWRF) Process Improvements for Advance Wastewater Treatment (AWT)</t>
  </si>
  <si>
    <t xml:space="preserve">Seminole </t>
  </si>
  <si>
    <t xml:space="preserve">The proposed project consists of treatment process improvements at the Altamonte Springs Regional Wastewater Reclamation Facility from secondary to advanced wastewater treatment standards and nutrient effluent concentrations to 3 milligrams per liter (mg/I) for TN and 1 mg/I for TP. The plant is located in the Wekiwa-Rock Springs Priority Focus Area, and the process improvements benefit the Wekiwa-Rock Springs BMAP, the Lake Jesup BMAP and the Lake Apopka TMDL.  </t>
  </si>
  <si>
    <t>Jan. 15, 2019</t>
  </si>
  <si>
    <t xml:space="preserve">The city identified that $2 million in support of this project was directly requested of FDEP, and  that FDEP agreed upon that funding amount.  This is the reason that the FDEP portion is indicated to be $2M where the WMD match is $1.5, which is the district's project maximum.  The applicant has, however, stated the project can move forward without FDEP funding.  </t>
  </si>
  <si>
    <t>Orange County Utilities</t>
  </si>
  <si>
    <t>OCU Waterwise Neighbor Program - Year 3</t>
  </si>
  <si>
    <t>Orange</t>
  </si>
  <si>
    <t>The project involves the continuation (year 3) of the County's comprehensive program to improve water conservation in about 300 new construction and 300 existing homes.  The program is available to all properties (within the SJRWMD) supplied water by the Orange County Utilities Department. Their service area includes multiple parts of the county, with a portion being within in the Wekiwa-Rock PFA.</t>
  </si>
  <si>
    <t xml:space="preserve">Program includes all of Orange County service area, which is partly within the Wekiwa-Rock springs area, and the PFA. </t>
  </si>
  <si>
    <t>Ocala Lake Wyomina Drainage Retention Area (DRA) Retrofit</t>
  </si>
  <si>
    <t>The project includes the reshaping a drainage retention area (DRA) and installing a layer of bioactivated water quality improvement media in the DRA that serves 166-acres and is within the Silver Springs Priority Focus Area. The project also includes new conveyance systems that connect to an aquifer recharge well.  Implementation of the best-management practices (BMPs) will help meet the nutrient reduction requirement of the Silver Springs BMAP.</t>
  </si>
  <si>
    <t>This project will improve water quality by implementing a combination of stormwater improvement BMPs. The project is estimated to provide a nutrient-load reduction of approximately 166 lbs./yr. TN.</t>
  </si>
  <si>
    <t xml:space="preserve">Private Entity project in Marion County- connect to the City of Ocala system   </t>
  </si>
  <si>
    <t>Equity Lifestyle Properties - Spanish Oaks Package Plant Connection</t>
  </si>
  <si>
    <t xml:space="preserve">Demolish the existing Spanish Oaks  package plant that is located approximately 2.2-miles from Silver Springs, within the Priority Focus Area  and BMAP area for the springs.  The package plant currently serves 459 homes on 70 acres (fully-developed), The project includes a lift station and transmission system construction to connect the flow to be treated at the City of Ocala WRF#2 wastewater treatment plant for advanced wastewater treatment. </t>
  </si>
  <si>
    <t xml:space="preserve">FDEP Wastewater Permit: WWTP FLA010744; BMAP WWTF#17 </t>
  </si>
  <si>
    <t>Deltona West Volusia Water Suppliers (WVWS) Aquifer Recharge Phase 1</t>
  </si>
  <si>
    <t xml:space="preserve">This natural systems restoration project for Volusia Blue Springs provides aquifer recharge to the UFA through construction of a 20-acre Rapid Infiltration Basin (RIB).  The RIB will accept up to 1.0 MGD of reclaimed water, treated surface water and stormwater. The project is located in the Priority Focus Area, and will support the MFL Recovery Strategy for Volusia Blue Springs.  The benefits are estimated to be 2.06% of the recovery requirement for the springs. </t>
  </si>
  <si>
    <t>This is a multi-jurisdictional, jointly funded project for the West Volusia Water Suppliers (WVWS) group and part of the Volusia Blue Springs master plan and is listed in the Prevention/Recovery Strategy (Project 3). This is a single project that is a stand alone project, where future and past efforts support this phase. The city has estimated a water supply benefit of 0.5 MGD from the application of 1.0 MGD to the RIB.</t>
  </si>
  <si>
    <t>Volusia County</t>
  </si>
  <si>
    <t>Volusia County Water Conservation</t>
  </si>
  <si>
    <t xml:space="preserve">This project includes implementation of a water conservation infrastructure for Volusia County Utilities. The Sensus Flexnet system will be installed on production wells and flushing units to assist in the reduction of unaccounted for water use. The project is estimated to conserve 0.22 MGD and is supportive of the Prevention/Recovery Strategy for Volusia Blue Springs.  </t>
  </si>
  <si>
    <t xml:space="preserve">The county service area includes parts of the Volusia Blue, and the Gemini Springsheds.   </t>
  </si>
  <si>
    <t>City of Ocoee</t>
  </si>
  <si>
    <t>Ocoee Windermere Groves Reclaimed Water (RCW) Retrofit</t>
  </si>
  <si>
    <t xml:space="preserve">The project includes the extension of reclaimed water lines to the 128-home Windermere Groves neighborhood, replacing the current use of potable water for irrigation. The quantity of reclaimed water made available is 0.015 MGD.  The project is in the Wekiwa-Rock Springshed, and just outside of the Priority Focus Area . </t>
  </si>
  <si>
    <t>Jan, 2019</t>
  </si>
  <si>
    <t>July. 2019</t>
  </si>
  <si>
    <t xml:space="preserve">The city requires connection to reclaimed within 45-days of availability. </t>
  </si>
  <si>
    <t>Marion County</t>
  </si>
  <si>
    <t>Marion County SE108 Water Main Interconnect</t>
  </si>
  <si>
    <t xml:space="preserve">This natural systems project includes the construction of a water main interconnect for two existing potable water systems.  It will relocate the withdrawals approximately 6.5-miles farther from Silver Springs. The project supports the prevention/recovery strategy for Silver Springs, which documents the total flow increase needed is 10.3 cfs. The relocation of 0.12 MGD of withdrawals from Silver Springs Shores to Spruce Creek Golf and Country Club shows a modeled benefit of 0.04 cfs of flow increase at Silver Springs, or 0.03 MGD provided to the resource.  The total flow increase needed as documented in the Silver Springs Protection Strategy is 10.3 cfs. </t>
  </si>
  <si>
    <t xml:space="preserve">The water quantity made available  to Silver Springs flow is 0.03 MGD (0.04cfs).  </t>
  </si>
  <si>
    <t>City of Green Cove Springs</t>
  </si>
  <si>
    <t xml:space="preserve">Green Cove </t>
  </si>
  <si>
    <t>Green Cove Springs Harbor Road WWTF Expansion, Phase 1 (Reclaimed Water Pumping System)</t>
  </si>
  <si>
    <t>Clay</t>
  </si>
  <si>
    <t>The project will provide reclaimed water storage and pumping capabilities for the City’s recently completed reclaimed water transmission system. The improvements include a 1.25 Million Gallon Ground Storage Tank and a reclaimed water pumping station with hydropneumatic tank. The quantity of reclaimed water made available is 0.200 MGD.</t>
  </si>
  <si>
    <t xml:space="preserve">Green Cove Springs does not have a TMDL or BMAP, and a springshed boundary has not been delineated for this spring. (This project does fall within the LSJR Main Stem  TMDL/BMAP.)  This project is not expected to received SJRWMD Cost Share funding due to budget constraints. The State Funding Requested is 33% of the construction cost in order to meet the local government's  expectations for funding.   </t>
  </si>
  <si>
    <t xml:space="preserve">Marion County </t>
  </si>
  <si>
    <t xml:space="preserve">Marion County Silver Springs Unit 23 CP#75 Stormwater Retrofit of 3 Drainage Retention Areas (DRA's) </t>
  </si>
  <si>
    <t xml:space="preserve">This project will retrofit three drainage retention areas (DRAs) in the Silver Springs Shores, Unit 23 subdivision (DRAs 7276, 7280, and 7387) with a 125-acres drainage area. The retrofit includes the addition of Bold and Gold biosorptive activated media to the drainage areas to promote denitrification. The DRAs are 3.5-miles south of Silver Springs in southeast Marion County, and within the Priority Focus Area and BMAP. </t>
  </si>
  <si>
    <t xml:space="preserve"> Stormwater pipes and structures will be replaced or added to improve conveyance to the DRAs and maximize treatment potential. A stand-alone phase of a master plan that includes 6 project in the Silver Springs PPZ; each project includes 3-5 DRAs. The State Funding Requested is 33% of the construction cost in order to meet the local government's  expectations for funding.     </t>
  </si>
  <si>
    <t xml:space="preserve">City of Apopka  </t>
  </si>
  <si>
    <t xml:space="preserve">Wekiwa-Rock  </t>
  </si>
  <si>
    <t xml:space="preserve">Apopka City Hall Irrigation Retrofit </t>
  </si>
  <si>
    <t xml:space="preserve">This project is for the retrofit of the irrigation system at Apopka City Hall. Other external efforts with the City will replace current landscaping with Florida Friendly plants that will result in a lower demand for water and fertilizer  Also, the City Hall grounds will be used as a public information area for water conservation practices. The project site is located in the Wekiwa-Rock Priority  Focus Area.      </t>
  </si>
  <si>
    <t xml:space="preserve">This project is not expected to received SJRWMD Cost Share funding due to budget constraints. The State Funding Requested is 50% of the construction cost in order to meet the local government's expectations for funding of this water conservation project.  </t>
  </si>
  <si>
    <t xml:space="preserve">Wekiwa-Rock </t>
  </si>
  <si>
    <t>Ocoee Hammocks Reclaimed Water (RCW) Retrofit</t>
  </si>
  <si>
    <t xml:space="preserve">Retrofit of residential area to supply reclaimed water and replace the use of potable water for irrigation.  The project includes an area with 125 homes for retrofit. The quantity of reclaimed water made available is 0.02 MGD. The project site is located in the Wekiwa-Rock Priority  Focus Area.   </t>
  </si>
  <si>
    <t xml:space="preserve">The city requires connection to reclaimed within 45-days of availability. This project is not expected to received SJRWMD Cost Share funding due to budget constraints. The State Funding Requested is 33% of the construction cost in order to meet the local government's  expectations for funding.    </t>
  </si>
  <si>
    <t>SRWMD</t>
  </si>
  <si>
    <t>Ben Glass, 386-362-1001, BHG@SRWMD.org</t>
  </si>
  <si>
    <t>Santa Fe River Springs group, Suwannee River Springs, and Wacissa River Springs Group</t>
  </si>
  <si>
    <t>Precision Ag - 2</t>
  </si>
  <si>
    <t>Districtwide</t>
  </si>
  <si>
    <t>Multiple Locations</t>
  </si>
  <si>
    <t>The project will provide cost share funds to agriculture producers within the District, with the priority given to producers within a Priority Focus Area, then those within a Basin Management Action Plan. Among other things the project will assist producers in implementing practices that allow for precision nutrient and irrigation management. Both of these result in significant nutrient loading reductions and some water conservation.</t>
  </si>
  <si>
    <t>Agriculture producer's contribution in the form of their portion of the cost-share. The benefits are an annual average benefit for the 10-year life of the cost-share technology. (Total benefit over 10 years is 3,562,500)</t>
  </si>
  <si>
    <t>City of Lake City (REDI community)</t>
  </si>
  <si>
    <t>Patrick Webster, 386-362-1001, Patrick.Webster@srwmd.org</t>
  </si>
  <si>
    <t xml:space="preserve"> Ichetucknee Springs.</t>
  </si>
  <si>
    <t>Ichetucknee Springs Quality and Quantity Enhancement</t>
  </si>
  <si>
    <t>Columbia</t>
  </si>
  <si>
    <t>This project proposes to nearly triple the quantity of water that can be treated and recharged at the previously-constructed ISWQIP treatment wetland by adding gravity flow capability and a recharge well. The project currently treats about 1 MGD of wastewater. This project would increase wetland polishing to 3 MGD, matching the City’s permitted capacity. This would also add wet-weather reliability to the current project, reduce the potential for offsite flooding, and simplify normal operations. With effluent directed to the wetland and recharge well, ET losses on the remaining sprayfields would be reduced, further increasing net aquifer recharge. Additional recharge is estimated to be up to 2 MGD. Water quality improvements for nitrogen are expected to increase from about 16,000 lb./yr. of removal to about 35,000 lb./yr. (current flow) or 44,000 lb./yr. (full flow) of removal. Monthly monitoring of surface water is proposed from project initiation for 36 months to measure and report project performance.</t>
  </si>
  <si>
    <t>yes</t>
  </si>
  <si>
    <t>Local match is in-kind services and anticipated WQ sampling costs</t>
  </si>
  <si>
    <t>Bob Heeke, 386-362-1001, RGH@SRWMD.org</t>
  </si>
  <si>
    <t>Santa Fe Spring, Oleno Rise</t>
  </si>
  <si>
    <t>Bradford County Silviculture Enhancement &amp; Recharge Project</t>
  </si>
  <si>
    <t>Bradford</t>
  </si>
  <si>
    <t xml:space="preserve">The Project will take place in Bradford County and enhance opportunities for aquifer recharge for the silvicultural lands and areas with surplus surface waters.  This project will build on previous work  completed by the District and Rayonier at Brooks Sink.  Historic silvicultural drainage systems may be used to direct water to control structures or recharge wells.  Replacement of two drainage wells near Lake Sampson will also be pursued as an opportunity for additional recharge. </t>
  </si>
  <si>
    <t>TBD</t>
  </si>
  <si>
    <t>This project supports the "Lower Santa Fe and Ichetucknee River Prevention and Recovery Strategy", Table A2 "Future Water Resource Development Concepts".  Additional acreage may be required.</t>
  </si>
  <si>
    <t>Kevin Flavin, 386-362-1001, JKF@SRWMD.org</t>
  </si>
  <si>
    <t>Priority springs on the Upper Suwannee River including White Springs and Suwannee Springs</t>
  </si>
  <si>
    <t>Bee Haven Bay Water Resource Development (WRD) Project</t>
  </si>
  <si>
    <t>Hamilton</t>
  </si>
  <si>
    <t>The project concept provides for surface water storage in a formerly mined area known as Bee Haven Bay.  The project area includes 1800 acres that would be improved to provide enhanced surface water storage of stormwater, which would be available as an alternative water supply.  Nutrien would commit to O&amp;M for the pumps, piping, and water quality monitoring.  Once established this location could be enhanced in the future by contouring additional flow to this area or pairing the location with a recharge well.</t>
  </si>
  <si>
    <t>TBD, O&amp;M</t>
  </si>
  <si>
    <t xml:space="preserve">This project is in the Upper Suwannee River water resource caution area. This project supports the North Florida Regional Water Supply Plan, although not listed this project supports the objectives of the plan. </t>
  </si>
  <si>
    <t>Ichetucknee Springs, Madison Blue Spring, Troy Spring</t>
  </si>
  <si>
    <t>Sustainable Suwannee - Forestry Cost Share Pilot Project</t>
  </si>
  <si>
    <t>Columbia, Lafayette, Madison, Suwannee</t>
  </si>
  <si>
    <t>The Suwannee River Water Management District (SRWMD or District) is proposing a cost-share program that would benefit springs by encouraging land use such as silviculture that use less water and reduce potential nutrient inputs into surface or groundwaters.  Three Outstanding Florida Springs’, Ichetucknee, Madison Blue and Troy Springs, Primary or Restoration Focus Areas (PFA)s of their respective Springshed will be addressed for potential opportunities.  Approximately 3000 acres may be enrolled.</t>
  </si>
  <si>
    <t>Applicants contribution in the form of their portion of the cost-share. This project supports the "Lower Santa Fe and Ichetucknee River Prevention and Recovery Strategy", Table A2 "Future Water Resource Development Concepts".  TN is based on the "Land Conversion Analysis Program."</t>
  </si>
  <si>
    <t>Gilchrist County, Levy County</t>
  </si>
  <si>
    <t>Fanning, Little Fanning, Manatee</t>
  </si>
  <si>
    <t>Septic Tank Upgrade/Conversions in the Fanning-Manatee Priority Focus Area</t>
  </si>
  <si>
    <t>Gilchrist, Levy</t>
  </si>
  <si>
    <t>Upgrade up to 70 septic tanks in the Fanning and Manatee Springs Priority Focus Area.</t>
  </si>
  <si>
    <t xml:space="preserve">The draft Suwannee River BMAP is intended to be incorporated in next BMAP Annual Update.  Nutrient reduction is based on the Springs guidance.  Additional reductions may result depending on the type of innovative system being used.  Refer to DOH "Florida Onsite Sewage Nitrogen Reduction Strategies Study Final report" regarding passive nitrogen technology for new and existing systems. </t>
  </si>
  <si>
    <t>Alachua County, Town of Branford, City of Perry, Lafayette County, Suwannee County</t>
  </si>
  <si>
    <t>Kris Eskelin,386-362-1001, KKE@SRWMD.org</t>
  </si>
  <si>
    <t>Branford Spring, Spring Creek Spring, Poe Spring, Ruth Springs and Charles Spring</t>
  </si>
  <si>
    <t>Spring Sediment Removal and Habitat Restoration</t>
  </si>
  <si>
    <t>Suwannee, Taylor, Alachua, Lafayette, Suwannee</t>
  </si>
  <si>
    <t>29.95
30.11
29.83
29.99
30.17</t>
  </si>
  <si>
    <t xml:space="preserve"> -82.93
-83.58
-82.65
-82.97
-83.23</t>
  </si>
  <si>
    <t xml:space="preserve">A project to remove sediment and restore natural areas at 5 Springs including Branford Spring, Spring Creek Spring, Poe Spring, Ruth Springs and Charles Spring . Vegetation planting and bank stabilization will prevent further erosion and bank degradation. Poe Spring is a second magnitude Outstanding Florida Spring (OFS) located on the Santa Fe River, a designated Outstanding Florida Water (OFW). </t>
  </si>
  <si>
    <t>A one-time sediment removal from spring head / runs  (2,190 CY combined) and bank stabilization occurs on all projects.  Invasive plants species will be removed. Poe Spring is an Outstanding Florida Spring in the Santa Fe BMAP.  Branford, Charles &amp; Ruth Springs are in the Suwannee BMAP. Poe, Charles &amp; Ruth are 2nd magnitude.  Ruth and Charles have annual nutrient load reductions based on the Engineers calculations.</t>
  </si>
  <si>
    <t>City of Fanning Springs (REDI Community)</t>
  </si>
  <si>
    <t>Fanning Spring</t>
  </si>
  <si>
    <t>Fanning Wastewater Collection System Expansion, Phase IV, WWTF</t>
  </si>
  <si>
    <t>The project is to facilitate the restoration and protection of the Fanning Spring in the Fanning Springs Basin Management Action Plan (BMAP) which flows into the Suwannee River. The project will construct a new Regional Advanced Waste treatment (AWT) Facility with a constructed wetland aquifer recharge system.</t>
  </si>
  <si>
    <t>The first year request is $3million for land acquisition, interim sitework and master planning.  Future request for year two is $6 million, year three is $6 million for a total project of $15 million.  Match funds TBD after design.  Benefits include existing capacity funded to date and future phases as indicated in this submittal.</t>
  </si>
  <si>
    <t>Town of Greenville (REDI Community)</t>
  </si>
  <si>
    <t>Wacissa</t>
  </si>
  <si>
    <t>Greenville Sewer System Improvements Phase 1</t>
  </si>
  <si>
    <t>Madison</t>
  </si>
  <si>
    <t>The project is the design and construction of approximately 10,550 lf of gravity sewer, 40 manholes and one pump station upgrade to phase out approximately 67 septic tanks</t>
  </si>
  <si>
    <t>The second phase is planned for year 3 at a cost of $1.5 million, based on the 2009 Wastewater Collection System Master Plan</t>
  </si>
  <si>
    <t>Eagle Lake Phase II</t>
  </si>
  <si>
    <t>The project provides passive gravity recharge of the upper Floridan aquifer. A gravity recharge well and conveyance would be constructed adjacent to Eagle Lake.  Builds on the current benefits of the existing Eagle Lake project. A recharge well would improve the ability of the mine to beneficially recharge stormwater when water in excess of mining requirements is present on site.   Nutrien would commit to O&amp;M for the piping and water quality monitoring  associated with this well.</t>
  </si>
  <si>
    <t>This project is in the Upper Suwannee River water resource caution area. This project supports the North Florida Regional Water Supply Plan, although not listed this project supports the objectives of the plan. Recharge well will require testing post construction to ensure water quality standards are met.  Testing duration is one year after installation of well.</t>
  </si>
  <si>
    <t>City of Archer (REDI Community)</t>
  </si>
  <si>
    <t>Santa Fe River Springs Group</t>
  </si>
  <si>
    <t xml:space="preserve">Archer Wastewater Systems Improvements Project, Phase 1 </t>
  </si>
  <si>
    <t>Alachua</t>
  </si>
  <si>
    <t>The City of Archer is a small rural community with no centralized wastewater system. All wastewater treatment consists primarily of existing private septic systems, with the exception of two small privately owned wastewater package plants. Both package plants have a history of disrepair and poor function, and have received multiple warning letters and consent orders from the FDEP. Many of the septic systems are aging and subject to failure, with the potential to contaminate groundwater during flood events – a common occurrence in certain areas of the City. It is therefore proposed that the City construct a centralized collection system with advanced wastewater treatment and constructed treatment wetlands to replace the failing septic systems.</t>
  </si>
  <si>
    <t>2012 Santa Fe River Basin BMAP page 24.  This is Phase 1 of a multi-phased project. Completion of this critical phase will lay the groundwork for an additional 158 connections in Phase 2. "Third Party Match" may include: Clean Water State Revolving Fund (FDEP), USDA Rural Development, 319 (EPA), and CDBG funding. Historically, surveys of the septic systems in Archer have shown that over 15% are non-functional (i.e.. disconnected pipes) or in poor condition; many of these have been fixed, but it is anticipated that many more are in disrepair and therefore, we full expect the nutrient removals to be higher than estimated (per FDEP's guidance) when this project is complete. Also, when comparing the number of water utility connections to permitted DOH septic tanks, there are many more water connections on the books. We believe this discrepancy is due to unpermitted septic tanks, and therefore we anticipate that the actual nutrient removal will be higher in the end as those unpermitted systems are found and removed.</t>
  </si>
  <si>
    <t>City of Starke (REDI Community)</t>
  </si>
  <si>
    <t>Alligator Creek Sewer Rehabilitation</t>
  </si>
  <si>
    <t>The lining of approximately 2,300 LF of 18"cast iron gravity sewer along Alligator Creek is deteriorating with severe tuberculation causing constriction in the pipe resulting in severe system overflows discharging raw sewage into Alligator Creek during severe rainfall events. Lining of the pipe will prevent further tuberculation. Project will also provide for rehabilitation/replacement of 11 manholes which are in poor condition and allow for infiltration/inflow into the pipe system.</t>
  </si>
  <si>
    <t>Gainesville Regional Utilities</t>
  </si>
  <si>
    <t>Springs of Lower Santa Fe River and Ichetucknee basin</t>
  </si>
  <si>
    <t>Oakmont Reclaimed Water Main Extension, Phase 3</t>
  </si>
  <si>
    <t>This project will include construction of reclaimed water (RCW) mains for the internal distribution network of the Oakmont Subdivision, Phase 3. The Oakmont Phase 3 pipeline extension will provide RCW for irrigation of 4.85 acres of common areas and 154 residential yards to offset an estimated 49,388 gpd of groundwater use. The project also serves to expand the backbone of GRU's reclaimed water transmission mains, which will allow future addition of groundwater recharge wetlands and/or potable offset irrigation. This project is part of GRU’s multi-phased RCW master plan. This project will provide connection to GRU’s existing RCW system. Construction of the Oakmont Subdivision, Phase 2 project is complete, and GRU will be submitting a request to the District for the cost-share money that was awarded for that project in the near future. The cost of Phase 3 is more than the cost of Phase 2 because more linear feet of pipe will be installed during Phase 3.</t>
  </si>
  <si>
    <t>This project supports the "Lower Santa Fe and Ichetucknee River Prevention and Recovery Strategy", Table A2 "Alachua County Conceptual Reclaimed Water Recharge Projects"</t>
  </si>
  <si>
    <t>Justin Garland, 386-362-1001, JNG@SRWMD.org</t>
  </si>
  <si>
    <t>Middle Suwannee River Springs</t>
  </si>
  <si>
    <t>Accelerating Suwannee River Springs Restoration through Rural Land Conservation and Management Incentives</t>
  </si>
  <si>
    <t>Suwannee</t>
  </si>
  <si>
    <t>This proposed project offers a comprehensive approach to reducing both water quantity and quality impacts in the Middle Suwannee River and springs, simultaneously and cost effectively. The Florida Springs Institute, with input and assistance from Tom Kay, Executive Director, Alachua Conservation Trust, and faculty with Stetson University, propose to negotiate Land Conservation and Management Incentives (LCMIs) to reduce groundwater pumping and nitrogen loading throughout the most vulnerable portions of the Middle Suwannee Springshed.</t>
  </si>
  <si>
    <t>Water and Nitrogen audit of parcels in the Middle Suwannee Springshed to identify 10 parcels (or 4000 acres)  suitable for land management incentives or conservation easements.  The Springs Institute calculated Water Quality assuming an application rate of 250 pounds of nitrogen applied per acre per year and Water Quantity based on Florida Statewide Agricultural Irrigation Demand (FSAID) database for parcels &gt;5 acres.</t>
  </si>
  <si>
    <t>City of Live Oak (REDI Community)</t>
  </si>
  <si>
    <t>Falmouth Spring, Charles Spring, Andersen Spring, and many other smaller springs</t>
  </si>
  <si>
    <t>Live Oak 2nd Street &amp; Evelyn Avenue Wastewater System Extensions, Phase I</t>
  </si>
  <si>
    <t>This Phase I includes the construction of a new wastewater collection system including a new pump station and approximately 3,100 LF of gravity sewer. This initial phase will serve approximately 30 homes. The future Phase II of the project will serve a 20-unit low income apartment complex as well as the potential to serve 30 additional existing single-family homes and 5 area businesses. This work will provide an infrastructure backbone with the potential to provide wastewater collection to a significant number of future connections along the proposed route.</t>
  </si>
  <si>
    <t>MFLs for the Middle Suwannee &amp; Priority Springs are to be set in 2019</t>
  </si>
  <si>
    <t>Live Oak Duval Street &amp; 105th Road Wastewater System Extensions</t>
  </si>
  <si>
    <t>Project is for the construction of a extensions to the existing Live Oak wastewater collection infrastructure including approximately 7,000 LF of 8" PVC gravity sewer and an estimated 23 manholes. This work will serve approximately 30 homes and 3 business locations. This work will provide an infrastructure backbone with the potential to provide wastewater collection to a significant number of future connections along the proposed route.</t>
  </si>
  <si>
    <t xml:space="preserve">MFLs for the Middle Suwannee &amp; Priority Springs are to be set in 2019.  Water quantity is based on expanding the City program for reclaimed water as an alternative water supply. </t>
  </si>
  <si>
    <t>Hunter Creek Aquifer Recharge Project</t>
  </si>
  <si>
    <t>The project provides passive gravity recharge of the upper Floridan aquifer. A gravity recharge well and conveyance would be constructed adjacent to Hunter Creek, downstream of a constructed treatment wetland. A recharge well would improve the ability of the mine to beneficially recharge stormwater when water in excess of mining requirements is present on site.   Nutrien would commit to O&amp;M for the piping and water quality monitoring associated with this well.</t>
  </si>
  <si>
    <t>Southwest</t>
  </si>
  <si>
    <t>Citrus County</t>
  </si>
  <si>
    <t xml:space="preserve">Josh Maden,
352-796-7211 x 4197,
Josh.Madden@swfwmd.state.fl.us
</t>
  </si>
  <si>
    <t>Crystal River / Kings Bay</t>
  </si>
  <si>
    <t>Springs - Citrus County Cambridge Greens Septic to Sewer</t>
  </si>
  <si>
    <t>Citrus</t>
  </si>
  <si>
    <t>Wastewater collection and treatment</t>
  </si>
  <si>
    <t>The project is for the design, permitting, and construction of a regional wastewater collection system necessary for connection of a existing residential homes in the Cambridge Greens area of the Crystal River/Kings Bay springshed. If constructed, a minimum of 240 existing septic systems will convert to County sanitary sewer.</t>
  </si>
  <si>
    <t>Chassahowitzka and Homosassa</t>
  </si>
  <si>
    <t>Mason Creek Force Main Project</t>
  </si>
  <si>
    <t>Construct 4,500 lf of 8-inch force main along Mason Creek Road for the purpose of transporting wastewater flows from the Old Homosassa residential area for future septic to sewer projects as they are implemented over the next ten years.  This force main will help compel up to 2,300 septic tanks in Old Homosassa into the county's' wastewater collection system.</t>
  </si>
  <si>
    <t>up to 50,000</t>
  </si>
  <si>
    <t>Springs - Citrus County Old Homosassa West Septic to Sewer Project</t>
  </si>
  <si>
    <t xml:space="preserve">The project is for the design, permitting, and construction of a regional wastewater collection system necessary for connection of existing residential homes in the Old Homosassa area of the Homosassa springshed. If constructed, a minimum of 95 existing septic systems will convert to County sanitary sewer. </t>
  </si>
  <si>
    <t>City of Brooksville</t>
  </si>
  <si>
    <t>Weeki Wachee</t>
  </si>
  <si>
    <t>Reuse Water to Hernando Oaks Golf Course</t>
  </si>
  <si>
    <t>Hernando</t>
  </si>
  <si>
    <t xml:space="preserve">The City has an existing twelve-inch reuse water line that extends south on the west side of Broad Street (U.S. Highway 41).  At 6197 Broad Street (Brooksville Christian Church), the reuse line extends east under the roadway.  It is at this deviation, that the City desires to connect to the reuse piping and extend an eight (8) inch water reuse line including any other necessary appurtenances along the west side of Broad Street approximately 2,600 feet, then continuing west approximately 4,900 feet into Hernando Oaks Golf Course property, to an already existing pond.  Total distance of piping is approximately 7,500 feet.  </t>
  </si>
  <si>
    <t>City of Crystal River</t>
  </si>
  <si>
    <t>Barbara Nordheim-Shelt,
352-796-7211 x 4288,
Barbara.Nordheim-Shelt@swfwmd.state.fl.us</t>
  </si>
  <si>
    <t>SW IMP - Water Quality - Hunter Springs Stormwater Modification</t>
  </si>
  <si>
    <t>-82.59377</t>
  </si>
  <si>
    <t>Design, permitting and construction of a modification to an existing drainage retention area which will improve stormwater quality discharged to the Hunters Springs area of Kings Bay</t>
  </si>
  <si>
    <t>Vivianna Bendixson,
352-796-7211 x 4230,
Vivianna.Bendixson@swfwmd.state.fl.us</t>
  </si>
  <si>
    <t>Springs - Crystal River Indian Waters Septic to Sewer
Phase II</t>
  </si>
  <si>
    <t>-82.62006</t>
  </si>
  <si>
    <t>Design, permitting, and construction of a municipal sewer system including connection fees, plant demolition and tank abandonment, and necessary components. This project will allow for the connection of a private wastewater package plant and provide City central sewer to areas currently served by septic systems within the Kings Bay/Crystal River springshed.</t>
  </si>
  <si>
    <t>Springs - Crystal River Southern Septic to Sewer Project</t>
  </si>
  <si>
    <t>-82.58002</t>
  </si>
  <si>
    <t xml:space="preserve">The project is for the design, permitting, and construction of an extension of the City wastewater collection system necessary for connection of a minimum of 722 existing residential and commercial homes currently serviced by septic systems within the Kings Bay/Crystal River Priority Focus Area (PFA). </t>
  </si>
  <si>
    <t>City of Dunnellon</t>
  </si>
  <si>
    <t>Rainbow</t>
  </si>
  <si>
    <t>Burkett Road Septic to Sewer Project</t>
  </si>
  <si>
    <t>The City of Dunnellon (APPLICANT) recognizes the vital ecological and economic importance that Rainbow Springs and the Rainbow River has in the community. These bodies of water are listed as Outstanding Florida Waters and are classified as high priorities in the Surface Water Improvement and Management Plan (SWIM). A basin management action plan is currently being updated. These bodies of water are impaired under FAC 62-303(d) by total nitrogen (TN) as identified in the adopted Total Maximum Daily Load (TMDL). With this in mind, the APPLICANT has identified the Burkett Road Septic to Sewer Project (PROJECT) to help improve the water quality of these impaired water bodies. The primary objective of the PROJECT is to design and construct a sanitary sewer system which will remove from service approximately 11 septic tanks from the associated single family residential lots. The septic tanks contribute to the total nitrogen (TN) impairment of Rainbow Springs and the Rainbow River. The removal of the septic tanks will result in a measurable reduction in the identified pollutant sources. This is quantified in the Total Nutrient Reduction section.  This project is dependent on the rerating of the City of Dunnellon's WRF to 0.50 MGD.</t>
  </si>
  <si>
    <t>The City of Dunnellon water and sewer enterprise is approximately $12.3 M in debt and the user fees are one of the highest in the region.  Existing enterprise funds are currently not sufficient to support a matching contribution of any kind.  However, the City remains dedicated to enhancing water quality and follow through with BMAP commitments should the project funding be granted.</t>
  </si>
  <si>
    <t>Chatmire Septic to Sewer Project</t>
  </si>
  <si>
    <t>The City of Dunnellon (APPLICANT) recognizes the vital ecological and economic importance that Rainbow Springs and the Rainbow River has in the community. These bodies of water are listed as Outstanding Florida Waters and are classified as high priorities in the Surface Water Improvement and Management Plan (SWIM). A basin management action plan is currently being updated. These bodies of water are impaired under FAC 62-303(d) by total nitrogen (TN) as identified in the adopted Total Maximum Daily Load (TMDL). With this in mind, the APPLICANT has identified the Chatmire Septic to Sewer Project (PROJECT) to help improve the water quality of these impaired water bodies. The primary objective of the PROJECT is to design and construct a sanitary sewer system which will remove from service approximately 210 septic tanks from the associated single family residential lots. The septic tanks contribute to the total nitrogen (TN) impairment of Rainbow Springs and the Rainbow River. The removal of the septic tanks will result in a measurable reduction in the identified pollutant sources. This is quantified in the Total Nutrient Reduction section. This project is dependent on the rerating of the City of Dunnellon's WRF to 0.50 MGD.</t>
  </si>
  <si>
    <t xml:space="preserve">Rainbow Springs WRF Decommissioning </t>
  </si>
  <si>
    <t>Rerate the City of Dunnellon WRF to 0.50 MGD and construct a FM from Rainbow Springs WRF to the City's WRF and Decommission Rainbow Springs WRF. The City of Dunnellon (APPLICANT) recognizes the vital ecological and economic importance that Rainbow Springs and the Rainbow River has in the community. These bodies of water are listed as Outstanding Florida Waters and are classified as high priorities in the Surface Water Improvement and Management Plan (SWIM). A basin management action plan is currently being updated. These bodies of water are impaired under FAC 62-303(d) by total nitrogen (TN) as identified in the adopted Total Maximum Daily Load (TMDL). With this in mind, The APPLICANT has identified the Rainbow Springs Wastewater Reclamation Facility (WRF) Decommissioning Project (PROJECT) to help improve the water quality of these impaired water bodies. 
The primary objective of the PROJECT is to design and construct a sanitary sewer system which will remove from service the Rainbow Springs WRF (highlighted in on the location map) which treats approximately 0.15 MGD. The WRF contributes to the total nitrogen(TN) impairment of Rainbow Springs and the Rainbow River. The removal of the WRF will result in a substantial and measurable reduction in the identified pollutant sources. This is quantified in the Total Nutrient Removal section. This project is dependent on the rerating of the City of Dunnellon's WRF to 0.50 MGD.</t>
  </si>
  <si>
    <t>Rainbow River and Rio Vista Septic-to-Sewer Project</t>
  </si>
  <si>
    <t>The City of Dunnellon (APPLICANT) recognizes the vital ecological and economic importance that Rainbow Springs and the Rainbow River has in the community. These bodies of water are listed as Outstanding Florida Waters and are classified as high priorities in the Surface Water Improvement and Management Plan (SWIM). A basin management action plan is currently being updated. These bodies of water are impaired under FAC 62-303(d) by total nitrogen (TN) as identified in the adopted Total Maximum Daily Load (TMDL). With this in mind, the APPLICANT has identified the Rainbow River and Rio Vista Septic to Sewer Project (PROJECT) to help improve the water quality of these impaired water bodies. The primary objective of the PROJECT is to design and construct a sanitary sewer system which will remove from service approximately 329 septic tanks from the associated single family residential lots. The septic tanks contribute to the total nitrogen (TN) impairment of Rainbow Springs and the Rainbow River. The removal of the septic tanks will result in a measurable reduction in the identified pollutant sources. This is quantified in the Total Nutrient Reduction section. This project is dependent on the rerating of the City of Dunnellon's WRF to 0.50 MGD.</t>
  </si>
  <si>
    <t>Mary Spence,
352-796-7211 x 4406
Mary.Spence@swfwmd.state.fl.us</t>
  </si>
  <si>
    <t>Fairfield Village Sewer Expansion Project</t>
  </si>
  <si>
    <t>-82.20724</t>
  </si>
  <si>
    <t>The City of Ocala (COOPERATOR) recognizes the vital ecological and economic importance that Rainbow Springs and the Rainbow River has in the community. These bodies of water are listed as Outstanding Florida Waters and are classified as high priorities in the Surface Water Improvement and Management Plan (SWIM). A basin management action plan is currently being updated. These bodies of water are impaired under FAC 62-303(d) by total nitrogen (TN) as identified in the adopted Total Maximum Daily Load (TMDL).With this in mind, The COOPERATOR has identified the Fairfield Village Sewer Expansion Project (PROJECT) to help improve the water quality of these impaired water bodies. 
The primary objective of the PROJECT is to design and construct a sanitary sewer system which will remove from service a package plant (highlighted in magenta on the map) which serves approximately 350 mixed use residential lots and 1 community center. The package plant contributes to the total nitrogen(TN) impairment of Rainbow Springs and the Rainbow River. The removal of the package plant will result in a substantial and measurable reduction in the identified pollutant sources. This is quantified in the Total Nutrient Reduced section.</t>
  </si>
  <si>
    <t>Fox Meadow Sewer Expansion Project</t>
  </si>
  <si>
    <t>-82.19936</t>
  </si>
  <si>
    <t xml:space="preserve">The primary objective of the PROJECT is to design and construct a sanitary sewer system which will remove from service approximately 275 septic tanks from the associated single family residential lots. The septic tanks contribute to the total nitrogen (TN) impairment of Rainbow Springs and the Rainbow River. The removal of the septic tanks will result in a substantial and measurable reduction in the identified pollutant sources. This is quantified in the Total Nutrient Reduced section. The City of Ocala (COOPERATOR) recognizes the vital ecological and economic importance that Rainbow Springs and the Rainbow River has in the community. These bodies of water are listed as Outstanding Florida Waters and are classified as high priorities in the Surface Water Improvement and Management Plan (SWIM). A basin management action plan is currently being updated. These bodies of water are impaired under FAC 62-303(d) by total nitrogen (TN) as identified in the adopted Total Maximum Daily Load (TMDL). With this in mind, the COOPERATOR has identified the Fox Meadow Sewer Expansion Project (PROJECT) to help improve the water quality of these impaired water bodies. </t>
  </si>
  <si>
    <t>City of Williston (REDI Community)</t>
  </si>
  <si>
    <t>Northwood Estates Septic to Sewer</t>
  </si>
  <si>
    <t>Levy</t>
  </si>
  <si>
    <t>Septic to sewer project eliminating 35 septic tanks.</t>
  </si>
  <si>
    <t>WWTP Nutrient Upgrade</t>
  </si>
  <si>
    <t xml:space="preserve">Nutrient reduction upgrade of the City's 0.45 MGD WWTP. Existing plant is a conventional oxidation ditch WWTP that does not have nutrient effluent limits. Upgrade will take WWTP to AWT treatment standards. Project components include: Denitrification filter structure, clarifier, rehab of oxidation ditch and equipment, effluent pump station, screenings structure, carbon addition feed system, electrical and controls upgrades, and misc. piping. </t>
  </si>
  <si>
    <t>Hernando County</t>
  </si>
  <si>
    <t>Airport WWTP expansion to 6 MGD</t>
  </si>
  <si>
    <t>Expand the Airport WWTP from a permitted capacity of 3.5 MGD to 6 MGD. This expansion is required and critical path to take the Spring Hill (Osowaw) contact stabilization WWTP offline and will include effluent filters. The Spring Hill WWTP has out of date technology that does not nitrify nor denitrify wastewater. Effluent from Spring Hill WWTP currently discharges to ground water in the Weeki Wachee PFA.</t>
  </si>
  <si>
    <t>Thomas Kiger,
352-796-7211 x 4536,
Thomas.Kiger@swfwmd.state.fl.us</t>
  </si>
  <si>
    <t>Springs - Hernando County US19/Hwy50 Septic to Sewer, Districts A and B</t>
  </si>
  <si>
    <t xml:space="preserve">The project is for the design, permitting, and construction of a municipal sewer system necessary for connection of existing residential homes in Districts A and B of the Hernando County Septic to Sewer Conversion Program in the Weeki Wachee Priority Focus Area (PFA). If constructed, approximately 1822 existing septic systems will convert to County sanitary sewer. The County anticipates completing this project via a design-build process. </t>
  </si>
  <si>
    <t>Anthony Andrade,
352-796-7211 x 4196,
Anthony.Andrade@swfwmd.state.fl.us</t>
  </si>
  <si>
    <t>Northwest Regional WWTF Expansion</t>
  </si>
  <si>
    <t>The Northwest Regional Wastewater Treatment Facility (WWTF) expansion project is an initiative by the County to improve wastewater treatment and expand the capacity at one of the County's existing WWTFs. This project consists of constructing a new 0.675 MGD oxidation ditch with biological nutrient removal, two 0.750 MGD clarifiers, two flow splitting structures for future oxidation ditches, a 0.500 MG equalization basin, new headworks and screening structure, rehabilitation of the existing lift station, retro-fitting the existing sand filter structure with disc filters with 2.00 MGD capacity, expansion of the existing chlorine contact basins to 2.00 MGD, constructing a new dewatering area for the County to bring in their existing mobile centrifuge unit, new RAS/WAS pumping system, new MCC room, new automatic generator, new effluent pump station, and associated yard piping. The existing 0.200 MGD plant would be retrofitted into an aerobic digester or a sludge holding tank. This facility produces reclaimed water and would continue with this expansion. The existing facility currently treats to an average 48.6 mg/L of Nitrogen as total nitrogen (TN). The new facility will be designed to treat to advanced water treatment (AWT) standards of 5 mg/L of biochemical oxygen demand (BOD), 5 mg/L of total suspended solids (TSS), 3 mg/L of TN. This will result in a net decrease in nitrogen loading to the springshed. The County has completed an alternatives analysis for expanding and improving this facility (a copy of which is attached for reference). The County will be moving forward with procuring design services in fiscal year (FY) 2018 with construction anticipated to begin in FY 2019 or FY 2020. This application is for construction funding only.</t>
  </si>
  <si>
    <t>Package Wastewater Plant Removal Program</t>
  </si>
  <si>
    <t>29.23413; 29.21926; 29.12856; 29.13064; 29.07409; 29.09126</t>
  </si>
  <si>
    <t>-82.24031; 
-82.18567; 
-82.21074; 
-82.21512; 
-82.26076; 
-82.24758</t>
  </si>
  <si>
    <t>This is a series of six projects to connect developments with existing package plants to the Marion County wastewater system and decommission the package plant. There are six package plants include in this application. Combined, they represent a total permitted capacity of 225,600 gallons per day (gpd), and a present day treatment of 75,750 gpd (average). Presently, none of these facilities produce or distribute reclaimed water to customers. Once connected to the Marion County wastewater system, the flow will be treated at either the Oak Run WWTF (FLA012697) or Northwest Regional WWTF (FLA272060). Both of these MCU facilities produce and deliver reclaimed water. The project scope would include constructing a new master lift station (or retrofitting an existing on-site lift station), construct force main to connect to the County’s force main network, decommissioning of the package plant, and demolition of the existing package WWTF.</t>
  </si>
  <si>
    <t>If all plants are connected to MCU WWTFs, approximately 75,750 gallons will be treated to reclaimed standards and delivered to customers to further reduce groundwater withdrawals within the springshed.</t>
  </si>
  <si>
    <t>Jake Cuarta,
352-796-7211 x 4576,
Jake.Cuarta@swfwmd.state.fl.us</t>
  </si>
  <si>
    <t>State Road 200 Force Main Extension</t>
  </si>
  <si>
    <t>-82.23513</t>
  </si>
  <si>
    <t>This is a project to construct approximately 10,750 feet of sanitary sewer force main along the SR 200 corridor in Ocala. This project looks to accomplish three objectives: (1) connect existing development so that septic tanks can be abandoned, (2) prevent further installation of septic tanks by making sewer available to new development and (3) reduce groundwater withdrawals by sending new sewer flows to a WWTF that produces and distributes reclaimed water to customers. Presently there are approximately 24 existing developments that utilize septic tanks that the County would look to connect with this project. The County is presently in the planning/design of the force main from SW 95th Street Road to SW 73rd Street Road which would make sewer available through this corridor. There are approximately 29 undeveloped parcels, totaling approximately 200 acres of land, that would be required to connect to this new force main when they are developed. Once connected to the Marion County wastewater system, the flow will be treated at the Oak Run WWTF (FLA012697), which produces and delivers reclaimed water to customers.</t>
  </si>
  <si>
    <t>Not known at this time.</t>
  </si>
  <si>
    <t>The project will reduce groundwater withdrawal by sending sewer flows to a WWTF that produces and delivers reclaimed water to customers. Due to the unknown water use and sanitary sewer flows for the existing developments, calculating the water saved is not possible at this time.</t>
  </si>
  <si>
    <t>Pasco County</t>
  </si>
  <si>
    <t>Septic Tank Abatement</t>
  </si>
  <si>
    <t>Pasco</t>
  </si>
  <si>
    <t>Feasibility study on the sewer system expansions necessary to take 3,000 residential septic tanks off-line in the Weeki Wachee Springshed</t>
  </si>
  <si>
    <t>n/a, feasibility study</t>
  </si>
  <si>
    <t>Pilot Nutrient / Water Recovery &amp; Research</t>
  </si>
  <si>
    <t>-82.38762</t>
  </si>
  <si>
    <t>This project will design, permit and construct a pilot nutrient water recovery facility to process septage and eliminate ground application of septage at the Caterbury Trails wastewater treatment facility in Citrus County.</t>
  </si>
  <si>
    <t>Multiple</t>
  </si>
  <si>
    <t>OSTDS Remediation Plan Implementation</t>
  </si>
  <si>
    <t>This project assists homeowners offset costs to replace septic tanks in OFS springsheds with individual systems that have enhanced nitrogen removal technology where conversion to sewer is not feasible.</t>
  </si>
  <si>
    <t>NWFWMD</t>
  </si>
  <si>
    <t>John Crowe, 850.539.5999, John.Crowe@nwfwater.com</t>
  </si>
  <si>
    <t>Jackson Blue Spring; Wakulla Spring</t>
  </si>
  <si>
    <t>Onsight treatment and disposal system remediation plan implementation</t>
  </si>
  <si>
    <t>Jackson; Wakulla</t>
  </si>
  <si>
    <t>Wastewater collection and Treatment</t>
  </si>
  <si>
    <t>355-1,060 (based on $1 million and cost between $5k and $15k per tank and 5.3 lb/yr/tank)</t>
  </si>
  <si>
    <t>NA</t>
  </si>
  <si>
    <t>DEP requested project</t>
  </si>
  <si>
    <t>Jackson County (REDI Community)</t>
  </si>
  <si>
    <t>Linda Chaisson, 850.539.5999, Linda.Chaisson@nwfwater.com</t>
  </si>
  <si>
    <t>Jackson Blue Spring</t>
  </si>
  <si>
    <t>Indian Springs Sewer Phase I Cost Overruns</t>
  </si>
  <si>
    <t>Jackson</t>
  </si>
  <si>
    <t>Additional costs to complete existing Indian Springs Phase I septic to central sewer project.</t>
  </si>
  <si>
    <t>Up to 2,402 lbs/yr TN upon completion of Phase IV</t>
  </si>
  <si>
    <t>Project included as part of JBS BMAP Project # JC-1.</t>
  </si>
  <si>
    <t>Jackson Blue Spring Agricultural BMP Producer Cost Share Grant Program</t>
  </si>
  <si>
    <t>Continue agricultural cost-share program in the Jackson Blue Spring basin. Assist approximately 32 producers with retrofits and precision agricultural equipment to improve water quality and quantity to protect springs in the Dougherty karst region.</t>
  </si>
  <si>
    <t>Water quality and quantity benefits depend on specific retrofits selected by producer; quantities will be estimated based upon BMPs installed. Project included as part of JBS BMAP Project # NWF-2.</t>
  </si>
  <si>
    <t>Jackson Blue Spring Grass-Based Crop Rotation Program</t>
  </si>
  <si>
    <t>Continue agricultural grass-based crop rotation program in the Jackson Blue Spring basin for up to 10 additional producers.</t>
  </si>
  <si>
    <t>Water quality and quantity benefits depend on specific farm plan for each producer; quantities will be estimated based upon BMPs implemented. Project included as part of JBS BMAP Project # NWF-5.</t>
  </si>
  <si>
    <t>City of Tallahassee</t>
  </si>
  <si>
    <t>Wakulla Spring</t>
  </si>
  <si>
    <t>Septic Connection to Existing Sewer in the Wakulla BMAP, Phase II</t>
  </si>
  <si>
    <t>Leon</t>
  </si>
  <si>
    <t>Connect up to 60 properties within the city utility service area currently on OSTDS to existing central sewer in the Wakulla Springs BMAP PFA 1.</t>
  </si>
  <si>
    <t>Up to 834 lbs/yr TN</t>
  </si>
  <si>
    <t>Project included as part of Wakulla BMAP Annual Update Project # COT-15.</t>
  </si>
  <si>
    <t>Wakulla County (REDI Community)</t>
  </si>
  <si>
    <t>Wakulla Gardens Sewer Phase IIB Cost Overruns</t>
  </si>
  <si>
    <t>Wakulla</t>
  </si>
  <si>
    <t>Additional costs to complete existing Wakulla Gardens Phase IIB septic to central sewer project.</t>
  </si>
  <si>
    <t>Up to 2,653 lbs/yr TN upon completion of Phase II</t>
  </si>
  <si>
    <t>Project included as part of Wakulla BMAP Annual Update Project # WC-25. Water quality benefit remains unchanged from original Phase II total.</t>
  </si>
  <si>
    <t>Jerry Moore Lift Station and Forcemain</t>
  </si>
  <si>
    <t>Lift station and forcemain upgrades reusing the lift station replaced as part of the FY 2017-2018 Medart lift station upgrades. Improvements are necessary before additional phases of septic to sewer connections can proceed.</t>
  </si>
  <si>
    <t>Cypress Spring</t>
  </si>
  <si>
    <t>Cypress Spring Restoration</t>
  </si>
  <si>
    <t>Washington</t>
  </si>
  <si>
    <t>Shoreline restoration and water quality improvements at second magnitude spring along Holmes and Cypress creeks.</t>
  </si>
  <si>
    <t>760,000 lbs/yr</t>
  </si>
  <si>
    <t xml:space="preserve">Impaired waterbody segment: Cypress Springs WBID 348Z. </t>
  </si>
  <si>
    <t>Carol Bert, 850.539.5999, carol.bert@nwfwater.com</t>
  </si>
  <si>
    <t>Chipola River Springs</t>
  </si>
  <si>
    <t>Chipola River Land Acquisition</t>
  </si>
  <si>
    <t>Less-than-fee simple acquisition of 436 acres along Dry Creek and adjacent to Rook Spring in Jackson County.</t>
  </si>
  <si>
    <t>Jackson Blue Spring Land Acquisition</t>
  </si>
  <si>
    <t>Fee simple and less-than-fee acquisition (conservation easement) of up to 1140 acres within or approximate to the Jackson Blue Spring BMAP area. Project consists of four individual owners and all required pre-acquisition costs to complete transactions.</t>
  </si>
  <si>
    <t>Econfina Creek Springs</t>
  </si>
  <si>
    <t>Econfina Creek Land Acquisition</t>
  </si>
  <si>
    <t>Bay, Washington</t>
  </si>
  <si>
    <t>Fee simple and less-than-fee acquisition (conservation easement) of up to355 acres within or approximate to the Econfina Creek Water Management Area. Project consists of four individual owners and all required pre-acquisition costs to complete transactions.</t>
  </si>
  <si>
    <t>Econfina Creek WMA is the primary recharge area for Deer Point Lake Reservoir in Bay County.</t>
  </si>
  <si>
    <t>Magnolia Gardens Sewer System Expansion, Phase III</t>
  </si>
  <si>
    <t>Continue to expand and connect individual septic tank customers in the Magnolia Gardens neighborhood to the County AWT facility. Up to 116 additional homes connected.</t>
  </si>
  <si>
    <t>Up to 1,888 lbs/yr TN</t>
  </si>
  <si>
    <t>Blueprint Intergovernmental Agency</t>
  </si>
  <si>
    <t>Capital Cascades Segment 3D Stormwater Pond</t>
  </si>
  <si>
    <t>Construct regional stormwater treatment facility to treat approximately 60 acres that drain to the St. Augustine Branch, Lake Henrietta, and Lake Munson.</t>
  </si>
  <si>
    <t>Up to 889 lbs/yr TN</t>
  </si>
  <si>
    <t>Blueprint Intergovernmental Agency is an independent agency created under Section 163.01(7), F.S. and directed by the Leon County and City of Tallahassee commissions. Project consistent with Wakulla BMAP Annual Update Project # COT-12.</t>
  </si>
  <si>
    <t>City of Marianna (REDI Community)</t>
  </si>
  <si>
    <t>Shawn Halphen, 850.539.5999, Shawn.Halphen@nwfwater.com</t>
  </si>
  <si>
    <t>Kelson Avenue Stormwater Improvement Project</t>
  </si>
  <si>
    <t>Construct regional stormwater treatment facility to treat approximately 650 acres that drain to the Chipola River.</t>
  </si>
  <si>
    <t>Up to 1,430 lbs/yr TN upon completion of Phase IV</t>
  </si>
  <si>
    <t xml:space="preserve">Impaired waterbody segment: Chipola River WBID 51E. </t>
  </si>
  <si>
    <t>City of Chipley (REDI Community)</t>
  </si>
  <si>
    <t>Holmes Creek Springs</t>
  </si>
  <si>
    <t>Chipley WWTP Water Quality Improvements</t>
  </si>
  <si>
    <t>Upgrade WWTP to advanced wastewater treatment standards for water quality discharging to the Floridan aquifer within the Holmes Creek groundwater contribution area.</t>
  </si>
  <si>
    <t>Up to 12, 490 lbs/yr</t>
  </si>
  <si>
    <t xml:space="preserve">Impaired waterbody segment: Alligator Creek WBID 123. </t>
  </si>
  <si>
    <t>Lancaster Prison</t>
  </si>
  <si>
    <t xml:space="preserve">Volusia, Deland, Orange City, Deltona </t>
  </si>
  <si>
    <t xml:space="preserve">      V. Water Quantity</t>
  </si>
  <si>
    <t xml:space="preserve">     III. Year 3 - Project Funding Breakout</t>
  </si>
  <si>
    <t xml:space="preserve">     III. Year 4 - Project Funding Breakout</t>
  </si>
  <si>
    <t xml:space="preserve">     III. Year 5 - Project Funding Breakout</t>
  </si>
  <si>
    <t>Funds in Specific Appropriation 1606 may be used for land acquisition to protect springs and for capital projects that protect the quality and quantity of water that flow from springs.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</si>
</sst>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0.0000"/>
    <numFmt numFmtId="166" formatCode="0.000"/>
    <numFmt numFmtId="167" formatCode="_([$$-409]* #,##0_);_([$$-409]* \(#,##0\);_([$$-409]* &quot;-&quot;??_);_(@_)"/>
    <numFmt numFmtId="168" formatCode="0.00000"/>
    <numFmt numFmtId="169" formatCode="mmm\-yyyy"/>
    <numFmt numFmtId="170" formatCode="#,##0.000"/>
    <numFmt numFmtId="171" formatCode="[$-409]mmmm\-yy;@"/>
  </numFmts>
  <fonts count="26" x14ac:knownFonts="1">
    <font>
      <sz val="11"/>
      <color theme="1"/>
      <name val="Calibri"/>
      <family val="2"/>
      <scheme val="minor"/>
    </font>
    <font>
      <sz val="11"/>
      <color theme="1"/>
      <name val="Calibri"/>
      <family val="2"/>
      <scheme val="minor"/>
    </font>
    <font>
      <b/>
      <sz val="10.5"/>
      <color rgb="FF000000"/>
      <name val="Book Antiqua"/>
      <family val="1"/>
    </font>
    <font>
      <b/>
      <sz val="10.5"/>
      <color theme="1"/>
      <name val="Book Antiqua"/>
      <family val="1"/>
    </font>
    <font>
      <sz val="10"/>
      <name val="Garamond"/>
      <family val="1"/>
    </font>
    <font>
      <b/>
      <sz val="10"/>
      <name val="Garamond"/>
      <family val="1"/>
    </font>
    <font>
      <b/>
      <sz val="9"/>
      <name val="Garamond"/>
      <family val="1"/>
    </font>
    <font>
      <sz val="10"/>
      <name val="Arial"/>
      <family val="2"/>
    </font>
    <font>
      <b/>
      <sz val="10"/>
      <name val="Arial"/>
      <family val="2"/>
    </font>
    <font>
      <sz val="10"/>
      <name val="Arial"/>
      <family val="2"/>
    </font>
    <font>
      <b/>
      <i/>
      <sz val="10"/>
      <name val="Arial"/>
      <family val="2"/>
    </font>
    <font>
      <b/>
      <sz val="11"/>
      <name val="Calibri"/>
      <family val="2"/>
      <scheme val="minor"/>
    </font>
    <font>
      <u/>
      <sz val="11"/>
      <color theme="10"/>
      <name val="Calibri"/>
      <family val="2"/>
      <scheme val="minor"/>
    </font>
    <font>
      <sz val="11"/>
      <color rgb="FF3F3F76"/>
      <name val="Calibri"/>
      <family val="2"/>
      <scheme val="minor"/>
    </font>
    <font>
      <sz val="12"/>
      <color theme="1"/>
      <name val="Calibri"/>
      <family val="2"/>
      <scheme val="minor"/>
    </font>
    <font>
      <sz val="12"/>
      <name val="Calibri"/>
      <family val="2"/>
      <scheme val="minor"/>
    </font>
    <font>
      <b/>
      <sz val="12"/>
      <color rgb="FF222222"/>
      <name val="Calibri"/>
      <family val="2"/>
      <scheme val="minor"/>
    </font>
    <font>
      <sz val="12"/>
      <color rgb="FF222222"/>
      <name val="Calibri"/>
      <family val="2"/>
      <scheme val="minor"/>
    </font>
    <font>
      <b/>
      <sz val="12"/>
      <color theme="1"/>
      <name val="Calibri"/>
      <family val="2"/>
      <scheme val="minor"/>
    </font>
    <font>
      <b/>
      <sz val="12"/>
      <name val="Calibri"/>
      <family val="2"/>
      <scheme val="minor"/>
    </font>
    <font>
      <i/>
      <sz val="12"/>
      <name val="Calibri"/>
      <family val="2"/>
      <scheme val="minor"/>
    </font>
    <font>
      <sz val="12"/>
      <color rgb="FF000000"/>
      <name val="Calibri"/>
      <family val="2"/>
      <scheme val="minor"/>
    </font>
    <font>
      <sz val="12"/>
      <color rgb="FF3F3F76"/>
      <name val="Calibri"/>
      <family val="2"/>
      <scheme val="minor"/>
    </font>
    <font>
      <sz val="12"/>
      <color theme="1" tint="4.9989318521683403E-2"/>
      <name val="Calibri"/>
      <family val="2"/>
      <scheme val="minor"/>
    </font>
    <font>
      <b/>
      <sz val="9"/>
      <color indexed="81"/>
      <name val="Tahoma"/>
      <family val="2"/>
    </font>
    <font>
      <sz val="9"/>
      <color indexed="81"/>
      <name val="Tahoma"/>
      <family val="2"/>
    </font>
  </fonts>
  <fills count="12">
    <fill>
      <patternFill patternType="none"/>
    </fill>
    <fill>
      <patternFill patternType="gray125"/>
    </fill>
    <fill>
      <patternFill patternType="solid">
        <fgColor rgb="FFD6DCE4"/>
        <bgColor indexed="64"/>
      </patternFill>
    </fill>
    <fill>
      <patternFill patternType="solid">
        <fgColor theme="0"/>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rgb="FFFFCCCC"/>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rgb="FFFFCC99"/>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style="thin">
        <color auto="1"/>
      </right>
      <top style="thin">
        <color auto="1"/>
      </top>
      <bottom/>
      <diagonal/>
    </border>
    <border>
      <left/>
      <right/>
      <top style="thin">
        <color indexed="64"/>
      </top>
      <bottom/>
      <diagonal/>
    </border>
  </borders>
  <cellStyleXfs count="6">
    <xf numFmtId="0" fontId="0" fillId="0" borderId="0"/>
    <xf numFmtId="44" fontId="1" fillId="0" borderId="0" applyFont="0" applyFill="0" applyBorder="0" applyAlignment="0" applyProtection="0"/>
    <xf numFmtId="0" fontId="7" fillId="0" borderId="0" applyNumberFormat="0" applyFill="0" applyBorder="0" applyAlignment="0" applyProtection="0"/>
    <xf numFmtId="43" fontId="1" fillId="0" borderId="0" applyFont="0" applyFill="0" applyBorder="0" applyAlignment="0" applyProtection="0"/>
    <xf numFmtId="0" fontId="12" fillId="0" borderId="0" applyNumberFormat="0" applyFill="0" applyBorder="0" applyAlignment="0" applyProtection="0"/>
    <xf numFmtId="0" fontId="13" fillId="11" borderId="27" applyNumberFormat="0" applyAlignment="0" applyProtection="0"/>
  </cellStyleXfs>
  <cellXfs count="172">
    <xf numFmtId="0" fontId="0" fillId="0" borderId="0" xfId="0"/>
    <xf numFmtId="0" fontId="3" fillId="2" borderId="4" xfId="0" applyFont="1" applyFill="1" applyBorder="1" applyAlignment="1">
      <alignment horizontal="center" vertical="center" wrapText="1"/>
    </xf>
    <xf numFmtId="0" fontId="4" fillId="3" borderId="0" xfId="0" applyFont="1" applyFill="1"/>
    <xf numFmtId="0" fontId="5" fillId="4" borderId="13" xfId="0" applyFont="1" applyFill="1" applyBorder="1" applyAlignment="1">
      <alignment horizontal="center"/>
    </xf>
    <xf numFmtId="164" fontId="4" fillId="5" borderId="10" xfId="1" applyNumberFormat="1" applyFont="1" applyFill="1" applyBorder="1" applyAlignment="1">
      <alignment wrapText="1"/>
    </xf>
    <xf numFmtId="164" fontId="4" fillId="6" borderId="11" xfId="1" applyNumberFormat="1" applyFont="1" applyFill="1" applyBorder="1" applyAlignment="1">
      <alignment wrapText="1"/>
    </xf>
    <xf numFmtId="164" fontId="4" fillId="7" borderId="11" xfId="1" applyNumberFormat="1" applyFont="1" applyFill="1" applyBorder="1" applyAlignment="1">
      <alignment wrapText="1"/>
    </xf>
    <xf numFmtId="164" fontId="4" fillId="8" borderId="11" xfId="1" applyNumberFormat="1" applyFont="1" applyFill="1" applyBorder="1" applyAlignment="1">
      <alignment wrapText="1"/>
    </xf>
    <xf numFmtId="164" fontId="4" fillId="9" borderId="14" xfId="1" applyNumberFormat="1" applyFont="1" applyFill="1" applyBorder="1" applyAlignment="1">
      <alignment wrapText="1"/>
    </xf>
    <xf numFmtId="164" fontId="4" fillId="5" borderId="13" xfId="1" applyNumberFormat="1" applyFont="1" applyFill="1" applyBorder="1" applyAlignment="1">
      <alignment wrapText="1"/>
    </xf>
    <xf numFmtId="164" fontId="4" fillId="6" borderId="15" xfId="1" applyNumberFormat="1" applyFont="1" applyFill="1" applyBorder="1" applyAlignment="1">
      <alignment wrapText="1"/>
    </xf>
    <xf numFmtId="164" fontId="4" fillId="6" borderId="4" xfId="1" applyNumberFormat="1" applyFont="1" applyFill="1" applyBorder="1" applyAlignment="1">
      <alignment wrapText="1"/>
    </xf>
    <xf numFmtId="164" fontId="4" fillId="6" borderId="16" xfId="1" applyNumberFormat="1" applyFont="1" applyFill="1" applyBorder="1" applyAlignment="1">
      <alignment wrapText="1"/>
    </xf>
    <xf numFmtId="164" fontId="4" fillId="7" borderId="15" xfId="1" applyNumberFormat="1" applyFont="1" applyFill="1" applyBorder="1" applyAlignment="1">
      <alignment wrapText="1"/>
    </xf>
    <xf numFmtId="164" fontId="4" fillId="7" borderId="4" xfId="1" applyNumberFormat="1" applyFont="1" applyFill="1" applyBorder="1" applyAlignment="1">
      <alignment wrapText="1"/>
    </xf>
    <xf numFmtId="164" fontId="4" fillId="7" borderId="16" xfId="1" applyNumberFormat="1" applyFont="1" applyFill="1" applyBorder="1" applyAlignment="1">
      <alignment wrapText="1"/>
    </xf>
    <xf numFmtId="164" fontId="4" fillId="8" borderId="13" xfId="1" applyNumberFormat="1" applyFont="1" applyFill="1" applyBorder="1" applyAlignment="1">
      <alignment wrapText="1"/>
    </xf>
    <xf numFmtId="164" fontId="4" fillId="9" borderId="13" xfId="1" applyNumberFormat="1" applyFont="1" applyFill="1" applyBorder="1" applyAlignment="1">
      <alignment wrapText="1"/>
    </xf>
    <xf numFmtId="164" fontId="4" fillId="5" borderId="15" xfId="1" applyNumberFormat="1" applyFont="1" applyFill="1" applyBorder="1" applyAlignment="1">
      <alignment wrapText="1"/>
    </xf>
    <xf numFmtId="164" fontId="4" fillId="8" borderId="4" xfId="1" applyNumberFormat="1" applyFont="1" applyFill="1" applyBorder="1" applyAlignment="1">
      <alignment wrapText="1"/>
    </xf>
    <xf numFmtId="164" fontId="4" fillId="9" borderId="16" xfId="1" applyNumberFormat="1" applyFont="1" applyFill="1" applyBorder="1" applyAlignment="1">
      <alignment wrapText="1"/>
    </xf>
    <xf numFmtId="0" fontId="5" fillId="4" borderId="17" xfId="0" applyFont="1" applyFill="1" applyBorder="1" applyAlignment="1">
      <alignment horizontal="center"/>
    </xf>
    <xf numFmtId="164" fontId="4" fillId="6" borderId="19" xfId="1" applyNumberFormat="1" applyFont="1" applyFill="1" applyBorder="1" applyAlignment="1">
      <alignment wrapText="1"/>
    </xf>
    <xf numFmtId="164" fontId="4" fillId="7" borderId="19" xfId="1" applyNumberFormat="1" applyFont="1" applyFill="1" applyBorder="1" applyAlignment="1">
      <alignment wrapText="1"/>
    </xf>
    <xf numFmtId="164" fontId="4" fillId="5" borderId="17" xfId="1" applyNumberFormat="1" applyFont="1" applyFill="1" applyBorder="1" applyAlignment="1">
      <alignment wrapText="1"/>
    </xf>
    <xf numFmtId="164" fontId="4" fillId="6" borderId="18" xfId="1" applyNumberFormat="1" applyFont="1" applyFill="1" applyBorder="1" applyAlignment="1">
      <alignment wrapText="1"/>
    </xf>
    <xf numFmtId="164" fontId="4" fillId="6" borderId="20" xfId="1" applyNumberFormat="1" applyFont="1" applyFill="1" applyBorder="1" applyAlignment="1">
      <alignment wrapText="1"/>
    </xf>
    <xf numFmtId="164" fontId="4" fillId="7" borderId="18" xfId="1" applyNumberFormat="1" applyFont="1" applyFill="1" applyBorder="1" applyAlignment="1">
      <alignment wrapText="1"/>
    </xf>
    <xf numFmtId="164" fontId="4" fillId="7" borderId="20" xfId="1" applyNumberFormat="1" applyFont="1" applyFill="1" applyBorder="1" applyAlignment="1">
      <alignment wrapText="1"/>
    </xf>
    <xf numFmtId="164" fontId="4" fillId="8" borderId="17" xfId="1" applyNumberFormat="1" applyFont="1" applyFill="1" applyBorder="1" applyAlignment="1">
      <alignment wrapText="1"/>
    </xf>
    <xf numFmtId="0" fontId="6" fillId="4" borderId="6" xfId="0" applyFont="1" applyFill="1" applyBorder="1" applyAlignment="1">
      <alignment horizontal="center" vertical="center" textRotation="255"/>
    </xf>
    <xf numFmtId="0" fontId="8" fillId="0" borderId="21" xfId="2" applyFont="1" applyBorder="1" applyAlignment="1">
      <alignment vertical="top" wrapText="1"/>
    </xf>
    <xf numFmtId="0" fontId="8" fillId="0" borderId="21" xfId="2" applyFont="1" applyBorder="1" applyAlignment="1">
      <alignment vertical="top"/>
    </xf>
    <xf numFmtId="0" fontId="7" fillId="0" borderId="0" xfId="2"/>
    <xf numFmtId="0" fontId="9" fillId="0" borderId="0" xfId="2" applyFont="1"/>
    <xf numFmtId="0" fontId="9" fillId="0" borderId="0" xfId="2" applyFont="1" applyAlignment="1">
      <alignment wrapText="1"/>
    </xf>
    <xf numFmtId="0" fontId="10" fillId="0" borderId="0" xfId="2" applyFont="1" applyAlignment="1">
      <alignment horizontal="center"/>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4" fillId="3" borderId="0" xfId="0" applyFont="1" applyFill="1" applyAlignment="1">
      <alignment vertical="center"/>
    </xf>
    <xf numFmtId="0" fontId="2" fillId="2" borderId="22"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25" xfId="0" applyFont="1" applyBorder="1" applyAlignment="1">
      <alignment horizontal="center" vertical="center" wrapText="1"/>
    </xf>
    <xf numFmtId="0" fontId="14" fillId="0" borderId="4" xfId="0" applyFont="1" applyBorder="1" applyAlignment="1">
      <alignment horizontal="center" vertical="center" wrapText="1"/>
    </xf>
    <xf numFmtId="2" fontId="14" fillId="0" borderId="4" xfId="0" applyNumberFormat="1" applyFont="1" applyBorder="1" applyAlignment="1">
      <alignment horizontal="center" vertical="center" wrapText="1"/>
    </xf>
    <xf numFmtId="44" fontId="14" fillId="0" borderId="4" xfId="1" applyFont="1" applyBorder="1" applyAlignment="1">
      <alignment horizontal="center" vertical="center" wrapText="1"/>
    </xf>
    <xf numFmtId="14" fontId="14" fillId="0" borderId="4" xfId="0" applyNumberFormat="1" applyFont="1" applyBorder="1" applyAlignment="1">
      <alignment horizontal="center" vertical="center" wrapText="1"/>
    </xf>
    <xf numFmtId="16" fontId="14" fillId="0" borderId="4" xfId="0" applyNumberFormat="1" applyFont="1" applyBorder="1" applyAlignment="1">
      <alignment horizontal="center" vertical="center" wrapText="1"/>
    </xf>
    <xf numFmtId="0" fontId="14" fillId="0" borderId="4" xfId="0" applyFont="1" applyBorder="1" applyAlignment="1">
      <alignment vertical="center" wrapText="1"/>
    </xf>
    <xf numFmtId="0" fontId="15" fillId="0" borderId="4" xfId="4" applyFont="1" applyBorder="1" applyAlignment="1">
      <alignment horizontal="center" vertical="center" wrapText="1"/>
    </xf>
    <xf numFmtId="49" fontId="14" fillId="0" borderId="4" xfId="0" applyNumberFormat="1" applyFont="1" applyFill="1" applyBorder="1" applyAlignment="1">
      <alignment horizontal="center" vertical="center" wrapText="1"/>
    </xf>
    <xf numFmtId="0" fontId="14" fillId="0" borderId="4" xfId="0" applyFont="1" applyFill="1" applyBorder="1" applyAlignment="1">
      <alignment horizontal="left" vertical="center" wrapText="1"/>
    </xf>
    <xf numFmtId="43" fontId="14" fillId="0" borderId="4" xfId="3" applyFont="1" applyBorder="1" applyAlignment="1">
      <alignment horizontal="center" vertical="center" wrapText="1"/>
    </xf>
    <xf numFmtId="15" fontId="14" fillId="0" borderId="4" xfId="0" applyNumberFormat="1" applyFont="1" applyBorder="1" applyAlignment="1">
      <alignment horizontal="center" vertical="center" wrapText="1"/>
    </xf>
    <xf numFmtId="0" fontId="15" fillId="0" borderId="0" xfId="0" applyFont="1" applyAlignment="1">
      <alignment vertical="center" wrapText="1"/>
    </xf>
    <xf numFmtId="0" fontId="14" fillId="0" borderId="4" xfId="0" applyFont="1" applyFill="1" applyBorder="1" applyAlignment="1">
      <alignment horizontal="center" vertical="center" wrapText="1"/>
    </xf>
    <xf numFmtId="17" fontId="14" fillId="0" borderId="4" xfId="0" applyNumberFormat="1" applyFont="1" applyBorder="1" applyAlignment="1">
      <alignment horizontal="center" vertical="center" wrapText="1"/>
    </xf>
    <xf numFmtId="0" fontId="14" fillId="0" borderId="25" xfId="0" applyFont="1" applyBorder="1" applyAlignment="1">
      <alignment horizontal="center" vertical="center" wrapText="1"/>
    </xf>
    <xf numFmtId="0" fontId="14" fillId="0" borderId="25" xfId="0" applyFont="1" applyFill="1" applyBorder="1" applyAlignment="1">
      <alignment horizontal="center" vertical="center" wrapText="1"/>
    </xf>
    <xf numFmtId="166" fontId="14" fillId="0" borderId="25" xfId="0" applyNumberFormat="1" applyFont="1" applyBorder="1" applyAlignment="1">
      <alignment horizontal="center" vertical="center" wrapText="1"/>
    </xf>
    <xf numFmtId="44" fontId="14" fillId="0" borderId="25" xfId="1" applyFont="1" applyBorder="1" applyAlignment="1">
      <alignment horizontal="center" vertical="center" wrapText="1"/>
    </xf>
    <xf numFmtId="0" fontId="14" fillId="0" borderId="26" xfId="0" applyFont="1" applyFill="1" applyBorder="1" applyAlignment="1">
      <alignment horizontal="center" vertical="center" wrapText="1"/>
    </xf>
    <xf numFmtId="0" fontId="14" fillId="0" borderId="26" xfId="0" applyFont="1" applyFill="1" applyBorder="1" applyAlignment="1">
      <alignment horizontal="left" vertical="center" wrapText="1"/>
    </xf>
    <xf numFmtId="0" fontId="15" fillId="0" borderId="4" xfId="0" applyFont="1" applyBorder="1" applyAlignment="1">
      <alignment horizontal="center" vertical="center" wrapText="1"/>
    </xf>
    <xf numFmtId="0" fontId="14" fillId="0" borderId="4" xfId="0" applyFont="1" applyFill="1" applyBorder="1" applyAlignment="1">
      <alignment vertical="center" wrapText="1"/>
    </xf>
    <xf numFmtId="0" fontId="16" fillId="0" borderId="4" xfId="0" applyFont="1" applyFill="1" applyBorder="1" applyAlignment="1">
      <alignment vertical="center" wrapText="1"/>
    </xf>
    <xf numFmtId="164" fontId="17" fillId="0" borderId="4" xfId="1" applyNumberFormat="1" applyFont="1" applyFill="1" applyBorder="1" applyAlignment="1">
      <alignment vertical="center" wrapText="1"/>
    </xf>
    <xf numFmtId="0" fontId="17" fillId="0" borderId="4" xfId="0" applyFont="1" applyFill="1" applyBorder="1" applyAlignment="1">
      <alignment vertical="center" wrapText="1"/>
    </xf>
    <xf numFmtId="0" fontId="14" fillId="0" borderId="0" xfId="0" applyFont="1" applyFill="1" applyBorder="1" applyAlignment="1">
      <alignment vertical="center" wrapText="1"/>
    </xf>
    <xf numFmtId="0" fontId="18" fillId="0" borderId="4" xfId="0" applyFont="1" applyFill="1" applyBorder="1" applyAlignment="1">
      <alignment vertical="center" wrapText="1"/>
    </xf>
    <xf numFmtId="2" fontId="14" fillId="0" borderId="4" xfId="0" applyNumberFormat="1" applyFont="1" applyFill="1" applyBorder="1" applyAlignment="1">
      <alignment vertical="center" wrapText="1"/>
    </xf>
    <xf numFmtId="44" fontId="14" fillId="0" borderId="4" xfId="1" applyFont="1" applyFill="1" applyBorder="1" applyAlignment="1">
      <alignment vertical="center" wrapText="1"/>
    </xf>
    <xf numFmtId="0" fontId="15" fillId="0" borderId="4" xfId="0" applyFont="1" applyFill="1" applyBorder="1" applyAlignment="1">
      <alignment vertical="center" wrapText="1"/>
    </xf>
    <xf numFmtId="0" fontId="19" fillId="0" borderId="4" xfId="0" applyFont="1" applyFill="1" applyBorder="1" applyAlignment="1">
      <alignment vertical="center" wrapText="1"/>
    </xf>
    <xf numFmtId="2" fontId="20" fillId="0" borderId="4" xfId="0" applyNumberFormat="1" applyFont="1" applyFill="1" applyBorder="1" applyAlignment="1">
      <alignment vertical="center" wrapText="1"/>
    </xf>
    <xf numFmtId="0" fontId="21" fillId="0" borderId="4" xfId="0" applyFont="1" applyFill="1" applyBorder="1" applyAlignment="1" applyProtection="1">
      <alignment vertical="center" wrapText="1"/>
    </xf>
    <xf numFmtId="164" fontId="15" fillId="0" borderId="4" xfId="1" applyNumberFormat="1" applyFont="1" applyFill="1" applyBorder="1" applyAlignment="1">
      <alignment vertical="center" wrapText="1"/>
    </xf>
    <xf numFmtId="164" fontId="14" fillId="0" borderId="4" xfId="1" applyNumberFormat="1" applyFont="1" applyFill="1" applyBorder="1" applyAlignment="1">
      <alignment vertical="center" wrapText="1"/>
    </xf>
    <xf numFmtId="2" fontId="15" fillId="0" borderId="4" xfId="0" applyNumberFormat="1" applyFont="1" applyFill="1" applyBorder="1" applyAlignment="1">
      <alignment vertical="center" wrapText="1"/>
    </xf>
    <xf numFmtId="164" fontId="15" fillId="0" borderId="4" xfId="1" applyNumberFormat="1" applyFont="1" applyFill="1" applyBorder="1" applyAlignment="1">
      <alignment wrapText="1"/>
    </xf>
    <xf numFmtId="2" fontId="17" fillId="0" borderId="4" xfId="0" applyNumberFormat="1" applyFont="1" applyFill="1" applyBorder="1" applyAlignment="1">
      <alignment vertical="center" wrapText="1"/>
    </xf>
    <xf numFmtId="0" fontId="14" fillId="0" borderId="24" xfId="0" applyFont="1" applyFill="1" applyBorder="1" applyAlignment="1">
      <alignment horizontal="center" vertical="center" wrapText="1"/>
    </xf>
    <xf numFmtId="168" fontId="14" fillId="0" borderId="4" xfId="0" applyNumberFormat="1" applyFont="1" applyFill="1" applyBorder="1" applyAlignment="1">
      <alignment horizontal="center" vertical="center" wrapText="1"/>
    </xf>
    <xf numFmtId="0" fontId="23" fillId="0" borderId="4" xfId="0" applyFont="1" applyFill="1" applyBorder="1" applyAlignment="1">
      <alignment horizontal="left" vertical="center" wrapText="1"/>
    </xf>
    <xf numFmtId="0" fontId="23" fillId="0" borderId="4" xfId="0" applyFont="1" applyFill="1" applyBorder="1" applyAlignment="1">
      <alignment horizontal="center" vertical="center" wrapText="1"/>
    </xf>
    <xf numFmtId="0" fontId="15" fillId="0" borderId="4" xfId="0" applyFont="1" applyFill="1" applyBorder="1" applyAlignment="1">
      <alignment horizontal="center" vertical="center" wrapText="1"/>
    </xf>
    <xf numFmtId="168" fontId="14" fillId="0" borderId="4" xfId="0" quotePrefix="1" applyNumberFormat="1" applyFont="1" applyFill="1" applyBorder="1" applyAlignment="1">
      <alignment horizontal="center" vertical="center" wrapText="1"/>
    </xf>
    <xf numFmtId="1" fontId="23" fillId="0" borderId="4" xfId="0" applyNumberFormat="1" applyFont="1" applyFill="1" applyBorder="1" applyAlignment="1">
      <alignment horizontal="center" vertical="center" wrapText="1"/>
    </xf>
    <xf numFmtId="1" fontId="15" fillId="0" borderId="4" xfId="0" applyNumberFormat="1" applyFont="1" applyFill="1" applyBorder="1" applyAlignment="1">
      <alignment horizontal="center" vertical="center" wrapText="1"/>
    </xf>
    <xf numFmtId="42" fontId="23" fillId="0" borderId="4" xfId="0" applyNumberFormat="1" applyFont="1" applyFill="1" applyBorder="1" applyAlignment="1">
      <alignment horizontal="right" vertical="center" wrapText="1"/>
    </xf>
    <xf numFmtId="42" fontId="23" fillId="0" borderId="4" xfId="1" applyNumberFormat="1" applyFont="1" applyFill="1" applyBorder="1" applyAlignment="1">
      <alignment horizontal="right" vertical="center" wrapText="1"/>
    </xf>
    <xf numFmtId="3" fontId="15" fillId="0" borderId="4" xfId="0" applyNumberFormat="1" applyFont="1" applyFill="1" applyBorder="1" applyAlignment="1">
      <alignment horizontal="center" vertical="center" wrapText="1"/>
    </xf>
    <xf numFmtId="3" fontId="23" fillId="0" borderId="4" xfId="0" applyNumberFormat="1" applyFont="1" applyFill="1" applyBorder="1" applyAlignment="1">
      <alignment horizontal="center" vertical="center" wrapText="1"/>
    </xf>
    <xf numFmtId="3" fontId="15" fillId="0" borderId="4" xfId="3" applyNumberFormat="1" applyFont="1" applyFill="1" applyBorder="1" applyAlignment="1">
      <alignment horizontal="center" vertical="center" wrapText="1"/>
    </xf>
    <xf numFmtId="3" fontId="23" fillId="0" borderId="4" xfId="3" applyNumberFormat="1" applyFont="1" applyFill="1" applyBorder="1" applyAlignment="1">
      <alignment horizontal="center" vertical="center" wrapText="1"/>
    </xf>
    <xf numFmtId="42" fontId="23" fillId="0" borderId="4" xfId="1" applyNumberFormat="1" applyFont="1" applyFill="1" applyBorder="1" applyAlignment="1">
      <alignment horizontal="center" vertical="center" wrapText="1"/>
    </xf>
    <xf numFmtId="0" fontId="23" fillId="0" borderId="4" xfId="1" applyNumberFormat="1" applyFont="1" applyFill="1" applyBorder="1" applyAlignment="1">
      <alignment horizontal="left" vertical="center" wrapText="1"/>
    </xf>
    <xf numFmtId="169" fontId="14" fillId="0" borderId="4" xfId="0" applyNumberFormat="1" applyFont="1" applyFill="1" applyBorder="1" applyAlignment="1">
      <alignment horizontal="center" vertical="center" wrapText="1"/>
    </xf>
    <xf numFmtId="169" fontId="14" fillId="0" borderId="24" xfId="0" applyNumberFormat="1" applyFont="1" applyFill="1" applyBorder="1" applyAlignment="1">
      <alignment horizontal="center" vertical="center" wrapText="1"/>
    </xf>
    <xf numFmtId="0" fontId="23" fillId="0" borderId="24" xfId="1" applyNumberFormat="1" applyFont="1" applyFill="1" applyBorder="1" applyAlignment="1">
      <alignment horizontal="center" vertical="center" wrapText="1"/>
    </xf>
    <xf numFmtId="42" fontId="23" fillId="0" borderId="4" xfId="1" applyNumberFormat="1" applyFont="1" applyFill="1" applyBorder="1" applyAlignment="1">
      <alignment horizontal="left" vertical="center" wrapText="1"/>
    </xf>
    <xf numFmtId="0" fontId="14" fillId="0" borderId="28" xfId="0" applyFont="1" applyFill="1" applyBorder="1" applyAlignment="1">
      <alignment horizontal="center" vertical="center" wrapText="1"/>
    </xf>
    <xf numFmtId="169" fontId="14" fillId="0" borderId="25" xfId="0" applyNumberFormat="1" applyFont="1" applyFill="1" applyBorder="1" applyAlignment="1">
      <alignment horizontal="center" vertical="center" wrapText="1"/>
    </xf>
    <xf numFmtId="169" fontId="14" fillId="0" borderId="28" xfId="0" applyNumberFormat="1" applyFont="1" applyFill="1" applyBorder="1" applyAlignment="1">
      <alignment horizontal="center" vertical="center" wrapText="1"/>
    </xf>
    <xf numFmtId="0" fontId="15" fillId="0" borderId="28" xfId="0" applyFont="1" applyFill="1" applyBorder="1" applyAlignment="1">
      <alignment horizontal="center" vertical="center" wrapText="1"/>
    </xf>
    <xf numFmtId="168" fontId="15" fillId="0" borderId="4" xfId="0" quotePrefix="1" applyNumberFormat="1" applyFont="1" applyFill="1" applyBorder="1" applyAlignment="1">
      <alignment horizontal="center" vertical="center" wrapText="1"/>
    </xf>
    <xf numFmtId="0" fontId="23" fillId="0" borderId="28" xfId="1" applyNumberFormat="1" applyFont="1" applyFill="1" applyBorder="1" applyAlignment="1">
      <alignment horizontal="center" vertical="center" wrapText="1"/>
    </xf>
    <xf numFmtId="169" fontId="15" fillId="0" borderId="25" xfId="0" applyNumberFormat="1" applyFont="1" applyFill="1" applyBorder="1" applyAlignment="1">
      <alignment horizontal="center" vertical="center" wrapText="1"/>
    </xf>
    <xf numFmtId="169" fontId="15" fillId="0" borderId="28" xfId="0" applyNumberFormat="1" applyFont="1" applyFill="1" applyBorder="1" applyAlignment="1">
      <alignment horizontal="center" vertical="center" wrapText="1"/>
    </xf>
    <xf numFmtId="0" fontId="15" fillId="0" borderId="29" xfId="0" applyFont="1" applyFill="1" applyBorder="1" applyAlignment="1">
      <alignment horizontal="center" vertical="center" wrapText="1"/>
    </xf>
    <xf numFmtId="168" fontId="15" fillId="0" borderId="25" xfId="0" applyNumberFormat="1" applyFont="1" applyFill="1" applyBorder="1" applyAlignment="1">
      <alignment horizontal="center" vertical="center" wrapText="1"/>
    </xf>
    <xf numFmtId="0" fontId="23" fillId="0" borderId="25" xfId="0" applyFont="1" applyFill="1" applyBorder="1" applyAlignment="1">
      <alignment horizontal="center" vertical="center" wrapText="1"/>
    </xf>
    <xf numFmtId="42" fontId="23" fillId="0" borderId="25" xfId="1" applyNumberFormat="1" applyFont="1" applyFill="1" applyBorder="1" applyAlignment="1">
      <alignment horizontal="right" vertical="center" wrapText="1"/>
    </xf>
    <xf numFmtId="42" fontId="23" fillId="0" borderId="25" xfId="1" applyNumberFormat="1" applyFont="1" applyFill="1" applyBorder="1" applyAlignment="1">
      <alignment horizontal="left" vertical="center" wrapText="1"/>
    </xf>
    <xf numFmtId="0" fontId="14" fillId="0" borderId="4" xfId="0" applyFont="1" applyBorder="1" applyAlignment="1">
      <alignment wrapText="1"/>
    </xf>
    <xf numFmtId="0" fontId="14" fillId="0" borderId="4" xfId="0" applyFont="1" applyFill="1" applyBorder="1" applyAlignment="1">
      <alignment wrapText="1"/>
    </xf>
    <xf numFmtId="0" fontId="14" fillId="0" borderId="4" xfId="0" applyFont="1" applyBorder="1" applyAlignment="1">
      <alignment vertical="top" wrapText="1"/>
    </xf>
    <xf numFmtId="0" fontId="2" fillId="2" borderId="4" xfId="0" applyFont="1" applyFill="1" applyBorder="1" applyAlignment="1">
      <alignment horizontal="center" vertical="center" wrapText="1"/>
    </xf>
    <xf numFmtId="0" fontId="0" fillId="0" borderId="4" xfId="0" applyBorder="1" applyAlignment="1">
      <alignment wrapText="1"/>
    </xf>
    <xf numFmtId="0" fontId="0" fillId="0" borderId="4" xfId="0" applyFill="1" applyBorder="1" applyAlignment="1">
      <alignment wrapText="1"/>
    </xf>
    <xf numFmtId="0" fontId="6" fillId="4" borderId="6" xfId="0" applyFont="1" applyFill="1" applyBorder="1" applyAlignment="1">
      <alignment horizontal="center" vertical="center" textRotation="255" wrapText="1"/>
    </xf>
    <xf numFmtId="0" fontId="0" fillId="0" borderId="4" xfId="0" applyFill="1" applyBorder="1" applyAlignment="1">
      <alignment horizontal="center" vertical="center" wrapText="1"/>
    </xf>
    <xf numFmtId="0" fontId="0" fillId="0" borderId="4" xfId="0" applyBorder="1" applyAlignment="1">
      <alignment horizontal="center" vertical="center" wrapText="1"/>
    </xf>
    <xf numFmtId="2" fontId="14" fillId="0" borderId="4" xfId="0" applyNumberFormat="1" applyFont="1" applyBorder="1" applyAlignment="1">
      <alignment horizontal="left" vertical="center" wrapText="1"/>
    </xf>
    <xf numFmtId="0" fontId="14" fillId="0" borderId="0" xfId="0" applyFont="1" applyAlignment="1">
      <alignment horizontal="center" vertical="center" wrapText="1"/>
    </xf>
    <xf numFmtId="2" fontId="15" fillId="0" borderId="4" xfId="0" applyNumberFormat="1" applyFont="1" applyBorder="1" applyAlignment="1">
      <alignment horizontal="left" vertical="center" wrapText="1"/>
    </xf>
    <xf numFmtId="2" fontId="14" fillId="0" borderId="25" xfId="0" applyNumberFormat="1" applyFont="1" applyBorder="1" applyAlignment="1">
      <alignment horizontal="left" vertical="center" wrapText="1"/>
    </xf>
    <xf numFmtId="0" fontId="14" fillId="0" borderId="23" xfId="0" applyFont="1" applyBorder="1" applyAlignment="1">
      <alignment horizontal="center" vertical="center" wrapText="1"/>
    </xf>
    <xf numFmtId="0" fontId="5" fillId="4" borderId="13" xfId="0" applyFont="1" applyFill="1" applyBorder="1" applyAlignment="1">
      <alignment horizontal="center" wrapText="1"/>
    </xf>
    <xf numFmtId="3" fontId="14" fillId="0" borderId="4" xfId="0" applyNumberFormat="1" applyFont="1" applyFill="1" applyBorder="1" applyAlignment="1">
      <alignment vertical="center" wrapText="1"/>
    </xf>
    <xf numFmtId="165" fontId="14" fillId="0" borderId="4" xfId="0" applyNumberFormat="1" applyFont="1" applyFill="1" applyBorder="1" applyAlignment="1">
      <alignment horizontal="center" vertical="center" wrapText="1"/>
    </xf>
    <xf numFmtId="14" fontId="14" fillId="0" borderId="4" xfId="0" applyNumberFormat="1" applyFont="1" applyFill="1" applyBorder="1" applyAlignment="1">
      <alignment vertical="center" wrapText="1"/>
    </xf>
    <xf numFmtId="0" fontId="5" fillId="4" borderId="17" xfId="0" applyFont="1" applyFill="1" applyBorder="1" applyAlignment="1">
      <alignment horizontal="center" wrapText="1"/>
    </xf>
    <xf numFmtId="3" fontId="14" fillId="0" borderId="4" xfId="0" applyNumberFormat="1" applyFont="1" applyFill="1" applyBorder="1" applyAlignment="1">
      <alignment horizontal="center" vertical="center" wrapText="1"/>
    </xf>
    <xf numFmtId="3" fontId="22" fillId="0" borderId="27" xfId="5" applyNumberFormat="1" applyFont="1" applyFill="1" applyAlignment="1">
      <alignment horizontal="center" vertical="center" wrapText="1"/>
    </xf>
    <xf numFmtId="167" fontId="14" fillId="0" borderId="4" xfId="0" applyNumberFormat="1" applyFont="1" applyFill="1" applyBorder="1" applyAlignment="1">
      <alignment vertical="center" wrapText="1"/>
    </xf>
    <xf numFmtId="170" fontId="23" fillId="0" borderId="4" xfId="0" applyNumberFormat="1" applyFont="1" applyFill="1" applyBorder="1" applyAlignment="1">
      <alignment horizontal="center" vertical="center" wrapText="1"/>
    </xf>
    <xf numFmtId="0" fontId="14" fillId="0" borderId="4" xfId="0" applyNumberFormat="1" applyFont="1" applyFill="1" applyBorder="1" applyAlignment="1">
      <alignment horizontal="center" vertical="center" wrapText="1"/>
    </xf>
    <xf numFmtId="168" fontId="15" fillId="0" borderId="4" xfId="0" applyNumberFormat="1" applyFont="1" applyFill="1" applyBorder="1" applyAlignment="1">
      <alignment horizontal="center" vertical="center" wrapText="1"/>
    </xf>
    <xf numFmtId="3" fontId="15" fillId="0" borderId="25" xfId="0" applyNumberFormat="1" applyFont="1" applyFill="1" applyBorder="1" applyAlignment="1">
      <alignment horizontal="center" vertical="center" wrapText="1"/>
    </xf>
    <xf numFmtId="3" fontId="23" fillId="0" borderId="25" xfId="0" applyNumberFormat="1" applyFont="1" applyFill="1" applyBorder="1" applyAlignment="1">
      <alignment horizontal="center" vertical="center" wrapText="1"/>
    </xf>
    <xf numFmtId="6" fontId="14" fillId="0" borderId="4" xfId="0" applyNumberFormat="1" applyFont="1" applyBorder="1" applyAlignment="1">
      <alignment wrapText="1"/>
    </xf>
    <xf numFmtId="171" fontId="14" fillId="0" borderId="4" xfId="0" applyNumberFormat="1" applyFont="1" applyBorder="1" applyAlignment="1">
      <alignment wrapText="1"/>
    </xf>
    <xf numFmtId="171" fontId="14" fillId="0" borderId="4" xfId="0" applyNumberFormat="1" applyFont="1" applyFill="1" applyBorder="1" applyAlignment="1">
      <alignment wrapText="1"/>
    </xf>
    <xf numFmtId="0" fontId="14" fillId="0" borderId="4" xfId="0" applyFont="1" applyFill="1" applyBorder="1" applyAlignment="1">
      <alignment horizontal="left"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left" vertical="center"/>
    </xf>
    <xf numFmtId="0" fontId="2" fillId="2" borderId="23"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4" borderId="1" xfId="0" applyFont="1" applyFill="1" applyBorder="1" applyAlignment="1">
      <alignment horizontal="left" vertical="center"/>
    </xf>
    <xf numFmtId="0" fontId="5" fillId="4" borderId="5" xfId="0" applyFont="1" applyFill="1" applyBorder="1" applyAlignment="1">
      <alignment horizontal="center" vertical="center"/>
    </xf>
    <xf numFmtId="0" fontId="5" fillId="4" borderId="2" xfId="0" applyFont="1" applyFill="1" applyBorder="1" applyAlignment="1">
      <alignment horizontal="center" vertical="center"/>
    </xf>
    <xf numFmtId="0" fontId="0" fillId="10" borderId="21" xfId="0" applyFill="1" applyBorder="1" applyAlignment="1">
      <alignment wrapText="1"/>
    </xf>
    <xf numFmtId="0" fontId="0" fillId="10" borderId="24" xfId="0" applyFill="1" applyBorder="1" applyAlignment="1">
      <alignment wrapText="1"/>
    </xf>
    <xf numFmtId="0" fontId="0" fillId="10" borderId="22" xfId="0" applyFill="1" applyBorder="1" applyAlignment="1">
      <alignment wrapText="1"/>
    </xf>
    <xf numFmtId="0" fontId="0" fillId="10" borderId="23" xfId="0" applyFill="1" applyBorder="1" applyAlignment="1">
      <alignment wrapText="1"/>
    </xf>
    <xf numFmtId="0" fontId="0" fillId="10" borderId="4" xfId="0" applyFill="1" applyBorder="1" applyAlignment="1">
      <alignment wrapText="1"/>
    </xf>
    <xf numFmtId="0" fontId="0" fillId="10" borderId="21" xfId="0" applyFill="1" applyBorder="1" applyAlignment="1">
      <alignment horizontal="left"/>
    </xf>
  </cellXfs>
  <cellStyles count="6">
    <cellStyle name="Comma" xfId="3" builtinId="3"/>
    <cellStyle name="Currency" xfId="1" builtinId="4"/>
    <cellStyle name="Hyperlink" xfId="4" builtinId="8"/>
    <cellStyle name="Input" xfId="5" builtinId="20"/>
    <cellStyle name="Normal" xfId="0" builtinId="0"/>
    <cellStyle name="Normal 2" xfId="2" xr:uid="{00000000-0005-0000-0000-000005000000}"/>
  </cellStyles>
  <dxfs count="3">
    <dxf>
      <fill>
        <patternFill>
          <bgColor rgb="FFFFFF99"/>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aters_s/AppData/Local/Microsoft/Windows/INetCache/Content.Outlook/30RFDBOC/NWFWMD_DEP_projecttemplate_2018%20(0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waters_s/AppData/Local/Microsoft/Windows/INetCache/Content.Outlook/30RFDBOC/2018%20Final%20Project%20Detai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WSRP\Springs\Springs%20Guidance%202018\Springs%20Project%20Detail%20FY18-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waters_s/AppData/Local/Microsoft/Windows/INetCache/Content.Outlook/30RFDBOC/NWFWMD_DEP_projecttemplate_2018%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rings Project Info 2018"/>
      <sheetName val="Springs Project Funding 2018"/>
      <sheetName val="Data Validation"/>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rings Project Info 2017"/>
      <sheetName val="Springs Project Funding 2017"/>
      <sheetName val="Data Validation"/>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rings Project Info 2019"/>
      <sheetName val="Springs Proj 5-yr Funding 2019 "/>
      <sheetName val="Rating Calulations"/>
      <sheetName val="Data Validation"/>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rings Project Info 2018"/>
      <sheetName val="Springs Project Funding 2018"/>
      <sheetName val="Data Validation"/>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75"/>
  <sheetViews>
    <sheetView tabSelected="1" zoomScale="80" zoomScaleNormal="80" workbookViewId="0">
      <pane xSplit="1" ySplit="3" topLeftCell="B7" activePane="bottomRight" state="frozen"/>
      <selection pane="topRight" activeCell="B1" sqref="B1"/>
      <selection pane="bottomLeft" activeCell="A3" sqref="A3"/>
      <selection pane="bottomRight" activeCell="A3" sqref="A3"/>
    </sheetView>
  </sheetViews>
  <sheetFormatPr defaultColWidth="18.7109375" defaultRowHeight="15" x14ac:dyDescent="0.25"/>
  <cols>
    <col min="1" max="1" width="9.5703125" style="124" bestFit="1" customWidth="1"/>
    <col min="2" max="2" width="14.28515625" style="124" customWidth="1"/>
    <col min="3" max="3" width="20.42578125" style="124" customWidth="1"/>
    <col min="4" max="4" width="17.42578125" style="124" customWidth="1"/>
    <col min="5" max="5" width="15.85546875" style="124" customWidth="1"/>
    <col min="6" max="7" width="16.5703125" style="124" customWidth="1"/>
    <col min="8" max="8" width="18.7109375" style="124"/>
    <col min="9" max="9" width="13.85546875" style="124" customWidth="1"/>
    <col min="10" max="10" width="15.42578125" style="124" customWidth="1"/>
    <col min="11" max="11" width="13.7109375" style="124" customWidth="1"/>
    <col min="12" max="12" width="18.7109375" style="124"/>
    <col min="13" max="13" width="77.5703125" style="124" customWidth="1"/>
    <col min="14" max="14" width="15.28515625" style="124" customWidth="1"/>
    <col min="15" max="15" width="20.140625" style="124" customWidth="1"/>
    <col min="16" max="16" width="15.42578125" style="124" customWidth="1"/>
    <col min="17" max="17" width="20.7109375" style="124" customWidth="1"/>
    <col min="18" max="18" width="15.140625" style="124" customWidth="1"/>
    <col min="19" max="20" width="13.85546875" style="124" customWidth="1"/>
    <col min="21" max="21" width="14" style="124" customWidth="1"/>
    <col min="22" max="22" width="16.85546875" style="124" customWidth="1"/>
    <col min="23" max="23" width="34.28515625" style="124" customWidth="1"/>
    <col min="24" max="24" width="16.85546875" style="124" customWidth="1"/>
    <col min="25" max="25" width="14.7109375" style="124" customWidth="1"/>
    <col min="26" max="26" width="16.5703125" style="124" customWidth="1"/>
    <col min="27" max="27" width="15.42578125" style="124" customWidth="1"/>
    <col min="28" max="28" width="14" style="124" customWidth="1"/>
    <col min="29" max="29" width="43.28515625" style="124" customWidth="1"/>
    <col min="30" max="34" width="18.7109375" style="125"/>
    <col min="35" max="16384" width="18.7109375" style="124"/>
  </cols>
  <sheetData>
    <row r="1" spans="1:34" x14ac:dyDescent="0.25">
      <c r="A1" s="171" t="s">
        <v>431</v>
      </c>
      <c r="B1" s="166"/>
      <c r="C1" s="166"/>
      <c r="D1" s="167"/>
      <c r="E1" s="168"/>
      <c r="F1" s="166"/>
      <c r="G1" s="167"/>
      <c r="H1" s="168"/>
      <c r="I1" s="166"/>
      <c r="J1" s="166"/>
      <c r="K1" s="166"/>
      <c r="L1" s="166"/>
      <c r="M1" s="166"/>
      <c r="N1" s="166"/>
      <c r="O1" s="167"/>
      <c r="P1" s="168"/>
      <c r="Q1" s="169"/>
      <c r="R1" s="167"/>
      <c r="S1" s="168"/>
      <c r="T1" s="167"/>
      <c r="U1" s="170"/>
      <c r="V1" s="168"/>
      <c r="W1" s="166"/>
      <c r="X1" s="166"/>
      <c r="Y1" s="166"/>
      <c r="Z1" s="166"/>
      <c r="AA1" s="166"/>
      <c r="AB1" s="167"/>
      <c r="AC1" s="170"/>
    </row>
    <row r="2" spans="1:34" ht="32.25" thickBot="1" x14ac:dyDescent="0.3">
      <c r="A2" s="157"/>
      <c r="B2" s="157"/>
      <c r="C2" s="159" t="s">
        <v>0</v>
      </c>
      <c r="D2" s="155"/>
      <c r="E2" s="45"/>
      <c r="F2" s="159" t="s">
        <v>4</v>
      </c>
      <c r="G2" s="155"/>
      <c r="H2" s="45"/>
      <c r="I2" s="159"/>
      <c r="J2" s="159"/>
      <c r="K2" s="159"/>
      <c r="L2" s="159"/>
      <c r="M2" s="159" t="s">
        <v>8</v>
      </c>
      <c r="N2" s="159"/>
      <c r="O2" s="155"/>
      <c r="P2" s="45"/>
      <c r="Q2" s="161" t="s">
        <v>17</v>
      </c>
      <c r="R2" s="155"/>
      <c r="S2" s="160" t="s">
        <v>427</v>
      </c>
      <c r="T2" s="155"/>
      <c r="U2" s="123" t="s">
        <v>18</v>
      </c>
      <c r="V2" s="45"/>
      <c r="W2" s="159"/>
      <c r="X2" s="159" t="s">
        <v>25</v>
      </c>
      <c r="Y2" s="159"/>
      <c r="Z2" s="159"/>
      <c r="AA2" s="159"/>
      <c r="AB2" s="155"/>
      <c r="AC2" s="123" t="s">
        <v>29</v>
      </c>
    </row>
    <row r="3" spans="1:34" s="128" customFormat="1" ht="196.5" customHeight="1" x14ac:dyDescent="0.25">
      <c r="A3" s="126" t="s">
        <v>36</v>
      </c>
      <c r="B3" s="123" t="s">
        <v>1</v>
      </c>
      <c r="C3" s="156" t="s">
        <v>2</v>
      </c>
      <c r="D3" s="123" t="s">
        <v>3</v>
      </c>
      <c r="E3" s="1" t="s">
        <v>5</v>
      </c>
      <c r="F3" s="158" t="s">
        <v>6</v>
      </c>
      <c r="G3" s="1" t="s">
        <v>7</v>
      </c>
      <c r="H3" s="158" t="s">
        <v>9</v>
      </c>
      <c r="I3" s="158" t="s">
        <v>10</v>
      </c>
      <c r="J3" s="158" t="s">
        <v>11</v>
      </c>
      <c r="K3" s="158" t="s">
        <v>12</v>
      </c>
      <c r="L3" s="156" t="s">
        <v>13</v>
      </c>
      <c r="M3" s="156" t="s">
        <v>14</v>
      </c>
      <c r="N3" s="156" t="s">
        <v>15</v>
      </c>
      <c r="O3" s="123" t="s">
        <v>16</v>
      </c>
      <c r="P3" s="123" t="s">
        <v>19</v>
      </c>
      <c r="Q3" s="123" t="s">
        <v>20</v>
      </c>
      <c r="R3" s="123" t="s">
        <v>21</v>
      </c>
      <c r="S3" s="123" t="s">
        <v>22</v>
      </c>
      <c r="T3" s="123" t="s">
        <v>23</v>
      </c>
      <c r="U3" s="123" t="s">
        <v>24</v>
      </c>
      <c r="V3" s="123" t="s">
        <v>26</v>
      </c>
      <c r="W3" s="156" t="s">
        <v>27</v>
      </c>
      <c r="X3" s="156" t="s">
        <v>28</v>
      </c>
      <c r="Y3" s="156" t="s">
        <v>30</v>
      </c>
      <c r="Z3" s="156" t="s">
        <v>31</v>
      </c>
      <c r="AA3" s="156" t="s">
        <v>32</v>
      </c>
      <c r="AB3" s="123" t="s">
        <v>33</v>
      </c>
      <c r="AC3" s="123" t="s">
        <v>34</v>
      </c>
      <c r="AD3" s="127"/>
      <c r="AE3" s="127"/>
      <c r="AF3" s="127"/>
      <c r="AG3" s="127"/>
      <c r="AH3" s="127"/>
    </row>
    <row r="4" spans="1:34" s="47" customFormat="1" ht="273.75" customHeight="1" x14ac:dyDescent="0.25">
      <c r="A4" s="46">
        <v>1</v>
      </c>
      <c r="B4" s="49" t="s">
        <v>87</v>
      </c>
      <c r="C4" s="47" t="s">
        <v>426</v>
      </c>
      <c r="D4" s="49" t="s">
        <v>88</v>
      </c>
      <c r="E4" s="49" t="s">
        <v>89</v>
      </c>
      <c r="F4" s="49" t="s">
        <v>66</v>
      </c>
      <c r="G4" s="49" t="s">
        <v>67</v>
      </c>
      <c r="H4" s="49" t="s">
        <v>90</v>
      </c>
      <c r="I4" s="49" t="s">
        <v>91</v>
      </c>
      <c r="J4" s="50">
        <v>28.951170999999999</v>
      </c>
      <c r="K4" s="50">
        <v>-81.329589999999996</v>
      </c>
      <c r="L4" s="49" t="s">
        <v>76</v>
      </c>
      <c r="M4" s="49" t="s">
        <v>92</v>
      </c>
      <c r="N4" s="49" t="s">
        <v>69</v>
      </c>
      <c r="O4" s="49" t="s">
        <v>65</v>
      </c>
      <c r="P4" s="49" t="s">
        <v>61</v>
      </c>
      <c r="Q4" s="49" t="s">
        <v>86</v>
      </c>
      <c r="R4" s="49" t="s">
        <v>86</v>
      </c>
      <c r="S4" s="49" t="s">
        <v>61</v>
      </c>
      <c r="T4" s="49" t="s">
        <v>86</v>
      </c>
      <c r="U4" s="49">
        <v>60</v>
      </c>
      <c r="V4" s="51">
        <v>1025000</v>
      </c>
      <c r="W4" s="51">
        <v>1125000</v>
      </c>
      <c r="X4" s="51">
        <v>50000</v>
      </c>
      <c r="Y4" s="49" t="s">
        <v>86</v>
      </c>
      <c r="Z4" s="52">
        <v>43374</v>
      </c>
      <c r="AA4" s="52">
        <v>43738</v>
      </c>
      <c r="AB4" s="49" t="s">
        <v>61</v>
      </c>
      <c r="AC4" s="49" t="s">
        <v>93</v>
      </c>
    </row>
    <row r="5" spans="1:34" s="47" customFormat="1" ht="100.5" customHeight="1" x14ac:dyDescent="0.25">
      <c r="A5" s="46">
        <f>A4+1</f>
        <v>2</v>
      </c>
      <c r="B5" s="49" t="s">
        <v>87</v>
      </c>
      <c r="C5" s="49" t="s">
        <v>94</v>
      </c>
      <c r="D5" s="49" t="s">
        <v>95</v>
      </c>
      <c r="E5" s="49" t="s">
        <v>96</v>
      </c>
      <c r="F5" s="49" t="s">
        <v>66</v>
      </c>
      <c r="G5" s="49" t="s">
        <v>67</v>
      </c>
      <c r="H5" s="49" t="s">
        <v>97</v>
      </c>
      <c r="I5" s="49" t="s">
        <v>94</v>
      </c>
      <c r="J5" s="50" t="s">
        <v>94</v>
      </c>
      <c r="K5" s="50" t="s">
        <v>94</v>
      </c>
      <c r="L5" s="49" t="s">
        <v>73</v>
      </c>
      <c r="M5" s="49" t="s">
        <v>98</v>
      </c>
      <c r="N5" s="49" t="s">
        <v>69</v>
      </c>
      <c r="O5" s="49" t="s">
        <v>65</v>
      </c>
      <c r="P5" s="49" t="s">
        <v>61</v>
      </c>
      <c r="Q5" s="49" t="s">
        <v>99</v>
      </c>
      <c r="R5" s="49" t="s">
        <v>86</v>
      </c>
      <c r="S5" s="49" t="s">
        <v>65</v>
      </c>
      <c r="T5" s="49" t="s">
        <v>86</v>
      </c>
      <c r="U5" s="49" t="s">
        <v>86</v>
      </c>
      <c r="V5" s="51">
        <v>1000000</v>
      </c>
      <c r="W5" s="51" t="s">
        <v>86</v>
      </c>
      <c r="X5" s="51" t="s">
        <v>86</v>
      </c>
      <c r="Y5" s="49" t="s">
        <v>86</v>
      </c>
      <c r="Z5" s="52">
        <v>43374</v>
      </c>
      <c r="AA5" s="52">
        <v>44469</v>
      </c>
      <c r="AB5" s="49" t="s">
        <v>61</v>
      </c>
      <c r="AC5" s="49" t="s">
        <v>100</v>
      </c>
    </row>
    <row r="6" spans="1:34" s="47" customFormat="1" ht="139.5" customHeight="1" x14ac:dyDescent="0.25">
      <c r="A6" s="46">
        <f t="shared" ref="A6:A20" si="0">A5+1</f>
        <v>3</v>
      </c>
      <c r="B6" s="49" t="s">
        <v>87</v>
      </c>
      <c r="C6" s="49" t="s">
        <v>101</v>
      </c>
      <c r="D6" s="49" t="s">
        <v>95</v>
      </c>
      <c r="E6" s="49" t="s">
        <v>89</v>
      </c>
      <c r="F6" s="49" t="s">
        <v>66</v>
      </c>
      <c r="G6" s="49" t="s">
        <v>67</v>
      </c>
      <c r="H6" s="49" t="s">
        <v>102</v>
      </c>
      <c r="I6" s="49" t="s">
        <v>103</v>
      </c>
      <c r="J6" s="129">
        <v>28.89</v>
      </c>
      <c r="K6" s="129">
        <v>-81.245999999999995</v>
      </c>
      <c r="L6" s="49" t="s">
        <v>72</v>
      </c>
      <c r="M6" s="49" t="s">
        <v>104</v>
      </c>
      <c r="N6" s="49" t="s">
        <v>65</v>
      </c>
      <c r="O6" s="49" t="s">
        <v>65</v>
      </c>
      <c r="P6" s="49" t="s">
        <v>65</v>
      </c>
      <c r="Q6" s="49" t="s">
        <v>86</v>
      </c>
      <c r="R6" s="49" t="s">
        <v>86</v>
      </c>
      <c r="S6" s="49" t="s">
        <v>61</v>
      </c>
      <c r="T6" s="49">
        <v>0.16400000000000001</v>
      </c>
      <c r="U6" s="49" t="s">
        <v>86</v>
      </c>
      <c r="V6" s="51">
        <v>434780</v>
      </c>
      <c r="W6" s="51">
        <v>869561</v>
      </c>
      <c r="X6" s="51">
        <v>434780</v>
      </c>
      <c r="Y6" s="49" t="s">
        <v>86</v>
      </c>
      <c r="Z6" s="53">
        <v>43422</v>
      </c>
      <c r="AA6" s="53">
        <v>43453</v>
      </c>
      <c r="AB6" s="49" t="s">
        <v>65</v>
      </c>
      <c r="AC6" s="54" t="s">
        <v>105</v>
      </c>
    </row>
    <row r="7" spans="1:34" s="47" customFormat="1" ht="209.25" customHeight="1" x14ac:dyDescent="0.25">
      <c r="A7" s="46">
        <f t="shared" si="0"/>
        <v>4</v>
      </c>
      <c r="B7" s="49" t="s">
        <v>87</v>
      </c>
      <c r="C7" s="49" t="s">
        <v>106</v>
      </c>
      <c r="D7" s="49" t="s">
        <v>95</v>
      </c>
      <c r="E7" s="49" t="s">
        <v>107</v>
      </c>
      <c r="F7" s="49" t="s">
        <v>66</v>
      </c>
      <c r="G7" s="49" t="s">
        <v>67</v>
      </c>
      <c r="H7" s="49" t="s">
        <v>108</v>
      </c>
      <c r="I7" s="49" t="s">
        <v>109</v>
      </c>
      <c r="J7" s="129">
        <v>29.147852</v>
      </c>
      <c r="K7" s="129">
        <v>-82.121761000000006</v>
      </c>
      <c r="L7" s="49" t="s">
        <v>76</v>
      </c>
      <c r="M7" s="49" t="s">
        <v>110</v>
      </c>
      <c r="N7" s="49" t="s">
        <v>65</v>
      </c>
      <c r="O7" s="49" t="s">
        <v>61</v>
      </c>
      <c r="P7" s="49" t="s">
        <v>65</v>
      </c>
      <c r="Q7" s="49" t="s">
        <v>86</v>
      </c>
      <c r="R7" s="49" t="s">
        <v>86</v>
      </c>
      <c r="S7" s="49" t="s">
        <v>61</v>
      </c>
      <c r="T7" s="130">
        <v>8.9</v>
      </c>
      <c r="U7" s="49" t="s">
        <v>86</v>
      </c>
      <c r="V7" s="51">
        <v>602812</v>
      </c>
      <c r="W7" s="51">
        <v>1205626</v>
      </c>
      <c r="X7" s="51">
        <v>602812</v>
      </c>
      <c r="Y7" s="49" t="s">
        <v>86</v>
      </c>
      <c r="Z7" s="52">
        <v>43528</v>
      </c>
      <c r="AA7" s="52">
        <v>43861</v>
      </c>
      <c r="AB7" s="49" t="s">
        <v>61</v>
      </c>
      <c r="AC7" s="49" t="s">
        <v>111</v>
      </c>
    </row>
    <row r="8" spans="1:34" s="47" customFormat="1" ht="120" customHeight="1" x14ac:dyDescent="0.25">
      <c r="A8" s="46">
        <f t="shared" si="0"/>
        <v>5</v>
      </c>
      <c r="B8" s="49" t="s">
        <v>87</v>
      </c>
      <c r="C8" s="49" t="s">
        <v>106</v>
      </c>
      <c r="D8" s="49" t="s">
        <v>95</v>
      </c>
      <c r="E8" s="49" t="s">
        <v>107</v>
      </c>
      <c r="F8" s="49" t="s">
        <v>66</v>
      </c>
      <c r="G8" s="49" t="s">
        <v>67</v>
      </c>
      <c r="H8" s="49" t="s">
        <v>112</v>
      </c>
      <c r="I8" s="49" t="s">
        <v>109</v>
      </c>
      <c r="J8" s="129">
        <v>29.1571</v>
      </c>
      <c r="K8" s="129">
        <v>-82.124560000000002</v>
      </c>
      <c r="L8" s="49" t="s">
        <v>73</v>
      </c>
      <c r="M8" s="49" t="s">
        <v>113</v>
      </c>
      <c r="N8" s="49" t="s">
        <v>69</v>
      </c>
      <c r="O8" s="49" t="s">
        <v>65</v>
      </c>
      <c r="P8" s="49" t="s">
        <v>61</v>
      </c>
      <c r="Q8" s="49">
        <v>1024</v>
      </c>
      <c r="R8" s="49" t="s">
        <v>86</v>
      </c>
      <c r="S8" s="49" t="s">
        <v>65</v>
      </c>
      <c r="T8" s="49" t="s">
        <v>86</v>
      </c>
      <c r="U8" s="49" t="s">
        <v>86</v>
      </c>
      <c r="V8" s="51">
        <v>641488</v>
      </c>
      <c r="W8" s="51">
        <v>1282975</v>
      </c>
      <c r="X8" s="51">
        <v>641488</v>
      </c>
      <c r="Y8" s="49" t="s">
        <v>86</v>
      </c>
      <c r="Z8" s="52">
        <v>43641</v>
      </c>
      <c r="AA8" s="52">
        <v>43983</v>
      </c>
      <c r="AB8" s="49" t="s">
        <v>65</v>
      </c>
      <c r="AC8" s="55" t="s">
        <v>114</v>
      </c>
    </row>
    <row r="9" spans="1:34" s="47" customFormat="1" ht="212.25" customHeight="1" x14ac:dyDescent="0.25">
      <c r="A9" s="46">
        <f t="shared" si="0"/>
        <v>6</v>
      </c>
      <c r="B9" s="49" t="s">
        <v>87</v>
      </c>
      <c r="C9" s="49" t="s">
        <v>115</v>
      </c>
      <c r="D9" s="49" t="s">
        <v>95</v>
      </c>
      <c r="E9" s="49" t="s">
        <v>116</v>
      </c>
      <c r="F9" s="49" t="s">
        <v>66</v>
      </c>
      <c r="G9" s="49" t="s">
        <v>67</v>
      </c>
      <c r="H9" s="56" t="s">
        <v>117</v>
      </c>
      <c r="I9" s="49" t="s">
        <v>118</v>
      </c>
      <c r="J9" s="129">
        <v>28.641500000000001</v>
      </c>
      <c r="K9" s="129">
        <v>-81.400199999999998</v>
      </c>
      <c r="L9" s="49" t="s">
        <v>73</v>
      </c>
      <c r="M9" s="57" t="s">
        <v>119</v>
      </c>
      <c r="N9" s="49" t="s">
        <v>65</v>
      </c>
      <c r="O9" s="49" t="s">
        <v>65</v>
      </c>
      <c r="P9" s="49" t="s">
        <v>61</v>
      </c>
      <c r="Q9" s="58">
        <v>10274</v>
      </c>
      <c r="R9" s="49" t="s">
        <v>86</v>
      </c>
      <c r="S9" s="49" t="s">
        <v>65</v>
      </c>
      <c r="T9" s="49" t="s">
        <v>86</v>
      </c>
      <c r="U9" s="49" t="s">
        <v>86</v>
      </c>
      <c r="V9" s="51">
        <v>2000000</v>
      </c>
      <c r="W9" s="51">
        <v>3100000</v>
      </c>
      <c r="X9" s="51">
        <v>1500000</v>
      </c>
      <c r="Y9" s="49" t="s">
        <v>86</v>
      </c>
      <c r="Z9" s="49" t="s">
        <v>120</v>
      </c>
      <c r="AA9" s="59">
        <v>43921</v>
      </c>
      <c r="AB9" s="49" t="s">
        <v>65</v>
      </c>
      <c r="AC9" s="57" t="s">
        <v>121</v>
      </c>
    </row>
    <row r="10" spans="1:34" s="47" customFormat="1" ht="149.25" customHeight="1" x14ac:dyDescent="0.25">
      <c r="A10" s="46">
        <f t="shared" si="0"/>
        <v>7</v>
      </c>
      <c r="B10" s="49" t="s">
        <v>87</v>
      </c>
      <c r="C10" s="49" t="s">
        <v>122</v>
      </c>
      <c r="D10" s="49" t="s">
        <v>95</v>
      </c>
      <c r="E10" s="49" t="s">
        <v>116</v>
      </c>
      <c r="F10" s="49" t="s">
        <v>66</v>
      </c>
      <c r="G10" s="49" t="s">
        <v>67</v>
      </c>
      <c r="H10" s="49" t="s">
        <v>123</v>
      </c>
      <c r="I10" s="49" t="s">
        <v>124</v>
      </c>
      <c r="J10" s="131">
        <v>28.701188999999999</v>
      </c>
      <c r="K10" s="131">
        <v>-81.454779000000002</v>
      </c>
      <c r="L10" s="49" t="s">
        <v>64</v>
      </c>
      <c r="M10" s="60" t="s">
        <v>125</v>
      </c>
      <c r="N10" s="49" t="s">
        <v>65</v>
      </c>
      <c r="O10" s="49" t="s">
        <v>65</v>
      </c>
      <c r="P10" s="49" t="s">
        <v>65</v>
      </c>
      <c r="Q10" s="49" t="s">
        <v>86</v>
      </c>
      <c r="R10" s="49" t="s">
        <v>86</v>
      </c>
      <c r="S10" s="49" t="s">
        <v>61</v>
      </c>
      <c r="T10" s="49">
        <v>0.107</v>
      </c>
      <c r="U10" s="49" t="s">
        <v>86</v>
      </c>
      <c r="V10" s="51">
        <v>75177</v>
      </c>
      <c r="W10" s="51">
        <v>150354</v>
      </c>
      <c r="X10" s="51">
        <v>75177</v>
      </c>
      <c r="Y10" s="49" t="s">
        <v>86</v>
      </c>
      <c r="Z10" s="52">
        <v>43495</v>
      </c>
      <c r="AA10" s="52">
        <v>43723</v>
      </c>
      <c r="AB10" s="49" t="s">
        <v>65</v>
      </c>
      <c r="AC10" s="49" t="s">
        <v>126</v>
      </c>
    </row>
    <row r="11" spans="1:34" s="47" customFormat="1" ht="186.75" customHeight="1" x14ac:dyDescent="0.25">
      <c r="A11" s="46">
        <f t="shared" si="0"/>
        <v>8</v>
      </c>
      <c r="B11" s="49" t="s">
        <v>87</v>
      </c>
      <c r="C11" s="49" t="s">
        <v>106</v>
      </c>
      <c r="D11" s="49" t="s">
        <v>95</v>
      </c>
      <c r="E11" s="49" t="s">
        <v>107</v>
      </c>
      <c r="F11" s="49" t="s">
        <v>66</v>
      </c>
      <c r="G11" s="49" t="s">
        <v>67</v>
      </c>
      <c r="H11" s="61" t="s">
        <v>127</v>
      </c>
      <c r="I11" s="49" t="s">
        <v>109</v>
      </c>
      <c r="J11" s="129">
        <v>29.1906</v>
      </c>
      <c r="K11" s="129">
        <v>-82.122600000000006</v>
      </c>
      <c r="L11" s="49" t="s">
        <v>74</v>
      </c>
      <c r="M11" s="57" t="s">
        <v>128</v>
      </c>
      <c r="N11" s="49" t="s">
        <v>69</v>
      </c>
      <c r="O11" s="49" t="s">
        <v>65</v>
      </c>
      <c r="P11" s="49" t="s">
        <v>61</v>
      </c>
      <c r="Q11" s="49">
        <v>166.4</v>
      </c>
      <c r="R11" s="49" t="s">
        <v>86</v>
      </c>
      <c r="S11" s="49" t="s">
        <v>65</v>
      </c>
      <c r="T11" s="49" t="s">
        <v>86</v>
      </c>
      <c r="U11" s="49" t="s">
        <v>86</v>
      </c>
      <c r="V11" s="51">
        <v>162000</v>
      </c>
      <c r="W11" s="51">
        <v>324000</v>
      </c>
      <c r="X11" s="51">
        <v>162000</v>
      </c>
      <c r="Y11" s="49" t="s">
        <v>86</v>
      </c>
      <c r="Z11" s="52">
        <v>43374</v>
      </c>
      <c r="AA11" s="52">
        <v>43555</v>
      </c>
      <c r="AB11" s="49" t="s">
        <v>65</v>
      </c>
      <c r="AC11" s="49" t="s">
        <v>129</v>
      </c>
    </row>
    <row r="12" spans="1:34" s="47" customFormat="1" ht="142.5" customHeight="1" x14ac:dyDescent="0.25">
      <c r="A12" s="46">
        <f t="shared" si="0"/>
        <v>9</v>
      </c>
      <c r="B12" s="49" t="s">
        <v>87</v>
      </c>
      <c r="C12" s="49" t="s">
        <v>130</v>
      </c>
      <c r="D12" s="49" t="s">
        <v>95</v>
      </c>
      <c r="E12" s="49" t="s">
        <v>107</v>
      </c>
      <c r="F12" s="49" t="s">
        <v>66</v>
      </c>
      <c r="G12" s="49" t="s">
        <v>67</v>
      </c>
      <c r="H12" s="49" t="s">
        <v>131</v>
      </c>
      <c r="I12" s="49" t="s">
        <v>109</v>
      </c>
      <c r="J12" s="129">
        <v>29.219902999999999</v>
      </c>
      <c r="K12" s="129">
        <v>-82.090492999999995</v>
      </c>
      <c r="L12" s="49" t="s">
        <v>73</v>
      </c>
      <c r="M12" s="49" t="s">
        <v>132</v>
      </c>
      <c r="N12" s="49" t="s">
        <v>65</v>
      </c>
      <c r="O12" s="49" t="s">
        <v>65</v>
      </c>
      <c r="P12" s="49" t="s">
        <v>61</v>
      </c>
      <c r="Q12" s="49">
        <v>291</v>
      </c>
      <c r="R12" s="49" t="s">
        <v>86</v>
      </c>
      <c r="S12" s="49" t="s">
        <v>65</v>
      </c>
      <c r="T12" s="49" t="s">
        <v>86</v>
      </c>
      <c r="U12" s="49" t="s">
        <v>86</v>
      </c>
      <c r="V12" s="51">
        <v>99500</v>
      </c>
      <c r="W12" s="51">
        <v>199000</v>
      </c>
      <c r="X12" s="51">
        <v>99500</v>
      </c>
      <c r="Y12" s="49" t="s">
        <v>86</v>
      </c>
      <c r="Z12" s="52">
        <v>43617</v>
      </c>
      <c r="AA12" s="52">
        <v>44104</v>
      </c>
      <c r="AB12" s="49" t="s">
        <v>65</v>
      </c>
      <c r="AC12" s="49" t="s">
        <v>133</v>
      </c>
    </row>
    <row r="13" spans="1:34" s="47" customFormat="1" ht="129" customHeight="1" x14ac:dyDescent="0.25">
      <c r="A13" s="46">
        <f t="shared" si="0"/>
        <v>10</v>
      </c>
      <c r="B13" s="49" t="s">
        <v>87</v>
      </c>
      <c r="C13" s="49" t="s">
        <v>101</v>
      </c>
      <c r="D13" s="49" t="s">
        <v>95</v>
      </c>
      <c r="E13" s="49" t="s">
        <v>89</v>
      </c>
      <c r="F13" s="49" t="s">
        <v>66</v>
      </c>
      <c r="G13" s="49" t="s">
        <v>67</v>
      </c>
      <c r="H13" s="61" t="s">
        <v>134</v>
      </c>
      <c r="I13" s="49" t="s">
        <v>103</v>
      </c>
      <c r="J13" s="131">
        <v>28.885964000000001</v>
      </c>
      <c r="K13" s="131">
        <v>-81.250990000000002</v>
      </c>
      <c r="L13" s="49" t="s">
        <v>76</v>
      </c>
      <c r="M13" s="49" t="s">
        <v>135</v>
      </c>
      <c r="N13" s="49" t="s">
        <v>65</v>
      </c>
      <c r="O13" s="49" t="s">
        <v>61</v>
      </c>
      <c r="P13" s="49" t="s">
        <v>65</v>
      </c>
      <c r="Q13" s="49" t="s">
        <v>86</v>
      </c>
      <c r="R13" s="49" t="s">
        <v>86</v>
      </c>
      <c r="S13" s="49" t="s">
        <v>61</v>
      </c>
      <c r="T13" s="49">
        <v>0.23</v>
      </c>
      <c r="U13" s="49" t="s">
        <v>86</v>
      </c>
      <c r="V13" s="51">
        <v>277028</v>
      </c>
      <c r="W13" s="51">
        <v>554057</v>
      </c>
      <c r="X13" s="51">
        <v>277028</v>
      </c>
      <c r="Y13" s="49" t="s">
        <v>86</v>
      </c>
      <c r="Z13" s="62">
        <v>43466</v>
      </c>
      <c r="AA13" s="62">
        <v>43891</v>
      </c>
      <c r="AB13" s="49" t="s">
        <v>61</v>
      </c>
      <c r="AC13" s="49" t="s">
        <v>136</v>
      </c>
    </row>
    <row r="14" spans="1:34" s="47" customFormat="1" ht="109.5" customHeight="1" x14ac:dyDescent="0.25">
      <c r="A14" s="46">
        <f t="shared" si="0"/>
        <v>11</v>
      </c>
      <c r="B14" s="49" t="s">
        <v>87</v>
      </c>
      <c r="C14" s="49" t="s">
        <v>137</v>
      </c>
      <c r="D14" s="49" t="s">
        <v>95</v>
      </c>
      <c r="E14" s="49" t="s">
        <v>89</v>
      </c>
      <c r="F14" s="49" t="s">
        <v>66</v>
      </c>
      <c r="G14" s="49" t="s">
        <v>67</v>
      </c>
      <c r="H14" s="49" t="s">
        <v>138</v>
      </c>
      <c r="I14" s="49" t="s">
        <v>103</v>
      </c>
      <c r="J14" s="129">
        <v>28.90814</v>
      </c>
      <c r="K14" s="129">
        <v>-81.325149999999994</v>
      </c>
      <c r="L14" s="49" t="s">
        <v>64</v>
      </c>
      <c r="M14" s="49" t="s">
        <v>139</v>
      </c>
      <c r="N14" s="49" t="s">
        <v>65</v>
      </c>
      <c r="O14" s="49" t="s">
        <v>65</v>
      </c>
      <c r="P14" s="49" t="s">
        <v>65</v>
      </c>
      <c r="Q14" s="49" t="s">
        <v>86</v>
      </c>
      <c r="R14" s="49" t="s">
        <v>86</v>
      </c>
      <c r="S14" s="49" t="s">
        <v>61</v>
      </c>
      <c r="T14" s="49">
        <v>0.22</v>
      </c>
      <c r="U14" s="49" t="s">
        <v>86</v>
      </c>
      <c r="V14" s="51">
        <v>239190</v>
      </c>
      <c r="W14" s="51">
        <v>478380</v>
      </c>
      <c r="X14" s="51">
        <v>239190</v>
      </c>
      <c r="Y14" s="49" t="s">
        <v>86</v>
      </c>
      <c r="Z14" s="52">
        <v>43424</v>
      </c>
      <c r="AA14" s="52">
        <v>43646</v>
      </c>
      <c r="AB14" s="49" t="s">
        <v>65</v>
      </c>
      <c r="AC14" s="49" t="s">
        <v>140</v>
      </c>
    </row>
    <row r="15" spans="1:34" s="48" customFormat="1" ht="99" customHeight="1" x14ac:dyDescent="0.25">
      <c r="A15" s="46">
        <f t="shared" si="0"/>
        <v>12</v>
      </c>
      <c r="B15" s="63" t="s">
        <v>87</v>
      </c>
      <c r="C15" s="63" t="s">
        <v>141</v>
      </c>
      <c r="D15" s="49" t="s">
        <v>95</v>
      </c>
      <c r="E15" s="63" t="s">
        <v>116</v>
      </c>
      <c r="F15" s="63" t="s">
        <v>66</v>
      </c>
      <c r="G15" s="63" t="s">
        <v>67</v>
      </c>
      <c r="H15" s="64" t="s">
        <v>142</v>
      </c>
      <c r="I15" s="63" t="s">
        <v>124</v>
      </c>
      <c r="J15" s="132">
        <v>28.534790000000001</v>
      </c>
      <c r="K15" s="132">
        <v>-81.544050999999996</v>
      </c>
      <c r="L15" s="63" t="s">
        <v>72</v>
      </c>
      <c r="M15" s="63" t="s">
        <v>143</v>
      </c>
      <c r="N15" s="63" t="s">
        <v>65</v>
      </c>
      <c r="O15" s="63" t="s">
        <v>65</v>
      </c>
      <c r="P15" s="63" t="s">
        <v>65</v>
      </c>
      <c r="Q15" s="63" t="s">
        <v>86</v>
      </c>
      <c r="R15" s="63" t="s">
        <v>86</v>
      </c>
      <c r="S15" s="63" t="s">
        <v>61</v>
      </c>
      <c r="T15" s="65">
        <v>1.4999999999999999E-2</v>
      </c>
      <c r="U15" s="63" t="s">
        <v>86</v>
      </c>
      <c r="V15" s="66">
        <v>103400</v>
      </c>
      <c r="W15" s="66">
        <v>206800</v>
      </c>
      <c r="X15" s="66">
        <v>103400</v>
      </c>
      <c r="Y15" s="63" t="s">
        <v>86</v>
      </c>
      <c r="Z15" s="63" t="s">
        <v>144</v>
      </c>
      <c r="AA15" s="63" t="s">
        <v>145</v>
      </c>
      <c r="AB15" s="63" t="s">
        <v>65</v>
      </c>
      <c r="AC15" s="63" t="s">
        <v>146</v>
      </c>
    </row>
    <row r="16" spans="1:34" s="47" customFormat="1" ht="193.5" customHeight="1" x14ac:dyDescent="0.25">
      <c r="A16" s="46">
        <f t="shared" si="0"/>
        <v>13</v>
      </c>
      <c r="B16" s="49" t="s">
        <v>87</v>
      </c>
      <c r="C16" s="49" t="s">
        <v>147</v>
      </c>
      <c r="D16" s="49" t="s">
        <v>95</v>
      </c>
      <c r="E16" s="49" t="s">
        <v>107</v>
      </c>
      <c r="F16" s="49" t="s">
        <v>66</v>
      </c>
      <c r="G16" s="49" t="s">
        <v>67</v>
      </c>
      <c r="H16" s="56" t="s">
        <v>148</v>
      </c>
      <c r="I16" s="49" t="s">
        <v>109</v>
      </c>
      <c r="J16" s="129">
        <v>29.061</v>
      </c>
      <c r="K16" s="129">
        <v>-81.971999999999994</v>
      </c>
      <c r="L16" s="49" t="s">
        <v>76</v>
      </c>
      <c r="M16" s="49" t="s">
        <v>149</v>
      </c>
      <c r="N16" s="49" t="s">
        <v>65</v>
      </c>
      <c r="O16" s="49" t="s">
        <v>65</v>
      </c>
      <c r="P16" s="49" t="s">
        <v>65</v>
      </c>
      <c r="Q16" s="49" t="s">
        <v>86</v>
      </c>
      <c r="R16" s="49" t="s">
        <v>86</v>
      </c>
      <c r="S16" s="49" t="s">
        <v>61</v>
      </c>
      <c r="T16" s="133">
        <v>0.03</v>
      </c>
      <c r="U16" s="49" t="s">
        <v>86</v>
      </c>
      <c r="V16" s="51">
        <v>451596</v>
      </c>
      <c r="W16" s="51">
        <v>903191</v>
      </c>
      <c r="X16" s="51">
        <v>451596</v>
      </c>
      <c r="Y16" s="49" t="s">
        <v>86</v>
      </c>
      <c r="Z16" s="52">
        <v>43374</v>
      </c>
      <c r="AA16" s="52">
        <v>43617</v>
      </c>
      <c r="AB16" s="49" t="s">
        <v>61</v>
      </c>
      <c r="AC16" s="49" t="s">
        <v>150</v>
      </c>
    </row>
    <row r="17" spans="1:29" s="47" customFormat="1" ht="208.5" customHeight="1" x14ac:dyDescent="0.25">
      <c r="A17" s="46">
        <f t="shared" si="0"/>
        <v>14</v>
      </c>
      <c r="B17" s="49" t="s">
        <v>87</v>
      </c>
      <c r="C17" s="49" t="s">
        <v>151</v>
      </c>
      <c r="D17" s="49" t="s">
        <v>95</v>
      </c>
      <c r="E17" s="49" t="s">
        <v>152</v>
      </c>
      <c r="F17" s="49" t="s">
        <v>58</v>
      </c>
      <c r="G17" s="49" t="s">
        <v>59</v>
      </c>
      <c r="H17" s="67" t="s">
        <v>153</v>
      </c>
      <c r="I17" s="49" t="s">
        <v>154</v>
      </c>
      <c r="J17" s="129">
        <v>30.01</v>
      </c>
      <c r="K17" s="129">
        <v>-81.7</v>
      </c>
      <c r="L17" s="49" t="s">
        <v>72</v>
      </c>
      <c r="M17" s="68" t="s">
        <v>155</v>
      </c>
      <c r="N17" s="49" t="s">
        <v>65</v>
      </c>
      <c r="O17" s="49" t="s">
        <v>65</v>
      </c>
      <c r="P17" s="49" t="s">
        <v>65</v>
      </c>
      <c r="Q17" s="49" t="s">
        <v>86</v>
      </c>
      <c r="R17" s="49" t="s">
        <v>86</v>
      </c>
      <c r="S17" s="49" t="s">
        <v>61</v>
      </c>
      <c r="T17" s="49">
        <v>0.2</v>
      </c>
      <c r="U17" s="49" t="s">
        <v>86</v>
      </c>
      <c r="V17" s="51">
        <v>1485000</v>
      </c>
      <c r="W17" s="51">
        <v>3015000</v>
      </c>
      <c r="X17" s="51">
        <v>0</v>
      </c>
      <c r="Y17" s="49" t="s">
        <v>86</v>
      </c>
      <c r="Z17" s="52">
        <v>43480</v>
      </c>
      <c r="AA17" s="52">
        <v>43860</v>
      </c>
      <c r="AB17" s="49" t="s">
        <v>65</v>
      </c>
      <c r="AC17" s="49" t="s">
        <v>156</v>
      </c>
    </row>
    <row r="18" spans="1:29" s="47" customFormat="1" ht="189.75" customHeight="1" x14ac:dyDescent="0.25">
      <c r="A18" s="46">
        <f t="shared" si="0"/>
        <v>15</v>
      </c>
      <c r="B18" s="49" t="s">
        <v>87</v>
      </c>
      <c r="C18" s="49" t="s">
        <v>157</v>
      </c>
      <c r="D18" s="49" t="s">
        <v>95</v>
      </c>
      <c r="E18" s="49" t="s">
        <v>107</v>
      </c>
      <c r="F18" s="49" t="s">
        <v>66</v>
      </c>
      <c r="G18" s="49" t="s">
        <v>67</v>
      </c>
      <c r="H18" s="49" t="s">
        <v>158</v>
      </c>
      <c r="I18" s="49" t="s">
        <v>109</v>
      </c>
      <c r="J18" s="129">
        <v>29.167169999999999</v>
      </c>
      <c r="K18" s="129">
        <v>-82.044015999999999</v>
      </c>
      <c r="L18" s="49" t="s">
        <v>74</v>
      </c>
      <c r="M18" s="69" t="s">
        <v>159</v>
      </c>
      <c r="N18" s="49" t="s">
        <v>69</v>
      </c>
      <c r="O18" s="49" t="s">
        <v>65</v>
      </c>
      <c r="P18" s="49" t="s">
        <v>61</v>
      </c>
      <c r="Q18" s="49">
        <v>36</v>
      </c>
      <c r="R18" s="49" t="s">
        <v>86</v>
      </c>
      <c r="S18" s="49" t="s">
        <v>65</v>
      </c>
      <c r="T18" s="49" t="s">
        <v>86</v>
      </c>
      <c r="U18" s="49" t="s">
        <v>86</v>
      </c>
      <c r="V18" s="51">
        <v>451357</v>
      </c>
      <c r="W18" s="51">
        <v>916391</v>
      </c>
      <c r="X18" s="51">
        <v>0</v>
      </c>
      <c r="Y18" s="49" t="s">
        <v>86</v>
      </c>
      <c r="Z18" s="52">
        <v>43374</v>
      </c>
      <c r="AA18" s="52">
        <v>43496</v>
      </c>
      <c r="AB18" s="49" t="s">
        <v>65</v>
      </c>
      <c r="AC18" s="49" t="s">
        <v>160</v>
      </c>
    </row>
    <row r="19" spans="1:29" s="47" customFormat="1" ht="110.25" x14ac:dyDescent="0.25">
      <c r="A19" s="46">
        <f t="shared" si="0"/>
        <v>16</v>
      </c>
      <c r="B19" s="49" t="s">
        <v>87</v>
      </c>
      <c r="C19" s="49" t="s">
        <v>161</v>
      </c>
      <c r="D19" s="49" t="s">
        <v>95</v>
      </c>
      <c r="E19" s="49" t="s">
        <v>162</v>
      </c>
      <c r="F19" s="49" t="s">
        <v>66</v>
      </c>
      <c r="G19" s="49" t="s">
        <v>67</v>
      </c>
      <c r="H19" s="61" t="s">
        <v>163</v>
      </c>
      <c r="I19" s="49" t="s">
        <v>124</v>
      </c>
      <c r="J19" s="131">
        <v>28.67286</v>
      </c>
      <c r="K19" s="131">
        <v>-81.508399999999995</v>
      </c>
      <c r="L19" s="49" t="s">
        <v>64</v>
      </c>
      <c r="M19" s="49" t="s">
        <v>164</v>
      </c>
      <c r="N19" s="49" t="s">
        <v>65</v>
      </c>
      <c r="O19" s="49" t="s">
        <v>65</v>
      </c>
      <c r="P19" s="49" t="s">
        <v>65</v>
      </c>
      <c r="Q19" s="49" t="s">
        <v>86</v>
      </c>
      <c r="R19" s="49" t="s">
        <v>86</v>
      </c>
      <c r="S19" s="49" t="s">
        <v>61</v>
      </c>
      <c r="T19" s="49">
        <v>3.0000000000000001E-3</v>
      </c>
      <c r="U19" s="49" t="s">
        <v>86</v>
      </c>
      <c r="V19" s="51">
        <v>19715</v>
      </c>
      <c r="W19" s="51">
        <v>19715</v>
      </c>
      <c r="X19" s="51">
        <v>0</v>
      </c>
      <c r="Y19" s="49" t="s">
        <v>86</v>
      </c>
      <c r="Z19" s="62">
        <v>43525</v>
      </c>
      <c r="AA19" s="62">
        <v>43586</v>
      </c>
      <c r="AB19" s="49" t="s">
        <v>65</v>
      </c>
      <c r="AC19" s="49" t="s">
        <v>165</v>
      </c>
    </row>
    <row r="20" spans="1:29" s="47" customFormat="1" ht="110.25" x14ac:dyDescent="0.25">
      <c r="A20" s="46">
        <f t="shared" si="0"/>
        <v>17</v>
      </c>
      <c r="B20" s="49" t="s">
        <v>87</v>
      </c>
      <c r="C20" s="49" t="s">
        <v>141</v>
      </c>
      <c r="D20" s="49" t="s">
        <v>95</v>
      </c>
      <c r="E20" s="49" t="s">
        <v>166</v>
      </c>
      <c r="F20" s="49" t="s">
        <v>66</v>
      </c>
      <c r="G20" s="49" t="s">
        <v>67</v>
      </c>
      <c r="H20" s="61" t="s">
        <v>167</v>
      </c>
      <c r="I20" s="49" t="s">
        <v>124</v>
      </c>
      <c r="J20" s="129">
        <v>28.559702000000001</v>
      </c>
      <c r="K20" s="129">
        <v>-81.524171999999993</v>
      </c>
      <c r="L20" s="49" t="s">
        <v>72</v>
      </c>
      <c r="M20" s="49" t="s">
        <v>168</v>
      </c>
      <c r="N20" s="49" t="s">
        <v>65</v>
      </c>
      <c r="O20" s="49" t="s">
        <v>65</v>
      </c>
      <c r="P20" s="49" t="s">
        <v>65</v>
      </c>
      <c r="Q20" s="49" t="s">
        <v>86</v>
      </c>
      <c r="R20" s="49" t="s">
        <v>86</v>
      </c>
      <c r="S20" s="49" t="s">
        <v>61</v>
      </c>
      <c r="T20" s="49">
        <v>0.02</v>
      </c>
      <c r="U20" s="49" t="s">
        <v>86</v>
      </c>
      <c r="V20" s="51">
        <v>131238</v>
      </c>
      <c r="W20" s="51">
        <v>266454</v>
      </c>
      <c r="X20" s="51">
        <v>0</v>
      </c>
      <c r="Y20" s="49" t="s">
        <v>86</v>
      </c>
      <c r="Z20" s="52">
        <v>43500</v>
      </c>
      <c r="AA20" s="52">
        <v>43708</v>
      </c>
      <c r="AB20" s="49" t="s">
        <v>65</v>
      </c>
      <c r="AC20" s="49" t="s">
        <v>169</v>
      </c>
    </row>
    <row r="21" spans="1:29" ht="94.5" x14ac:dyDescent="0.25">
      <c r="A21" s="134">
        <v>18</v>
      </c>
      <c r="B21" s="70" t="s">
        <v>170</v>
      </c>
      <c r="C21" s="70" t="s">
        <v>86</v>
      </c>
      <c r="D21" s="70" t="s">
        <v>171</v>
      </c>
      <c r="E21" s="70" t="s">
        <v>172</v>
      </c>
      <c r="F21" s="70" t="s">
        <v>66</v>
      </c>
      <c r="G21" s="70" t="s">
        <v>70</v>
      </c>
      <c r="H21" s="71" t="s">
        <v>173</v>
      </c>
      <c r="I21" s="70" t="s">
        <v>174</v>
      </c>
      <c r="J21" s="70" t="s">
        <v>175</v>
      </c>
      <c r="K21" s="70" t="s">
        <v>175</v>
      </c>
      <c r="L21" s="70" t="s">
        <v>60</v>
      </c>
      <c r="M21" s="70" t="s">
        <v>176</v>
      </c>
      <c r="N21" s="61" t="s">
        <v>61</v>
      </c>
      <c r="O21" s="61" t="s">
        <v>65</v>
      </c>
      <c r="P21" s="61" t="s">
        <v>61</v>
      </c>
      <c r="Q21" s="135">
        <v>356250</v>
      </c>
      <c r="R21" s="61">
        <v>0</v>
      </c>
      <c r="S21" s="61" t="s">
        <v>61</v>
      </c>
      <c r="T21" s="136">
        <f>1/365</f>
        <v>2.7397260273972603E-3</v>
      </c>
      <c r="U21" s="61">
        <v>0</v>
      </c>
      <c r="V21" s="72">
        <v>3000000</v>
      </c>
      <c r="W21" s="70">
        <v>0</v>
      </c>
      <c r="X21" s="70">
        <v>0</v>
      </c>
      <c r="Y21" s="83">
        <v>1000000</v>
      </c>
      <c r="Z21" s="137">
        <v>43282</v>
      </c>
      <c r="AA21" s="137">
        <v>43861</v>
      </c>
      <c r="AB21" s="70" t="s">
        <v>65</v>
      </c>
      <c r="AC21" s="73" t="s">
        <v>177</v>
      </c>
    </row>
    <row r="22" spans="1:29" ht="220.5" x14ac:dyDescent="0.25">
      <c r="A22" s="134">
        <v>19</v>
      </c>
      <c r="B22" s="70" t="s">
        <v>170</v>
      </c>
      <c r="C22" s="70" t="s">
        <v>178</v>
      </c>
      <c r="D22" s="70" t="s">
        <v>179</v>
      </c>
      <c r="E22" s="74" t="s">
        <v>180</v>
      </c>
      <c r="F22" s="70" t="s">
        <v>66</v>
      </c>
      <c r="G22" s="70" t="s">
        <v>70</v>
      </c>
      <c r="H22" s="75" t="s">
        <v>181</v>
      </c>
      <c r="I22" s="70" t="s">
        <v>182</v>
      </c>
      <c r="J22" s="76">
        <v>30.122399999999999</v>
      </c>
      <c r="K22" s="76">
        <v>-82.682100000000005</v>
      </c>
      <c r="L22" s="70" t="s">
        <v>73</v>
      </c>
      <c r="M22" s="70" t="s">
        <v>183</v>
      </c>
      <c r="N22" s="61" t="s">
        <v>61</v>
      </c>
      <c r="O22" s="61" t="s">
        <v>65</v>
      </c>
      <c r="P22" s="61" t="s">
        <v>61</v>
      </c>
      <c r="Q22" s="135">
        <v>19000</v>
      </c>
      <c r="R22" s="61">
        <v>0</v>
      </c>
      <c r="S22" s="61" t="s">
        <v>184</v>
      </c>
      <c r="T22" s="61">
        <v>0.625</v>
      </c>
      <c r="U22" s="61">
        <v>0</v>
      </c>
      <c r="V22" s="72">
        <v>1800000</v>
      </c>
      <c r="W22" s="77">
        <v>50000</v>
      </c>
      <c r="X22" s="70">
        <v>0</v>
      </c>
      <c r="Y22" s="70">
        <v>0</v>
      </c>
      <c r="Z22" s="137">
        <v>43374</v>
      </c>
      <c r="AA22" s="137">
        <v>44469</v>
      </c>
      <c r="AB22" s="70" t="s">
        <v>65</v>
      </c>
      <c r="AC22" s="70" t="s">
        <v>185</v>
      </c>
    </row>
    <row r="23" spans="1:29" ht="111" thickBot="1" x14ac:dyDescent="0.3">
      <c r="A23" s="138">
        <v>20</v>
      </c>
      <c r="B23" s="70" t="s">
        <v>170</v>
      </c>
      <c r="C23" s="70" t="s">
        <v>86</v>
      </c>
      <c r="D23" s="70" t="s">
        <v>186</v>
      </c>
      <c r="E23" s="78" t="s">
        <v>187</v>
      </c>
      <c r="F23" s="70" t="s">
        <v>66</v>
      </c>
      <c r="G23" s="70" t="s">
        <v>70</v>
      </c>
      <c r="H23" s="79" t="s">
        <v>188</v>
      </c>
      <c r="I23" s="78" t="s">
        <v>189</v>
      </c>
      <c r="J23" s="80">
        <v>29.93</v>
      </c>
      <c r="K23" s="80">
        <v>-82.16</v>
      </c>
      <c r="L23" s="70" t="s">
        <v>68</v>
      </c>
      <c r="M23" s="81" t="s">
        <v>190</v>
      </c>
      <c r="N23" s="61" t="s">
        <v>65</v>
      </c>
      <c r="O23" s="61" t="s">
        <v>61</v>
      </c>
      <c r="P23" s="61" t="s">
        <v>61</v>
      </c>
      <c r="Q23" s="135">
        <v>0</v>
      </c>
      <c r="R23" s="61">
        <v>0</v>
      </c>
      <c r="S23" s="61" t="s">
        <v>61</v>
      </c>
      <c r="T23" s="61">
        <v>6</v>
      </c>
      <c r="U23" s="61" t="s">
        <v>191</v>
      </c>
      <c r="V23" s="82">
        <v>3000000</v>
      </c>
      <c r="W23" s="70">
        <v>0</v>
      </c>
      <c r="X23" s="70">
        <v>0</v>
      </c>
      <c r="Y23" s="70">
        <v>0</v>
      </c>
      <c r="Z23" s="137">
        <v>43374</v>
      </c>
      <c r="AA23" s="137">
        <v>45200</v>
      </c>
      <c r="AB23" s="70" t="s">
        <v>65</v>
      </c>
      <c r="AC23" s="70" t="s">
        <v>192</v>
      </c>
    </row>
    <row r="24" spans="1:29" ht="111" thickBot="1" x14ac:dyDescent="0.3">
      <c r="A24" s="138">
        <v>21</v>
      </c>
      <c r="B24" s="70" t="s">
        <v>170</v>
      </c>
      <c r="C24" s="70" t="s">
        <v>86</v>
      </c>
      <c r="D24" s="70" t="s">
        <v>193</v>
      </c>
      <c r="E24" s="70" t="s">
        <v>194</v>
      </c>
      <c r="F24" s="70" t="s">
        <v>58</v>
      </c>
      <c r="G24" s="70" t="s">
        <v>59</v>
      </c>
      <c r="H24" s="75" t="s">
        <v>195</v>
      </c>
      <c r="I24" s="70" t="s">
        <v>196</v>
      </c>
      <c r="J24" s="76">
        <v>30.491927</v>
      </c>
      <c r="K24" s="76">
        <v>-82.823342999999994</v>
      </c>
      <c r="L24" s="70" t="s">
        <v>74</v>
      </c>
      <c r="M24" s="81" t="s">
        <v>197</v>
      </c>
      <c r="N24" s="61" t="s">
        <v>65</v>
      </c>
      <c r="O24" s="61" t="s">
        <v>65</v>
      </c>
      <c r="P24" s="61" t="s">
        <v>65</v>
      </c>
      <c r="Q24" s="135">
        <v>0</v>
      </c>
      <c r="R24" s="61">
        <v>0</v>
      </c>
      <c r="S24" s="61" t="s">
        <v>61</v>
      </c>
      <c r="T24" s="61">
        <v>0.7</v>
      </c>
      <c r="U24" s="61">
        <v>0</v>
      </c>
      <c r="V24" s="83">
        <v>370000</v>
      </c>
      <c r="W24" s="70">
        <v>0</v>
      </c>
      <c r="X24" s="70">
        <v>0</v>
      </c>
      <c r="Y24" s="70" t="s">
        <v>198</v>
      </c>
      <c r="Z24" s="137">
        <v>43405</v>
      </c>
      <c r="AA24" s="137">
        <v>43770</v>
      </c>
      <c r="AB24" s="70" t="s">
        <v>65</v>
      </c>
      <c r="AC24" s="70" t="s">
        <v>199</v>
      </c>
    </row>
    <row r="25" spans="1:29" ht="111" thickBot="1" x14ac:dyDescent="0.3">
      <c r="A25" s="138">
        <v>22</v>
      </c>
      <c r="B25" s="70" t="s">
        <v>170</v>
      </c>
      <c r="C25" s="70" t="s">
        <v>86</v>
      </c>
      <c r="D25" s="70" t="s">
        <v>186</v>
      </c>
      <c r="E25" s="73" t="s">
        <v>200</v>
      </c>
      <c r="F25" s="70" t="s">
        <v>66</v>
      </c>
      <c r="G25" s="70" t="s">
        <v>70</v>
      </c>
      <c r="H25" s="75" t="s">
        <v>201</v>
      </c>
      <c r="I25" s="70" t="s">
        <v>202</v>
      </c>
      <c r="J25" s="76">
        <v>30.3917</v>
      </c>
      <c r="K25" s="76">
        <v>-83.177400000000006</v>
      </c>
      <c r="L25" s="70" t="s">
        <v>68</v>
      </c>
      <c r="M25" s="81" t="s">
        <v>203</v>
      </c>
      <c r="N25" s="61" t="s">
        <v>65</v>
      </c>
      <c r="O25" s="61" t="s">
        <v>61</v>
      </c>
      <c r="P25" s="61" t="s">
        <v>61</v>
      </c>
      <c r="Q25" s="135">
        <v>177450</v>
      </c>
      <c r="R25" s="61">
        <v>0</v>
      </c>
      <c r="S25" s="61" t="s">
        <v>61</v>
      </c>
      <c r="T25" s="61">
        <v>2</v>
      </c>
      <c r="U25" s="139">
        <v>0</v>
      </c>
      <c r="V25" s="83">
        <v>500000</v>
      </c>
      <c r="W25" s="83">
        <v>500000</v>
      </c>
      <c r="X25" s="70">
        <v>0</v>
      </c>
      <c r="Y25" s="70">
        <v>0</v>
      </c>
      <c r="Z25" s="137">
        <v>43374</v>
      </c>
      <c r="AA25" s="137">
        <v>45078</v>
      </c>
      <c r="AB25" s="70" t="s">
        <v>65</v>
      </c>
      <c r="AC25" s="73" t="s">
        <v>204</v>
      </c>
    </row>
    <row r="26" spans="1:29" ht="158.25" thickBot="1" x14ac:dyDescent="0.3">
      <c r="A26" s="138">
        <v>23</v>
      </c>
      <c r="B26" s="70" t="s">
        <v>170</v>
      </c>
      <c r="C26" s="70" t="s">
        <v>205</v>
      </c>
      <c r="D26" s="70" t="s">
        <v>179</v>
      </c>
      <c r="E26" s="70" t="s">
        <v>206</v>
      </c>
      <c r="F26" s="70" t="s">
        <v>62</v>
      </c>
      <c r="G26" s="70" t="s">
        <v>63</v>
      </c>
      <c r="H26" s="75" t="s">
        <v>207</v>
      </c>
      <c r="I26" s="70" t="s">
        <v>208</v>
      </c>
      <c r="J26" s="76">
        <v>29.546800000000001</v>
      </c>
      <c r="K26" s="76">
        <v>-82.931200000000004</v>
      </c>
      <c r="L26" s="70" t="s">
        <v>73</v>
      </c>
      <c r="M26" s="81" t="s">
        <v>209</v>
      </c>
      <c r="N26" s="61" t="s">
        <v>69</v>
      </c>
      <c r="O26" s="61" t="s">
        <v>65</v>
      </c>
      <c r="P26" s="61" t="s">
        <v>61</v>
      </c>
      <c r="Q26" s="135">
        <v>411</v>
      </c>
      <c r="R26" s="61">
        <v>0</v>
      </c>
      <c r="S26" s="61" t="s">
        <v>65</v>
      </c>
      <c r="T26" s="61">
        <v>0</v>
      </c>
      <c r="U26" s="61">
        <v>0</v>
      </c>
      <c r="V26" s="82">
        <v>1000000</v>
      </c>
      <c r="W26" s="70">
        <v>0</v>
      </c>
      <c r="X26" s="70">
        <v>0</v>
      </c>
      <c r="Y26" s="70">
        <v>0</v>
      </c>
      <c r="Z26" s="137">
        <v>43435</v>
      </c>
      <c r="AA26" s="137">
        <v>43830</v>
      </c>
      <c r="AB26" s="70" t="s">
        <v>65</v>
      </c>
      <c r="AC26" s="70" t="s">
        <v>210</v>
      </c>
    </row>
    <row r="27" spans="1:29" ht="158.25" thickBot="1" x14ac:dyDescent="0.3">
      <c r="A27" s="138">
        <v>24</v>
      </c>
      <c r="B27" s="70" t="s">
        <v>170</v>
      </c>
      <c r="C27" s="81" t="s">
        <v>211</v>
      </c>
      <c r="D27" s="70" t="s">
        <v>212</v>
      </c>
      <c r="E27" s="70" t="s">
        <v>213</v>
      </c>
      <c r="F27" s="70" t="s">
        <v>66</v>
      </c>
      <c r="G27" s="70" t="s">
        <v>70</v>
      </c>
      <c r="H27" s="75" t="s">
        <v>214</v>
      </c>
      <c r="I27" s="70" t="s">
        <v>215</v>
      </c>
      <c r="J27" s="76" t="s">
        <v>216</v>
      </c>
      <c r="K27" s="76" t="s">
        <v>217</v>
      </c>
      <c r="L27" s="70" t="s">
        <v>68</v>
      </c>
      <c r="M27" s="81" t="s">
        <v>218</v>
      </c>
      <c r="N27" s="61" t="s">
        <v>65</v>
      </c>
      <c r="O27" s="61" t="s">
        <v>65</v>
      </c>
      <c r="P27" s="61" t="s">
        <v>61</v>
      </c>
      <c r="Q27" s="135">
        <v>586</v>
      </c>
      <c r="R27" s="61">
        <v>1240</v>
      </c>
      <c r="S27" s="61" t="s">
        <v>65</v>
      </c>
      <c r="T27" s="61">
        <v>0</v>
      </c>
      <c r="U27" s="61">
        <v>0</v>
      </c>
      <c r="V27" s="83">
        <v>1390172</v>
      </c>
      <c r="W27" s="77">
        <f>12000+150000+1000+10000+40414</f>
        <v>213414</v>
      </c>
      <c r="X27" s="70">
        <v>0</v>
      </c>
      <c r="Y27" s="70">
        <v>0</v>
      </c>
      <c r="Z27" s="137">
        <v>43282</v>
      </c>
      <c r="AA27" s="137">
        <v>44104</v>
      </c>
      <c r="AB27" s="70" t="s">
        <v>65</v>
      </c>
      <c r="AC27" s="70" t="s">
        <v>219</v>
      </c>
    </row>
    <row r="28" spans="1:29" ht="126.75" thickBot="1" x14ac:dyDescent="0.3">
      <c r="A28" s="138">
        <v>25</v>
      </c>
      <c r="B28" s="70" t="s">
        <v>170</v>
      </c>
      <c r="C28" s="70" t="s">
        <v>220</v>
      </c>
      <c r="D28" s="70" t="s">
        <v>193</v>
      </c>
      <c r="E28" s="70" t="s">
        <v>221</v>
      </c>
      <c r="F28" s="70" t="s">
        <v>66</v>
      </c>
      <c r="G28" s="70" t="s">
        <v>70</v>
      </c>
      <c r="H28" s="75" t="s">
        <v>222</v>
      </c>
      <c r="I28" s="70" t="s">
        <v>208</v>
      </c>
      <c r="J28" s="76">
        <v>29.58</v>
      </c>
      <c r="K28" s="76">
        <v>-82.92</v>
      </c>
      <c r="L28" s="70" t="s">
        <v>73</v>
      </c>
      <c r="M28" s="81" t="s">
        <v>223</v>
      </c>
      <c r="N28" s="61" t="s">
        <v>61</v>
      </c>
      <c r="O28" s="61" t="s">
        <v>61</v>
      </c>
      <c r="P28" s="61" t="s">
        <v>61</v>
      </c>
      <c r="Q28" s="135">
        <v>21330</v>
      </c>
      <c r="R28" s="140">
        <v>237400</v>
      </c>
      <c r="S28" s="61" t="s">
        <v>61</v>
      </c>
      <c r="T28" s="61">
        <v>0.4</v>
      </c>
      <c r="U28" s="61">
        <v>62.8</v>
      </c>
      <c r="V28" s="83">
        <v>3000000</v>
      </c>
      <c r="W28" s="70">
        <v>0</v>
      </c>
      <c r="X28" s="70">
        <v>0</v>
      </c>
      <c r="Y28" s="70">
        <v>0</v>
      </c>
      <c r="Z28" s="137">
        <v>43282</v>
      </c>
      <c r="AA28" s="137">
        <v>45231</v>
      </c>
      <c r="AB28" s="70" t="s">
        <v>61</v>
      </c>
      <c r="AC28" s="70" t="s">
        <v>224</v>
      </c>
    </row>
    <row r="29" spans="1:29" ht="63.75" thickBot="1" x14ac:dyDescent="0.3">
      <c r="A29" s="138">
        <v>26</v>
      </c>
      <c r="B29" s="70" t="s">
        <v>170</v>
      </c>
      <c r="C29" s="70" t="s">
        <v>225</v>
      </c>
      <c r="D29" s="70" t="s">
        <v>179</v>
      </c>
      <c r="E29" s="78" t="s">
        <v>226</v>
      </c>
      <c r="F29" s="70" t="s">
        <v>58</v>
      </c>
      <c r="G29" s="70" t="s">
        <v>63</v>
      </c>
      <c r="H29" s="75" t="s">
        <v>227</v>
      </c>
      <c r="I29" s="78" t="s">
        <v>228</v>
      </c>
      <c r="J29" s="84">
        <v>30.468696000000001</v>
      </c>
      <c r="K29" s="84">
        <v>-83.631394999999998</v>
      </c>
      <c r="L29" s="70" t="s">
        <v>73</v>
      </c>
      <c r="M29" s="81" t="s">
        <v>229</v>
      </c>
      <c r="N29" s="61" t="s">
        <v>65</v>
      </c>
      <c r="O29" s="61" t="s">
        <v>65</v>
      </c>
      <c r="P29" s="61" t="s">
        <v>61</v>
      </c>
      <c r="Q29" s="135">
        <v>286</v>
      </c>
      <c r="R29" s="61">
        <v>0</v>
      </c>
      <c r="S29" s="61" t="s">
        <v>65</v>
      </c>
      <c r="T29" s="61">
        <v>0</v>
      </c>
      <c r="U29" s="61">
        <v>0</v>
      </c>
      <c r="V29" s="85">
        <v>2700000</v>
      </c>
      <c r="W29" s="70">
        <v>0</v>
      </c>
      <c r="X29" s="70">
        <v>0</v>
      </c>
      <c r="Y29" s="70">
        <v>0</v>
      </c>
      <c r="Z29" s="137">
        <v>43282</v>
      </c>
      <c r="AA29" s="137">
        <v>43830</v>
      </c>
      <c r="AB29" s="70" t="s">
        <v>184</v>
      </c>
      <c r="AC29" s="70" t="s">
        <v>230</v>
      </c>
    </row>
    <row r="30" spans="1:29" ht="142.5" thickBot="1" x14ac:dyDescent="0.3">
      <c r="A30" s="138">
        <v>27</v>
      </c>
      <c r="B30" s="70" t="s">
        <v>170</v>
      </c>
      <c r="C30" s="70" t="s">
        <v>86</v>
      </c>
      <c r="D30" s="70" t="s">
        <v>193</v>
      </c>
      <c r="E30" s="70" t="s">
        <v>194</v>
      </c>
      <c r="F30" s="70" t="s">
        <v>58</v>
      </c>
      <c r="G30" s="70" t="s">
        <v>59</v>
      </c>
      <c r="H30" s="75" t="s">
        <v>231</v>
      </c>
      <c r="I30" s="70" t="s">
        <v>196</v>
      </c>
      <c r="J30" s="86">
        <v>30.414064</v>
      </c>
      <c r="K30" s="86">
        <v>-82.800295000000006</v>
      </c>
      <c r="L30" s="70" t="s">
        <v>68</v>
      </c>
      <c r="M30" s="78" t="s">
        <v>232</v>
      </c>
      <c r="N30" s="61" t="s">
        <v>65</v>
      </c>
      <c r="O30" s="61" t="s">
        <v>65</v>
      </c>
      <c r="P30" s="61" t="s">
        <v>65</v>
      </c>
      <c r="Q30" s="135">
        <v>0</v>
      </c>
      <c r="R30" s="61">
        <v>0</v>
      </c>
      <c r="S30" s="61" t="s">
        <v>61</v>
      </c>
      <c r="T30" s="61">
        <v>2.5</v>
      </c>
      <c r="U30" s="61">
        <v>0</v>
      </c>
      <c r="V30" s="83">
        <v>650000</v>
      </c>
      <c r="W30" s="70">
        <v>0</v>
      </c>
      <c r="X30" s="70">
        <v>0</v>
      </c>
      <c r="Y30" s="70" t="s">
        <v>198</v>
      </c>
      <c r="Z30" s="137">
        <v>43405</v>
      </c>
      <c r="AA30" s="137">
        <v>44440</v>
      </c>
      <c r="AB30" s="70" t="s">
        <v>65</v>
      </c>
      <c r="AC30" s="70" t="s">
        <v>233</v>
      </c>
    </row>
    <row r="31" spans="1:29" ht="409.6" thickBot="1" x14ac:dyDescent="0.3">
      <c r="A31" s="138">
        <v>28</v>
      </c>
      <c r="B31" s="70" t="s">
        <v>170</v>
      </c>
      <c r="C31" s="70" t="s">
        <v>234</v>
      </c>
      <c r="D31" s="70" t="s">
        <v>179</v>
      </c>
      <c r="E31" s="70" t="s">
        <v>235</v>
      </c>
      <c r="F31" s="70" t="s">
        <v>66</v>
      </c>
      <c r="G31" s="70" t="s">
        <v>59</v>
      </c>
      <c r="H31" s="75" t="s">
        <v>236</v>
      </c>
      <c r="I31" s="70" t="s">
        <v>237</v>
      </c>
      <c r="J31" s="76">
        <v>29.532309999999999</v>
      </c>
      <c r="K31" s="76">
        <v>-82.522976999999997</v>
      </c>
      <c r="L31" s="70" t="s">
        <v>73</v>
      </c>
      <c r="M31" s="81" t="s">
        <v>238</v>
      </c>
      <c r="N31" s="61" t="s">
        <v>61</v>
      </c>
      <c r="O31" s="61" t="s">
        <v>65</v>
      </c>
      <c r="P31" s="61" t="s">
        <v>61</v>
      </c>
      <c r="Q31" s="135">
        <v>2634.68</v>
      </c>
      <c r="R31" s="61">
        <v>0</v>
      </c>
      <c r="S31" s="61" t="s">
        <v>61</v>
      </c>
      <c r="T31" s="61">
        <v>4.3999999999999997E-2</v>
      </c>
      <c r="U31" s="61">
        <v>0</v>
      </c>
      <c r="V31" s="83">
        <v>4500000</v>
      </c>
      <c r="W31" s="78">
        <v>0</v>
      </c>
      <c r="X31" s="78">
        <v>0</v>
      </c>
      <c r="Y31" s="141">
        <v>3475710</v>
      </c>
      <c r="Z31" s="137">
        <v>43586</v>
      </c>
      <c r="AA31" s="137">
        <v>43952</v>
      </c>
      <c r="AB31" s="70" t="s">
        <v>65</v>
      </c>
      <c r="AC31" s="70" t="s">
        <v>239</v>
      </c>
    </row>
    <row r="32" spans="1:29" ht="111" thickBot="1" x14ac:dyDescent="0.3">
      <c r="A32" s="138">
        <v>29</v>
      </c>
      <c r="B32" s="70" t="s">
        <v>170</v>
      </c>
      <c r="C32" s="70" t="s">
        <v>240</v>
      </c>
      <c r="D32" s="70" t="s">
        <v>179</v>
      </c>
      <c r="E32" s="70" t="s">
        <v>187</v>
      </c>
      <c r="F32" s="70" t="s">
        <v>66</v>
      </c>
      <c r="G32" s="70" t="s">
        <v>70</v>
      </c>
      <c r="H32" s="75" t="s">
        <v>241</v>
      </c>
      <c r="I32" s="70" t="s">
        <v>189</v>
      </c>
      <c r="J32" s="76">
        <v>29.95</v>
      </c>
      <c r="K32" s="76">
        <v>-82.11</v>
      </c>
      <c r="L32" s="70" t="s">
        <v>73</v>
      </c>
      <c r="M32" s="81" t="s">
        <v>242</v>
      </c>
      <c r="N32" s="61" t="s">
        <v>65</v>
      </c>
      <c r="O32" s="61" t="s">
        <v>65</v>
      </c>
      <c r="P32" s="61" t="s">
        <v>61</v>
      </c>
      <c r="Q32" s="135">
        <v>29</v>
      </c>
      <c r="R32" s="61">
        <v>0</v>
      </c>
      <c r="S32" s="61" t="s">
        <v>65</v>
      </c>
      <c r="T32" s="61">
        <v>0</v>
      </c>
      <c r="U32" s="61">
        <v>0</v>
      </c>
      <c r="V32" s="83">
        <v>500000</v>
      </c>
      <c r="W32" s="70">
        <v>0</v>
      </c>
      <c r="X32" s="70">
        <v>0</v>
      </c>
      <c r="Y32" s="70">
        <v>0</v>
      </c>
      <c r="Z32" s="137">
        <v>43344</v>
      </c>
      <c r="AA32" s="137">
        <v>43891</v>
      </c>
      <c r="AB32" s="70" t="s">
        <v>65</v>
      </c>
      <c r="AC32" s="70"/>
    </row>
    <row r="33" spans="1:29" ht="205.5" thickBot="1" x14ac:dyDescent="0.3">
      <c r="A33" s="138">
        <v>30</v>
      </c>
      <c r="B33" s="70" t="s">
        <v>170</v>
      </c>
      <c r="C33" s="70" t="s">
        <v>243</v>
      </c>
      <c r="D33" s="70" t="s">
        <v>212</v>
      </c>
      <c r="E33" s="70" t="s">
        <v>244</v>
      </c>
      <c r="F33" s="70" t="s">
        <v>66</v>
      </c>
      <c r="G33" s="70" t="s">
        <v>70</v>
      </c>
      <c r="H33" s="75" t="s">
        <v>245</v>
      </c>
      <c r="I33" s="70" t="s">
        <v>237</v>
      </c>
      <c r="J33" s="76">
        <v>29.62</v>
      </c>
      <c r="K33" s="76">
        <v>-82.47</v>
      </c>
      <c r="L33" s="70" t="s">
        <v>72</v>
      </c>
      <c r="M33" s="81" t="s">
        <v>246</v>
      </c>
      <c r="N33" s="61" t="s">
        <v>65</v>
      </c>
      <c r="O33" s="61" t="s">
        <v>61</v>
      </c>
      <c r="P33" s="61" t="s">
        <v>65</v>
      </c>
      <c r="Q33" s="135">
        <v>0</v>
      </c>
      <c r="R33" s="61">
        <v>0</v>
      </c>
      <c r="S33" s="61" t="s">
        <v>61</v>
      </c>
      <c r="T33" s="61">
        <v>6.8000000000000005E-2</v>
      </c>
      <c r="U33" s="61">
        <v>0</v>
      </c>
      <c r="V33" s="83">
        <v>352500</v>
      </c>
      <c r="W33" s="77">
        <v>352500</v>
      </c>
      <c r="X33" s="70">
        <v>0</v>
      </c>
      <c r="Y33" s="70">
        <v>0</v>
      </c>
      <c r="Z33" s="137">
        <v>43374</v>
      </c>
      <c r="AA33" s="137">
        <v>43830</v>
      </c>
      <c r="AB33" s="70" t="s">
        <v>61</v>
      </c>
      <c r="AC33" s="70" t="s">
        <v>247</v>
      </c>
    </row>
    <row r="34" spans="1:29" ht="174" thickBot="1" x14ac:dyDescent="0.3">
      <c r="A34" s="138">
        <v>31</v>
      </c>
      <c r="B34" s="70" t="s">
        <v>170</v>
      </c>
      <c r="C34" s="70" t="s">
        <v>86</v>
      </c>
      <c r="D34" s="70" t="s">
        <v>248</v>
      </c>
      <c r="E34" s="70" t="s">
        <v>249</v>
      </c>
      <c r="F34" s="70" t="s">
        <v>66</v>
      </c>
      <c r="G34" s="70" t="s">
        <v>63</v>
      </c>
      <c r="H34" s="75" t="s">
        <v>250</v>
      </c>
      <c r="I34" s="70" t="s">
        <v>251</v>
      </c>
      <c r="J34" s="76">
        <v>30.29</v>
      </c>
      <c r="K34" s="76">
        <v>-83</v>
      </c>
      <c r="L34" s="70" t="s">
        <v>60</v>
      </c>
      <c r="M34" s="81" t="s">
        <v>252</v>
      </c>
      <c r="N34" s="61" t="s">
        <v>65</v>
      </c>
      <c r="O34" s="61" t="s">
        <v>65</v>
      </c>
      <c r="P34" s="61" t="s">
        <v>61</v>
      </c>
      <c r="Q34" s="135">
        <v>1000000</v>
      </c>
      <c r="R34" s="61">
        <v>0</v>
      </c>
      <c r="S34" s="61" t="s">
        <v>61</v>
      </c>
      <c r="T34" s="61">
        <v>1.02</v>
      </c>
      <c r="U34" s="61">
        <v>0</v>
      </c>
      <c r="V34" s="83">
        <v>2600000</v>
      </c>
      <c r="W34" s="70">
        <v>0</v>
      </c>
      <c r="X34" s="70">
        <v>0</v>
      </c>
      <c r="Y34" s="70">
        <v>0</v>
      </c>
      <c r="Z34" s="137">
        <v>43282</v>
      </c>
      <c r="AA34" s="137">
        <v>44591</v>
      </c>
      <c r="AB34" s="70" t="s">
        <v>65</v>
      </c>
      <c r="AC34" s="70" t="s">
        <v>253</v>
      </c>
    </row>
    <row r="35" spans="1:29" ht="126.75" thickBot="1" x14ac:dyDescent="0.3">
      <c r="A35" s="138">
        <v>32</v>
      </c>
      <c r="B35" s="70" t="s">
        <v>170</v>
      </c>
      <c r="C35" s="70" t="s">
        <v>254</v>
      </c>
      <c r="D35" s="70" t="s">
        <v>179</v>
      </c>
      <c r="E35" s="70" t="s">
        <v>255</v>
      </c>
      <c r="F35" s="70" t="s">
        <v>66</v>
      </c>
      <c r="G35" s="70" t="s">
        <v>63</v>
      </c>
      <c r="H35" s="75" t="s">
        <v>256</v>
      </c>
      <c r="I35" s="70" t="s">
        <v>251</v>
      </c>
      <c r="J35" s="76">
        <v>30.29</v>
      </c>
      <c r="K35" s="76">
        <v>-82.98</v>
      </c>
      <c r="L35" s="70" t="s">
        <v>73</v>
      </c>
      <c r="M35" s="81" t="s">
        <v>257</v>
      </c>
      <c r="N35" s="61" t="s">
        <v>65</v>
      </c>
      <c r="O35" s="61" t="s">
        <v>65</v>
      </c>
      <c r="P35" s="61" t="s">
        <v>61</v>
      </c>
      <c r="Q35" s="135">
        <v>142</v>
      </c>
      <c r="R35" s="61">
        <v>0</v>
      </c>
      <c r="S35" s="61" t="s">
        <v>61</v>
      </c>
      <c r="T35" s="61">
        <v>0.02</v>
      </c>
      <c r="U35" s="61">
        <v>0</v>
      </c>
      <c r="V35" s="83">
        <v>1249000</v>
      </c>
      <c r="W35" s="77">
        <v>36000</v>
      </c>
      <c r="X35" s="70">
        <v>0</v>
      </c>
      <c r="Y35" s="70">
        <v>0</v>
      </c>
      <c r="Z35" s="137">
        <v>43374</v>
      </c>
      <c r="AA35" s="137">
        <v>43830</v>
      </c>
      <c r="AB35" s="70" t="s">
        <v>65</v>
      </c>
      <c r="AC35" s="70" t="s">
        <v>258</v>
      </c>
    </row>
    <row r="36" spans="1:29" ht="111" thickBot="1" x14ac:dyDescent="0.3">
      <c r="A36" s="138">
        <v>33</v>
      </c>
      <c r="B36" s="70" t="s">
        <v>170</v>
      </c>
      <c r="C36" s="70" t="s">
        <v>254</v>
      </c>
      <c r="D36" s="70" t="s">
        <v>179</v>
      </c>
      <c r="E36" s="70" t="s">
        <v>255</v>
      </c>
      <c r="F36" s="70" t="s">
        <v>66</v>
      </c>
      <c r="G36" s="70" t="s">
        <v>63</v>
      </c>
      <c r="H36" s="75" t="s">
        <v>259</v>
      </c>
      <c r="I36" s="70" t="s">
        <v>251</v>
      </c>
      <c r="J36" s="76">
        <v>30.29</v>
      </c>
      <c r="K36" s="76">
        <v>-82.96</v>
      </c>
      <c r="L36" s="70" t="s">
        <v>73</v>
      </c>
      <c r="M36" s="81" t="s">
        <v>260</v>
      </c>
      <c r="N36" s="61" t="s">
        <v>65</v>
      </c>
      <c r="O36" s="61" t="s">
        <v>65</v>
      </c>
      <c r="P36" s="61" t="s">
        <v>61</v>
      </c>
      <c r="Q36" s="135">
        <v>143</v>
      </c>
      <c r="R36" s="61">
        <v>0</v>
      </c>
      <c r="S36" s="61" t="s">
        <v>61</v>
      </c>
      <c r="T36" s="61">
        <v>3.32</v>
      </c>
      <c r="U36" s="61">
        <v>0</v>
      </c>
      <c r="V36" s="83">
        <v>1692000</v>
      </c>
      <c r="W36" s="77">
        <v>38000</v>
      </c>
      <c r="X36" s="70">
        <v>0</v>
      </c>
      <c r="Y36" s="70">
        <v>0</v>
      </c>
      <c r="Z36" s="137">
        <v>43374</v>
      </c>
      <c r="AA36" s="137">
        <v>43830</v>
      </c>
      <c r="AB36" s="70" t="s">
        <v>65</v>
      </c>
      <c r="AC36" s="70" t="s">
        <v>261</v>
      </c>
    </row>
    <row r="37" spans="1:29" ht="142.5" thickBot="1" x14ac:dyDescent="0.3">
      <c r="A37" s="138">
        <v>34</v>
      </c>
      <c r="B37" s="70" t="s">
        <v>170</v>
      </c>
      <c r="C37" s="70" t="s">
        <v>86</v>
      </c>
      <c r="D37" s="70" t="s">
        <v>193</v>
      </c>
      <c r="E37" s="70" t="s">
        <v>194</v>
      </c>
      <c r="F37" s="70" t="s">
        <v>58</v>
      </c>
      <c r="G37" s="70" t="s">
        <v>59</v>
      </c>
      <c r="H37" s="75" t="s">
        <v>262</v>
      </c>
      <c r="I37" s="70" t="s">
        <v>196</v>
      </c>
      <c r="J37" s="76">
        <v>30.472225999999999</v>
      </c>
      <c r="K37" s="76">
        <v>-82.731122999999997</v>
      </c>
      <c r="L37" s="70" t="s">
        <v>68</v>
      </c>
      <c r="M37" s="81" t="s">
        <v>263</v>
      </c>
      <c r="N37" s="61" t="s">
        <v>65</v>
      </c>
      <c r="O37" s="61" t="s">
        <v>65</v>
      </c>
      <c r="P37" s="61" t="s">
        <v>65</v>
      </c>
      <c r="Q37" s="135">
        <v>0</v>
      </c>
      <c r="R37" s="61">
        <v>0</v>
      </c>
      <c r="S37" s="61" t="s">
        <v>61</v>
      </c>
      <c r="T37" s="61">
        <v>1.25</v>
      </c>
      <c r="U37" s="61">
        <v>0</v>
      </c>
      <c r="V37" s="83">
        <v>650000</v>
      </c>
      <c r="W37" s="70">
        <v>0</v>
      </c>
      <c r="X37" s="70">
        <v>0</v>
      </c>
      <c r="Y37" s="70" t="s">
        <v>198</v>
      </c>
      <c r="Z37" s="137">
        <v>43405</v>
      </c>
      <c r="AA37" s="137">
        <v>44440</v>
      </c>
      <c r="AB37" s="70" t="s">
        <v>65</v>
      </c>
      <c r="AC37" s="70" t="s">
        <v>233</v>
      </c>
    </row>
    <row r="38" spans="1:29" ht="111" thickBot="1" x14ac:dyDescent="0.3">
      <c r="A38" s="138">
        <v>35</v>
      </c>
      <c r="B38" s="91" t="s">
        <v>264</v>
      </c>
      <c r="C38" s="87" t="s">
        <v>265</v>
      </c>
      <c r="D38" s="87" t="s">
        <v>266</v>
      </c>
      <c r="E38" s="61" t="s">
        <v>267</v>
      </c>
      <c r="F38" s="61" t="s">
        <v>66</v>
      </c>
      <c r="G38" s="61" t="s">
        <v>63</v>
      </c>
      <c r="H38" s="61" t="s">
        <v>268</v>
      </c>
      <c r="I38" s="61" t="s">
        <v>269</v>
      </c>
      <c r="J38" s="88">
        <v>28.883731000000001</v>
      </c>
      <c r="K38" s="88">
        <v>-82.405738999999997</v>
      </c>
      <c r="L38" s="88" t="s">
        <v>270</v>
      </c>
      <c r="M38" s="89" t="s">
        <v>271</v>
      </c>
      <c r="N38" s="90" t="s">
        <v>61</v>
      </c>
      <c r="O38" s="90" t="s">
        <v>65</v>
      </c>
      <c r="P38" s="90" t="s">
        <v>61</v>
      </c>
      <c r="Q38" s="98">
        <v>2370</v>
      </c>
      <c r="R38" s="97" t="s">
        <v>86</v>
      </c>
      <c r="S38" s="97" t="s">
        <v>61</v>
      </c>
      <c r="T38" s="98" t="s">
        <v>86</v>
      </c>
      <c r="U38" s="98" t="s">
        <v>86</v>
      </c>
      <c r="V38" s="96">
        <v>3250000</v>
      </c>
      <c r="W38" s="96">
        <v>1625000</v>
      </c>
      <c r="X38" s="96">
        <v>1625000</v>
      </c>
      <c r="Y38" s="96">
        <v>0</v>
      </c>
      <c r="Z38" s="105">
        <v>2018</v>
      </c>
      <c r="AA38" s="103">
        <v>44439</v>
      </c>
      <c r="AB38" s="104" t="s">
        <v>191</v>
      </c>
      <c r="AC38" s="91"/>
    </row>
    <row r="39" spans="1:29" ht="79.5" thickBot="1" x14ac:dyDescent="0.3">
      <c r="A39" s="138">
        <v>36</v>
      </c>
      <c r="B39" s="91" t="s">
        <v>264</v>
      </c>
      <c r="C39" s="87" t="s">
        <v>265</v>
      </c>
      <c r="D39" s="87" t="s">
        <v>191</v>
      </c>
      <c r="E39" s="61" t="s">
        <v>272</v>
      </c>
      <c r="F39" s="61" t="s">
        <v>66</v>
      </c>
      <c r="G39" s="61" t="s">
        <v>63</v>
      </c>
      <c r="H39" s="61" t="s">
        <v>273</v>
      </c>
      <c r="I39" s="61" t="s">
        <v>269</v>
      </c>
      <c r="J39" s="88">
        <v>28.777957000000001</v>
      </c>
      <c r="K39" s="88">
        <v>-82.624773000000005</v>
      </c>
      <c r="L39" s="88" t="s">
        <v>270</v>
      </c>
      <c r="M39" s="89" t="s">
        <v>274</v>
      </c>
      <c r="N39" s="90" t="s">
        <v>61</v>
      </c>
      <c r="O39" s="90" t="s">
        <v>65</v>
      </c>
      <c r="P39" s="90" t="s">
        <v>61</v>
      </c>
      <c r="Q39" s="90" t="s">
        <v>275</v>
      </c>
      <c r="R39" s="91" t="s">
        <v>86</v>
      </c>
      <c r="S39" s="91" t="s">
        <v>61</v>
      </c>
      <c r="T39" s="90" t="s">
        <v>86</v>
      </c>
      <c r="U39" s="90" t="s">
        <v>86</v>
      </c>
      <c r="V39" s="96">
        <v>600000</v>
      </c>
      <c r="W39" s="96">
        <v>600000</v>
      </c>
      <c r="X39" s="106">
        <v>0</v>
      </c>
      <c r="Y39" s="106">
        <v>0</v>
      </c>
      <c r="Z39" s="105">
        <v>2018</v>
      </c>
      <c r="AA39" s="103">
        <v>43981</v>
      </c>
      <c r="AB39" s="104" t="s">
        <v>191</v>
      </c>
      <c r="AC39" s="91"/>
    </row>
    <row r="40" spans="1:29" ht="111" thickBot="1" x14ac:dyDescent="0.3">
      <c r="A40" s="138">
        <v>37</v>
      </c>
      <c r="B40" s="91" t="s">
        <v>264</v>
      </c>
      <c r="C40" s="87" t="s">
        <v>265</v>
      </c>
      <c r="D40" s="87" t="s">
        <v>266</v>
      </c>
      <c r="E40" s="61" t="s">
        <v>272</v>
      </c>
      <c r="F40" s="61" t="s">
        <v>66</v>
      </c>
      <c r="G40" s="61" t="s">
        <v>63</v>
      </c>
      <c r="H40" s="61" t="s">
        <v>276</v>
      </c>
      <c r="I40" s="61" t="s">
        <v>269</v>
      </c>
      <c r="J40" s="88">
        <v>28.78266</v>
      </c>
      <c r="K40" s="88">
        <v>-82.616373999999993</v>
      </c>
      <c r="L40" s="88" t="s">
        <v>270</v>
      </c>
      <c r="M40" s="89" t="s">
        <v>277</v>
      </c>
      <c r="N40" s="90" t="s">
        <v>61</v>
      </c>
      <c r="O40" s="90" t="s">
        <v>65</v>
      </c>
      <c r="P40" s="90" t="s">
        <v>61</v>
      </c>
      <c r="Q40" s="90">
        <v>907</v>
      </c>
      <c r="R40" s="97" t="s">
        <v>86</v>
      </c>
      <c r="S40" s="97" t="s">
        <v>61</v>
      </c>
      <c r="T40" s="98" t="s">
        <v>86</v>
      </c>
      <c r="U40" s="98" t="s">
        <v>86</v>
      </c>
      <c r="V40" s="96">
        <v>3000000</v>
      </c>
      <c r="W40" s="96">
        <v>1500000</v>
      </c>
      <c r="X40" s="96">
        <v>1500000</v>
      </c>
      <c r="Y40" s="96">
        <v>0</v>
      </c>
      <c r="Z40" s="105">
        <v>2018</v>
      </c>
      <c r="AA40" s="103">
        <v>44377</v>
      </c>
      <c r="AB40" s="104" t="s">
        <v>191</v>
      </c>
      <c r="AC40" s="91"/>
    </row>
    <row r="41" spans="1:29" ht="126.75" thickBot="1" x14ac:dyDescent="0.3">
      <c r="A41" s="138">
        <v>38</v>
      </c>
      <c r="B41" s="91" t="s">
        <v>264</v>
      </c>
      <c r="C41" s="87" t="s">
        <v>278</v>
      </c>
      <c r="D41" s="87" t="s">
        <v>191</v>
      </c>
      <c r="E41" s="61" t="s">
        <v>279</v>
      </c>
      <c r="F41" s="61" t="s">
        <v>66</v>
      </c>
      <c r="G41" s="61" t="s">
        <v>63</v>
      </c>
      <c r="H41" s="61" t="s">
        <v>280</v>
      </c>
      <c r="I41" s="61" t="s">
        <v>281</v>
      </c>
      <c r="J41" s="88">
        <v>28.503900999999999</v>
      </c>
      <c r="K41" s="88">
        <v>-82.430862000000005</v>
      </c>
      <c r="L41" s="88" t="s">
        <v>72</v>
      </c>
      <c r="M41" s="89" t="s">
        <v>282</v>
      </c>
      <c r="N41" s="90" t="s">
        <v>65</v>
      </c>
      <c r="O41" s="90" t="s">
        <v>65</v>
      </c>
      <c r="P41" s="90" t="s">
        <v>65</v>
      </c>
      <c r="Q41" s="90" t="s">
        <v>86</v>
      </c>
      <c r="R41" s="91" t="s">
        <v>86</v>
      </c>
      <c r="S41" s="91" t="s">
        <v>61</v>
      </c>
      <c r="T41" s="142">
        <v>0.22500000000000001</v>
      </c>
      <c r="U41" s="142" t="s">
        <v>86</v>
      </c>
      <c r="V41" s="96">
        <v>490000</v>
      </c>
      <c r="W41" s="106">
        <v>0</v>
      </c>
      <c r="X41" s="106">
        <v>0</v>
      </c>
      <c r="Y41" s="106">
        <v>0</v>
      </c>
      <c r="Z41" s="105">
        <v>2019</v>
      </c>
      <c r="AA41" s="143">
        <v>2020</v>
      </c>
      <c r="AB41" s="104" t="s">
        <v>191</v>
      </c>
      <c r="AC41" s="91"/>
    </row>
    <row r="42" spans="1:29" ht="126.75" thickBot="1" x14ac:dyDescent="0.3">
      <c r="A42" s="138">
        <v>39</v>
      </c>
      <c r="B42" s="91" t="s">
        <v>264</v>
      </c>
      <c r="C42" s="87" t="s">
        <v>283</v>
      </c>
      <c r="D42" s="87" t="s">
        <v>284</v>
      </c>
      <c r="E42" s="61" t="s">
        <v>267</v>
      </c>
      <c r="F42" s="61" t="s">
        <v>66</v>
      </c>
      <c r="G42" s="61" t="s">
        <v>63</v>
      </c>
      <c r="H42" s="61" t="s">
        <v>285</v>
      </c>
      <c r="I42" s="61" t="s">
        <v>269</v>
      </c>
      <c r="J42" s="88">
        <v>28.894539999999999</v>
      </c>
      <c r="K42" s="92" t="s">
        <v>286</v>
      </c>
      <c r="L42" s="92" t="s">
        <v>74</v>
      </c>
      <c r="M42" s="89" t="s">
        <v>287</v>
      </c>
      <c r="N42" s="90" t="s">
        <v>61</v>
      </c>
      <c r="O42" s="90" t="s">
        <v>65</v>
      </c>
      <c r="P42" s="90" t="s">
        <v>61</v>
      </c>
      <c r="Q42" s="93">
        <v>24.7</v>
      </c>
      <c r="R42" s="94" t="s">
        <v>191</v>
      </c>
      <c r="S42" s="94" t="s">
        <v>65</v>
      </c>
      <c r="T42" s="93" t="s">
        <v>86</v>
      </c>
      <c r="U42" s="93" t="s">
        <v>86</v>
      </c>
      <c r="V42" s="95">
        <v>37500</v>
      </c>
      <c r="W42" s="95">
        <v>18750</v>
      </c>
      <c r="X42" s="96">
        <v>18750</v>
      </c>
      <c r="Y42" s="106">
        <v>0</v>
      </c>
      <c r="Z42" s="105">
        <v>2018</v>
      </c>
      <c r="AA42" s="103">
        <v>43800</v>
      </c>
      <c r="AB42" s="104" t="s">
        <v>65</v>
      </c>
      <c r="AC42" s="91"/>
    </row>
    <row r="43" spans="1:29" ht="111" thickBot="1" x14ac:dyDescent="0.3">
      <c r="A43" s="138">
        <v>40</v>
      </c>
      <c r="B43" s="91" t="s">
        <v>264</v>
      </c>
      <c r="C43" s="87" t="s">
        <v>283</v>
      </c>
      <c r="D43" s="87" t="s">
        <v>288</v>
      </c>
      <c r="E43" s="61" t="s">
        <v>267</v>
      </c>
      <c r="F43" s="61" t="s">
        <v>66</v>
      </c>
      <c r="G43" s="61" t="s">
        <v>63</v>
      </c>
      <c r="H43" s="61" t="s">
        <v>289</v>
      </c>
      <c r="I43" s="61" t="s">
        <v>269</v>
      </c>
      <c r="J43" s="88">
        <v>28.919180000000001</v>
      </c>
      <c r="K43" s="92" t="s">
        <v>290</v>
      </c>
      <c r="L43" s="92" t="s">
        <v>270</v>
      </c>
      <c r="M43" s="89" t="s">
        <v>291</v>
      </c>
      <c r="N43" s="90" t="s">
        <v>61</v>
      </c>
      <c r="O43" s="90" t="s">
        <v>65</v>
      </c>
      <c r="P43" s="90" t="s">
        <v>61</v>
      </c>
      <c r="Q43" s="98">
        <v>2860</v>
      </c>
      <c r="R43" s="97" t="s">
        <v>86</v>
      </c>
      <c r="S43" s="97" t="s">
        <v>61</v>
      </c>
      <c r="T43" s="98" t="s">
        <v>86</v>
      </c>
      <c r="U43" s="98" t="s">
        <v>86</v>
      </c>
      <c r="V43" s="96">
        <v>2250000</v>
      </c>
      <c r="W43" s="96">
        <v>1125000</v>
      </c>
      <c r="X43" s="96">
        <v>1125000</v>
      </c>
      <c r="Y43" s="106">
        <v>0</v>
      </c>
      <c r="Z43" s="105">
        <v>2018</v>
      </c>
      <c r="AA43" s="103">
        <v>44256</v>
      </c>
      <c r="AB43" s="104" t="s">
        <v>191</v>
      </c>
      <c r="AC43" s="91"/>
    </row>
    <row r="44" spans="1:29" ht="111" thickBot="1" x14ac:dyDescent="0.3">
      <c r="A44" s="138">
        <v>41</v>
      </c>
      <c r="B44" s="91" t="s">
        <v>264</v>
      </c>
      <c r="C44" s="87" t="s">
        <v>283</v>
      </c>
      <c r="D44" s="87" t="s">
        <v>288</v>
      </c>
      <c r="E44" s="61" t="s">
        <v>267</v>
      </c>
      <c r="F44" s="61" t="s">
        <v>66</v>
      </c>
      <c r="G44" s="61" t="s">
        <v>63</v>
      </c>
      <c r="H44" s="61" t="s">
        <v>292</v>
      </c>
      <c r="I44" s="61" t="s">
        <v>269</v>
      </c>
      <c r="J44" s="88">
        <v>28.861370000000001</v>
      </c>
      <c r="K44" s="92" t="s">
        <v>293</v>
      </c>
      <c r="L44" s="92" t="s">
        <v>270</v>
      </c>
      <c r="M44" s="89" t="s">
        <v>294</v>
      </c>
      <c r="N44" s="90" t="s">
        <v>61</v>
      </c>
      <c r="O44" s="90" t="s">
        <v>65</v>
      </c>
      <c r="P44" s="90" t="s">
        <v>61</v>
      </c>
      <c r="Q44" s="98">
        <v>6815</v>
      </c>
      <c r="R44" s="99" t="s">
        <v>86</v>
      </c>
      <c r="S44" s="99" t="s">
        <v>61</v>
      </c>
      <c r="T44" s="100" t="s">
        <v>86</v>
      </c>
      <c r="U44" s="100" t="s">
        <v>86</v>
      </c>
      <c r="V44" s="96">
        <v>3250000</v>
      </c>
      <c r="W44" s="96">
        <v>1625000</v>
      </c>
      <c r="X44" s="101">
        <v>1625000</v>
      </c>
      <c r="Y44" s="106">
        <v>0</v>
      </c>
      <c r="Z44" s="105">
        <v>2018</v>
      </c>
      <c r="AA44" s="103">
        <v>44348</v>
      </c>
      <c r="AB44" s="104" t="s">
        <v>191</v>
      </c>
      <c r="AC44" s="91"/>
    </row>
    <row r="45" spans="1:29" ht="268.5" thickBot="1" x14ac:dyDescent="0.3">
      <c r="A45" s="138">
        <v>42</v>
      </c>
      <c r="B45" s="91" t="s">
        <v>264</v>
      </c>
      <c r="C45" s="87" t="s">
        <v>295</v>
      </c>
      <c r="D45" s="87" t="s">
        <v>191</v>
      </c>
      <c r="E45" s="61" t="s">
        <v>296</v>
      </c>
      <c r="F45" s="61" t="s">
        <v>66</v>
      </c>
      <c r="G45" s="61" t="s">
        <v>63</v>
      </c>
      <c r="H45" s="61" t="s">
        <v>297</v>
      </c>
      <c r="I45" s="61" t="s">
        <v>109</v>
      </c>
      <c r="J45" s="88">
        <v>29.058</v>
      </c>
      <c r="K45" s="92">
        <v>-82.445999999999998</v>
      </c>
      <c r="L45" s="92" t="s">
        <v>270</v>
      </c>
      <c r="M45" s="89" t="s">
        <v>298</v>
      </c>
      <c r="N45" s="90" t="s">
        <v>61</v>
      </c>
      <c r="O45" s="90" t="s">
        <v>65</v>
      </c>
      <c r="P45" s="90" t="s">
        <v>61</v>
      </c>
      <c r="Q45" s="90">
        <v>111</v>
      </c>
      <c r="R45" s="94" t="s">
        <v>86</v>
      </c>
      <c r="S45" s="94" t="s">
        <v>61</v>
      </c>
      <c r="T45" s="93" t="s">
        <v>86</v>
      </c>
      <c r="U45" s="93" t="s">
        <v>86</v>
      </c>
      <c r="V45" s="96">
        <v>350000</v>
      </c>
      <c r="W45" s="102" t="s">
        <v>299</v>
      </c>
      <c r="X45" s="106">
        <v>0</v>
      </c>
      <c r="Y45" s="106">
        <v>0</v>
      </c>
      <c r="Z45" s="105">
        <v>2019</v>
      </c>
      <c r="AA45" s="103">
        <v>43983</v>
      </c>
      <c r="AB45" s="104" t="s">
        <v>191</v>
      </c>
      <c r="AC45" s="91"/>
    </row>
    <row r="46" spans="1:29" ht="268.5" thickBot="1" x14ac:dyDescent="0.3">
      <c r="A46" s="138">
        <v>43</v>
      </c>
      <c r="B46" s="91" t="s">
        <v>264</v>
      </c>
      <c r="C46" s="87" t="s">
        <v>295</v>
      </c>
      <c r="D46" s="87" t="s">
        <v>191</v>
      </c>
      <c r="E46" s="61" t="s">
        <v>296</v>
      </c>
      <c r="F46" s="61" t="s">
        <v>66</v>
      </c>
      <c r="G46" s="61" t="s">
        <v>63</v>
      </c>
      <c r="H46" s="61" t="s">
        <v>300</v>
      </c>
      <c r="I46" s="61" t="s">
        <v>109</v>
      </c>
      <c r="J46" s="88">
        <v>29.116</v>
      </c>
      <c r="K46" s="92">
        <v>-82.45</v>
      </c>
      <c r="L46" s="92" t="s">
        <v>270</v>
      </c>
      <c r="M46" s="89" t="s">
        <v>301</v>
      </c>
      <c r="N46" s="90" t="s">
        <v>61</v>
      </c>
      <c r="O46" s="90" t="s">
        <v>65</v>
      </c>
      <c r="P46" s="90" t="s">
        <v>61</v>
      </c>
      <c r="Q46" s="98">
        <v>2119</v>
      </c>
      <c r="R46" s="97" t="s">
        <v>86</v>
      </c>
      <c r="S46" s="97" t="s">
        <v>61</v>
      </c>
      <c r="T46" s="98" t="s">
        <v>86</v>
      </c>
      <c r="U46" s="98" t="s">
        <v>86</v>
      </c>
      <c r="V46" s="96">
        <v>3700000</v>
      </c>
      <c r="W46" s="102" t="s">
        <v>299</v>
      </c>
      <c r="X46" s="106">
        <v>0</v>
      </c>
      <c r="Y46" s="106">
        <v>0</v>
      </c>
      <c r="Z46" s="105">
        <v>2019</v>
      </c>
      <c r="AA46" s="103">
        <v>43983</v>
      </c>
      <c r="AB46" s="104" t="s">
        <v>191</v>
      </c>
      <c r="AC46" s="91"/>
    </row>
    <row r="47" spans="1:29" ht="315.75" thickBot="1" x14ac:dyDescent="0.3">
      <c r="A47" s="138">
        <v>44</v>
      </c>
      <c r="B47" s="91" t="s">
        <v>264</v>
      </c>
      <c r="C47" s="87" t="s">
        <v>295</v>
      </c>
      <c r="D47" s="87" t="s">
        <v>191</v>
      </c>
      <c r="E47" s="61" t="s">
        <v>296</v>
      </c>
      <c r="F47" s="61" t="s">
        <v>66</v>
      </c>
      <c r="G47" s="61" t="s">
        <v>63</v>
      </c>
      <c r="H47" s="61" t="s">
        <v>302</v>
      </c>
      <c r="I47" s="61" t="s">
        <v>109</v>
      </c>
      <c r="J47" s="88">
        <v>29.077000000000002</v>
      </c>
      <c r="K47" s="92">
        <v>-82.432000000000002</v>
      </c>
      <c r="L47" s="92" t="s">
        <v>270</v>
      </c>
      <c r="M47" s="89" t="s">
        <v>303</v>
      </c>
      <c r="N47" s="90" t="s">
        <v>61</v>
      </c>
      <c r="O47" s="90" t="s">
        <v>65</v>
      </c>
      <c r="P47" s="90" t="s">
        <v>61</v>
      </c>
      <c r="Q47" s="98">
        <v>8943</v>
      </c>
      <c r="R47" s="97" t="s">
        <v>86</v>
      </c>
      <c r="S47" s="97" t="s">
        <v>61</v>
      </c>
      <c r="T47" s="98" t="s">
        <v>86</v>
      </c>
      <c r="U47" s="98" t="s">
        <v>86</v>
      </c>
      <c r="V47" s="96">
        <v>2742000</v>
      </c>
      <c r="W47" s="102" t="s">
        <v>299</v>
      </c>
      <c r="X47" s="106">
        <v>0</v>
      </c>
      <c r="Y47" s="106">
        <v>0</v>
      </c>
      <c r="Z47" s="105">
        <v>2019</v>
      </c>
      <c r="AA47" s="103">
        <v>43891</v>
      </c>
      <c r="AB47" s="104" t="s">
        <v>191</v>
      </c>
      <c r="AC47" s="91"/>
    </row>
    <row r="48" spans="1:29" ht="268.5" thickBot="1" x14ac:dyDescent="0.3">
      <c r="A48" s="138">
        <v>45</v>
      </c>
      <c r="B48" s="91" t="s">
        <v>264</v>
      </c>
      <c r="C48" s="87" t="s">
        <v>295</v>
      </c>
      <c r="D48" s="87" t="s">
        <v>191</v>
      </c>
      <c r="E48" s="61" t="s">
        <v>296</v>
      </c>
      <c r="F48" s="61" t="s">
        <v>66</v>
      </c>
      <c r="G48" s="61" t="s">
        <v>63</v>
      </c>
      <c r="H48" s="61" t="s">
        <v>304</v>
      </c>
      <c r="I48" s="61" t="s">
        <v>109</v>
      </c>
      <c r="J48" s="88">
        <v>29.073</v>
      </c>
      <c r="K48" s="92">
        <v>-82.438999999999993</v>
      </c>
      <c r="L48" s="92" t="s">
        <v>270</v>
      </c>
      <c r="M48" s="89" t="s">
        <v>305</v>
      </c>
      <c r="N48" s="90" t="s">
        <v>61</v>
      </c>
      <c r="O48" s="90" t="s">
        <v>65</v>
      </c>
      <c r="P48" s="90" t="s">
        <v>61</v>
      </c>
      <c r="Q48" s="98">
        <v>3319</v>
      </c>
      <c r="R48" s="97" t="s">
        <v>86</v>
      </c>
      <c r="S48" s="97" t="s">
        <v>61</v>
      </c>
      <c r="T48" s="98" t="s">
        <v>86</v>
      </c>
      <c r="U48" s="98" t="s">
        <v>86</v>
      </c>
      <c r="V48" s="95">
        <v>10000000</v>
      </c>
      <c r="W48" s="102" t="s">
        <v>299</v>
      </c>
      <c r="X48" s="101">
        <v>0</v>
      </c>
      <c r="Y48" s="101">
        <v>0</v>
      </c>
      <c r="Z48" s="105">
        <v>2020</v>
      </c>
      <c r="AA48" s="103">
        <v>44348</v>
      </c>
      <c r="AB48" s="104" t="s">
        <v>191</v>
      </c>
      <c r="AC48" s="91"/>
    </row>
    <row r="49" spans="1:29" ht="284.25" thickBot="1" x14ac:dyDescent="0.3">
      <c r="A49" s="138">
        <v>46</v>
      </c>
      <c r="B49" s="91" t="s">
        <v>264</v>
      </c>
      <c r="C49" s="87" t="s">
        <v>106</v>
      </c>
      <c r="D49" s="87" t="s">
        <v>306</v>
      </c>
      <c r="E49" s="61" t="s">
        <v>296</v>
      </c>
      <c r="F49" s="61" t="s">
        <v>66</v>
      </c>
      <c r="G49" s="61" t="s">
        <v>63</v>
      </c>
      <c r="H49" s="61" t="s">
        <v>307</v>
      </c>
      <c r="I49" s="61" t="s">
        <v>109</v>
      </c>
      <c r="J49" s="88">
        <v>29.127020000000002</v>
      </c>
      <c r="K49" s="92" t="s">
        <v>308</v>
      </c>
      <c r="L49" s="92" t="s">
        <v>270</v>
      </c>
      <c r="M49" s="89" t="s">
        <v>309</v>
      </c>
      <c r="N49" s="90" t="s">
        <v>61</v>
      </c>
      <c r="O49" s="90" t="s">
        <v>65</v>
      </c>
      <c r="P49" s="90" t="s">
        <v>61</v>
      </c>
      <c r="Q49" s="93">
        <v>478</v>
      </c>
      <c r="R49" s="91" t="s">
        <v>86</v>
      </c>
      <c r="S49" s="91" t="s">
        <v>61</v>
      </c>
      <c r="T49" s="90">
        <v>8.9999999999999993E-3</v>
      </c>
      <c r="U49" s="90" t="s">
        <v>86</v>
      </c>
      <c r="V49" s="96">
        <v>612500</v>
      </c>
      <c r="W49" s="96">
        <v>262500</v>
      </c>
      <c r="X49" s="96">
        <v>0</v>
      </c>
      <c r="Y49" s="106">
        <v>0</v>
      </c>
      <c r="Z49" s="105">
        <v>2018</v>
      </c>
      <c r="AA49" s="103">
        <v>43891</v>
      </c>
      <c r="AB49" s="104" t="s">
        <v>191</v>
      </c>
      <c r="AC49" s="91"/>
    </row>
    <row r="50" spans="1:29" ht="252.75" thickBot="1" x14ac:dyDescent="0.3">
      <c r="A50" s="138">
        <v>47</v>
      </c>
      <c r="B50" s="91" t="s">
        <v>264</v>
      </c>
      <c r="C50" s="87" t="s">
        <v>106</v>
      </c>
      <c r="D50" s="87" t="s">
        <v>306</v>
      </c>
      <c r="E50" s="61" t="s">
        <v>296</v>
      </c>
      <c r="F50" s="61" t="s">
        <v>66</v>
      </c>
      <c r="G50" s="61" t="s">
        <v>63</v>
      </c>
      <c r="H50" s="61" t="s">
        <v>310</v>
      </c>
      <c r="I50" s="61" t="s">
        <v>109</v>
      </c>
      <c r="J50" s="88">
        <v>29.208030000000001</v>
      </c>
      <c r="K50" s="92" t="s">
        <v>311</v>
      </c>
      <c r="L50" s="92" t="s">
        <v>270</v>
      </c>
      <c r="M50" s="89" t="s">
        <v>312</v>
      </c>
      <c r="N50" s="90" t="s">
        <v>61</v>
      </c>
      <c r="O50" s="90" t="s">
        <v>65</v>
      </c>
      <c r="P50" s="90" t="s">
        <v>61</v>
      </c>
      <c r="Q50" s="98">
        <v>2911</v>
      </c>
      <c r="R50" s="91" t="s">
        <v>86</v>
      </c>
      <c r="S50" s="91" t="s">
        <v>61</v>
      </c>
      <c r="T50" s="90">
        <v>0.01</v>
      </c>
      <c r="U50" s="90" t="s">
        <v>86</v>
      </c>
      <c r="V50" s="96">
        <v>682500</v>
      </c>
      <c r="W50" s="96">
        <v>292500</v>
      </c>
      <c r="X50" s="96">
        <v>0</v>
      </c>
      <c r="Y50" s="106">
        <v>0</v>
      </c>
      <c r="Z50" s="105">
        <v>2018</v>
      </c>
      <c r="AA50" s="103">
        <v>43983</v>
      </c>
      <c r="AB50" s="104" t="s">
        <v>191</v>
      </c>
      <c r="AC50" s="91"/>
    </row>
    <row r="51" spans="1:29" ht="48" thickBot="1" x14ac:dyDescent="0.3">
      <c r="A51" s="138">
        <v>48</v>
      </c>
      <c r="B51" s="91" t="s">
        <v>264</v>
      </c>
      <c r="C51" s="87" t="s">
        <v>313</v>
      </c>
      <c r="D51" s="87" t="s">
        <v>191</v>
      </c>
      <c r="E51" s="61" t="s">
        <v>296</v>
      </c>
      <c r="F51" s="61" t="s">
        <v>66</v>
      </c>
      <c r="G51" s="61" t="s">
        <v>63</v>
      </c>
      <c r="H51" s="61" t="s">
        <v>314</v>
      </c>
      <c r="I51" s="61" t="s">
        <v>315</v>
      </c>
      <c r="J51" s="88">
        <v>29.400670000000002</v>
      </c>
      <c r="K51" s="88">
        <v>-82.443960000000004</v>
      </c>
      <c r="L51" s="88" t="s">
        <v>270</v>
      </c>
      <c r="M51" s="89" t="s">
        <v>316</v>
      </c>
      <c r="N51" s="90" t="s">
        <v>61</v>
      </c>
      <c r="O51" s="90" t="s">
        <v>65</v>
      </c>
      <c r="P51" s="90" t="s">
        <v>61</v>
      </c>
      <c r="Q51" s="90">
        <v>355</v>
      </c>
      <c r="R51" s="94" t="s">
        <v>86</v>
      </c>
      <c r="S51" s="94" t="s">
        <v>61</v>
      </c>
      <c r="T51" s="93" t="s">
        <v>86</v>
      </c>
      <c r="U51" s="93" t="s">
        <v>86</v>
      </c>
      <c r="V51" s="96">
        <v>1235000</v>
      </c>
      <c r="W51" s="96">
        <v>421000</v>
      </c>
      <c r="X51" s="106">
        <v>0</v>
      </c>
      <c r="Y51" s="106">
        <v>0</v>
      </c>
      <c r="Z51" s="105">
        <v>2018</v>
      </c>
      <c r="AA51" s="103">
        <v>43525</v>
      </c>
      <c r="AB51" s="104" t="s">
        <v>191</v>
      </c>
      <c r="AC51" s="91"/>
    </row>
    <row r="52" spans="1:29" ht="95.25" thickBot="1" x14ac:dyDescent="0.3">
      <c r="A52" s="138">
        <v>49</v>
      </c>
      <c r="B52" s="91" t="s">
        <v>264</v>
      </c>
      <c r="C52" s="87" t="s">
        <v>313</v>
      </c>
      <c r="D52" s="87" t="s">
        <v>191</v>
      </c>
      <c r="E52" s="61" t="s">
        <v>296</v>
      </c>
      <c r="F52" s="61" t="s">
        <v>66</v>
      </c>
      <c r="G52" s="61" t="s">
        <v>63</v>
      </c>
      <c r="H52" s="61" t="s">
        <v>317</v>
      </c>
      <c r="I52" s="61" t="s">
        <v>315</v>
      </c>
      <c r="J52" s="88">
        <v>29.347460000000002</v>
      </c>
      <c r="K52" s="88">
        <v>-82.459389999999999</v>
      </c>
      <c r="L52" s="88" t="s">
        <v>270</v>
      </c>
      <c r="M52" s="89" t="s">
        <v>318</v>
      </c>
      <c r="N52" s="90" t="s">
        <v>61</v>
      </c>
      <c r="O52" s="90" t="s">
        <v>65</v>
      </c>
      <c r="P52" s="90" t="s">
        <v>61</v>
      </c>
      <c r="Q52" s="98">
        <v>1535</v>
      </c>
      <c r="R52" s="97" t="s">
        <v>86</v>
      </c>
      <c r="S52" s="97" t="s">
        <v>61</v>
      </c>
      <c r="T52" s="98" t="s">
        <v>86</v>
      </c>
      <c r="U52" s="98" t="s">
        <v>86</v>
      </c>
      <c r="V52" s="96">
        <v>2300000</v>
      </c>
      <c r="W52" s="96">
        <v>219500</v>
      </c>
      <c r="X52" s="106">
        <v>0</v>
      </c>
      <c r="Y52" s="96">
        <v>700000</v>
      </c>
      <c r="Z52" s="105">
        <v>2018</v>
      </c>
      <c r="AA52" s="103">
        <v>44013</v>
      </c>
      <c r="AB52" s="104" t="s">
        <v>191</v>
      </c>
      <c r="AC52" s="91"/>
    </row>
    <row r="53" spans="1:29" ht="95.25" thickBot="1" x14ac:dyDescent="0.3">
      <c r="A53" s="138">
        <v>50</v>
      </c>
      <c r="B53" s="91" t="s">
        <v>264</v>
      </c>
      <c r="C53" s="87" t="s">
        <v>319</v>
      </c>
      <c r="D53" s="87" t="s">
        <v>191</v>
      </c>
      <c r="E53" s="61" t="s">
        <v>279</v>
      </c>
      <c r="F53" s="61" t="s">
        <v>66</v>
      </c>
      <c r="G53" s="61" t="s">
        <v>63</v>
      </c>
      <c r="H53" s="61" t="s">
        <v>320</v>
      </c>
      <c r="I53" s="61" t="s">
        <v>281</v>
      </c>
      <c r="J53" s="88">
        <v>28.459071000000002</v>
      </c>
      <c r="K53" s="88">
        <v>-82.477838000000006</v>
      </c>
      <c r="L53" s="88" t="s">
        <v>270</v>
      </c>
      <c r="M53" s="89" t="s">
        <v>321</v>
      </c>
      <c r="N53" s="90" t="s">
        <v>61</v>
      </c>
      <c r="O53" s="90" t="s">
        <v>65</v>
      </c>
      <c r="P53" s="90" t="s">
        <v>61</v>
      </c>
      <c r="Q53" s="98">
        <v>46171</v>
      </c>
      <c r="R53" s="97" t="s">
        <v>86</v>
      </c>
      <c r="S53" s="97" t="s">
        <v>61</v>
      </c>
      <c r="T53" s="98" t="s">
        <v>86</v>
      </c>
      <c r="U53" s="98" t="s">
        <v>86</v>
      </c>
      <c r="V53" s="96">
        <v>10000000</v>
      </c>
      <c r="W53" s="96">
        <v>12000000</v>
      </c>
      <c r="X53" s="101">
        <v>0</v>
      </c>
      <c r="Y53" s="101">
        <v>0</v>
      </c>
      <c r="Z53" s="105">
        <v>2020</v>
      </c>
      <c r="AA53" s="103">
        <v>44743</v>
      </c>
      <c r="AB53" s="104" t="s">
        <v>191</v>
      </c>
      <c r="AC53" s="91"/>
    </row>
    <row r="54" spans="1:29" ht="116.25" customHeight="1" thickBot="1" x14ac:dyDescent="0.3">
      <c r="A54" s="138">
        <v>51</v>
      </c>
      <c r="B54" s="91" t="s">
        <v>264</v>
      </c>
      <c r="C54" s="87" t="s">
        <v>319</v>
      </c>
      <c r="D54" s="87" t="s">
        <v>322</v>
      </c>
      <c r="E54" s="61" t="s">
        <v>279</v>
      </c>
      <c r="F54" s="61" t="s">
        <v>66</v>
      </c>
      <c r="G54" s="61" t="s">
        <v>63</v>
      </c>
      <c r="H54" s="61" t="s">
        <v>323</v>
      </c>
      <c r="I54" s="61" t="s">
        <v>281</v>
      </c>
      <c r="J54" s="88">
        <v>28.520109999999999</v>
      </c>
      <c r="K54" s="88">
        <v>-82.558040000000005</v>
      </c>
      <c r="L54" s="88" t="s">
        <v>270</v>
      </c>
      <c r="M54" s="89" t="s">
        <v>324</v>
      </c>
      <c r="N54" s="90" t="s">
        <v>61</v>
      </c>
      <c r="O54" s="90" t="s">
        <v>65</v>
      </c>
      <c r="P54" s="90" t="s">
        <v>61</v>
      </c>
      <c r="Q54" s="98">
        <v>17683</v>
      </c>
      <c r="R54" s="97" t="s">
        <v>86</v>
      </c>
      <c r="S54" s="97" t="s">
        <v>61</v>
      </c>
      <c r="T54" s="98" t="s">
        <v>86</v>
      </c>
      <c r="U54" s="98" t="s">
        <v>86</v>
      </c>
      <c r="V54" s="96">
        <v>24200000</v>
      </c>
      <c r="W54" s="96">
        <v>12100000</v>
      </c>
      <c r="X54" s="96">
        <v>12100000</v>
      </c>
      <c r="Y54" s="101">
        <v>0</v>
      </c>
      <c r="Z54" s="105">
        <v>2019</v>
      </c>
      <c r="AA54" s="103">
        <v>46113</v>
      </c>
      <c r="AB54" s="104" t="s">
        <v>191</v>
      </c>
      <c r="AC54" s="91"/>
    </row>
    <row r="55" spans="1:29" ht="409.5" customHeight="1" thickBot="1" x14ac:dyDescent="0.3">
      <c r="A55" s="138">
        <v>52</v>
      </c>
      <c r="B55" s="91" t="s">
        <v>264</v>
      </c>
      <c r="C55" s="87" t="s">
        <v>147</v>
      </c>
      <c r="D55" s="87" t="s">
        <v>325</v>
      </c>
      <c r="E55" s="61" t="s">
        <v>296</v>
      </c>
      <c r="F55" s="61" t="s">
        <v>66</v>
      </c>
      <c r="G55" s="61" t="s">
        <v>63</v>
      </c>
      <c r="H55" s="61" t="s">
        <v>326</v>
      </c>
      <c r="I55" s="61" t="s">
        <v>109</v>
      </c>
      <c r="J55" s="88">
        <v>29.214019400000002</v>
      </c>
      <c r="K55" s="92">
        <v>-82.252369400000006</v>
      </c>
      <c r="L55" s="92" t="s">
        <v>270</v>
      </c>
      <c r="M55" s="89" t="s">
        <v>327</v>
      </c>
      <c r="N55" s="90" t="s">
        <v>61</v>
      </c>
      <c r="O55" s="90" t="s">
        <v>65</v>
      </c>
      <c r="P55" s="90" t="s">
        <v>61</v>
      </c>
      <c r="Q55" s="98">
        <v>19738</v>
      </c>
      <c r="R55" s="99" t="s">
        <v>86</v>
      </c>
      <c r="S55" s="99" t="s">
        <v>61</v>
      </c>
      <c r="T55" s="100" t="s">
        <v>86</v>
      </c>
      <c r="U55" s="100" t="s">
        <v>86</v>
      </c>
      <c r="V55" s="96">
        <v>12975000</v>
      </c>
      <c r="W55" s="96">
        <v>4325000</v>
      </c>
      <c r="X55" s="96">
        <v>0</v>
      </c>
      <c r="Y55" s="106">
        <v>0</v>
      </c>
      <c r="Z55" s="105">
        <v>2019</v>
      </c>
      <c r="AA55" s="103">
        <v>44256</v>
      </c>
      <c r="AB55" s="104" t="s">
        <v>191</v>
      </c>
      <c r="AC55" s="91"/>
    </row>
    <row r="56" spans="1:29" ht="300" thickBot="1" x14ac:dyDescent="0.3">
      <c r="A56" s="138">
        <v>53</v>
      </c>
      <c r="B56" s="91" t="s">
        <v>264</v>
      </c>
      <c r="C56" s="87" t="s">
        <v>147</v>
      </c>
      <c r="D56" s="87" t="s">
        <v>325</v>
      </c>
      <c r="E56" s="61" t="s">
        <v>296</v>
      </c>
      <c r="F56" s="61" t="s">
        <v>66</v>
      </c>
      <c r="G56" s="61" t="s">
        <v>63</v>
      </c>
      <c r="H56" s="61" t="s">
        <v>328</v>
      </c>
      <c r="I56" s="61" t="s">
        <v>109</v>
      </c>
      <c r="J56" s="88" t="s">
        <v>329</v>
      </c>
      <c r="K56" s="92" t="s">
        <v>330</v>
      </c>
      <c r="L56" s="92" t="s">
        <v>270</v>
      </c>
      <c r="M56" s="89" t="s">
        <v>331</v>
      </c>
      <c r="N56" s="90" t="s">
        <v>61</v>
      </c>
      <c r="O56" s="90" t="s">
        <v>65</v>
      </c>
      <c r="P56" s="90" t="s">
        <v>61</v>
      </c>
      <c r="Q56" s="90">
        <v>903</v>
      </c>
      <c r="R56" s="91" t="s">
        <v>86</v>
      </c>
      <c r="S56" s="91" t="s">
        <v>61</v>
      </c>
      <c r="T56" s="89" t="s">
        <v>332</v>
      </c>
      <c r="U56" s="90" t="s">
        <v>86</v>
      </c>
      <c r="V56" s="96">
        <v>5672500</v>
      </c>
      <c r="W56" s="96">
        <v>283625</v>
      </c>
      <c r="X56" s="96">
        <v>0</v>
      </c>
      <c r="Y56" s="106">
        <v>0</v>
      </c>
      <c r="Z56" s="105">
        <v>2018</v>
      </c>
      <c r="AA56" s="103">
        <v>44197</v>
      </c>
      <c r="AB56" s="104" t="s">
        <v>191</v>
      </c>
      <c r="AC56" s="91"/>
    </row>
    <row r="57" spans="1:29" ht="394.5" thickBot="1" x14ac:dyDescent="0.3">
      <c r="A57" s="138">
        <v>54</v>
      </c>
      <c r="B57" s="91" t="s">
        <v>264</v>
      </c>
      <c r="C57" s="87" t="s">
        <v>147</v>
      </c>
      <c r="D57" s="87" t="s">
        <v>333</v>
      </c>
      <c r="E57" s="61" t="s">
        <v>296</v>
      </c>
      <c r="F57" s="61" t="s">
        <v>66</v>
      </c>
      <c r="G57" s="61" t="s">
        <v>63</v>
      </c>
      <c r="H57" s="61" t="s">
        <v>334</v>
      </c>
      <c r="I57" s="61" t="s">
        <v>109</v>
      </c>
      <c r="J57" s="88">
        <v>29.10097</v>
      </c>
      <c r="K57" s="92" t="s">
        <v>335</v>
      </c>
      <c r="L57" s="92" t="s">
        <v>270</v>
      </c>
      <c r="M57" s="89" t="s">
        <v>336</v>
      </c>
      <c r="N57" s="90" t="s">
        <v>61</v>
      </c>
      <c r="O57" s="90" t="s">
        <v>65</v>
      </c>
      <c r="P57" s="90" t="s">
        <v>65</v>
      </c>
      <c r="Q57" s="90" t="s">
        <v>337</v>
      </c>
      <c r="R57" s="91" t="s">
        <v>86</v>
      </c>
      <c r="S57" s="91" t="s">
        <v>61</v>
      </c>
      <c r="T57" s="89" t="s">
        <v>338</v>
      </c>
      <c r="U57" s="90" t="s">
        <v>86</v>
      </c>
      <c r="V57" s="96">
        <v>1868238</v>
      </c>
      <c r="W57" s="96">
        <v>622746</v>
      </c>
      <c r="X57" s="96">
        <v>0</v>
      </c>
      <c r="Y57" s="106">
        <v>0</v>
      </c>
      <c r="Z57" s="105">
        <v>2018</v>
      </c>
      <c r="AA57" s="103">
        <v>43922</v>
      </c>
      <c r="AB57" s="104" t="s">
        <v>191</v>
      </c>
      <c r="AC57" s="91"/>
    </row>
    <row r="58" spans="1:29" ht="48" thickBot="1" x14ac:dyDescent="0.3">
      <c r="A58" s="138">
        <v>55</v>
      </c>
      <c r="B58" s="91" t="s">
        <v>264</v>
      </c>
      <c r="C58" s="107" t="s">
        <v>339</v>
      </c>
      <c r="D58" s="107" t="s">
        <v>191</v>
      </c>
      <c r="E58" s="61" t="s">
        <v>279</v>
      </c>
      <c r="F58" s="61" t="s">
        <v>66</v>
      </c>
      <c r="G58" s="61" t="s">
        <v>63</v>
      </c>
      <c r="H58" s="61" t="s">
        <v>340</v>
      </c>
      <c r="I58" s="61" t="s">
        <v>341</v>
      </c>
      <c r="J58" s="88">
        <v>28.38411</v>
      </c>
      <c r="K58" s="88">
        <v>-82.545310000000001</v>
      </c>
      <c r="L58" s="88" t="s">
        <v>270</v>
      </c>
      <c r="M58" s="89" t="s">
        <v>342</v>
      </c>
      <c r="N58" s="90" t="s">
        <v>61</v>
      </c>
      <c r="O58" s="90" t="s">
        <v>65</v>
      </c>
      <c r="P58" s="90" t="s">
        <v>65</v>
      </c>
      <c r="Q58" s="90" t="s">
        <v>86</v>
      </c>
      <c r="R58" s="91" t="s">
        <v>86</v>
      </c>
      <c r="S58" s="91" t="s">
        <v>65</v>
      </c>
      <c r="T58" s="90" t="s">
        <v>86</v>
      </c>
      <c r="U58" s="90" t="s">
        <v>86</v>
      </c>
      <c r="V58" s="96">
        <v>500000</v>
      </c>
      <c r="W58" s="106">
        <v>0</v>
      </c>
      <c r="X58" s="106">
        <v>0</v>
      </c>
      <c r="Y58" s="106">
        <v>0</v>
      </c>
      <c r="Z58" s="112">
        <v>2018</v>
      </c>
      <c r="AA58" s="108" t="s">
        <v>343</v>
      </c>
      <c r="AB58" s="109" t="s">
        <v>65</v>
      </c>
      <c r="AC58" s="91"/>
    </row>
    <row r="59" spans="1:29" ht="48" thickBot="1" x14ac:dyDescent="0.3">
      <c r="A59" s="138">
        <v>56</v>
      </c>
      <c r="B59" s="91" t="s">
        <v>264</v>
      </c>
      <c r="C59" s="110" t="s">
        <v>265</v>
      </c>
      <c r="D59" s="110" t="s">
        <v>191</v>
      </c>
      <c r="E59" s="61" t="s">
        <v>267</v>
      </c>
      <c r="F59" s="61" t="s">
        <v>66</v>
      </c>
      <c r="G59" s="61" t="s">
        <v>63</v>
      </c>
      <c r="H59" s="91" t="s">
        <v>344</v>
      </c>
      <c r="I59" s="91" t="s">
        <v>269</v>
      </c>
      <c r="J59" s="144">
        <v>28.913374999999998</v>
      </c>
      <c r="K59" s="111" t="s">
        <v>345</v>
      </c>
      <c r="L59" s="111" t="s">
        <v>270</v>
      </c>
      <c r="M59" s="89" t="s">
        <v>346</v>
      </c>
      <c r="N59" s="90" t="s">
        <v>61</v>
      </c>
      <c r="O59" s="90" t="s">
        <v>65</v>
      </c>
      <c r="P59" s="90" t="s">
        <v>61</v>
      </c>
      <c r="Q59" s="98">
        <v>42034</v>
      </c>
      <c r="R59" s="97" t="s">
        <v>86</v>
      </c>
      <c r="S59" s="97" t="s">
        <v>65</v>
      </c>
      <c r="T59" s="98" t="s">
        <v>86</v>
      </c>
      <c r="U59" s="98" t="s">
        <v>86</v>
      </c>
      <c r="V59" s="96">
        <v>1948724</v>
      </c>
      <c r="W59" s="106">
        <v>0</v>
      </c>
      <c r="X59" s="106">
        <v>0</v>
      </c>
      <c r="Y59" s="106">
        <v>450000</v>
      </c>
      <c r="Z59" s="112">
        <v>2018</v>
      </c>
      <c r="AA59" s="113" t="s">
        <v>191</v>
      </c>
      <c r="AB59" s="114" t="s">
        <v>191</v>
      </c>
      <c r="AC59" s="91"/>
    </row>
    <row r="60" spans="1:29" ht="48" thickBot="1" x14ac:dyDescent="0.3">
      <c r="A60" s="138">
        <v>57</v>
      </c>
      <c r="B60" s="91" t="s">
        <v>264</v>
      </c>
      <c r="C60" s="91" t="s">
        <v>347</v>
      </c>
      <c r="D60" s="115" t="s">
        <v>191</v>
      </c>
      <c r="E60" s="91" t="s">
        <v>347</v>
      </c>
      <c r="F60" s="61" t="s">
        <v>66</v>
      </c>
      <c r="G60" s="61" t="s">
        <v>63</v>
      </c>
      <c r="H60" s="61" t="s">
        <v>348</v>
      </c>
      <c r="I60" s="64" t="s">
        <v>347</v>
      </c>
      <c r="J60" s="116" t="s">
        <v>191</v>
      </c>
      <c r="K60" s="116" t="s">
        <v>191</v>
      </c>
      <c r="L60" s="116" t="s">
        <v>270</v>
      </c>
      <c r="M60" s="89" t="s">
        <v>349</v>
      </c>
      <c r="N60" s="117" t="s">
        <v>61</v>
      </c>
      <c r="O60" s="117" t="s">
        <v>65</v>
      </c>
      <c r="P60" s="117" t="s">
        <v>61</v>
      </c>
      <c r="Q60" s="64" t="s">
        <v>337</v>
      </c>
      <c r="R60" s="145" t="s">
        <v>86</v>
      </c>
      <c r="S60" s="145" t="s">
        <v>65</v>
      </c>
      <c r="T60" s="146" t="s">
        <v>86</v>
      </c>
      <c r="U60" s="146" t="s">
        <v>86</v>
      </c>
      <c r="V60" s="118">
        <v>1000000</v>
      </c>
      <c r="W60" s="119">
        <v>0</v>
      </c>
      <c r="X60" s="119">
        <v>0</v>
      </c>
      <c r="Y60" s="119">
        <v>0</v>
      </c>
      <c r="Z60" s="112">
        <v>2018</v>
      </c>
      <c r="AA60" s="113" t="s">
        <v>191</v>
      </c>
      <c r="AB60" s="114" t="s">
        <v>191</v>
      </c>
      <c r="AC60" s="91"/>
    </row>
    <row r="61" spans="1:29" ht="79.5" thickBot="1" x14ac:dyDescent="0.3">
      <c r="A61" s="138">
        <v>58</v>
      </c>
      <c r="B61" s="120" t="s">
        <v>350</v>
      </c>
      <c r="C61" s="120" t="s">
        <v>191</v>
      </c>
      <c r="D61" s="120" t="s">
        <v>351</v>
      </c>
      <c r="E61" s="120" t="s">
        <v>352</v>
      </c>
      <c r="F61" s="120" t="s">
        <v>66</v>
      </c>
      <c r="G61" s="120" t="s">
        <v>59</v>
      </c>
      <c r="H61" s="120" t="s">
        <v>353</v>
      </c>
      <c r="I61" s="120" t="s">
        <v>354</v>
      </c>
      <c r="J61" s="121">
        <v>-84.464357000000007</v>
      </c>
      <c r="K61" s="121">
        <v>30.518428</v>
      </c>
      <c r="L61" s="120" t="s">
        <v>355</v>
      </c>
      <c r="M61" s="120" t="s">
        <v>98</v>
      </c>
      <c r="N61" s="120" t="s">
        <v>61</v>
      </c>
      <c r="O61" s="120" t="s">
        <v>65</v>
      </c>
      <c r="P61" s="120" t="s">
        <v>61</v>
      </c>
      <c r="Q61" s="120" t="s">
        <v>356</v>
      </c>
      <c r="R61" s="120" t="s">
        <v>357</v>
      </c>
      <c r="S61" s="120" t="s">
        <v>65</v>
      </c>
      <c r="T61" s="120" t="s">
        <v>357</v>
      </c>
      <c r="U61" s="120" t="s">
        <v>357</v>
      </c>
      <c r="V61" s="147">
        <v>1000000</v>
      </c>
      <c r="W61" s="147">
        <v>0</v>
      </c>
      <c r="X61" s="147">
        <v>0</v>
      </c>
      <c r="Y61" s="147">
        <v>0</v>
      </c>
      <c r="Z61" s="148">
        <v>43313</v>
      </c>
      <c r="AA61" s="148">
        <v>44104</v>
      </c>
      <c r="AB61" s="120" t="s">
        <v>61</v>
      </c>
      <c r="AC61" s="120" t="s">
        <v>358</v>
      </c>
    </row>
    <row r="62" spans="1:29" ht="63.75" thickBot="1" x14ac:dyDescent="0.3">
      <c r="A62" s="138">
        <v>59</v>
      </c>
      <c r="B62" s="120" t="s">
        <v>350</v>
      </c>
      <c r="C62" s="120" t="s">
        <v>359</v>
      </c>
      <c r="D62" s="120" t="s">
        <v>360</v>
      </c>
      <c r="E62" s="120" t="s">
        <v>361</v>
      </c>
      <c r="F62" s="120" t="s">
        <v>66</v>
      </c>
      <c r="G62" s="120" t="s">
        <v>59</v>
      </c>
      <c r="H62" s="120" t="s">
        <v>362</v>
      </c>
      <c r="I62" s="120" t="s">
        <v>363</v>
      </c>
      <c r="J62" s="121">
        <v>-85.172469000000007</v>
      </c>
      <c r="K62" s="121">
        <v>30.750274000000001</v>
      </c>
      <c r="L62" s="120" t="s">
        <v>73</v>
      </c>
      <c r="M62" s="121" t="s">
        <v>364</v>
      </c>
      <c r="N62" s="120" t="s">
        <v>61</v>
      </c>
      <c r="O62" s="120" t="s">
        <v>65</v>
      </c>
      <c r="P62" s="120" t="s">
        <v>61</v>
      </c>
      <c r="Q62" s="120" t="s">
        <v>365</v>
      </c>
      <c r="R62" s="120" t="s">
        <v>357</v>
      </c>
      <c r="S62" s="120" t="s">
        <v>65</v>
      </c>
      <c r="T62" s="120" t="s">
        <v>357</v>
      </c>
      <c r="U62" s="120" t="s">
        <v>357</v>
      </c>
      <c r="V62" s="147">
        <v>462487</v>
      </c>
      <c r="W62" s="147">
        <v>0</v>
      </c>
      <c r="X62" s="147">
        <v>0</v>
      </c>
      <c r="Y62" s="147">
        <v>0</v>
      </c>
      <c r="Z62" s="148">
        <v>43313</v>
      </c>
      <c r="AA62" s="149">
        <v>44012</v>
      </c>
      <c r="AB62" s="120" t="s">
        <v>61</v>
      </c>
      <c r="AC62" s="120" t="s">
        <v>366</v>
      </c>
    </row>
    <row r="63" spans="1:29" ht="79.5" thickBot="1" x14ac:dyDescent="0.3">
      <c r="A63" s="138">
        <v>60</v>
      </c>
      <c r="B63" s="120" t="s">
        <v>350</v>
      </c>
      <c r="C63" s="120" t="s">
        <v>350</v>
      </c>
      <c r="D63" s="120" t="s">
        <v>360</v>
      </c>
      <c r="E63" s="120" t="s">
        <v>361</v>
      </c>
      <c r="F63" s="120" t="s">
        <v>66</v>
      </c>
      <c r="G63" s="120" t="s">
        <v>59</v>
      </c>
      <c r="H63" s="120" t="s">
        <v>367</v>
      </c>
      <c r="I63" s="120" t="s">
        <v>363</v>
      </c>
      <c r="J63" s="121">
        <v>-85.108622999999994</v>
      </c>
      <c r="K63" s="121">
        <v>30.966843999999998</v>
      </c>
      <c r="L63" s="120" t="s">
        <v>60</v>
      </c>
      <c r="M63" s="121" t="s">
        <v>368</v>
      </c>
      <c r="N63" s="120" t="s">
        <v>61</v>
      </c>
      <c r="O63" s="120" t="s">
        <v>65</v>
      </c>
      <c r="P63" s="120" t="s">
        <v>61</v>
      </c>
      <c r="Q63" s="120" t="s">
        <v>191</v>
      </c>
      <c r="R63" s="120" t="s">
        <v>357</v>
      </c>
      <c r="S63" s="120" t="s">
        <v>61</v>
      </c>
      <c r="T63" s="120" t="s">
        <v>191</v>
      </c>
      <c r="U63" s="120" t="s">
        <v>357</v>
      </c>
      <c r="V63" s="147">
        <v>1500000</v>
      </c>
      <c r="W63" s="147">
        <v>0</v>
      </c>
      <c r="X63" s="147">
        <v>0</v>
      </c>
      <c r="Y63" s="147">
        <v>500000</v>
      </c>
      <c r="Z63" s="148">
        <v>43313</v>
      </c>
      <c r="AA63" s="148">
        <v>43738</v>
      </c>
      <c r="AB63" s="120" t="s">
        <v>61</v>
      </c>
      <c r="AC63" s="122" t="s">
        <v>369</v>
      </c>
    </row>
    <row r="64" spans="1:29" ht="79.5" thickBot="1" x14ac:dyDescent="0.3">
      <c r="A64" s="138">
        <v>61</v>
      </c>
      <c r="B64" s="120" t="s">
        <v>350</v>
      </c>
      <c r="C64" s="120" t="s">
        <v>350</v>
      </c>
      <c r="D64" s="120" t="s">
        <v>351</v>
      </c>
      <c r="E64" s="120" t="s">
        <v>361</v>
      </c>
      <c r="F64" s="120" t="s">
        <v>66</v>
      </c>
      <c r="G64" s="120" t="s">
        <v>59</v>
      </c>
      <c r="H64" s="120" t="s">
        <v>370</v>
      </c>
      <c r="I64" s="120" t="s">
        <v>363</v>
      </c>
      <c r="J64" s="121">
        <v>-85.108624000000006</v>
      </c>
      <c r="K64" s="121">
        <v>30.964465000000001</v>
      </c>
      <c r="L64" s="120" t="s">
        <v>60</v>
      </c>
      <c r="M64" s="121" t="s">
        <v>371</v>
      </c>
      <c r="N64" s="120" t="s">
        <v>61</v>
      </c>
      <c r="O64" s="120" t="s">
        <v>65</v>
      </c>
      <c r="P64" s="120" t="s">
        <v>61</v>
      </c>
      <c r="Q64" s="120" t="s">
        <v>191</v>
      </c>
      <c r="R64" s="120" t="s">
        <v>357</v>
      </c>
      <c r="S64" s="120" t="s">
        <v>61</v>
      </c>
      <c r="T64" s="120" t="s">
        <v>191</v>
      </c>
      <c r="U64" s="120" t="s">
        <v>357</v>
      </c>
      <c r="V64" s="147">
        <v>1106500</v>
      </c>
      <c r="W64" s="147">
        <v>0</v>
      </c>
      <c r="X64" s="147">
        <v>0</v>
      </c>
      <c r="Y64" s="147">
        <v>368833</v>
      </c>
      <c r="Z64" s="148">
        <v>43313</v>
      </c>
      <c r="AA64" s="148">
        <v>43738</v>
      </c>
      <c r="AB64" s="120" t="s">
        <v>61</v>
      </c>
      <c r="AC64" s="120" t="s">
        <v>372</v>
      </c>
    </row>
    <row r="65" spans="1:29" ht="63.75" thickBot="1" x14ac:dyDescent="0.3">
      <c r="A65" s="138">
        <v>62</v>
      </c>
      <c r="B65" s="120" t="s">
        <v>350</v>
      </c>
      <c r="C65" s="120" t="s">
        <v>373</v>
      </c>
      <c r="D65" s="120" t="s">
        <v>351</v>
      </c>
      <c r="E65" s="120" t="s">
        <v>374</v>
      </c>
      <c r="F65" s="120" t="s">
        <v>66</v>
      </c>
      <c r="G65" s="120" t="s">
        <v>59</v>
      </c>
      <c r="H65" s="120" t="s">
        <v>375</v>
      </c>
      <c r="I65" s="120" t="s">
        <v>376</v>
      </c>
      <c r="J65" s="121">
        <v>-84.283545000000004</v>
      </c>
      <c r="K65" s="121">
        <v>30.391280999999999</v>
      </c>
      <c r="L65" s="120" t="s">
        <v>73</v>
      </c>
      <c r="M65" s="121" t="s">
        <v>377</v>
      </c>
      <c r="N65" s="120" t="s">
        <v>61</v>
      </c>
      <c r="O65" s="120" t="s">
        <v>65</v>
      </c>
      <c r="P65" s="120" t="s">
        <v>61</v>
      </c>
      <c r="Q65" s="121" t="s">
        <v>378</v>
      </c>
      <c r="R65" s="120" t="s">
        <v>357</v>
      </c>
      <c r="S65" s="120" t="s">
        <v>65</v>
      </c>
      <c r="T65" s="120" t="s">
        <v>357</v>
      </c>
      <c r="U65" s="120" t="s">
        <v>357</v>
      </c>
      <c r="V65" s="147">
        <v>444000</v>
      </c>
      <c r="W65" s="147">
        <v>987000</v>
      </c>
      <c r="X65" s="147">
        <v>0</v>
      </c>
      <c r="Y65" s="147">
        <v>0</v>
      </c>
      <c r="Z65" s="148">
        <v>43313</v>
      </c>
      <c r="AA65" s="149">
        <v>44104</v>
      </c>
      <c r="AB65" s="120" t="s">
        <v>61</v>
      </c>
      <c r="AC65" s="120" t="s">
        <v>379</v>
      </c>
    </row>
    <row r="66" spans="1:29" ht="63.75" thickBot="1" x14ac:dyDescent="0.3">
      <c r="A66" s="138">
        <v>63</v>
      </c>
      <c r="B66" s="120" t="s">
        <v>350</v>
      </c>
      <c r="C66" s="120" t="s">
        <v>380</v>
      </c>
      <c r="D66" s="120" t="s">
        <v>360</v>
      </c>
      <c r="E66" s="120" t="s">
        <v>374</v>
      </c>
      <c r="F66" s="120" t="s">
        <v>66</v>
      </c>
      <c r="G66" s="120" t="s">
        <v>59</v>
      </c>
      <c r="H66" s="120" t="s">
        <v>381</v>
      </c>
      <c r="I66" s="120" t="s">
        <v>382</v>
      </c>
      <c r="J66" s="121">
        <v>-84.302511999999993</v>
      </c>
      <c r="K66" s="121">
        <v>30.183609000000001</v>
      </c>
      <c r="L66" s="120" t="s">
        <v>73</v>
      </c>
      <c r="M66" s="121" t="s">
        <v>383</v>
      </c>
      <c r="N66" s="120" t="s">
        <v>61</v>
      </c>
      <c r="O66" s="120" t="s">
        <v>65</v>
      </c>
      <c r="P66" s="120" t="s">
        <v>61</v>
      </c>
      <c r="Q66" s="121" t="s">
        <v>384</v>
      </c>
      <c r="R66" s="120" t="s">
        <v>357</v>
      </c>
      <c r="S66" s="120" t="s">
        <v>65</v>
      </c>
      <c r="T66" s="120" t="s">
        <v>357</v>
      </c>
      <c r="U66" s="120" t="s">
        <v>357</v>
      </c>
      <c r="V66" s="147">
        <v>869531</v>
      </c>
      <c r="W66" s="147">
        <v>0</v>
      </c>
      <c r="X66" s="147">
        <v>0</v>
      </c>
      <c r="Y66" s="147">
        <v>0</v>
      </c>
      <c r="Z66" s="148">
        <v>43313</v>
      </c>
      <c r="AA66" s="149">
        <v>43738</v>
      </c>
      <c r="AB66" s="120" t="s">
        <v>61</v>
      </c>
      <c r="AC66" s="120" t="s">
        <v>385</v>
      </c>
    </row>
    <row r="67" spans="1:29" ht="79.5" thickBot="1" x14ac:dyDescent="0.3">
      <c r="A67" s="138">
        <v>64</v>
      </c>
      <c r="B67" s="120" t="s">
        <v>350</v>
      </c>
      <c r="C67" s="120" t="s">
        <v>380</v>
      </c>
      <c r="D67" s="120" t="s">
        <v>360</v>
      </c>
      <c r="E67" s="120" t="s">
        <v>374</v>
      </c>
      <c r="F67" s="120" t="s">
        <v>66</v>
      </c>
      <c r="G67" s="120" t="s">
        <v>59</v>
      </c>
      <c r="H67" s="120" t="s">
        <v>386</v>
      </c>
      <c r="I67" s="120" t="s">
        <v>382</v>
      </c>
      <c r="J67" s="121">
        <v>-84.372523999999999</v>
      </c>
      <c r="K67" s="121">
        <v>30.127220999999999</v>
      </c>
      <c r="L67" s="120" t="s">
        <v>73</v>
      </c>
      <c r="M67" s="121" t="s">
        <v>387</v>
      </c>
      <c r="N67" s="120" t="s">
        <v>69</v>
      </c>
      <c r="O67" s="120" t="s">
        <v>65</v>
      </c>
      <c r="P67" s="120" t="s">
        <v>61</v>
      </c>
      <c r="Q67" s="121" t="s">
        <v>191</v>
      </c>
      <c r="R67" s="120" t="s">
        <v>357</v>
      </c>
      <c r="S67" s="120" t="s">
        <v>65</v>
      </c>
      <c r="T67" s="120" t="s">
        <v>357</v>
      </c>
      <c r="U67" s="120" t="s">
        <v>357</v>
      </c>
      <c r="V67" s="147">
        <v>2362170</v>
      </c>
      <c r="W67" s="147">
        <v>0</v>
      </c>
      <c r="X67" s="147">
        <v>0</v>
      </c>
      <c r="Y67" s="147">
        <v>0</v>
      </c>
      <c r="Z67" s="148">
        <v>43313</v>
      </c>
      <c r="AA67" s="149">
        <v>44104</v>
      </c>
      <c r="AB67" s="120" t="s">
        <v>65</v>
      </c>
      <c r="AC67" s="120"/>
    </row>
    <row r="68" spans="1:29" ht="63.75" thickBot="1" x14ac:dyDescent="0.3">
      <c r="A68" s="138">
        <v>65</v>
      </c>
      <c r="B68" s="120" t="s">
        <v>350</v>
      </c>
      <c r="C68" s="120" t="s">
        <v>350</v>
      </c>
      <c r="D68" s="120" t="s">
        <v>360</v>
      </c>
      <c r="E68" s="120" t="s">
        <v>388</v>
      </c>
      <c r="F68" s="120" t="s">
        <v>62</v>
      </c>
      <c r="G68" s="120" t="s">
        <v>59</v>
      </c>
      <c r="H68" s="120" t="s">
        <v>389</v>
      </c>
      <c r="I68" s="120" t="s">
        <v>390</v>
      </c>
      <c r="J68" s="121">
        <v>-85.689689000000001</v>
      </c>
      <c r="K68" s="121">
        <v>30.661621</v>
      </c>
      <c r="L68" s="120" t="s">
        <v>68</v>
      </c>
      <c r="M68" s="121" t="s">
        <v>391</v>
      </c>
      <c r="N68" s="120" t="s">
        <v>65</v>
      </c>
      <c r="O68" s="120" t="s">
        <v>65</v>
      </c>
      <c r="P68" s="120" t="s">
        <v>61</v>
      </c>
      <c r="Q68" s="120" t="s">
        <v>357</v>
      </c>
      <c r="R68" s="121" t="s">
        <v>392</v>
      </c>
      <c r="S68" s="120" t="s">
        <v>65</v>
      </c>
      <c r="T68" s="120" t="s">
        <v>357</v>
      </c>
      <c r="U68" s="120" t="s">
        <v>357</v>
      </c>
      <c r="V68" s="147">
        <v>500000</v>
      </c>
      <c r="W68" s="147">
        <v>0</v>
      </c>
      <c r="X68" s="147">
        <v>0</v>
      </c>
      <c r="Y68" s="147">
        <v>0</v>
      </c>
      <c r="Z68" s="148">
        <v>43313</v>
      </c>
      <c r="AA68" s="149">
        <v>44104</v>
      </c>
      <c r="AB68" s="120" t="s">
        <v>65</v>
      </c>
      <c r="AC68" s="120" t="s">
        <v>393</v>
      </c>
    </row>
    <row r="69" spans="1:29" ht="63.75" thickBot="1" x14ac:dyDescent="0.3">
      <c r="A69" s="138">
        <v>66</v>
      </c>
      <c r="B69" s="120" t="s">
        <v>350</v>
      </c>
      <c r="C69" s="120" t="s">
        <v>350</v>
      </c>
      <c r="D69" s="120" t="s">
        <v>394</v>
      </c>
      <c r="E69" s="120" t="s">
        <v>395</v>
      </c>
      <c r="F69" s="121" t="s">
        <v>58</v>
      </c>
      <c r="G69" s="120" t="s">
        <v>59</v>
      </c>
      <c r="H69" s="120" t="s">
        <v>396</v>
      </c>
      <c r="I69" s="120" t="s">
        <v>363</v>
      </c>
      <c r="J69" s="121">
        <v>-85.237932000000001</v>
      </c>
      <c r="K69" s="121">
        <v>30.691551</v>
      </c>
      <c r="L69" s="120" t="s">
        <v>71</v>
      </c>
      <c r="M69" s="121" t="s">
        <v>397</v>
      </c>
      <c r="N69" s="120" t="s">
        <v>65</v>
      </c>
      <c r="O69" s="120" t="s">
        <v>65</v>
      </c>
      <c r="P69" s="120" t="s">
        <v>65</v>
      </c>
      <c r="Q69" s="120" t="s">
        <v>357</v>
      </c>
      <c r="R69" s="120" t="s">
        <v>357</v>
      </c>
      <c r="S69" s="120" t="s">
        <v>65</v>
      </c>
      <c r="T69" s="120" t="s">
        <v>357</v>
      </c>
      <c r="U69" s="150">
        <v>436</v>
      </c>
      <c r="V69" s="147">
        <v>915000</v>
      </c>
      <c r="W69" s="147">
        <v>0</v>
      </c>
      <c r="X69" s="147">
        <v>0</v>
      </c>
      <c r="Y69" s="147">
        <v>0</v>
      </c>
      <c r="Z69" s="148">
        <v>43313</v>
      </c>
      <c r="AA69" s="148">
        <v>43738</v>
      </c>
      <c r="AB69" s="120" t="s">
        <v>65</v>
      </c>
      <c r="AC69" s="120"/>
    </row>
    <row r="70" spans="1:29" ht="79.5" thickBot="1" x14ac:dyDescent="0.3">
      <c r="A70" s="138">
        <v>67</v>
      </c>
      <c r="B70" s="120" t="s">
        <v>350</v>
      </c>
      <c r="C70" s="120" t="s">
        <v>350</v>
      </c>
      <c r="D70" s="120" t="s">
        <v>394</v>
      </c>
      <c r="E70" s="120" t="s">
        <v>361</v>
      </c>
      <c r="F70" s="120" t="s">
        <v>66</v>
      </c>
      <c r="G70" s="120" t="s">
        <v>59</v>
      </c>
      <c r="H70" s="120" t="s">
        <v>398</v>
      </c>
      <c r="I70" s="120" t="s">
        <v>363</v>
      </c>
      <c r="J70" s="121">
        <v>-85.097262000000001</v>
      </c>
      <c r="K70" s="121">
        <v>30.851151999999999</v>
      </c>
      <c r="L70" s="120" t="s">
        <v>71</v>
      </c>
      <c r="M70" s="121" t="s">
        <v>399</v>
      </c>
      <c r="N70" s="120" t="s">
        <v>69</v>
      </c>
      <c r="O70" s="120" t="s">
        <v>65</v>
      </c>
      <c r="P70" s="120" t="s">
        <v>65</v>
      </c>
      <c r="Q70" s="120" t="s">
        <v>357</v>
      </c>
      <c r="R70" s="120" t="s">
        <v>357</v>
      </c>
      <c r="S70" s="120" t="s">
        <v>65</v>
      </c>
      <c r="T70" s="120" t="s">
        <v>357</v>
      </c>
      <c r="U70" s="150">
        <v>1140</v>
      </c>
      <c r="V70" s="147">
        <v>2756800</v>
      </c>
      <c r="W70" s="147">
        <v>0</v>
      </c>
      <c r="X70" s="147">
        <v>0</v>
      </c>
      <c r="Y70" s="147">
        <v>0</v>
      </c>
      <c r="Z70" s="148">
        <v>43313</v>
      </c>
      <c r="AA70" s="148">
        <v>44012</v>
      </c>
      <c r="AB70" s="120" t="s">
        <v>65</v>
      </c>
      <c r="AC70" s="120"/>
    </row>
    <row r="71" spans="1:29" ht="63.75" thickBot="1" x14ac:dyDescent="0.3">
      <c r="A71" s="138">
        <v>68</v>
      </c>
      <c r="B71" s="120" t="s">
        <v>350</v>
      </c>
      <c r="C71" s="120" t="s">
        <v>350</v>
      </c>
      <c r="D71" s="120" t="s">
        <v>394</v>
      </c>
      <c r="E71" s="120" t="s">
        <v>400</v>
      </c>
      <c r="F71" s="121" t="s">
        <v>58</v>
      </c>
      <c r="G71" s="120" t="s">
        <v>59</v>
      </c>
      <c r="H71" s="120" t="s">
        <v>401</v>
      </c>
      <c r="I71" s="120" t="s">
        <v>402</v>
      </c>
      <c r="J71" s="121">
        <v>-85.563252000000006</v>
      </c>
      <c r="K71" s="121">
        <v>30.478303</v>
      </c>
      <c r="L71" s="120" t="s">
        <v>71</v>
      </c>
      <c r="M71" s="121" t="s">
        <v>403</v>
      </c>
      <c r="N71" s="120" t="s">
        <v>65</v>
      </c>
      <c r="O71" s="120" t="s">
        <v>65</v>
      </c>
      <c r="P71" s="120" t="s">
        <v>65</v>
      </c>
      <c r="Q71" s="120" t="s">
        <v>357</v>
      </c>
      <c r="R71" s="120" t="s">
        <v>357</v>
      </c>
      <c r="S71" s="120" t="s">
        <v>65</v>
      </c>
      <c r="T71" s="120" t="s">
        <v>357</v>
      </c>
      <c r="U71" s="150">
        <v>355</v>
      </c>
      <c r="V71" s="147">
        <v>1413500</v>
      </c>
      <c r="W71" s="147">
        <v>0</v>
      </c>
      <c r="X71" s="147">
        <v>0</v>
      </c>
      <c r="Y71" s="147">
        <v>0</v>
      </c>
      <c r="Z71" s="148">
        <v>43313</v>
      </c>
      <c r="AA71" s="148">
        <v>43738</v>
      </c>
      <c r="AB71" s="120" t="s">
        <v>65</v>
      </c>
      <c r="AC71" s="120" t="s">
        <v>404</v>
      </c>
    </row>
    <row r="72" spans="1:29" ht="79.5" thickBot="1" x14ac:dyDescent="0.3">
      <c r="A72" s="138">
        <v>69</v>
      </c>
      <c r="B72" s="120" t="s">
        <v>350</v>
      </c>
      <c r="C72" s="120" t="s">
        <v>380</v>
      </c>
      <c r="D72" s="120" t="s">
        <v>360</v>
      </c>
      <c r="E72" s="120" t="s">
        <v>374</v>
      </c>
      <c r="F72" s="120" t="s">
        <v>66</v>
      </c>
      <c r="G72" s="120" t="s">
        <v>59</v>
      </c>
      <c r="H72" s="120" t="s">
        <v>405</v>
      </c>
      <c r="I72" s="120" t="s">
        <v>382</v>
      </c>
      <c r="J72" s="120">
        <v>-84.363388</v>
      </c>
      <c r="K72" s="120">
        <v>30.170238999999999</v>
      </c>
      <c r="L72" s="120" t="s">
        <v>73</v>
      </c>
      <c r="M72" s="121" t="s">
        <v>406</v>
      </c>
      <c r="N72" s="120" t="s">
        <v>69</v>
      </c>
      <c r="O72" s="120" t="s">
        <v>65</v>
      </c>
      <c r="P72" s="120" t="s">
        <v>61</v>
      </c>
      <c r="Q72" s="121" t="s">
        <v>407</v>
      </c>
      <c r="R72" s="120" t="s">
        <v>357</v>
      </c>
      <c r="S72" s="120" t="s">
        <v>65</v>
      </c>
      <c r="T72" s="120" t="s">
        <v>357</v>
      </c>
      <c r="U72" s="120" t="s">
        <v>357</v>
      </c>
      <c r="V72" s="147">
        <v>3191811</v>
      </c>
      <c r="W72" s="147">
        <v>0</v>
      </c>
      <c r="X72" s="147">
        <v>0</v>
      </c>
      <c r="Y72" s="147">
        <v>0</v>
      </c>
      <c r="Z72" s="148">
        <v>43313</v>
      </c>
      <c r="AA72" s="149">
        <v>44469</v>
      </c>
      <c r="AB72" s="120" t="s">
        <v>61</v>
      </c>
      <c r="AC72" s="120"/>
    </row>
    <row r="73" spans="1:29" ht="111" thickBot="1" x14ac:dyDescent="0.3">
      <c r="A73" s="138">
        <v>70</v>
      </c>
      <c r="B73" s="120" t="s">
        <v>350</v>
      </c>
      <c r="C73" s="120" t="s">
        <v>408</v>
      </c>
      <c r="D73" s="120" t="s">
        <v>351</v>
      </c>
      <c r="E73" s="120" t="s">
        <v>374</v>
      </c>
      <c r="F73" s="120" t="s">
        <v>66</v>
      </c>
      <c r="G73" s="120" t="s">
        <v>59</v>
      </c>
      <c r="H73" s="120" t="s">
        <v>409</v>
      </c>
      <c r="I73" s="120" t="s">
        <v>376</v>
      </c>
      <c r="J73" s="120">
        <v>-84.300202999999996</v>
      </c>
      <c r="K73" s="120">
        <v>30.427163</v>
      </c>
      <c r="L73" s="120" t="s">
        <v>74</v>
      </c>
      <c r="M73" s="121" t="s">
        <v>410</v>
      </c>
      <c r="N73" s="121" t="s">
        <v>61</v>
      </c>
      <c r="O73" s="120" t="s">
        <v>65</v>
      </c>
      <c r="P73" s="120" t="s">
        <v>61</v>
      </c>
      <c r="Q73" s="121" t="s">
        <v>411</v>
      </c>
      <c r="R73" s="121" t="s">
        <v>191</v>
      </c>
      <c r="S73" s="120" t="s">
        <v>65</v>
      </c>
      <c r="T73" s="120" t="s">
        <v>357</v>
      </c>
      <c r="U73" s="120" t="s">
        <v>357</v>
      </c>
      <c r="V73" s="147">
        <v>1000000</v>
      </c>
      <c r="W73" s="147">
        <v>3700000</v>
      </c>
      <c r="X73" s="147">
        <v>0</v>
      </c>
      <c r="Y73" s="147">
        <v>0</v>
      </c>
      <c r="Z73" s="148">
        <v>43313</v>
      </c>
      <c r="AA73" s="149">
        <v>44134</v>
      </c>
      <c r="AB73" s="120" t="s">
        <v>65</v>
      </c>
      <c r="AC73" s="120" t="s">
        <v>412</v>
      </c>
    </row>
    <row r="74" spans="1:29" ht="63.75" thickBot="1" x14ac:dyDescent="0.3">
      <c r="A74" s="138">
        <v>71</v>
      </c>
      <c r="B74" s="120" t="s">
        <v>350</v>
      </c>
      <c r="C74" s="120" t="s">
        <v>413</v>
      </c>
      <c r="D74" s="120" t="s">
        <v>414</v>
      </c>
      <c r="E74" s="120" t="s">
        <v>395</v>
      </c>
      <c r="F74" s="121" t="s">
        <v>62</v>
      </c>
      <c r="G74" s="120" t="s">
        <v>59</v>
      </c>
      <c r="H74" s="120" t="s">
        <v>415</v>
      </c>
      <c r="I74" s="120" t="s">
        <v>363</v>
      </c>
      <c r="J74" s="120">
        <v>-85.224528000000007</v>
      </c>
      <c r="K74" s="120">
        <v>30.783294000000001</v>
      </c>
      <c r="L74" s="120" t="s">
        <v>74</v>
      </c>
      <c r="M74" s="121" t="s">
        <v>416</v>
      </c>
      <c r="N74" s="121" t="s">
        <v>65</v>
      </c>
      <c r="O74" s="120" t="s">
        <v>65</v>
      </c>
      <c r="P74" s="120" t="s">
        <v>61</v>
      </c>
      <c r="Q74" s="121" t="s">
        <v>417</v>
      </c>
      <c r="R74" s="121" t="s">
        <v>191</v>
      </c>
      <c r="S74" s="120" t="s">
        <v>65</v>
      </c>
      <c r="T74" s="120" t="s">
        <v>357</v>
      </c>
      <c r="U74" s="120" t="s">
        <v>357</v>
      </c>
      <c r="V74" s="147">
        <v>2046440</v>
      </c>
      <c r="W74" s="147">
        <v>145795</v>
      </c>
      <c r="X74" s="147">
        <v>0</v>
      </c>
      <c r="Y74" s="147">
        <v>0</v>
      </c>
      <c r="Z74" s="148">
        <v>43313</v>
      </c>
      <c r="AA74" s="149">
        <v>44104</v>
      </c>
      <c r="AB74" s="120" t="s">
        <v>61</v>
      </c>
      <c r="AC74" s="120" t="s">
        <v>418</v>
      </c>
    </row>
    <row r="75" spans="1:29" ht="63.75" thickBot="1" x14ac:dyDescent="0.3">
      <c r="A75" s="138">
        <v>72</v>
      </c>
      <c r="B75" s="120" t="s">
        <v>350</v>
      </c>
      <c r="C75" s="120" t="s">
        <v>419</v>
      </c>
      <c r="D75" s="120" t="s">
        <v>414</v>
      </c>
      <c r="E75" s="120" t="s">
        <v>420</v>
      </c>
      <c r="F75" s="121" t="s">
        <v>62</v>
      </c>
      <c r="G75" s="120" t="s">
        <v>59</v>
      </c>
      <c r="H75" s="120" t="s">
        <v>421</v>
      </c>
      <c r="I75" s="120" t="s">
        <v>390</v>
      </c>
      <c r="J75" s="120">
        <v>-85.550635999999997</v>
      </c>
      <c r="K75" s="120">
        <v>30.780135999999999</v>
      </c>
      <c r="L75" s="120" t="s">
        <v>73</v>
      </c>
      <c r="M75" s="121" t="s">
        <v>422</v>
      </c>
      <c r="N75" s="120" t="s">
        <v>65</v>
      </c>
      <c r="O75" s="120" t="s">
        <v>65</v>
      </c>
      <c r="P75" s="120" t="s">
        <v>61</v>
      </c>
      <c r="Q75" s="121" t="s">
        <v>423</v>
      </c>
      <c r="R75" s="120" t="s">
        <v>357</v>
      </c>
      <c r="S75" s="120" t="s">
        <v>65</v>
      </c>
      <c r="T75" s="120" t="s">
        <v>357</v>
      </c>
      <c r="U75" s="120" t="s">
        <v>357</v>
      </c>
      <c r="V75" s="147">
        <v>2300000</v>
      </c>
      <c r="W75" s="147">
        <v>12827600</v>
      </c>
      <c r="X75" s="147">
        <v>0</v>
      </c>
      <c r="Y75" s="147">
        <v>0</v>
      </c>
      <c r="Z75" s="148">
        <v>43313</v>
      </c>
      <c r="AA75" s="149">
        <v>44166</v>
      </c>
      <c r="AB75" s="120" t="s">
        <v>65</v>
      </c>
      <c r="AC75" s="120" t="s">
        <v>424</v>
      </c>
    </row>
  </sheetData>
  <dataConsolidate/>
  <conditionalFormatting sqref="W21">
    <cfRule type="expression" dxfId="2" priority="2">
      <formula>MOD(ROW(),2)=0</formula>
    </cfRule>
  </conditionalFormatting>
  <conditionalFormatting sqref="M27">
    <cfRule type="expression" dxfId="1" priority="1">
      <formula>MOD(ROW(),2)=0</formula>
    </cfRule>
  </conditionalFormatting>
  <conditionalFormatting sqref="M21:AC21 M22:U37 X23:AC31 X22:AB22 X33:AC37 X32:AB32">
    <cfRule type="containsBlanks" dxfId="0" priority="3">
      <formula>LEN(TRIM(M21))=0</formula>
    </cfRule>
  </conditionalFormatting>
  <pageMargins left="0.7" right="0.7" top="0.75" bottom="0.75" header="0.3" footer="0.3"/>
  <pageSetup paperSize="5" scale="44" fitToWidth="2" fitToHeight="0" orientation="landscape"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'C:\Users\waters_s\AppData\Local\Microsoft\Windows\INetCache\Content.Outlook\30RFDBOC\[NWFWMD_DEP_projecttemplate_2018 (002).xlsx]Data Validation'!#REF!</xm:f>
          </x14:formula1>
          <xm:sqref>F61:F75 G61:G68 G70:G75 AB61:AB68 AB70:AB75 S61:S68 S70:S75 P61:P68 P70:P75 O61:O75 N61:N68 N70:N75 L61:L68 L70:L75</xm:sqref>
        </x14:dataValidation>
        <x14:dataValidation type="list" allowBlank="1" showInputMessage="1" showErrorMessage="1" xr:uid="{00000000-0002-0000-0000-000002000000}">
          <x14:formula1>
            <xm:f>'C:\Users\waters_s\AppData\Local\Microsoft\Windows\INetCache\Content.Outlook\30RFDBOC\[2018 Final Project Detail.xlsx]Data Validation'!#REF!</xm:f>
          </x14:formula1>
          <xm:sqref>AB21:AB37 S21:S37 N21:P37 L21:L37 F21:G37</xm:sqref>
        </x14:dataValidation>
        <x14:dataValidation type="list" allowBlank="1" showInputMessage="1" showErrorMessage="1" xr:uid="{00000000-0002-0000-0000-000003000000}">
          <x14:formula1>
            <xm:f>'W:\WSRP\Springs\Springs Guidance 2018\[Springs Project Detail FY18-19.xlsx]Data Validation'!#REF!</xm:f>
          </x14:formula1>
          <xm:sqref>S4:S20 AB4:AB20 L4:L20 F4:G20 N4:P20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74"/>
  <sheetViews>
    <sheetView workbookViewId="0">
      <selection activeCell="D2" sqref="D2"/>
    </sheetView>
  </sheetViews>
  <sheetFormatPr defaultRowHeight="15" x14ac:dyDescent="0.25"/>
  <cols>
    <col min="1" max="1" width="3" bestFit="1" customWidth="1"/>
    <col min="2" max="2" width="10.42578125" customWidth="1"/>
    <col min="3" max="3" width="10.85546875" bestFit="1" customWidth="1"/>
    <col min="4" max="5" width="9.5703125" bestFit="1" customWidth="1"/>
    <col min="6" max="6" width="10.7109375" bestFit="1" customWidth="1"/>
    <col min="7" max="7" width="9.7109375" bestFit="1" customWidth="1"/>
    <col min="8" max="8" width="9.5703125" bestFit="1" customWidth="1"/>
    <col min="10" max="10" width="8.28515625" bestFit="1" customWidth="1"/>
    <col min="11" max="11" width="7" bestFit="1" customWidth="1"/>
    <col min="12" max="12" width="8.28515625" bestFit="1" customWidth="1"/>
    <col min="14" max="14" width="8.28515625" bestFit="1" customWidth="1"/>
    <col min="15" max="15" width="7" bestFit="1" customWidth="1"/>
    <col min="16" max="16" width="8.28515625" bestFit="1" customWidth="1"/>
    <col min="17" max="19" width="9.5703125" bestFit="1" customWidth="1"/>
    <col min="21" max="21" width="8.28515625" bestFit="1" customWidth="1"/>
    <col min="22" max="22" width="7" bestFit="1" customWidth="1"/>
    <col min="23" max="23" width="9.5703125" bestFit="1" customWidth="1"/>
    <col min="25" max="25" width="8.28515625" bestFit="1" customWidth="1"/>
    <col min="26" max="26" width="7" bestFit="1" customWidth="1"/>
    <col min="27" max="27" width="8.28515625" bestFit="1" customWidth="1"/>
    <col min="28" max="28" width="9.5703125" bestFit="1" customWidth="1"/>
    <col min="29" max="29" width="9.7109375" customWidth="1"/>
    <col min="30" max="31" width="9.5703125" bestFit="1" customWidth="1"/>
    <col min="32" max="32" width="8.28515625" bestFit="1" customWidth="1"/>
    <col min="33" max="36" width="9.5703125" bestFit="1" customWidth="1"/>
    <col min="37" max="37" width="8.28515625" bestFit="1" customWidth="1"/>
    <col min="38" max="41" width="9.5703125" bestFit="1" customWidth="1"/>
    <col min="42" max="42" width="8.28515625" bestFit="1" customWidth="1"/>
    <col min="43" max="43" width="9.5703125" bestFit="1" customWidth="1"/>
  </cols>
  <sheetData>
    <row r="1" spans="1:43" s="2" customFormat="1" ht="23.45" customHeight="1" thickBot="1" x14ac:dyDescent="0.25">
      <c r="B1" s="151"/>
      <c r="C1" s="152"/>
      <c r="D1" s="165" t="s">
        <v>35</v>
      </c>
      <c r="E1" s="152"/>
      <c r="F1" s="152"/>
      <c r="G1" s="151"/>
      <c r="H1" s="152"/>
      <c r="I1" s="152"/>
      <c r="J1" s="152"/>
      <c r="K1" s="152"/>
      <c r="L1" s="164" t="s">
        <v>55</v>
      </c>
      <c r="M1" s="153"/>
      <c r="N1" s="153"/>
      <c r="O1" s="153"/>
      <c r="P1" s="153"/>
      <c r="Q1" s="154"/>
      <c r="R1" s="162"/>
      <c r="S1" s="152"/>
      <c r="T1" s="152"/>
      <c r="U1" s="152"/>
      <c r="V1" s="152"/>
      <c r="W1" s="164" t="s">
        <v>57</v>
      </c>
      <c r="X1" s="153"/>
      <c r="Y1" s="153"/>
      <c r="Z1" s="153"/>
      <c r="AA1" s="153"/>
      <c r="AB1" s="154"/>
      <c r="AC1" s="163" t="s">
        <v>428</v>
      </c>
      <c r="AD1" s="152"/>
      <c r="AE1" s="152"/>
      <c r="AF1" s="152"/>
      <c r="AG1" s="152"/>
      <c r="AH1" s="163" t="s">
        <v>429</v>
      </c>
      <c r="AI1" s="152"/>
      <c r="AJ1" s="152"/>
      <c r="AK1" s="152"/>
      <c r="AL1" s="152"/>
      <c r="AM1" s="163" t="s">
        <v>430</v>
      </c>
      <c r="AN1" s="152"/>
      <c r="AO1" s="152"/>
      <c r="AP1" s="152"/>
      <c r="AQ1" s="152"/>
    </row>
    <row r="2" spans="1:43" s="44" customFormat="1" ht="64.5" thickBot="1" x14ac:dyDescent="0.3">
      <c r="A2" s="30" t="s">
        <v>36</v>
      </c>
      <c r="B2" s="37" t="s">
        <v>37</v>
      </c>
      <c r="C2" s="38" t="s">
        <v>38</v>
      </c>
      <c r="D2" s="38" t="s">
        <v>39</v>
      </c>
      <c r="E2" s="38" t="s">
        <v>30</v>
      </c>
      <c r="F2" s="39" t="s">
        <v>40</v>
      </c>
      <c r="G2" s="40" t="s">
        <v>37</v>
      </c>
      <c r="H2" s="41" t="s">
        <v>41</v>
      </c>
      <c r="I2" s="42" t="s">
        <v>42</v>
      </c>
      <c r="J2" s="42" t="s">
        <v>43</v>
      </c>
      <c r="K2" s="43" t="s">
        <v>44</v>
      </c>
      <c r="L2" s="41" t="s">
        <v>45</v>
      </c>
      <c r="M2" s="42" t="s">
        <v>46</v>
      </c>
      <c r="N2" s="42" t="s">
        <v>47</v>
      </c>
      <c r="O2" s="43" t="s">
        <v>48</v>
      </c>
      <c r="P2" s="40" t="s">
        <v>49</v>
      </c>
      <c r="Q2" s="40" t="s">
        <v>50</v>
      </c>
      <c r="R2" s="40" t="s">
        <v>37</v>
      </c>
      <c r="S2" s="41" t="s">
        <v>41</v>
      </c>
      <c r="T2" s="42" t="s">
        <v>42</v>
      </c>
      <c r="U2" s="42" t="s">
        <v>43</v>
      </c>
      <c r="V2" s="43" t="s">
        <v>44</v>
      </c>
      <c r="W2" s="41" t="s">
        <v>45</v>
      </c>
      <c r="X2" s="42" t="s">
        <v>46</v>
      </c>
      <c r="Y2" s="42" t="s">
        <v>47</v>
      </c>
      <c r="Z2" s="43" t="s">
        <v>48</v>
      </c>
      <c r="AA2" s="40" t="s">
        <v>49</v>
      </c>
      <c r="AB2" s="40" t="s">
        <v>56</v>
      </c>
      <c r="AC2" s="40" t="s">
        <v>37</v>
      </c>
      <c r="AD2" s="41" t="s">
        <v>38</v>
      </c>
      <c r="AE2" s="41" t="s">
        <v>51</v>
      </c>
      <c r="AF2" s="40" t="s">
        <v>49</v>
      </c>
      <c r="AG2" s="40" t="s">
        <v>52</v>
      </c>
      <c r="AH2" s="40" t="s">
        <v>37</v>
      </c>
      <c r="AI2" s="41" t="s">
        <v>38</v>
      </c>
      <c r="AJ2" s="41" t="s">
        <v>51</v>
      </c>
      <c r="AK2" s="40" t="s">
        <v>49</v>
      </c>
      <c r="AL2" s="40" t="s">
        <v>53</v>
      </c>
      <c r="AM2" s="40" t="s">
        <v>37</v>
      </c>
      <c r="AN2" s="41" t="s">
        <v>38</v>
      </c>
      <c r="AO2" s="41" t="s">
        <v>51</v>
      </c>
      <c r="AP2" s="40" t="s">
        <v>49</v>
      </c>
      <c r="AQ2" s="40" t="s">
        <v>54</v>
      </c>
    </row>
    <row r="3" spans="1:43" s="2" customFormat="1" ht="19.5" customHeight="1" thickBot="1" x14ac:dyDescent="0.25">
      <c r="A3" s="3">
        <v>1</v>
      </c>
      <c r="B3" s="4">
        <f t="shared" ref="B3:B4" si="0">G3+R3+AC3+AH3+AM3</f>
        <v>4025000</v>
      </c>
      <c r="C3" s="5">
        <f t="shared" ref="C3:C4" si="1">H3+I3+J3+K3+AD3+AI3+AN3+S3+T3+U3+V3</f>
        <v>7125000</v>
      </c>
      <c r="D3" s="14">
        <f t="shared" ref="D3:D4" si="2">L3+M3+N3+O3+AE3+AJ3+AO3+W3+X3+Y3+Z3</f>
        <v>3050000</v>
      </c>
      <c r="E3" s="7">
        <f t="shared" ref="E3:E4" si="3">P3+AF3+AK3+AP3+AA3</f>
        <v>0</v>
      </c>
      <c r="F3" s="8">
        <f t="shared" ref="F3:F4" si="4">B3+C3+D3+E3</f>
        <v>14200000</v>
      </c>
      <c r="G3" s="9">
        <v>1025000</v>
      </c>
      <c r="H3" s="10">
        <v>1125000</v>
      </c>
      <c r="I3" s="11"/>
      <c r="J3" s="11"/>
      <c r="K3" s="12"/>
      <c r="L3" s="13"/>
      <c r="M3" s="14">
        <v>50000</v>
      </c>
      <c r="N3" s="14"/>
      <c r="O3" s="15"/>
      <c r="P3" s="16"/>
      <c r="Q3" s="17">
        <f t="shared" ref="Q3:Q4" si="5">SUM(G3:P3)</f>
        <v>2200000</v>
      </c>
      <c r="R3" s="9">
        <v>1000000</v>
      </c>
      <c r="S3" s="10">
        <v>2000000</v>
      </c>
      <c r="T3" s="11"/>
      <c r="U3" s="11"/>
      <c r="V3" s="12"/>
      <c r="W3" s="13">
        <v>1000000</v>
      </c>
      <c r="X3" s="14"/>
      <c r="Y3" s="14"/>
      <c r="Z3" s="15"/>
      <c r="AA3" s="16"/>
      <c r="AB3" s="17">
        <f t="shared" ref="AB3:AB4" si="6">SUM(R3:AA3)</f>
        <v>4000000</v>
      </c>
      <c r="AC3" s="9">
        <v>1000000</v>
      </c>
      <c r="AD3" s="10">
        <v>2000000</v>
      </c>
      <c r="AE3" s="13">
        <v>1000000</v>
      </c>
      <c r="AF3" s="16"/>
      <c r="AG3" s="17">
        <f t="shared" ref="AG3:AG4" si="7">SUM(AC3:AF3)</f>
        <v>4000000</v>
      </c>
      <c r="AH3" s="9">
        <v>1000000</v>
      </c>
      <c r="AI3" s="10">
        <v>2000000</v>
      </c>
      <c r="AJ3" s="13">
        <v>1000000</v>
      </c>
      <c r="AK3" s="16"/>
      <c r="AL3" s="17">
        <f t="shared" ref="AL3:AL4" si="8">SUM(AH3:AK3)</f>
        <v>4000000</v>
      </c>
      <c r="AM3" s="9"/>
      <c r="AN3" s="10"/>
      <c r="AO3" s="13"/>
      <c r="AP3" s="16"/>
      <c r="AQ3" s="17">
        <f t="shared" ref="AQ3:AQ4" si="9">SUM(AM3:AP3)</f>
        <v>0</v>
      </c>
    </row>
    <row r="4" spans="1:43" s="2" customFormat="1" ht="13.5" thickBot="1" x14ac:dyDescent="0.25">
      <c r="A4" s="3">
        <v>2</v>
      </c>
      <c r="B4" s="4">
        <f t="shared" si="0"/>
        <v>5000000</v>
      </c>
      <c r="C4" s="5">
        <f t="shared" si="1"/>
        <v>0</v>
      </c>
      <c r="D4" s="14">
        <f t="shared" si="2"/>
        <v>0</v>
      </c>
      <c r="E4" s="7">
        <f t="shared" si="3"/>
        <v>0</v>
      </c>
      <c r="F4" s="8">
        <f t="shared" si="4"/>
        <v>5000000</v>
      </c>
      <c r="G4" s="9">
        <v>1000000</v>
      </c>
      <c r="H4" s="10"/>
      <c r="I4" s="11"/>
      <c r="J4" s="11"/>
      <c r="K4" s="12"/>
      <c r="L4" s="13"/>
      <c r="M4" s="14"/>
      <c r="N4" s="14"/>
      <c r="O4" s="15"/>
      <c r="P4" s="16"/>
      <c r="Q4" s="17">
        <f t="shared" si="5"/>
        <v>1000000</v>
      </c>
      <c r="R4" s="9">
        <v>1000000</v>
      </c>
      <c r="S4" s="10"/>
      <c r="T4" s="11"/>
      <c r="U4" s="11"/>
      <c r="V4" s="12"/>
      <c r="W4" s="13"/>
      <c r="X4" s="14"/>
      <c r="Y4" s="14"/>
      <c r="Z4" s="15"/>
      <c r="AA4" s="16"/>
      <c r="AB4" s="17">
        <f t="shared" si="6"/>
        <v>1000000</v>
      </c>
      <c r="AC4" s="9">
        <v>1000000</v>
      </c>
      <c r="AD4" s="10"/>
      <c r="AE4" s="13"/>
      <c r="AF4" s="16"/>
      <c r="AG4" s="17">
        <f t="shared" si="7"/>
        <v>1000000</v>
      </c>
      <c r="AH4" s="9">
        <v>1000000</v>
      </c>
      <c r="AI4" s="10"/>
      <c r="AJ4" s="13"/>
      <c r="AK4" s="16"/>
      <c r="AL4" s="17">
        <f t="shared" si="8"/>
        <v>1000000</v>
      </c>
      <c r="AM4" s="9">
        <v>1000000</v>
      </c>
      <c r="AN4" s="10"/>
      <c r="AO4" s="13"/>
      <c r="AP4" s="16"/>
      <c r="AQ4" s="17">
        <f t="shared" si="9"/>
        <v>1000000</v>
      </c>
    </row>
    <row r="5" spans="1:43" s="2" customFormat="1" ht="13.5" thickBot="1" x14ac:dyDescent="0.25">
      <c r="A5" s="3">
        <v>3</v>
      </c>
      <c r="B5" s="4"/>
      <c r="C5" s="5"/>
      <c r="D5" s="14"/>
      <c r="E5" s="7"/>
      <c r="F5" s="8"/>
      <c r="G5" s="9"/>
      <c r="H5" s="10"/>
      <c r="I5" s="11"/>
      <c r="J5" s="11"/>
      <c r="K5" s="12"/>
      <c r="L5" s="13"/>
      <c r="M5" s="14"/>
      <c r="N5" s="14"/>
      <c r="O5" s="15"/>
      <c r="P5" s="16"/>
      <c r="Q5" s="17"/>
      <c r="R5" s="9"/>
      <c r="S5" s="10"/>
      <c r="T5" s="11"/>
      <c r="U5" s="11"/>
      <c r="V5" s="12"/>
      <c r="W5" s="13"/>
      <c r="X5" s="14"/>
      <c r="Y5" s="14"/>
      <c r="Z5" s="15"/>
      <c r="AA5" s="16"/>
      <c r="AB5" s="17"/>
      <c r="AC5" s="9"/>
      <c r="AD5" s="10"/>
      <c r="AE5" s="13"/>
      <c r="AF5" s="16"/>
      <c r="AG5" s="17"/>
      <c r="AH5" s="9"/>
      <c r="AI5" s="10"/>
      <c r="AJ5" s="13"/>
      <c r="AK5" s="16"/>
      <c r="AL5" s="17"/>
      <c r="AM5" s="9"/>
      <c r="AN5" s="10"/>
      <c r="AO5" s="13"/>
      <c r="AP5" s="16"/>
      <c r="AQ5" s="17"/>
    </row>
    <row r="6" spans="1:43" s="2" customFormat="1" ht="13.5" thickBot="1" x14ac:dyDescent="0.25">
      <c r="A6" s="3">
        <v>4</v>
      </c>
      <c r="B6" s="4">
        <f t="shared" ref="B6:B24" si="10">G6+R6+AC6+AH6+AM6</f>
        <v>7602812</v>
      </c>
      <c r="C6" s="5">
        <f t="shared" ref="C6:C24" si="11">H6+I6+J6+K6+AD6+AI6+AN6+S6+T6+U6+V6</f>
        <v>15205626</v>
      </c>
      <c r="D6" s="14">
        <f t="shared" ref="D6:D24" si="12">L6+M6+N6+O6+AE6+AJ6+AO6+W6+X6+Y6+Z6</f>
        <v>7602812</v>
      </c>
      <c r="E6" s="7">
        <f t="shared" ref="E6:E24" si="13">P6+AF6+AK6+AP6+AA6</f>
        <v>0</v>
      </c>
      <c r="F6" s="8">
        <f>B6+C6+D6+E6</f>
        <v>30411250</v>
      </c>
      <c r="G6" s="9">
        <v>602812</v>
      </c>
      <c r="H6" s="10">
        <v>1205626</v>
      </c>
      <c r="I6" s="11"/>
      <c r="J6" s="11"/>
      <c r="K6" s="12"/>
      <c r="L6" s="13">
        <v>602812</v>
      </c>
      <c r="M6" s="14"/>
      <c r="N6" s="14"/>
      <c r="O6" s="15"/>
      <c r="P6" s="16"/>
      <c r="Q6" s="17">
        <f>SUM(G6:P6)</f>
        <v>2411250</v>
      </c>
      <c r="R6" s="9">
        <v>1750000</v>
      </c>
      <c r="S6" s="10">
        <v>3500000</v>
      </c>
      <c r="T6" s="11"/>
      <c r="U6" s="11"/>
      <c r="V6" s="12"/>
      <c r="W6" s="13">
        <v>1750000</v>
      </c>
      <c r="X6" s="14"/>
      <c r="Y6" s="14"/>
      <c r="Z6" s="15"/>
      <c r="AA6" s="16"/>
      <c r="AB6" s="17">
        <f>SUM(R6:AA6)</f>
        <v>7000000</v>
      </c>
      <c r="AC6" s="9">
        <v>1750000</v>
      </c>
      <c r="AD6" s="10">
        <v>3500000</v>
      </c>
      <c r="AE6" s="13">
        <v>1750000</v>
      </c>
      <c r="AF6" s="16"/>
      <c r="AG6" s="17">
        <f>SUM(AC6:AF6)</f>
        <v>7000000</v>
      </c>
      <c r="AH6" s="9">
        <v>1750000</v>
      </c>
      <c r="AI6" s="10">
        <v>3500000</v>
      </c>
      <c r="AJ6" s="13">
        <v>1750000</v>
      </c>
      <c r="AK6" s="16"/>
      <c r="AL6" s="17">
        <f>SUM(AH6:AK6)</f>
        <v>7000000</v>
      </c>
      <c r="AM6" s="9">
        <v>1750000</v>
      </c>
      <c r="AN6" s="10">
        <v>3500000</v>
      </c>
      <c r="AO6" s="13">
        <v>1750000</v>
      </c>
      <c r="AP6" s="16"/>
      <c r="AQ6" s="17">
        <f>SUM(AM6:AP6)</f>
        <v>7000000</v>
      </c>
    </row>
    <row r="7" spans="1:43" s="2" customFormat="1" ht="13.5" thickBot="1" x14ac:dyDescent="0.25">
      <c r="A7" s="3">
        <v>5</v>
      </c>
      <c r="B7" s="4">
        <f t="shared" si="10"/>
        <v>0</v>
      </c>
      <c r="C7" s="5">
        <f t="shared" si="11"/>
        <v>0</v>
      </c>
      <c r="D7" s="14">
        <f t="shared" si="12"/>
        <v>0</v>
      </c>
      <c r="E7" s="7">
        <f t="shared" si="13"/>
        <v>0</v>
      </c>
      <c r="F7" s="8">
        <f t="shared" ref="F7:F59" si="14">B7+C7+D7+E7</f>
        <v>0</v>
      </c>
      <c r="G7" s="9"/>
      <c r="H7" s="10"/>
      <c r="I7" s="11"/>
      <c r="J7" s="11"/>
      <c r="K7" s="12"/>
      <c r="L7" s="13"/>
      <c r="M7" s="14"/>
      <c r="N7" s="14"/>
      <c r="O7" s="15"/>
      <c r="P7" s="16"/>
      <c r="Q7" s="17">
        <f t="shared" ref="Q7:Q59" si="15">SUM(G7:P7)</f>
        <v>0</v>
      </c>
      <c r="R7" s="9"/>
      <c r="S7" s="10"/>
      <c r="T7" s="11"/>
      <c r="U7" s="11"/>
      <c r="V7" s="12"/>
      <c r="W7" s="13"/>
      <c r="X7" s="14"/>
      <c r="Y7" s="14"/>
      <c r="Z7" s="15"/>
      <c r="AA7" s="16"/>
      <c r="AB7" s="17">
        <f t="shared" ref="AB7:AB59" si="16">SUM(R7:AA7)</f>
        <v>0</v>
      </c>
      <c r="AC7" s="9"/>
      <c r="AD7" s="10"/>
      <c r="AE7" s="13"/>
      <c r="AF7" s="16"/>
      <c r="AG7" s="17">
        <f t="shared" ref="AG7:AG59" si="17">SUM(AC7:AF7)</f>
        <v>0</v>
      </c>
      <c r="AH7" s="9"/>
      <c r="AI7" s="10"/>
      <c r="AJ7" s="13"/>
      <c r="AK7" s="16"/>
      <c r="AL7" s="17">
        <f t="shared" ref="AL7:AL59" si="18">SUM(AH7:AK7)</f>
        <v>0</v>
      </c>
      <c r="AM7" s="9"/>
      <c r="AN7" s="10"/>
      <c r="AO7" s="13"/>
      <c r="AP7" s="16"/>
      <c r="AQ7" s="17">
        <f t="shared" ref="AQ7:AQ59" si="19">SUM(AM7:AP7)</f>
        <v>0</v>
      </c>
    </row>
    <row r="8" spans="1:43" s="2" customFormat="1" ht="13.5" thickBot="1" x14ac:dyDescent="0.25">
      <c r="A8" s="3">
        <v>6</v>
      </c>
      <c r="B8" s="4">
        <f t="shared" si="10"/>
        <v>0</v>
      </c>
      <c r="C8" s="5">
        <f t="shared" si="11"/>
        <v>0</v>
      </c>
      <c r="D8" s="14">
        <f t="shared" si="12"/>
        <v>0</v>
      </c>
      <c r="E8" s="7">
        <f t="shared" si="13"/>
        <v>0</v>
      </c>
      <c r="F8" s="8">
        <f t="shared" si="14"/>
        <v>0</v>
      </c>
      <c r="G8" s="9"/>
      <c r="H8" s="10"/>
      <c r="I8" s="11"/>
      <c r="J8" s="11"/>
      <c r="K8" s="12"/>
      <c r="L8" s="13"/>
      <c r="M8" s="14"/>
      <c r="N8" s="14"/>
      <c r="O8" s="15"/>
      <c r="P8" s="16"/>
      <c r="Q8" s="17">
        <f t="shared" si="15"/>
        <v>0</v>
      </c>
      <c r="R8" s="9"/>
      <c r="S8" s="10"/>
      <c r="T8" s="11"/>
      <c r="U8" s="11"/>
      <c r="V8" s="12"/>
      <c r="W8" s="13"/>
      <c r="X8" s="14"/>
      <c r="Y8" s="14"/>
      <c r="Z8" s="15"/>
      <c r="AA8" s="16"/>
      <c r="AB8" s="17">
        <f t="shared" si="16"/>
        <v>0</v>
      </c>
      <c r="AC8" s="9"/>
      <c r="AD8" s="10"/>
      <c r="AE8" s="13"/>
      <c r="AF8" s="16"/>
      <c r="AG8" s="17">
        <f t="shared" si="17"/>
        <v>0</v>
      </c>
      <c r="AH8" s="9"/>
      <c r="AI8" s="10"/>
      <c r="AJ8" s="13"/>
      <c r="AK8" s="16"/>
      <c r="AL8" s="17">
        <f t="shared" si="18"/>
        <v>0</v>
      </c>
      <c r="AM8" s="9"/>
      <c r="AN8" s="10"/>
      <c r="AO8" s="13"/>
      <c r="AP8" s="16"/>
      <c r="AQ8" s="17">
        <f t="shared" si="19"/>
        <v>0</v>
      </c>
    </row>
    <row r="9" spans="1:43" s="2" customFormat="1" ht="13.5" thickBot="1" x14ac:dyDescent="0.25">
      <c r="A9" s="3">
        <v>7</v>
      </c>
      <c r="B9" s="4">
        <f t="shared" si="10"/>
        <v>0</v>
      </c>
      <c r="C9" s="5">
        <f t="shared" si="11"/>
        <v>0</v>
      </c>
      <c r="D9" s="14">
        <f t="shared" si="12"/>
        <v>0</v>
      </c>
      <c r="E9" s="7">
        <f t="shared" si="13"/>
        <v>0</v>
      </c>
      <c r="F9" s="8">
        <f t="shared" si="14"/>
        <v>0</v>
      </c>
      <c r="G9" s="9"/>
      <c r="H9" s="10"/>
      <c r="I9" s="11"/>
      <c r="J9" s="11"/>
      <c r="K9" s="12"/>
      <c r="L9" s="13"/>
      <c r="M9" s="14"/>
      <c r="N9" s="14"/>
      <c r="O9" s="15"/>
      <c r="P9" s="16"/>
      <c r="Q9" s="17">
        <f t="shared" si="15"/>
        <v>0</v>
      </c>
      <c r="R9" s="9"/>
      <c r="S9" s="10"/>
      <c r="T9" s="11"/>
      <c r="U9" s="11"/>
      <c r="V9" s="12"/>
      <c r="W9" s="13"/>
      <c r="X9" s="14"/>
      <c r="Y9" s="14"/>
      <c r="Z9" s="15"/>
      <c r="AA9" s="16"/>
      <c r="AB9" s="17">
        <f t="shared" si="16"/>
        <v>0</v>
      </c>
      <c r="AC9" s="9"/>
      <c r="AD9" s="10"/>
      <c r="AE9" s="13"/>
      <c r="AF9" s="16"/>
      <c r="AG9" s="17">
        <f t="shared" si="17"/>
        <v>0</v>
      </c>
      <c r="AH9" s="9"/>
      <c r="AI9" s="10"/>
      <c r="AJ9" s="13"/>
      <c r="AK9" s="16"/>
      <c r="AL9" s="17">
        <f t="shared" si="18"/>
        <v>0</v>
      </c>
      <c r="AM9" s="9"/>
      <c r="AN9" s="10"/>
      <c r="AO9" s="13"/>
      <c r="AP9" s="16"/>
      <c r="AQ9" s="17">
        <f t="shared" si="19"/>
        <v>0</v>
      </c>
    </row>
    <row r="10" spans="1:43" s="2" customFormat="1" ht="13.5" thickBot="1" x14ac:dyDescent="0.25">
      <c r="A10" s="3">
        <v>8</v>
      </c>
      <c r="B10" s="4">
        <f t="shared" si="10"/>
        <v>0</v>
      </c>
      <c r="C10" s="5">
        <f t="shared" si="11"/>
        <v>0</v>
      </c>
      <c r="D10" s="14">
        <f t="shared" si="12"/>
        <v>0</v>
      </c>
      <c r="E10" s="7">
        <f t="shared" si="13"/>
        <v>0</v>
      </c>
      <c r="F10" s="8">
        <f t="shared" si="14"/>
        <v>0</v>
      </c>
      <c r="G10" s="9"/>
      <c r="H10" s="10"/>
      <c r="I10" s="11"/>
      <c r="J10" s="11"/>
      <c r="K10" s="12"/>
      <c r="L10" s="13"/>
      <c r="M10" s="14"/>
      <c r="N10" s="14"/>
      <c r="O10" s="15"/>
      <c r="P10" s="16"/>
      <c r="Q10" s="17">
        <f t="shared" si="15"/>
        <v>0</v>
      </c>
      <c r="R10" s="9"/>
      <c r="S10" s="10"/>
      <c r="T10" s="11"/>
      <c r="U10" s="11"/>
      <c r="V10" s="12"/>
      <c r="W10" s="13"/>
      <c r="X10" s="14"/>
      <c r="Y10" s="14"/>
      <c r="Z10" s="15"/>
      <c r="AA10" s="16"/>
      <c r="AB10" s="17">
        <f t="shared" si="16"/>
        <v>0</v>
      </c>
      <c r="AC10" s="9"/>
      <c r="AD10" s="10"/>
      <c r="AE10" s="13"/>
      <c r="AF10" s="16"/>
      <c r="AG10" s="17">
        <f t="shared" si="17"/>
        <v>0</v>
      </c>
      <c r="AH10" s="9"/>
      <c r="AI10" s="10"/>
      <c r="AJ10" s="13"/>
      <c r="AK10" s="16"/>
      <c r="AL10" s="17">
        <f t="shared" si="18"/>
        <v>0</v>
      </c>
      <c r="AM10" s="9"/>
      <c r="AN10" s="10"/>
      <c r="AO10" s="13"/>
      <c r="AP10" s="16"/>
      <c r="AQ10" s="17">
        <f t="shared" si="19"/>
        <v>0</v>
      </c>
    </row>
    <row r="11" spans="1:43" s="2" customFormat="1" ht="13.5" thickBot="1" x14ac:dyDescent="0.25">
      <c r="A11" s="3">
        <v>9</v>
      </c>
      <c r="B11" s="4">
        <f t="shared" si="10"/>
        <v>0</v>
      </c>
      <c r="C11" s="5">
        <f t="shared" si="11"/>
        <v>0</v>
      </c>
      <c r="D11" s="14">
        <f t="shared" si="12"/>
        <v>0</v>
      </c>
      <c r="E11" s="7">
        <f t="shared" si="13"/>
        <v>0</v>
      </c>
      <c r="F11" s="8">
        <f t="shared" si="14"/>
        <v>0</v>
      </c>
      <c r="G11" s="9"/>
      <c r="H11" s="10"/>
      <c r="I11" s="11"/>
      <c r="J11" s="11"/>
      <c r="K11" s="12"/>
      <c r="L11" s="13"/>
      <c r="M11" s="14"/>
      <c r="N11" s="14"/>
      <c r="O11" s="15"/>
      <c r="P11" s="16"/>
      <c r="Q11" s="17">
        <f t="shared" si="15"/>
        <v>0</v>
      </c>
      <c r="R11" s="9"/>
      <c r="S11" s="10"/>
      <c r="T11" s="11"/>
      <c r="U11" s="11"/>
      <c r="V11" s="12"/>
      <c r="W11" s="13"/>
      <c r="X11" s="14"/>
      <c r="Y11" s="14"/>
      <c r="Z11" s="15"/>
      <c r="AA11" s="16"/>
      <c r="AB11" s="17">
        <f t="shared" si="16"/>
        <v>0</v>
      </c>
      <c r="AC11" s="9"/>
      <c r="AD11" s="10"/>
      <c r="AE11" s="13"/>
      <c r="AF11" s="16"/>
      <c r="AG11" s="17">
        <f t="shared" si="17"/>
        <v>0</v>
      </c>
      <c r="AH11" s="9"/>
      <c r="AI11" s="10"/>
      <c r="AJ11" s="13"/>
      <c r="AK11" s="16"/>
      <c r="AL11" s="17">
        <f t="shared" si="18"/>
        <v>0</v>
      </c>
      <c r="AM11" s="9"/>
      <c r="AN11" s="10"/>
      <c r="AO11" s="13"/>
      <c r="AP11" s="16"/>
      <c r="AQ11" s="17">
        <f t="shared" si="19"/>
        <v>0</v>
      </c>
    </row>
    <row r="12" spans="1:43" s="2" customFormat="1" ht="13.5" thickBot="1" x14ac:dyDescent="0.25">
      <c r="A12" s="3">
        <v>10</v>
      </c>
      <c r="B12" s="4">
        <f t="shared" si="10"/>
        <v>0</v>
      </c>
      <c r="C12" s="5">
        <f t="shared" si="11"/>
        <v>0</v>
      </c>
      <c r="D12" s="14">
        <f t="shared" si="12"/>
        <v>0</v>
      </c>
      <c r="E12" s="7">
        <f t="shared" si="13"/>
        <v>0</v>
      </c>
      <c r="F12" s="8">
        <f t="shared" si="14"/>
        <v>0</v>
      </c>
      <c r="G12" s="9"/>
      <c r="H12" s="10"/>
      <c r="I12" s="11"/>
      <c r="J12" s="11"/>
      <c r="K12" s="12"/>
      <c r="L12" s="13"/>
      <c r="M12" s="14"/>
      <c r="N12" s="14"/>
      <c r="O12" s="15"/>
      <c r="P12" s="16"/>
      <c r="Q12" s="17">
        <f t="shared" si="15"/>
        <v>0</v>
      </c>
      <c r="R12" s="9"/>
      <c r="S12" s="10"/>
      <c r="T12" s="11"/>
      <c r="U12" s="11"/>
      <c r="V12" s="12"/>
      <c r="W12" s="13"/>
      <c r="X12" s="14"/>
      <c r="Y12" s="14"/>
      <c r="Z12" s="15"/>
      <c r="AA12" s="16"/>
      <c r="AB12" s="17">
        <f t="shared" si="16"/>
        <v>0</v>
      </c>
      <c r="AC12" s="9"/>
      <c r="AD12" s="10"/>
      <c r="AE12" s="13"/>
      <c r="AF12" s="16"/>
      <c r="AG12" s="17">
        <f t="shared" si="17"/>
        <v>0</v>
      </c>
      <c r="AH12" s="9"/>
      <c r="AI12" s="10"/>
      <c r="AJ12" s="13"/>
      <c r="AK12" s="16"/>
      <c r="AL12" s="17">
        <f t="shared" si="18"/>
        <v>0</v>
      </c>
      <c r="AM12" s="9"/>
      <c r="AN12" s="10"/>
      <c r="AO12" s="13"/>
      <c r="AP12" s="16"/>
      <c r="AQ12" s="17">
        <f t="shared" si="19"/>
        <v>0</v>
      </c>
    </row>
    <row r="13" spans="1:43" s="2" customFormat="1" ht="13.5" thickBot="1" x14ac:dyDescent="0.25">
      <c r="A13" s="3">
        <v>11</v>
      </c>
      <c r="B13" s="4">
        <f t="shared" si="10"/>
        <v>0</v>
      </c>
      <c r="C13" s="5">
        <f t="shared" si="11"/>
        <v>0</v>
      </c>
      <c r="D13" s="14">
        <f t="shared" si="12"/>
        <v>0</v>
      </c>
      <c r="E13" s="7">
        <f t="shared" si="13"/>
        <v>0</v>
      </c>
      <c r="F13" s="8">
        <f t="shared" si="14"/>
        <v>0</v>
      </c>
      <c r="G13" s="9"/>
      <c r="H13" s="10"/>
      <c r="I13" s="11"/>
      <c r="J13" s="11"/>
      <c r="K13" s="12"/>
      <c r="L13" s="13"/>
      <c r="M13" s="14"/>
      <c r="N13" s="14"/>
      <c r="O13" s="15"/>
      <c r="P13" s="16"/>
      <c r="Q13" s="17">
        <f t="shared" si="15"/>
        <v>0</v>
      </c>
      <c r="R13" s="9"/>
      <c r="S13" s="10"/>
      <c r="T13" s="11"/>
      <c r="U13" s="11"/>
      <c r="V13" s="12"/>
      <c r="W13" s="13"/>
      <c r="X13" s="14"/>
      <c r="Y13" s="14"/>
      <c r="Z13" s="15"/>
      <c r="AA13" s="16"/>
      <c r="AB13" s="17">
        <f t="shared" si="16"/>
        <v>0</v>
      </c>
      <c r="AC13" s="9"/>
      <c r="AD13" s="10"/>
      <c r="AE13" s="13"/>
      <c r="AF13" s="16"/>
      <c r="AG13" s="17">
        <f t="shared" si="17"/>
        <v>0</v>
      </c>
      <c r="AH13" s="9"/>
      <c r="AI13" s="10"/>
      <c r="AJ13" s="13"/>
      <c r="AK13" s="16"/>
      <c r="AL13" s="17">
        <f t="shared" si="18"/>
        <v>0</v>
      </c>
      <c r="AM13" s="9"/>
      <c r="AN13" s="10"/>
      <c r="AO13" s="13"/>
      <c r="AP13" s="16"/>
      <c r="AQ13" s="17">
        <f t="shared" si="19"/>
        <v>0</v>
      </c>
    </row>
    <row r="14" spans="1:43" s="2" customFormat="1" ht="13.5" thickBot="1" x14ac:dyDescent="0.25">
      <c r="A14" s="3">
        <v>12</v>
      </c>
      <c r="B14" s="4">
        <f t="shared" si="10"/>
        <v>0</v>
      </c>
      <c r="C14" s="5">
        <f t="shared" si="11"/>
        <v>0</v>
      </c>
      <c r="D14" s="14">
        <f t="shared" si="12"/>
        <v>0</v>
      </c>
      <c r="E14" s="7">
        <f t="shared" si="13"/>
        <v>0</v>
      </c>
      <c r="F14" s="8">
        <f t="shared" si="14"/>
        <v>0</v>
      </c>
      <c r="G14" s="9"/>
      <c r="H14" s="10"/>
      <c r="I14" s="11"/>
      <c r="J14" s="11"/>
      <c r="K14" s="12"/>
      <c r="L14" s="13"/>
      <c r="M14" s="14"/>
      <c r="N14" s="14"/>
      <c r="O14" s="15"/>
      <c r="P14" s="16"/>
      <c r="Q14" s="17">
        <f t="shared" si="15"/>
        <v>0</v>
      </c>
      <c r="R14" s="9"/>
      <c r="S14" s="10"/>
      <c r="T14" s="11"/>
      <c r="U14" s="11"/>
      <c r="V14" s="12"/>
      <c r="W14" s="13"/>
      <c r="X14" s="14"/>
      <c r="Y14" s="14"/>
      <c r="Z14" s="15"/>
      <c r="AA14" s="16"/>
      <c r="AB14" s="17">
        <f t="shared" si="16"/>
        <v>0</v>
      </c>
      <c r="AC14" s="9"/>
      <c r="AD14" s="10"/>
      <c r="AE14" s="13"/>
      <c r="AF14" s="16"/>
      <c r="AG14" s="17">
        <f t="shared" si="17"/>
        <v>0</v>
      </c>
      <c r="AH14" s="9"/>
      <c r="AI14" s="10"/>
      <c r="AJ14" s="13"/>
      <c r="AK14" s="16"/>
      <c r="AL14" s="17">
        <f t="shared" si="18"/>
        <v>0</v>
      </c>
      <c r="AM14" s="9"/>
      <c r="AN14" s="10"/>
      <c r="AO14" s="13"/>
      <c r="AP14" s="16"/>
      <c r="AQ14" s="17">
        <f t="shared" si="19"/>
        <v>0</v>
      </c>
    </row>
    <row r="15" spans="1:43" s="2" customFormat="1" ht="13.5" thickBot="1" x14ac:dyDescent="0.25">
      <c r="A15" s="3">
        <v>13</v>
      </c>
      <c r="B15" s="4">
        <f t="shared" si="10"/>
        <v>0</v>
      </c>
      <c r="C15" s="5">
        <f t="shared" si="11"/>
        <v>0</v>
      </c>
      <c r="D15" s="14">
        <f t="shared" si="12"/>
        <v>0</v>
      </c>
      <c r="E15" s="7">
        <f t="shared" si="13"/>
        <v>0</v>
      </c>
      <c r="F15" s="8">
        <f t="shared" si="14"/>
        <v>0</v>
      </c>
      <c r="G15" s="9"/>
      <c r="H15" s="10"/>
      <c r="I15" s="11"/>
      <c r="J15" s="11"/>
      <c r="K15" s="12"/>
      <c r="L15" s="13"/>
      <c r="M15" s="14"/>
      <c r="N15" s="14"/>
      <c r="O15" s="15"/>
      <c r="P15" s="16"/>
      <c r="Q15" s="17">
        <f t="shared" si="15"/>
        <v>0</v>
      </c>
      <c r="R15" s="9"/>
      <c r="S15" s="10"/>
      <c r="T15" s="11"/>
      <c r="U15" s="11"/>
      <c r="V15" s="12"/>
      <c r="W15" s="13"/>
      <c r="X15" s="14"/>
      <c r="Y15" s="14"/>
      <c r="Z15" s="15"/>
      <c r="AA15" s="16"/>
      <c r="AB15" s="17">
        <f t="shared" si="16"/>
        <v>0</v>
      </c>
      <c r="AC15" s="9"/>
      <c r="AD15" s="10"/>
      <c r="AE15" s="13"/>
      <c r="AF15" s="16"/>
      <c r="AG15" s="17">
        <f t="shared" si="17"/>
        <v>0</v>
      </c>
      <c r="AH15" s="9"/>
      <c r="AI15" s="10"/>
      <c r="AJ15" s="13"/>
      <c r="AK15" s="16"/>
      <c r="AL15" s="17">
        <f t="shared" si="18"/>
        <v>0</v>
      </c>
      <c r="AM15" s="9"/>
      <c r="AN15" s="10"/>
      <c r="AO15" s="13"/>
      <c r="AP15" s="16"/>
      <c r="AQ15" s="17">
        <f t="shared" si="19"/>
        <v>0</v>
      </c>
    </row>
    <row r="16" spans="1:43" s="2" customFormat="1" ht="13.5" thickBot="1" x14ac:dyDescent="0.25">
      <c r="A16" s="3">
        <v>14</v>
      </c>
      <c r="B16" s="4">
        <f t="shared" si="10"/>
        <v>0</v>
      </c>
      <c r="C16" s="5">
        <f t="shared" si="11"/>
        <v>0</v>
      </c>
      <c r="D16" s="14">
        <f t="shared" si="12"/>
        <v>0</v>
      </c>
      <c r="E16" s="7">
        <f t="shared" si="13"/>
        <v>0</v>
      </c>
      <c r="F16" s="8">
        <f t="shared" si="14"/>
        <v>0</v>
      </c>
      <c r="G16" s="9"/>
      <c r="H16" s="10"/>
      <c r="I16" s="11"/>
      <c r="J16" s="11"/>
      <c r="K16" s="12"/>
      <c r="L16" s="13"/>
      <c r="M16" s="14"/>
      <c r="N16" s="14"/>
      <c r="O16" s="15"/>
      <c r="P16" s="16"/>
      <c r="Q16" s="17">
        <f t="shared" si="15"/>
        <v>0</v>
      </c>
      <c r="R16" s="9"/>
      <c r="S16" s="10"/>
      <c r="T16" s="11"/>
      <c r="U16" s="11"/>
      <c r="V16" s="12"/>
      <c r="W16" s="13"/>
      <c r="X16" s="14"/>
      <c r="Y16" s="14"/>
      <c r="Z16" s="15"/>
      <c r="AA16" s="16"/>
      <c r="AB16" s="17">
        <f t="shared" si="16"/>
        <v>0</v>
      </c>
      <c r="AC16" s="9"/>
      <c r="AD16" s="10"/>
      <c r="AE16" s="13"/>
      <c r="AF16" s="16"/>
      <c r="AG16" s="17">
        <f t="shared" si="17"/>
        <v>0</v>
      </c>
      <c r="AH16" s="9"/>
      <c r="AI16" s="10"/>
      <c r="AJ16" s="13"/>
      <c r="AK16" s="16"/>
      <c r="AL16" s="17">
        <f t="shared" si="18"/>
        <v>0</v>
      </c>
      <c r="AM16" s="9"/>
      <c r="AN16" s="10"/>
      <c r="AO16" s="13"/>
      <c r="AP16" s="16"/>
      <c r="AQ16" s="17">
        <f t="shared" si="19"/>
        <v>0</v>
      </c>
    </row>
    <row r="17" spans="1:43" s="2" customFormat="1" ht="13.5" thickBot="1" x14ac:dyDescent="0.25">
      <c r="A17" s="3">
        <v>15</v>
      </c>
      <c r="B17" s="4">
        <f t="shared" si="10"/>
        <v>0</v>
      </c>
      <c r="C17" s="5">
        <f t="shared" si="11"/>
        <v>0</v>
      </c>
      <c r="D17" s="14">
        <f t="shared" si="12"/>
        <v>0</v>
      </c>
      <c r="E17" s="7">
        <f t="shared" si="13"/>
        <v>0</v>
      </c>
      <c r="F17" s="8">
        <f t="shared" si="14"/>
        <v>0</v>
      </c>
      <c r="G17" s="9"/>
      <c r="H17" s="10"/>
      <c r="I17" s="11"/>
      <c r="J17" s="11"/>
      <c r="K17" s="12"/>
      <c r="L17" s="13"/>
      <c r="M17" s="14"/>
      <c r="N17" s="14"/>
      <c r="O17" s="15"/>
      <c r="P17" s="16"/>
      <c r="Q17" s="17">
        <f t="shared" si="15"/>
        <v>0</v>
      </c>
      <c r="R17" s="9"/>
      <c r="S17" s="10"/>
      <c r="T17" s="11"/>
      <c r="U17" s="11"/>
      <c r="V17" s="12"/>
      <c r="W17" s="13"/>
      <c r="X17" s="14"/>
      <c r="Y17" s="14"/>
      <c r="Z17" s="15"/>
      <c r="AA17" s="16"/>
      <c r="AB17" s="17">
        <f t="shared" si="16"/>
        <v>0</v>
      </c>
      <c r="AC17" s="9"/>
      <c r="AD17" s="10"/>
      <c r="AE17" s="13"/>
      <c r="AF17" s="16"/>
      <c r="AG17" s="17">
        <f t="shared" si="17"/>
        <v>0</v>
      </c>
      <c r="AH17" s="9"/>
      <c r="AI17" s="10"/>
      <c r="AJ17" s="13"/>
      <c r="AK17" s="16"/>
      <c r="AL17" s="17">
        <f t="shared" si="18"/>
        <v>0</v>
      </c>
      <c r="AM17" s="9"/>
      <c r="AN17" s="10"/>
      <c r="AO17" s="13"/>
      <c r="AP17" s="16"/>
      <c r="AQ17" s="17">
        <f t="shared" si="19"/>
        <v>0</v>
      </c>
    </row>
    <row r="18" spans="1:43" s="2" customFormat="1" ht="13.5" thickBot="1" x14ac:dyDescent="0.25">
      <c r="A18" s="3">
        <v>16</v>
      </c>
      <c r="B18" s="4">
        <f t="shared" si="10"/>
        <v>0</v>
      </c>
      <c r="C18" s="5">
        <f t="shared" si="11"/>
        <v>0</v>
      </c>
      <c r="D18" s="14">
        <f t="shared" si="12"/>
        <v>0</v>
      </c>
      <c r="E18" s="7">
        <f t="shared" si="13"/>
        <v>0</v>
      </c>
      <c r="F18" s="8">
        <f t="shared" si="14"/>
        <v>0</v>
      </c>
      <c r="G18" s="9"/>
      <c r="H18" s="10"/>
      <c r="I18" s="11"/>
      <c r="J18" s="11"/>
      <c r="K18" s="12"/>
      <c r="L18" s="13"/>
      <c r="M18" s="14"/>
      <c r="N18" s="14"/>
      <c r="O18" s="15"/>
      <c r="P18" s="16"/>
      <c r="Q18" s="17">
        <f t="shared" si="15"/>
        <v>0</v>
      </c>
      <c r="R18" s="9"/>
      <c r="S18" s="10"/>
      <c r="T18" s="11"/>
      <c r="U18" s="11"/>
      <c r="V18" s="12"/>
      <c r="W18" s="13"/>
      <c r="X18" s="14"/>
      <c r="Y18" s="14"/>
      <c r="Z18" s="15"/>
      <c r="AA18" s="16"/>
      <c r="AB18" s="17">
        <f t="shared" si="16"/>
        <v>0</v>
      </c>
      <c r="AC18" s="9"/>
      <c r="AD18" s="10"/>
      <c r="AE18" s="13"/>
      <c r="AF18" s="16"/>
      <c r="AG18" s="17">
        <f t="shared" si="17"/>
        <v>0</v>
      </c>
      <c r="AH18" s="9"/>
      <c r="AI18" s="10"/>
      <c r="AJ18" s="13"/>
      <c r="AK18" s="16"/>
      <c r="AL18" s="17">
        <f t="shared" si="18"/>
        <v>0</v>
      </c>
      <c r="AM18" s="9"/>
      <c r="AN18" s="10"/>
      <c r="AO18" s="13"/>
      <c r="AP18" s="16"/>
      <c r="AQ18" s="17">
        <f t="shared" si="19"/>
        <v>0</v>
      </c>
    </row>
    <row r="19" spans="1:43" s="2" customFormat="1" ht="13.5" thickBot="1" x14ac:dyDescent="0.25">
      <c r="A19" s="3">
        <v>17</v>
      </c>
      <c r="B19" s="4">
        <f t="shared" si="10"/>
        <v>0</v>
      </c>
      <c r="C19" s="5">
        <f t="shared" si="11"/>
        <v>0</v>
      </c>
      <c r="D19" s="14">
        <f t="shared" si="12"/>
        <v>0</v>
      </c>
      <c r="E19" s="7">
        <f t="shared" si="13"/>
        <v>0</v>
      </c>
      <c r="F19" s="8">
        <f t="shared" si="14"/>
        <v>0</v>
      </c>
      <c r="G19" s="9"/>
      <c r="H19" s="10"/>
      <c r="I19" s="11"/>
      <c r="J19" s="11"/>
      <c r="K19" s="12"/>
      <c r="L19" s="13"/>
      <c r="M19" s="14"/>
      <c r="N19" s="14"/>
      <c r="O19" s="15"/>
      <c r="P19" s="16"/>
      <c r="Q19" s="17">
        <f t="shared" si="15"/>
        <v>0</v>
      </c>
      <c r="R19" s="9"/>
      <c r="S19" s="10"/>
      <c r="T19" s="11"/>
      <c r="U19" s="11"/>
      <c r="V19" s="12"/>
      <c r="W19" s="13"/>
      <c r="X19" s="14"/>
      <c r="Y19" s="14"/>
      <c r="Z19" s="15"/>
      <c r="AA19" s="16"/>
      <c r="AB19" s="17">
        <f t="shared" si="16"/>
        <v>0</v>
      </c>
      <c r="AC19" s="9"/>
      <c r="AD19" s="10"/>
      <c r="AE19" s="13"/>
      <c r="AF19" s="16"/>
      <c r="AG19" s="17">
        <f t="shared" si="17"/>
        <v>0</v>
      </c>
      <c r="AH19" s="9"/>
      <c r="AI19" s="10"/>
      <c r="AJ19" s="13"/>
      <c r="AK19" s="16"/>
      <c r="AL19" s="17">
        <f t="shared" si="18"/>
        <v>0</v>
      </c>
      <c r="AM19" s="9"/>
      <c r="AN19" s="10"/>
      <c r="AO19" s="13"/>
      <c r="AP19" s="16"/>
      <c r="AQ19" s="17">
        <f t="shared" si="19"/>
        <v>0</v>
      </c>
    </row>
    <row r="20" spans="1:43" s="2" customFormat="1" ht="13.5" thickBot="1" x14ac:dyDescent="0.25">
      <c r="A20" s="3">
        <v>18</v>
      </c>
      <c r="B20" s="4">
        <f t="shared" si="10"/>
        <v>0</v>
      </c>
      <c r="C20" s="5">
        <f t="shared" si="11"/>
        <v>0</v>
      </c>
      <c r="D20" s="14">
        <f t="shared" si="12"/>
        <v>0</v>
      </c>
      <c r="E20" s="7">
        <f t="shared" si="13"/>
        <v>0</v>
      </c>
      <c r="F20" s="8">
        <f t="shared" si="14"/>
        <v>0</v>
      </c>
      <c r="G20" s="9"/>
      <c r="H20" s="10"/>
      <c r="I20" s="11"/>
      <c r="J20" s="11"/>
      <c r="K20" s="12"/>
      <c r="L20" s="13"/>
      <c r="M20" s="14"/>
      <c r="N20" s="14"/>
      <c r="O20" s="15"/>
      <c r="P20" s="16"/>
      <c r="Q20" s="17">
        <f t="shared" si="15"/>
        <v>0</v>
      </c>
      <c r="R20" s="9"/>
      <c r="S20" s="10"/>
      <c r="T20" s="11"/>
      <c r="U20" s="11"/>
      <c r="V20" s="12"/>
      <c r="W20" s="13"/>
      <c r="X20" s="14"/>
      <c r="Y20" s="14"/>
      <c r="Z20" s="15"/>
      <c r="AA20" s="16"/>
      <c r="AB20" s="17">
        <f t="shared" si="16"/>
        <v>0</v>
      </c>
      <c r="AC20" s="9"/>
      <c r="AD20" s="10"/>
      <c r="AE20" s="13"/>
      <c r="AF20" s="16"/>
      <c r="AG20" s="17">
        <f t="shared" si="17"/>
        <v>0</v>
      </c>
      <c r="AH20" s="9"/>
      <c r="AI20" s="10"/>
      <c r="AJ20" s="13"/>
      <c r="AK20" s="16"/>
      <c r="AL20" s="17">
        <f t="shared" si="18"/>
        <v>0</v>
      </c>
      <c r="AM20" s="9"/>
      <c r="AN20" s="10"/>
      <c r="AO20" s="13"/>
      <c r="AP20" s="16"/>
      <c r="AQ20" s="17">
        <f t="shared" si="19"/>
        <v>0</v>
      </c>
    </row>
    <row r="21" spans="1:43" s="2" customFormat="1" ht="13.5" thickBot="1" x14ac:dyDescent="0.25">
      <c r="A21" s="21">
        <v>19</v>
      </c>
      <c r="B21" s="4">
        <f t="shared" si="10"/>
        <v>0</v>
      </c>
      <c r="C21" s="5">
        <f t="shared" si="11"/>
        <v>0</v>
      </c>
      <c r="D21" s="14">
        <f t="shared" si="12"/>
        <v>0</v>
      </c>
      <c r="E21" s="7">
        <f t="shared" si="13"/>
        <v>0</v>
      </c>
      <c r="F21" s="8">
        <f t="shared" si="14"/>
        <v>0</v>
      </c>
      <c r="G21" s="9"/>
      <c r="H21" s="10"/>
      <c r="I21" s="11"/>
      <c r="J21" s="11"/>
      <c r="K21" s="12"/>
      <c r="L21" s="13"/>
      <c r="M21" s="14"/>
      <c r="N21" s="14"/>
      <c r="O21" s="15"/>
      <c r="P21" s="16"/>
      <c r="Q21" s="17">
        <f t="shared" si="15"/>
        <v>0</v>
      </c>
      <c r="R21" s="9"/>
      <c r="S21" s="10"/>
      <c r="T21" s="11"/>
      <c r="U21" s="11"/>
      <c r="V21" s="12"/>
      <c r="W21" s="13"/>
      <c r="X21" s="14"/>
      <c r="Y21" s="14"/>
      <c r="Z21" s="15"/>
      <c r="AA21" s="16"/>
      <c r="AB21" s="17">
        <f t="shared" si="16"/>
        <v>0</v>
      </c>
      <c r="AC21" s="9"/>
      <c r="AD21" s="10"/>
      <c r="AE21" s="13"/>
      <c r="AF21" s="16"/>
      <c r="AG21" s="17">
        <f t="shared" si="17"/>
        <v>0</v>
      </c>
      <c r="AH21" s="9"/>
      <c r="AI21" s="10"/>
      <c r="AJ21" s="13"/>
      <c r="AK21" s="16"/>
      <c r="AL21" s="17">
        <f t="shared" si="18"/>
        <v>0</v>
      </c>
      <c r="AM21" s="9"/>
      <c r="AN21" s="10"/>
      <c r="AO21" s="13"/>
      <c r="AP21" s="16"/>
      <c r="AQ21" s="17">
        <f t="shared" si="19"/>
        <v>0</v>
      </c>
    </row>
    <row r="22" spans="1:43" s="2" customFormat="1" ht="13.5" thickBot="1" x14ac:dyDescent="0.25">
      <c r="A22" s="21">
        <v>20</v>
      </c>
      <c r="B22" s="4">
        <f t="shared" si="10"/>
        <v>0</v>
      </c>
      <c r="C22" s="5">
        <f t="shared" si="11"/>
        <v>0</v>
      </c>
      <c r="D22" s="14">
        <f t="shared" si="12"/>
        <v>0</v>
      </c>
      <c r="E22" s="7">
        <f t="shared" si="13"/>
        <v>0</v>
      </c>
      <c r="F22" s="8">
        <f t="shared" si="14"/>
        <v>0</v>
      </c>
      <c r="G22" s="24"/>
      <c r="H22" s="25"/>
      <c r="I22" s="22"/>
      <c r="J22" s="22"/>
      <c r="K22" s="26"/>
      <c r="L22" s="27"/>
      <c r="M22" s="23"/>
      <c r="N22" s="23"/>
      <c r="O22" s="28"/>
      <c r="P22" s="29"/>
      <c r="Q22" s="17">
        <f t="shared" si="15"/>
        <v>0</v>
      </c>
      <c r="R22" s="24"/>
      <c r="S22" s="25"/>
      <c r="T22" s="22"/>
      <c r="U22" s="22"/>
      <c r="V22" s="26"/>
      <c r="W22" s="27"/>
      <c r="X22" s="23"/>
      <c r="Y22" s="23"/>
      <c r="Z22" s="28"/>
      <c r="AA22" s="29"/>
      <c r="AB22" s="17">
        <f t="shared" si="16"/>
        <v>0</v>
      </c>
      <c r="AC22" s="24"/>
      <c r="AD22" s="25"/>
      <c r="AE22" s="27"/>
      <c r="AF22" s="29"/>
      <c r="AG22" s="17">
        <f t="shared" si="17"/>
        <v>0</v>
      </c>
      <c r="AH22" s="24"/>
      <c r="AI22" s="25"/>
      <c r="AJ22" s="27"/>
      <c r="AK22" s="29"/>
      <c r="AL22" s="17">
        <f t="shared" si="18"/>
        <v>0</v>
      </c>
      <c r="AM22" s="24"/>
      <c r="AN22" s="25"/>
      <c r="AO22" s="27"/>
      <c r="AP22" s="29"/>
      <c r="AQ22" s="17">
        <f t="shared" si="19"/>
        <v>0</v>
      </c>
    </row>
    <row r="23" spans="1:43" ht="15.75" thickBot="1" x14ac:dyDescent="0.3">
      <c r="A23" s="21">
        <v>21</v>
      </c>
      <c r="B23" s="4">
        <f t="shared" si="10"/>
        <v>0</v>
      </c>
      <c r="C23" s="5">
        <f t="shared" si="11"/>
        <v>0</v>
      </c>
      <c r="D23" s="14">
        <f t="shared" si="12"/>
        <v>0</v>
      </c>
      <c r="E23" s="7">
        <f t="shared" si="13"/>
        <v>0</v>
      </c>
      <c r="F23" s="8">
        <f t="shared" si="14"/>
        <v>0</v>
      </c>
      <c r="G23" s="24"/>
      <c r="H23" s="25"/>
      <c r="I23" s="22"/>
      <c r="J23" s="22"/>
      <c r="K23" s="26"/>
      <c r="L23" s="27"/>
      <c r="M23" s="23"/>
      <c r="N23" s="23"/>
      <c r="O23" s="28"/>
      <c r="P23" s="29"/>
      <c r="Q23" s="17">
        <f t="shared" si="15"/>
        <v>0</v>
      </c>
      <c r="R23" s="24"/>
      <c r="S23" s="25"/>
      <c r="T23" s="22"/>
      <c r="U23" s="22"/>
      <c r="V23" s="26"/>
      <c r="W23" s="27"/>
      <c r="X23" s="23"/>
      <c r="Y23" s="23"/>
      <c r="Z23" s="28"/>
      <c r="AA23" s="29"/>
      <c r="AB23" s="17">
        <f t="shared" si="16"/>
        <v>0</v>
      </c>
      <c r="AC23" s="24"/>
      <c r="AD23" s="25"/>
      <c r="AE23" s="27"/>
      <c r="AF23" s="29"/>
      <c r="AG23" s="17">
        <f t="shared" si="17"/>
        <v>0</v>
      </c>
      <c r="AH23" s="24"/>
      <c r="AI23" s="25"/>
      <c r="AJ23" s="27"/>
      <c r="AK23" s="29"/>
      <c r="AL23" s="17">
        <f t="shared" si="18"/>
        <v>0</v>
      </c>
      <c r="AM23" s="24"/>
      <c r="AN23" s="25"/>
      <c r="AO23" s="27"/>
      <c r="AP23" s="29"/>
      <c r="AQ23" s="17">
        <f t="shared" si="19"/>
        <v>0</v>
      </c>
    </row>
    <row r="24" spans="1:43" ht="15.75" thickBot="1" x14ac:dyDescent="0.3">
      <c r="A24" s="21">
        <v>22</v>
      </c>
      <c r="B24" s="4">
        <f t="shared" si="10"/>
        <v>0</v>
      </c>
      <c r="C24" s="5">
        <f t="shared" si="11"/>
        <v>0</v>
      </c>
      <c r="D24" s="14">
        <f t="shared" si="12"/>
        <v>0</v>
      </c>
      <c r="E24" s="7">
        <f t="shared" si="13"/>
        <v>0</v>
      </c>
      <c r="F24" s="8">
        <f t="shared" si="14"/>
        <v>0</v>
      </c>
      <c r="G24" s="24"/>
      <c r="H24" s="25"/>
      <c r="I24" s="22"/>
      <c r="J24" s="22"/>
      <c r="K24" s="26"/>
      <c r="L24" s="27"/>
      <c r="M24" s="23"/>
      <c r="N24" s="23"/>
      <c r="O24" s="28"/>
      <c r="P24" s="29"/>
      <c r="Q24" s="17">
        <f t="shared" si="15"/>
        <v>0</v>
      </c>
      <c r="R24" s="24"/>
      <c r="S24" s="25"/>
      <c r="T24" s="22"/>
      <c r="U24" s="22"/>
      <c r="V24" s="26"/>
      <c r="W24" s="27"/>
      <c r="X24" s="23"/>
      <c r="Y24" s="23"/>
      <c r="Z24" s="28"/>
      <c r="AA24" s="29"/>
      <c r="AB24" s="17">
        <f t="shared" si="16"/>
        <v>0</v>
      </c>
      <c r="AC24" s="24"/>
      <c r="AD24" s="25"/>
      <c r="AE24" s="27"/>
      <c r="AF24" s="29"/>
      <c r="AG24" s="17">
        <f t="shared" si="17"/>
        <v>0</v>
      </c>
      <c r="AH24" s="24"/>
      <c r="AI24" s="25"/>
      <c r="AJ24" s="27"/>
      <c r="AK24" s="29"/>
      <c r="AL24" s="17">
        <f t="shared" si="18"/>
        <v>0</v>
      </c>
      <c r="AM24" s="24"/>
      <c r="AN24" s="25"/>
      <c r="AO24" s="27"/>
      <c r="AP24" s="29"/>
      <c r="AQ24" s="17">
        <f t="shared" si="19"/>
        <v>0</v>
      </c>
    </row>
    <row r="25" spans="1:43" ht="15.75" thickBot="1" x14ac:dyDescent="0.3">
      <c r="A25" s="21">
        <v>23</v>
      </c>
      <c r="B25" s="4">
        <f t="shared" ref="B25:B59" si="20">G25+R25+AC25+AH25+AM25</f>
        <v>0</v>
      </c>
      <c r="C25" s="5">
        <f t="shared" ref="C25:C59" si="21">H25+I25+J25+K25+AD25+AI25+AN25+S25+T25+U25+V25</f>
        <v>0</v>
      </c>
      <c r="D25" s="14">
        <f t="shared" ref="D25:D59" si="22">L25+M25+N25+O25+AE25+AJ25+AO25+W25+X25+Y25+Z25</f>
        <v>0</v>
      </c>
      <c r="E25" s="7">
        <f t="shared" ref="E25:E59" si="23">P25+AF25+AK25+AP25+AA25</f>
        <v>0</v>
      </c>
      <c r="F25" s="8">
        <f t="shared" si="14"/>
        <v>0</v>
      </c>
      <c r="G25" s="24"/>
      <c r="H25" s="25"/>
      <c r="I25" s="22"/>
      <c r="J25" s="22"/>
      <c r="K25" s="26"/>
      <c r="L25" s="27"/>
      <c r="M25" s="23"/>
      <c r="N25" s="23"/>
      <c r="O25" s="28"/>
      <c r="P25" s="29"/>
      <c r="Q25" s="17">
        <f t="shared" si="15"/>
        <v>0</v>
      </c>
      <c r="R25" s="24"/>
      <c r="S25" s="25"/>
      <c r="T25" s="22"/>
      <c r="U25" s="22"/>
      <c r="V25" s="26"/>
      <c r="W25" s="27"/>
      <c r="X25" s="23"/>
      <c r="Y25" s="23"/>
      <c r="Z25" s="28"/>
      <c r="AA25" s="29"/>
      <c r="AB25" s="17">
        <f t="shared" si="16"/>
        <v>0</v>
      </c>
      <c r="AC25" s="24"/>
      <c r="AD25" s="25"/>
      <c r="AE25" s="27"/>
      <c r="AF25" s="29"/>
      <c r="AG25" s="17">
        <f t="shared" si="17"/>
        <v>0</v>
      </c>
      <c r="AH25" s="24"/>
      <c r="AI25" s="25"/>
      <c r="AJ25" s="27"/>
      <c r="AK25" s="29"/>
      <c r="AL25" s="17">
        <f t="shared" si="18"/>
        <v>0</v>
      </c>
      <c r="AM25" s="24"/>
      <c r="AN25" s="25"/>
      <c r="AO25" s="27"/>
      <c r="AP25" s="29"/>
      <c r="AQ25" s="17">
        <f t="shared" si="19"/>
        <v>0</v>
      </c>
    </row>
    <row r="26" spans="1:43" ht="15.75" thickBot="1" x14ac:dyDescent="0.3">
      <c r="A26" s="21">
        <v>24</v>
      </c>
      <c r="B26" s="4">
        <f t="shared" si="20"/>
        <v>0</v>
      </c>
      <c r="C26" s="5">
        <f t="shared" si="21"/>
        <v>0</v>
      </c>
      <c r="D26" s="14">
        <f t="shared" si="22"/>
        <v>0</v>
      </c>
      <c r="E26" s="7">
        <f t="shared" si="23"/>
        <v>0</v>
      </c>
      <c r="F26" s="8">
        <f t="shared" si="14"/>
        <v>0</v>
      </c>
      <c r="G26" s="24"/>
      <c r="H26" s="25"/>
      <c r="I26" s="22"/>
      <c r="J26" s="22"/>
      <c r="K26" s="26"/>
      <c r="L26" s="27"/>
      <c r="M26" s="23"/>
      <c r="N26" s="23"/>
      <c r="O26" s="28"/>
      <c r="P26" s="29"/>
      <c r="Q26" s="17">
        <f t="shared" si="15"/>
        <v>0</v>
      </c>
      <c r="R26" s="24"/>
      <c r="S26" s="25"/>
      <c r="T26" s="22"/>
      <c r="U26" s="22"/>
      <c r="V26" s="26"/>
      <c r="W26" s="27"/>
      <c r="X26" s="23"/>
      <c r="Y26" s="23"/>
      <c r="Z26" s="28"/>
      <c r="AA26" s="29"/>
      <c r="AB26" s="17">
        <f t="shared" si="16"/>
        <v>0</v>
      </c>
      <c r="AC26" s="24"/>
      <c r="AD26" s="25"/>
      <c r="AE26" s="27"/>
      <c r="AF26" s="29"/>
      <c r="AG26" s="17">
        <f t="shared" si="17"/>
        <v>0</v>
      </c>
      <c r="AH26" s="24"/>
      <c r="AI26" s="25"/>
      <c r="AJ26" s="27"/>
      <c r="AK26" s="29"/>
      <c r="AL26" s="17">
        <f t="shared" si="18"/>
        <v>0</v>
      </c>
      <c r="AM26" s="24"/>
      <c r="AN26" s="25"/>
      <c r="AO26" s="27"/>
      <c r="AP26" s="29"/>
      <c r="AQ26" s="17">
        <f t="shared" si="19"/>
        <v>0</v>
      </c>
    </row>
    <row r="27" spans="1:43" ht="27" thickBot="1" x14ac:dyDescent="0.3">
      <c r="A27" s="21">
        <v>25</v>
      </c>
      <c r="B27" s="18">
        <v>15000000</v>
      </c>
      <c r="C27" s="5" t="s">
        <v>191</v>
      </c>
      <c r="D27" s="6">
        <f t="shared" ref="D27:D28" si="24">L27+M27+N27+O27+AE27+AJ27+AO27</f>
        <v>0</v>
      </c>
      <c r="E27" s="7" t="s">
        <v>425</v>
      </c>
      <c r="F27" s="8">
        <v>15000000</v>
      </c>
      <c r="G27" s="9">
        <v>3000000</v>
      </c>
      <c r="H27" s="10"/>
      <c r="I27" s="11"/>
      <c r="J27" s="11">
        <v>50000</v>
      </c>
      <c r="K27" s="12"/>
      <c r="L27" s="13"/>
      <c r="M27" s="14"/>
      <c r="N27" s="14"/>
      <c r="O27" s="15"/>
      <c r="P27" s="16"/>
      <c r="Q27" s="17">
        <f t="shared" si="15"/>
        <v>3050000</v>
      </c>
      <c r="R27" s="9">
        <v>6000000</v>
      </c>
      <c r="S27" s="10" t="s">
        <v>191</v>
      </c>
      <c r="T27" s="11" t="s">
        <v>191</v>
      </c>
      <c r="U27" s="11" t="s">
        <v>191</v>
      </c>
      <c r="V27" s="12"/>
      <c r="W27" s="13"/>
      <c r="X27" s="14"/>
      <c r="Y27" s="14"/>
      <c r="Z27" s="15"/>
      <c r="AA27" s="16"/>
      <c r="AB27" s="17">
        <v>6000000</v>
      </c>
      <c r="AC27" s="9">
        <v>6000000</v>
      </c>
      <c r="AD27" s="10" t="s">
        <v>191</v>
      </c>
      <c r="AE27" s="13"/>
      <c r="AF27" s="16" t="s">
        <v>425</v>
      </c>
      <c r="AG27" s="17">
        <f t="shared" ref="AG27:AG32" si="25">SUM(AC27:AF27)</f>
        <v>6000000</v>
      </c>
      <c r="AH27" s="9"/>
      <c r="AI27" s="10"/>
      <c r="AJ27" s="13"/>
      <c r="AK27" s="16"/>
      <c r="AL27" s="17">
        <f t="shared" ref="AL27:AL32" si="26">SUM(AH27:AK27)</f>
        <v>0</v>
      </c>
      <c r="AM27" s="9"/>
      <c r="AN27" s="10"/>
      <c r="AO27" s="13"/>
      <c r="AP27" s="16"/>
      <c r="AQ27" s="17">
        <f t="shared" ref="AQ27:AQ32" si="27">SUM(AM27:AP27)</f>
        <v>0</v>
      </c>
    </row>
    <row r="28" spans="1:43" ht="15.75" thickBot="1" x14ac:dyDescent="0.3">
      <c r="A28" s="21">
        <v>26</v>
      </c>
      <c r="B28" s="18">
        <f t="shared" ref="B28" si="28">G28+R28+AC28+AH28+AM28</f>
        <v>4200000</v>
      </c>
      <c r="C28" s="5">
        <f t="shared" ref="C28" si="29">H28+I28+J28+K28+AD28+AI28+AN28+S28+T28+U28+V28</f>
        <v>0</v>
      </c>
      <c r="D28" s="6">
        <f t="shared" si="24"/>
        <v>0</v>
      </c>
      <c r="E28" s="7">
        <f t="shared" ref="E28" si="30">P28+AF28+AK28+AP28+AA28</f>
        <v>0</v>
      </c>
      <c r="F28" s="8">
        <f t="shared" ref="F28" si="31">B28+C28+D28+E28</f>
        <v>4200000</v>
      </c>
      <c r="G28" s="9">
        <v>2700000</v>
      </c>
      <c r="H28" s="10"/>
      <c r="I28" s="11"/>
      <c r="J28" s="11"/>
      <c r="K28" s="12"/>
      <c r="L28" s="13"/>
      <c r="M28" s="14"/>
      <c r="N28" s="14"/>
      <c r="O28" s="15"/>
      <c r="P28" s="16"/>
      <c r="Q28" s="17">
        <f t="shared" si="15"/>
        <v>2700000</v>
      </c>
      <c r="R28" s="9"/>
      <c r="S28" s="10"/>
      <c r="T28" s="11"/>
      <c r="U28" s="11"/>
      <c r="V28" s="12"/>
      <c r="W28" s="13"/>
      <c r="X28" s="14"/>
      <c r="Y28" s="14"/>
      <c r="Z28" s="15"/>
      <c r="AA28" s="16"/>
      <c r="AB28" s="17">
        <f t="shared" ref="AB28" si="32">SUM(R28:AA28)</f>
        <v>0</v>
      </c>
      <c r="AC28" s="9">
        <v>1500000</v>
      </c>
      <c r="AD28" s="10"/>
      <c r="AE28" s="13"/>
      <c r="AF28" s="16"/>
      <c r="AG28" s="17">
        <f t="shared" si="25"/>
        <v>1500000</v>
      </c>
      <c r="AH28" s="9"/>
      <c r="AI28" s="10"/>
      <c r="AJ28" s="13"/>
      <c r="AK28" s="16"/>
      <c r="AL28" s="17">
        <f t="shared" si="26"/>
        <v>0</v>
      </c>
      <c r="AM28" s="9"/>
      <c r="AN28" s="10"/>
      <c r="AO28" s="13"/>
      <c r="AP28" s="16"/>
      <c r="AQ28" s="17">
        <f t="shared" si="27"/>
        <v>0</v>
      </c>
    </row>
    <row r="29" spans="1:43" ht="15.75" thickBot="1" x14ac:dyDescent="0.3">
      <c r="A29" s="21">
        <v>27</v>
      </c>
      <c r="B29" s="18"/>
      <c r="C29" s="5"/>
      <c r="D29" s="6"/>
      <c r="E29" s="7"/>
      <c r="F29" s="8"/>
      <c r="G29" s="9"/>
      <c r="H29" s="10"/>
      <c r="I29" s="11"/>
      <c r="J29" s="11"/>
      <c r="K29" s="12"/>
      <c r="L29" s="13"/>
      <c r="M29" s="14"/>
      <c r="N29" s="14"/>
      <c r="O29" s="15"/>
      <c r="P29" s="16"/>
      <c r="Q29" s="17"/>
      <c r="R29" s="9"/>
      <c r="S29" s="10"/>
      <c r="T29" s="11"/>
      <c r="U29" s="11"/>
      <c r="V29" s="12"/>
      <c r="W29" s="13"/>
      <c r="X29" s="14"/>
      <c r="Y29" s="14"/>
      <c r="Z29" s="15"/>
      <c r="AA29" s="16"/>
      <c r="AB29" s="17"/>
      <c r="AC29" s="9"/>
      <c r="AD29" s="10"/>
      <c r="AE29" s="13"/>
      <c r="AF29" s="16"/>
      <c r="AG29" s="17">
        <f t="shared" si="25"/>
        <v>0</v>
      </c>
      <c r="AH29" s="9"/>
      <c r="AI29" s="10"/>
      <c r="AJ29" s="13"/>
      <c r="AK29" s="16"/>
      <c r="AL29" s="17">
        <f t="shared" si="26"/>
        <v>0</v>
      </c>
      <c r="AM29" s="9"/>
      <c r="AN29" s="10"/>
      <c r="AO29" s="13"/>
      <c r="AP29" s="16"/>
      <c r="AQ29" s="17">
        <f t="shared" si="27"/>
        <v>0</v>
      </c>
    </row>
    <row r="30" spans="1:43" ht="15.75" thickBot="1" x14ac:dyDescent="0.3">
      <c r="A30" s="21">
        <v>28</v>
      </c>
      <c r="B30" s="18"/>
      <c r="C30" s="5"/>
      <c r="D30" s="6"/>
      <c r="E30" s="7"/>
      <c r="F30" s="8"/>
      <c r="G30" s="9"/>
      <c r="H30" s="10"/>
      <c r="I30" s="11"/>
      <c r="J30" s="11"/>
      <c r="K30" s="12"/>
      <c r="L30" s="13"/>
      <c r="M30" s="14"/>
      <c r="N30" s="14"/>
      <c r="O30" s="15"/>
      <c r="P30" s="16"/>
      <c r="Q30" s="17"/>
      <c r="R30" s="9"/>
      <c r="S30" s="10"/>
      <c r="T30" s="11"/>
      <c r="U30" s="11"/>
      <c r="V30" s="12"/>
      <c r="W30" s="13"/>
      <c r="X30" s="14"/>
      <c r="Y30" s="14"/>
      <c r="Z30" s="15"/>
      <c r="AA30" s="16"/>
      <c r="AB30" s="17"/>
      <c r="AC30" s="9"/>
      <c r="AD30" s="10"/>
      <c r="AE30" s="13"/>
      <c r="AF30" s="16"/>
      <c r="AG30" s="17">
        <f t="shared" si="25"/>
        <v>0</v>
      </c>
      <c r="AH30" s="9"/>
      <c r="AI30" s="10"/>
      <c r="AJ30" s="13"/>
      <c r="AK30" s="16"/>
      <c r="AL30" s="17">
        <f t="shared" si="26"/>
        <v>0</v>
      </c>
      <c r="AM30" s="9"/>
      <c r="AN30" s="10"/>
      <c r="AO30" s="13"/>
      <c r="AP30" s="16"/>
      <c r="AQ30" s="17">
        <f t="shared" si="27"/>
        <v>0</v>
      </c>
    </row>
    <row r="31" spans="1:43" ht="15.75" thickBot="1" x14ac:dyDescent="0.3">
      <c r="A31" s="21">
        <v>29</v>
      </c>
      <c r="B31" s="18"/>
      <c r="C31" s="5"/>
      <c r="D31" s="6"/>
      <c r="E31" s="7"/>
      <c r="F31" s="8"/>
      <c r="G31" s="9"/>
      <c r="H31" s="10"/>
      <c r="I31" s="11"/>
      <c r="J31" s="11"/>
      <c r="K31" s="12"/>
      <c r="L31" s="13"/>
      <c r="M31" s="14"/>
      <c r="N31" s="14"/>
      <c r="O31" s="15"/>
      <c r="P31" s="16"/>
      <c r="Q31" s="17"/>
      <c r="R31" s="9"/>
      <c r="S31" s="10"/>
      <c r="T31" s="11"/>
      <c r="U31" s="11"/>
      <c r="V31" s="12"/>
      <c r="W31" s="13"/>
      <c r="X31" s="14"/>
      <c r="Y31" s="14"/>
      <c r="Z31" s="15"/>
      <c r="AA31" s="16"/>
      <c r="AB31" s="17"/>
      <c r="AC31" s="9"/>
      <c r="AD31" s="10"/>
      <c r="AE31" s="13"/>
      <c r="AF31" s="16"/>
      <c r="AG31" s="17">
        <f t="shared" si="25"/>
        <v>0</v>
      </c>
      <c r="AH31" s="9"/>
      <c r="AI31" s="10"/>
      <c r="AJ31" s="13"/>
      <c r="AK31" s="16"/>
      <c r="AL31" s="17">
        <f t="shared" si="26"/>
        <v>0</v>
      </c>
      <c r="AM31" s="9"/>
      <c r="AN31" s="10"/>
      <c r="AO31" s="13"/>
      <c r="AP31" s="16"/>
      <c r="AQ31" s="17">
        <f t="shared" si="27"/>
        <v>0</v>
      </c>
    </row>
    <row r="32" spans="1:43" ht="15.75" thickBot="1" x14ac:dyDescent="0.3">
      <c r="A32" s="21">
        <v>30</v>
      </c>
      <c r="B32" s="18">
        <f>G32+R32+AC32+AH32+AM32</f>
        <v>705000</v>
      </c>
      <c r="C32" s="5">
        <f>H32+S32+AD32+AI32</f>
        <v>705000</v>
      </c>
      <c r="D32" s="6"/>
      <c r="E32" s="7"/>
      <c r="F32" s="8">
        <f>SUM(B32:E32)</f>
        <v>1410000</v>
      </c>
      <c r="G32" s="9">
        <v>352500</v>
      </c>
      <c r="H32" s="10">
        <v>352500</v>
      </c>
      <c r="I32" s="11"/>
      <c r="J32" s="11"/>
      <c r="K32" s="12"/>
      <c r="L32" s="13"/>
      <c r="M32" s="14"/>
      <c r="N32" s="14"/>
      <c r="O32" s="15"/>
      <c r="P32" s="16"/>
      <c r="Q32" s="17"/>
      <c r="R32" s="9"/>
      <c r="S32" s="10"/>
      <c r="T32" s="11"/>
      <c r="U32" s="11"/>
      <c r="V32" s="12"/>
      <c r="W32" s="13"/>
      <c r="X32" s="14"/>
      <c r="Y32" s="14"/>
      <c r="Z32" s="15"/>
      <c r="AA32" s="16"/>
      <c r="AB32" s="17"/>
      <c r="AC32" s="9"/>
      <c r="AD32" s="10"/>
      <c r="AE32" s="13"/>
      <c r="AF32" s="16"/>
      <c r="AG32" s="17">
        <f t="shared" si="25"/>
        <v>0</v>
      </c>
      <c r="AH32" s="9">
        <v>352500</v>
      </c>
      <c r="AI32" s="10">
        <v>352500</v>
      </c>
      <c r="AJ32" s="13"/>
      <c r="AK32" s="16"/>
      <c r="AL32" s="17">
        <f t="shared" si="26"/>
        <v>705000</v>
      </c>
      <c r="AM32" s="9"/>
      <c r="AN32" s="10"/>
      <c r="AO32" s="13"/>
      <c r="AP32" s="16"/>
      <c r="AQ32" s="17">
        <f t="shared" si="27"/>
        <v>0</v>
      </c>
    </row>
    <row r="33" spans="1:43" ht="15.75" thickBot="1" x14ac:dyDescent="0.3">
      <c r="A33" s="21">
        <v>31</v>
      </c>
      <c r="B33" s="4">
        <f t="shared" si="20"/>
        <v>0</v>
      </c>
      <c r="C33" s="5">
        <f t="shared" si="21"/>
        <v>0</v>
      </c>
      <c r="D33" s="14">
        <f t="shared" si="22"/>
        <v>0</v>
      </c>
      <c r="E33" s="7">
        <f t="shared" si="23"/>
        <v>0</v>
      </c>
      <c r="F33" s="8">
        <f t="shared" si="14"/>
        <v>0</v>
      </c>
      <c r="G33" s="24"/>
      <c r="H33" s="25"/>
      <c r="I33" s="22"/>
      <c r="J33" s="22"/>
      <c r="K33" s="26"/>
      <c r="L33" s="27"/>
      <c r="M33" s="23"/>
      <c r="N33" s="23"/>
      <c r="O33" s="28"/>
      <c r="P33" s="29"/>
      <c r="Q33" s="17">
        <f t="shared" si="15"/>
        <v>0</v>
      </c>
      <c r="R33" s="24"/>
      <c r="S33" s="25"/>
      <c r="T33" s="22"/>
      <c r="U33" s="22"/>
      <c r="V33" s="26"/>
      <c r="W33" s="27"/>
      <c r="X33" s="23"/>
      <c r="Y33" s="23"/>
      <c r="Z33" s="28"/>
      <c r="AA33" s="29"/>
      <c r="AB33" s="17">
        <f t="shared" si="16"/>
        <v>0</v>
      </c>
      <c r="AC33" s="24"/>
      <c r="AD33" s="25"/>
      <c r="AE33" s="27"/>
      <c r="AF33" s="29"/>
      <c r="AG33" s="17">
        <f t="shared" si="17"/>
        <v>0</v>
      </c>
      <c r="AH33" s="24"/>
      <c r="AI33" s="25"/>
      <c r="AJ33" s="27"/>
      <c r="AK33" s="29"/>
      <c r="AL33" s="17">
        <f t="shared" si="18"/>
        <v>0</v>
      </c>
      <c r="AM33" s="24"/>
      <c r="AN33" s="25"/>
      <c r="AO33" s="27"/>
      <c r="AP33" s="29"/>
      <c r="AQ33" s="17">
        <f t="shared" si="19"/>
        <v>0</v>
      </c>
    </row>
    <row r="34" spans="1:43" ht="15.75" thickBot="1" x14ac:dyDescent="0.3">
      <c r="A34" s="21">
        <v>32</v>
      </c>
      <c r="B34" s="4">
        <f t="shared" si="20"/>
        <v>0</v>
      </c>
      <c r="C34" s="5">
        <f t="shared" si="21"/>
        <v>0</v>
      </c>
      <c r="D34" s="14">
        <f t="shared" si="22"/>
        <v>0</v>
      </c>
      <c r="E34" s="7">
        <f t="shared" si="23"/>
        <v>0</v>
      </c>
      <c r="F34" s="8">
        <f t="shared" si="14"/>
        <v>0</v>
      </c>
      <c r="G34" s="24"/>
      <c r="H34" s="25"/>
      <c r="I34" s="22"/>
      <c r="J34" s="22"/>
      <c r="K34" s="26"/>
      <c r="L34" s="27"/>
      <c r="M34" s="23"/>
      <c r="N34" s="23"/>
      <c r="O34" s="28"/>
      <c r="P34" s="29"/>
      <c r="Q34" s="17">
        <f t="shared" si="15"/>
        <v>0</v>
      </c>
      <c r="R34" s="24"/>
      <c r="S34" s="25"/>
      <c r="T34" s="22"/>
      <c r="U34" s="22"/>
      <c r="V34" s="26"/>
      <c r="W34" s="27"/>
      <c r="X34" s="23"/>
      <c r="Y34" s="23"/>
      <c r="Z34" s="28"/>
      <c r="AA34" s="29"/>
      <c r="AB34" s="17">
        <f t="shared" si="16"/>
        <v>0</v>
      </c>
      <c r="AC34" s="24"/>
      <c r="AD34" s="25"/>
      <c r="AE34" s="27"/>
      <c r="AF34" s="29"/>
      <c r="AG34" s="17">
        <f t="shared" si="17"/>
        <v>0</v>
      </c>
      <c r="AH34" s="24"/>
      <c r="AI34" s="25"/>
      <c r="AJ34" s="27"/>
      <c r="AK34" s="29"/>
      <c r="AL34" s="17">
        <f t="shared" si="18"/>
        <v>0</v>
      </c>
      <c r="AM34" s="24"/>
      <c r="AN34" s="25"/>
      <c r="AO34" s="27"/>
      <c r="AP34" s="29"/>
      <c r="AQ34" s="17">
        <f t="shared" si="19"/>
        <v>0</v>
      </c>
    </row>
    <row r="35" spans="1:43" ht="15.75" thickBot="1" x14ac:dyDescent="0.3">
      <c r="A35" s="21">
        <v>33</v>
      </c>
      <c r="B35" s="4">
        <f t="shared" si="20"/>
        <v>0</v>
      </c>
      <c r="C35" s="5">
        <f t="shared" si="21"/>
        <v>0</v>
      </c>
      <c r="D35" s="14">
        <f t="shared" si="22"/>
        <v>0</v>
      </c>
      <c r="E35" s="7">
        <f t="shared" si="23"/>
        <v>0</v>
      </c>
      <c r="F35" s="8">
        <f t="shared" si="14"/>
        <v>0</v>
      </c>
      <c r="G35" s="24"/>
      <c r="H35" s="25"/>
      <c r="I35" s="22"/>
      <c r="J35" s="22"/>
      <c r="K35" s="26"/>
      <c r="L35" s="27"/>
      <c r="M35" s="23"/>
      <c r="N35" s="23"/>
      <c r="O35" s="28"/>
      <c r="P35" s="29"/>
      <c r="Q35" s="17">
        <f t="shared" si="15"/>
        <v>0</v>
      </c>
      <c r="R35" s="24"/>
      <c r="S35" s="25"/>
      <c r="T35" s="22"/>
      <c r="U35" s="22"/>
      <c r="V35" s="26"/>
      <c r="W35" s="27"/>
      <c r="X35" s="23"/>
      <c r="Y35" s="23"/>
      <c r="Z35" s="28"/>
      <c r="AA35" s="29"/>
      <c r="AB35" s="17">
        <f t="shared" si="16"/>
        <v>0</v>
      </c>
      <c r="AC35" s="24"/>
      <c r="AD35" s="25"/>
      <c r="AE35" s="27"/>
      <c r="AF35" s="29"/>
      <c r="AG35" s="17">
        <f t="shared" si="17"/>
        <v>0</v>
      </c>
      <c r="AH35" s="24"/>
      <c r="AI35" s="25"/>
      <c r="AJ35" s="27"/>
      <c r="AK35" s="29"/>
      <c r="AL35" s="17">
        <f t="shared" si="18"/>
        <v>0</v>
      </c>
      <c r="AM35" s="24"/>
      <c r="AN35" s="25"/>
      <c r="AO35" s="27"/>
      <c r="AP35" s="29"/>
      <c r="AQ35" s="17">
        <f t="shared" si="19"/>
        <v>0</v>
      </c>
    </row>
    <row r="36" spans="1:43" ht="15.75" thickBot="1" x14ac:dyDescent="0.3">
      <c r="A36" s="21">
        <v>34</v>
      </c>
      <c r="B36" s="4">
        <f t="shared" si="20"/>
        <v>0</v>
      </c>
      <c r="C36" s="5">
        <f t="shared" si="21"/>
        <v>0</v>
      </c>
      <c r="D36" s="14">
        <f t="shared" si="22"/>
        <v>0</v>
      </c>
      <c r="E36" s="7">
        <f t="shared" si="23"/>
        <v>0</v>
      </c>
      <c r="F36" s="8">
        <f t="shared" si="14"/>
        <v>0</v>
      </c>
      <c r="G36" s="24"/>
      <c r="H36" s="25"/>
      <c r="I36" s="22"/>
      <c r="J36" s="22"/>
      <c r="K36" s="26"/>
      <c r="L36" s="27"/>
      <c r="M36" s="23"/>
      <c r="N36" s="23"/>
      <c r="O36" s="28"/>
      <c r="P36" s="29"/>
      <c r="Q36" s="17">
        <f t="shared" si="15"/>
        <v>0</v>
      </c>
      <c r="R36" s="24"/>
      <c r="S36" s="25"/>
      <c r="T36" s="22"/>
      <c r="U36" s="22"/>
      <c r="V36" s="26"/>
      <c r="W36" s="27"/>
      <c r="X36" s="23"/>
      <c r="Y36" s="23"/>
      <c r="Z36" s="28"/>
      <c r="AA36" s="29"/>
      <c r="AB36" s="17">
        <f t="shared" si="16"/>
        <v>0</v>
      </c>
      <c r="AC36" s="24"/>
      <c r="AD36" s="25"/>
      <c r="AE36" s="27"/>
      <c r="AF36" s="29"/>
      <c r="AG36" s="17">
        <f t="shared" si="17"/>
        <v>0</v>
      </c>
      <c r="AH36" s="24"/>
      <c r="AI36" s="25"/>
      <c r="AJ36" s="27"/>
      <c r="AK36" s="29"/>
      <c r="AL36" s="17">
        <f t="shared" si="18"/>
        <v>0</v>
      </c>
      <c r="AM36" s="24"/>
      <c r="AN36" s="25"/>
      <c r="AO36" s="27"/>
      <c r="AP36" s="29"/>
      <c r="AQ36" s="17">
        <f t="shared" si="19"/>
        <v>0</v>
      </c>
    </row>
    <row r="37" spans="1:43" ht="15.75" thickBot="1" x14ac:dyDescent="0.3">
      <c r="A37" s="21">
        <v>35</v>
      </c>
      <c r="B37" s="4">
        <f t="shared" si="20"/>
        <v>0</v>
      </c>
      <c r="C37" s="5">
        <f t="shared" si="21"/>
        <v>0</v>
      </c>
      <c r="D37" s="14">
        <f t="shared" si="22"/>
        <v>0</v>
      </c>
      <c r="E37" s="7">
        <f t="shared" si="23"/>
        <v>0</v>
      </c>
      <c r="F37" s="8">
        <f t="shared" si="14"/>
        <v>0</v>
      </c>
      <c r="G37" s="24"/>
      <c r="H37" s="25"/>
      <c r="I37" s="22"/>
      <c r="J37" s="22"/>
      <c r="K37" s="26"/>
      <c r="L37" s="27"/>
      <c r="M37" s="23"/>
      <c r="N37" s="23"/>
      <c r="O37" s="28"/>
      <c r="P37" s="29"/>
      <c r="Q37" s="17">
        <f t="shared" si="15"/>
        <v>0</v>
      </c>
      <c r="R37" s="24"/>
      <c r="S37" s="25"/>
      <c r="T37" s="22"/>
      <c r="U37" s="22"/>
      <c r="V37" s="26"/>
      <c r="W37" s="27"/>
      <c r="X37" s="23"/>
      <c r="Y37" s="23"/>
      <c r="Z37" s="28"/>
      <c r="AA37" s="29"/>
      <c r="AB37" s="17">
        <f t="shared" si="16"/>
        <v>0</v>
      </c>
      <c r="AC37" s="24"/>
      <c r="AD37" s="25"/>
      <c r="AE37" s="27"/>
      <c r="AF37" s="29"/>
      <c r="AG37" s="17">
        <f t="shared" si="17"/>
        <v>0</v>
      </c>
      <c r="AH37" s="24"/>
      <c r="AI37" s="25"/>
      <c r="AJ37" s="27"/>
      <c r="AK37" s="29"/>
      <c r="AL37" s="17">
        <f t="shared" si="18"/>
        <v>0</v>
      </c>
      <c r="AM37" s="24"/>
      <c r="AN37" s="25"/>
      <c r="AO37" s="27"/>
      <c r="AP37" s="29"/>
      <c r="AQ37" s="17">
        <f t="shared" si="19"/>
        <v>0</v>
      </c>
    </row>
    <row r="38" spans="1:43" ht="15.75" thickBot="1" x14ac:dyDescent="0.3">
      <c r="A38" s="21">
        <v>36</v>
      </c>
      <c r="B38" s="4">
        <f t="shared" si="20"/>
        <v>0</v>
      </c>
      <c r="C38" s="5">
        <f t="shared" si="21"/>
        <v>0</v>
      </c>
      <c r="D38" s="14">
        <f t="shared" si="22"/>
        <v>0</v>
      </c>
      <c r="E38" s="7">
        <f t="shared" si="23"/>
        <v>0</v>
      </c>
      <c r="F38" s="8">
        <f t="shared" si="14"/>
        <v>0</v>
      </c>
      <c r="G38" s="24"/>
      <c r="H38" s="25"/>
      <c r="I38" s="22"/>
      <c r="J38" s="22"/>
      <c r="K38" s="26"/>
      <c r="L38" s="27"/>
      <c r="M38" s="23"/>
      <c r="N38" s="23"/>
      <c r="O38" s="28"/>
      <c r="P38" s="29"/>
      <c r="Q38" s="17">
        <f t="shared" si="15"/>
        <v>0</v>
      </c>
      <c r="R38" s="24"/>
      <c r="S38" s="25"/>
      <c r="T38" s="22"/>
      <c r="U38" s="22"/>
      <c r="V38" s="26"/>
      <c r="W38" s="27"/>
      <c r="X38" s="23"/>
      <c r="Y38" s="23"/>
      <c r="Z38" s="28"/>
      <c r="AA38" s="29"/>
      <c r="AB38" s="17">
        <f t="shared" si="16"/>
        <v>0</v>
      </c>
      <c r="AC38" s="24"/>
      <c r="AD38" s="25"/>
      <c r="AE38" s="27"/>
      <c r="AF38" s="29"/>
      <c r="AG38" s="17">
        <f t="shared" si="17"/>
        <v>0</v>
      </c>
      <c r="AH38" s="24"/>
      <c r="AI38" s="25"/>
      <c r="AJ38" s="27"/>
      <c r="AK38" s="29"/>
      <c r="AL38" s="17">
        <f t="shared" si="18"/>
        <v>0</v>
      </c>
      <c r="AM38" s="24"/>
      <c r="AN38" s="25"/>
      <c r="AO38" s="27"/>
      <c r="AP38" s="29"/>
      <c r="AQ38" s="17">
        <f t="shared" si="19"/>
        <v>0</v>
      </c>
    </row>
    <row r="39" spans="1:43" ht="15.75" thickBot="1" x14ac:dyDescent="0.3">
      <c r="A39" s="21">
        <v>37</v>
      </c>
      <c r="B39" s="4">
        <f t="shared" si="20"/>
        <v>0</v>
      </c>
      <c r="C39" s="5">
        <f t="shared" si="21"/>
        <v>0</v>
      </c>
      <c r="D39" s="14">
        <f t="shared" si="22"/>
        <v>0</v>
      </c>
      <c r="E39" s="7">
        <f t="shared" si="23"/>
        <v>0</v>
      </c>
      <c r="F39" s="8">
        <f t="shared" si="14"/>
        <v>0</v>
      </c>
      <c r="G39" s="24"/>
      <c r="H39" s="25"/>
      <c r="I39" s="22"/>
      <c r="J39" s="22"/>
      <c r="K39" s="26"/>
      <c r="L39" s="27"/>
      <c r="M39" s="23"/>
      <c r="N39" s="23"/>
      <c r="O39" s="28"/>
      <c r="P39" s="29"/>
      <c r="Q39" s="17">
        <f t="shared" si="15"/>
        <v>0</v>
      </c>
      <c r="R39" s="24"/>
      <c r="S39" s="25"/>
      <c r="T39" s="22"/>
      <c r="U39" s="22"/>
      <c r="V39" s="26"/>
      <c r="W39" s="27"/>
      <c r="X39" s="23"/>
      <c r="Y39" s="23"/>
      <c r="Z39" s="28"/>
      <c r="AA39" s="29"/>
      <c r="AB39" s="17">
        <f t="shared" si="16"/>
        <v>0</v>
      </c>
      <c r="AC39" s="24"/>
      <c r="AD39" s="25"/>
      <c r="AE39" s="27"/>
      <c r="AF39" s="29"/>
      <c r="AG39" s="17">
        <f t="shared" si="17"/>
        <v>0</v>
      </c>
      <c r="AH39" s="24"/>
      <c r="AI39" s="25"/>
      <c r="AJ39" s="27"/>
      <c r="AK39" s="29"/>
      <c r="AL39" s="17">
        <f t="shared" si="18"/>
        <v>0</v>
      </c>
      <c r="AM39" s="24"/>
      <c r="AN39" s="25"/>
      <c r="AO39" s="27"/>
      <c r="AP39" s="29"/>
      <c r="AQ39" s="17">
        <f t="shared" si="19"/>
        <v>0</v>
      </c>
    </row>
    <row r="40" spans="1:43" ht="15.75" thickBot="1" x14ac:dyDescent="0.3">
      <c r="A40" s="21">
        <v>38</v>
      </c>
      <c r="B40" s="4">
        <f t="shared" si="20"/>
        <v>0</v>
      </c>
      <c r="C40" s="5">
        <f t="shared" si="21"/>
        <v>0</v>
      </c>
      <c r="D40" s="14">
        <f t="shared" si="22"/>
        <v>0</v>
      </c>
      <c r="E40" s="7">
        <f t="shared" si="23"/>
        <v>0</v>
      </c>
      <c r="F40" s="8">
        <f t="shared" si="14"/>
        <v>0</v>
      </c>
      <c r="G40" s="24"/>
      <c r="H40" s="25"/>
      <c r="I40" s="22"/>
      <c r="J40" s="22"/>
      <c r="K40" s="26"/>
      <c r="L40" s="27"/>
      <c r="M40" s="23"/>
      <c r="N40" s="23"/>
      <c r="O40" s="28"/>
      <c r="P40" s="29"/>
      <c r="Q40" s="17">
        <f t="shared" si="15"/>
        <v>0</v>
      </c>
      <c r="R40" s="24"/>
      <c r="S40" s="25"/>
      <c r="T40" s="22"/>
      <c r="U40" s="22"/>
      <c r="V40" s="26"/>
      <c r="W40" s="27"/>
      <c r="X40" s="23"/>
      <c r="Y40" s="23"/>
      <c r="Z40" s="28"/>
      <c r="AA40" s="29"/>
      <c r="AB40" s="17">
        <f t="shared" si="16"/>
        <v>0</v>
      </c>
      <c r="AC40" s="24"/>
      <c r="AD40" s="25"/>
      <c r="AE40" s="27"/>
      <c r="AF40" s="29"/>
      <c r="AG40" s="17">
        <f t="shared" si="17"/>
        <v>0</v>
      </c>
      <c r="AH40" s="24"/>
      <c r="AI40" s="25"/>
      <c r="AJ40" s="27"/>
      <c r="AK40" s="29"/>
      <c r="AL40" s="17">
        <f t="shared" si="18"/>
        <v>0</v>
      </c>
      <c r="AM40" s="24"/>
      <c r="AN40" s="25"/>
      <c r="AO40" s="27"/>
      <c r="AP40" s="29"/>
      <c r="AQ40" s="17">
        <f t="shared" si="19"/>
        <v>0</v>
      </c>
    </row>
    <row r="41" spans="1:43" ht="15.75" thickBot="1" x14ac:dyDescent="0.3">
      <c r="A41" s="21">
        <v>39</v>
      </c>
      <c r="B41" s="4">
        <f t="shared" si="20"/>
        <v>0</v>
      </c>
      <c r="C41" s="5">
        <f t="shared" si="21"/>
        <v>0</v>
      </c>
      <c r="D41" s="14">
        <f t="shared" si="22"/>
        <v>0</v>
      </c>
      <c r="E41" s="7">
        <f t="shared" si="23"/>
        <v>0</v>
      </c>
      <c r="F41" s="8">
        <f t="shared" si="14"/>
        <v>0</v>
      </c>
      <c r="G41" s="24"/>
      <c r="H41" s="25"/>
      <c r="I41" s="22"/>
      <c r="J41" s="22"/>
      <c r="K41" s="26"/>
      <c r="L41" s="27"/>
      <c r="M41" s="23"/>
      <c r="N41" s="23"/>
      <c r="O41" s="28"/>
      <c r="P41" s="29"/>
      <c r="Q41" s="17">
        <f t="shared" si="15"/>
        <v>0</v>
      </c>
      <c r="R41" s="24"/>
      <c r="S41" s="25"/>
      <c r="T41" s="22"/>
      <c r="U41" s="22"/>
      <c r="V41" s="26"/>
      <c r="W41" s="27"/>
      <c r="X41" s="23"/>
      <c r="Y41" s="23"/>
      <c r="Z41" s="28"/>
      <c r="AA41" s="29"/>
      <c r="AB41" s="17">
        <f t="shared" si="16"/>
        <v>0</v>
      </c>
      <c r="AC41" s="24"/>
      <c r="AD41" s="25"/>
      <c r="AE41" s="27"/>
      <c r="AF41" s="29"/>
      <c r="AG41" s="17">
        <f t="shared" si="17"/>
        <v>0</v>
      </c>
      <c r="AH41" s="24"/>
      <c r="AI41" s="25"/>
      <c r="AJ41" s="27"/>
      <c r="AK41" s="29"/>
      <c r="AL41" s="17">
        <f t="shared" si="18"/>
        <v>0</v>
      </c>
      <c r="AM41" s="24"/>
      <c r="AN41" s="25"/>
      <c r="AO41" s="27"/>
      <c r="AP41" s="29"/>
      <c r="AQ41" s="17">
        <f t="shared" si="19"/>
        <v>0</v>
      </c>
    </row>
    <row r="42" spans="1:43" ht="15.75" thickBot="1" x14ac:dyDescent="0.3">
      <c r="A42" s="21">
        <v>40</v>
      </c>
      <c r="B42" s="4">
        <f t="shared" si="20"/>
        <v>0</v>
      </c>
      <c r="C42" s="5">
        <f t="shared" si="21"/>
        <v>0</v>
      </c>
      <c r="D42" s="14">
        <f t="shared" si="22"/>
        <v>0</v>
      </c>
      <c r="E42" s="7">
        <f t="shared" si="23"/>
        <v>0</v>
      </c>
      <c r="F42" s="8">
        <f t="shared" si="14"/>
        <v>0</v>
      </c>
      <c r="G42" s="24"/>
      <c r="H42" s="25"/>
      <c r="I42" s="22"/>
      <c r="J42" s="22"/>
      <c r="K42" s="26"/>
      <c r="L42" s="27"/>
      <c r="M42" s="23"/>
      <c r="N42" s="23"/>
      <c r="O42" s="28"/>
      <c r="P42" s="29"/>
      <c r="Q42" s="17">
        <f t="shared" si="15"/>
        <v>0</v>
      </c>
      <c r="R42" s="24"/>
      <c r="S42" s="25"/>
      <c r="T42" s="22"/>
      <c r="U42" s="22"/>
      <c r="V42" s="26"/>
      <c r="W42" s="27"/>
      <c r="X42" s="23"/>
      <c r="Y42" s="23"/>
      <c r="Z42" s="28"/>
      <c r="AA42" s="29"/>
      <c r="AB42" s="17">
        <f t="shared" si="16"/>
        <v>0</v>
      </c>
      <c r="AC42" s="24"/>
      <c r="AD42" s="25"/>
      <c r="AE42" s="27"/>
      <c r="AF42" s="29"/>
      <c r="AG42" s="17">
        <f t="shared" si="17"/>
        <v>0</v>
      </c>
      <c r="AH42" s="24"/>
      <c r="AI42" s="25"/>
      <c r="AJ42" s="27"/>
      <c r="AK42" s="29"/>
      <c r="AL42" s="17">
        <f t="shared" si="18"/>
        <v>0</v>
      </c>
      <c r="AM42" s="24"/>
      <c r="AN42" s="25"/>
      <c r="AO42" s="27"/>
      <c r="AP42" s="29"/>
      <c r="AQ42" s="17">
        <f t="shared" si="19"/>
        <v>0</v>
      </c>
    </row>
    <row r="43" spans="1:43" ht="15.75" thickBot="1" x14ac:dyDescent="0.3">
      <c r="A43" s="21">
        <v>41</v>
      </c>
      <c r="B43" s="4">
        <f t="shared" si="20"/>
        <v>0</v>
      </c>
      <c r="C43" s="5">
        <f t="shared" si="21"/>
        <v>0</v>
      </c>
      <c r="D43" s="14">
        <f t="shared" si="22"/>
        <v>0</v>
      </c>
      <c r="E43" s="7">
        <f t="shared" si="23"/>
        <v>0</v>
      </c>
      <c r="F43" s="8">
        <f t="shared" si="14"/>
        <v>0</v>
      </c>
      <c r="G43" s="24"/>
      <c r="H43" s="25"/>
      <c r="I43" s="22"/>
      <c r="J43" s="22"/>
      <c r="K43" s="26"/>
      <c r="L43" s="27"/>
      <c r="M43" s="23"/>
      <c r="N43" s="23"/>
      <c r="O43" s="28"/>
      <c r="P43" s="29"/>
      <c r="Q43" s="17">
        <f t="shared" si="15"/>
        <v>0</v>
      </c>
      <c r="R43" s="24"/>
      <c r="S43" s="25"/>
      <c r="T43" s="22"/>
      <c r="U43" s="22"/>
      <c r="V43" s="26"/>
      <c r="W43" s="27"/>
      <c r="X43" s="23"/>
      <c r="Y43" s="23"/>
      <c r="Z43" s="28"/>
      <c r="AA43" s="29"/>
      <c r="AB43" s="17">
        <f t="shared" si="16"/>
        <v>0</v>
      </c>
      <c r="AC43" s="24"/>
      <c r="AD43" s="25"/>
      <c r="AE43" s="27"/>
      <c r="AF43" s="29"/>
      <c r="AG43" s="17">
        <f t="shared" si="17"/>
        <v>0</v>
      </c>
      <c r="AH43" s="24"/>
      <c r="AI43" s="25"/>
      <c r="AJ43" s="27"/>
      <c r="AK43" s="29"/>
      <c r="AL43" s="17">
        <f t="shared" si="18"/>
        <v>0</v>
      </c>
      <c r="AM43" s="24"/>
      <c r="AN43" s="25"/>
      <c r="AO43" s="27"/>
      <c r="AP43" s="29"/>
      <c r="AQ43" s="17">
        <f t="shared" si="19"/>
        <v>0</v>
      </c>
    </row>
    <row r="44" spans="1:43" ht="15.75" thickBot="1" x14ac:dyDescent="0.3">
      <c r="A44" s="21">
        <v>42</v>
      </c>
      <c r="B44" s="4">
        <f t="shared" si="20"/>
        <v>0</v>
      </c>
      <c r="C44" s="5">
        <f t="shared" si="21"/>
        <v>0</v>
      </c>
      <c r="D44" s="14">
        <f t="shared" si="22"/>
        <v>0</v>
      </c>
      <c r="E44" s="7">
        <f t="shared" si="23"/>
        <v>0</v>
      </c>
      <c r="F44" s="8">
        <f t="shared" si="14"/>
        <v>0</v>
      </c>
      <c r="G44" s="24"/>
      <c r="H44" s="25"/>
      <c r="I44" s="22"/>
      <c r="J44" s="22"/>
      <c r="K44" s="26"/>
      <c r="L44" s="27"/>
      <c r="M44" s="23"/>
      <c r="N44" s="23"/>
      <c r="O44" s="28"/>
      <c r="P44" s="29"/>
      <c r="Q44" s="17">
        <f t="shared" si="15"/>
        <v>0</v>
      </c>
      <c r="R44" s="24"/>
      <c r="S44" s="25"/>
      <c r="T44" s="22"/>
      <c r="U44" s="22"/>
      <c r="V44" s="26"/>
      <c r="W44" s="27"/>
      <c r="X44" s="23"/>
      <c r="Y44" s="23"/>
      <c r="Z44" s="28"/>
      <c r="AA44" s="29"/>
      <c r="AB44" s="17">
        <f t="shared" si="16"/>
        <v>0</v>
      </c>
      <c r="AC44" s="24"/>
      <c r="AD44" s="25"/>
      <c r="AE44" s="27"/>
      <c r="AF44" s="29"/>
      <c r="AG44" s="17">
        <f t="shared" si="17"/>
        <v>0</v>
      </c>
      <c r="AH44" s="24"/>
      <c r="AI44" s="25"/>
      <c r="AJ44" s="27"/>
      <c r="AK44" s="29"/>
      <c r="AL44" s="17">
        <f t="shared" si="18"/>
        <v>0</v>
      </c>
      <c r="AM44" s="24"/>
      <c r="AN44" s="25"/>
      <c r="AO44" s="27"/>
      <c r="AP44" s="29"/>
      <c r="AQ44" s="17">
        <f t="shared" si="19"/>
        <v>0</v>
      </c>
    </row>
    <row r="45" spans="1:43" ht="15.75" thickBot="1" x14ac:dyDescent="0.3">
      <c r="A45" s="21">
        <v>43</v>
      </c>
      <c r="B45" s="4">
        <f t="shared" si="20"/>
        <v>0</v>
      </c>
      <c r="C45" s="5">
        <f t="shared" si="21"/>
        <v>0</v>
      </c>
      <c r="D45" s="14">
        <f t="shared" si="22"/>
        <v>0</v>
      </c>
      <c r="E45" s="7">
        <f t="shared" si="23"/>
        <v>0</v>
      </c>
      <c r="F45" s="8">
        <f t="shared" si="14"/>
        <v>0</v>
      </c>
      <c r="G45" s="24"/>
      <c r="H45" s="25"/>
      <c r="I45" s="22"/>
      <c r="J45" s="22"/>
      <c r="K45" s="26"/>
      <c r="L45" s="27"/>
      <c r="M45" s="23"/>
      <c r="N45" s="23"/>
      <c r="O45" s="28"/>
      <c r="P45" s="29"/>
      <c r="Q45" s="17">
        <f t="shared" si="15"/>
        <v>0</v>
      </c>
      <c r="R45" s="24"/>
      <c r="S45" s="25"/>
      <c r="T45" s="22"/>
      <c r="U45" s="22"/>
      <c r="V45" s="26"/>
      <c r="W45" s="27"/>
      <c r="X45" s="23"/>
      <c r="Y45" s="23"/>
      <c r="Z45" s="28"/>
      <c r="AA45" s="29"/>
      <c r="AB45" s="17">
        <f t="shared" si="16"/>
        <v>0</v>
      </c>
      <c r="AC45" s="24"/>
      <c r="AD45" s="25"/>
      <c r="AE45" s="27"/>
      <c r="AF45" s="29"/>
      <c r="AG45" s="17">
        <f t="shared" si="17"/>
        <v>0</v>
      </c>
      <c r="AH45" s="24"/>
      <c r="AI45" s="25"/>
      <c r="AJ45" s="27"/>
      <c r="AK45" s="29"/>
      <c r="AL45" s="17">
        <f t="shared" si="18"/>
        <v>0</v>
      </c>
      <c r="AM45" s="24"/>
      <c r="AN45" s="25"/>
      <c r="AO45" s="27"/>
      <c r="AP45" s="29"/>
      <c r="AQ45" s="17">
        <f t="shared" si="19"/>
        <v>0</v>
      </c>
    </row>
    <row r="46" spans="1:43" ht="15.75" thickBot="1" x14ac:dyDescent="0.3">
      <c r="A46" s="21">
        <v>44</v>
      </c>
      <c r="B46" s="4">
        <f t="shared" si="20"/>
        <v>0</v>
      </c>
      <c r="C46" s="5">
        <f t="shared" si="21"/>
        <v>0</v>
      </c>
      <c r="D46" s="14">
        <f t="shared" si="22"/>
        <v>0</v>
      </c>
      <c r="E46" s="7">
        <f t="shared" si="23"/>
        <v>0</v>
      </c>
      <c r="F46" s="8">
        <f t="shared" si="14"/>
        <v>0</v>
      </c>
      <c r="G46" s="24"/>
      <c r="H46" s="25"/>
      <c r="I46" s="22"/>
      <c r="J46" s="22"/>
      <c r="K46" s="26"/>
      <c r="L46" s="27"/>
      <c r="M46" s="23"/>
      <c r="N46" s="23"/>
      <c r="O46" s="28"/>
      <c r="P46" s="29"/>
      <c r="Q46" s="17">
        <f t="shared" si="15"/>
        <v>0</v>
      </c>
      <c r="R46" s="24"/>
      <c r="S46" s="25"/>
      <c r="T46" s="22"/>
      <c r="U46" s="22"/>
      <c r="V46" s="26"/>
      <c r="W46" s="27"/>
      <c r="X46" s="23"/>
      <c r="Y46" s="23"/>
      <c r="Z46" s="28"/>
      <c r="AA46" s="29"/>
      <c r="AB46" s="17">
        <f t="shared" si="16"/>
        <v>0</v>
      </c>
      <c r="AC46" s="24"/>
      <c r="AD46" s="25"/>
      <c r="AE46" s="27"/>
      <c r="AF46" s="29"/>
      <c r="AG46" s="17">
        <f t="shared" si="17"/>
        <v>0</v>
      </c>
      <c r="AH46" s="24"/>
      <c r="AI46" s="25"/>
      <c r="AJ46" s="27"/>
      <c r="AK46" s="29"/>
      <c r="AL46" s="17">
        <f t="shared" si="18"/>
        <v>0</v>
      </c>
      <c r="AM46" s="24"/>
      <c r="AN46" s="25"/>
      <c r="AO46" s="27"/>
      <c r="AP46" s="29"/>
      <c r="AQ46" s="17">
        <f t="shared" si="19"/>
        <v>0</v>
      </c>
    </row>
    <row r="47" spans="1:43" ht="15.75" thickBot="1" x14ac:dyDescent="0.3">
      <c r="A47" s="21">
        <v>45</v>
      </c>
      <c r="B47" s="4">
        <f t="shared" si="20"/>
        <v>0</v>
      </c>
      <c r="C47" s="5">
        <f t="shared" si="21"/>
        <v>0</v>
      </c>
      <c r="D47" s="14">
        <f t="shared" si="22"/>
        <v>0</v>
      </c>
      <c r="E47" s="7">
        <f t="shared" si="23"/>
        <v>0</v>
      </c>
      <c r="F47" s="8">
        <f t="shared" si="14"/>
        <v>0</v>
      </c>
      <c r="G47" s="24"/>
      <c r="H47" s="25"/>
      <c r="I47" s="22"/>
      <c r="J47" s="22"/>
      <c r="K47" s="26"/>
      <c r="L47" s="27"/>
      <c r="M47" s="23"/>
      <c r="N47" s="23"/>
      <c r="O47" s="28"/>
      <c r="P47" s="29"/>
      <c r="Q47" s="17">
        <f t="shared" si="15"/>
        <v>0</v>
      </c>
      <c r="R47" s="24"/>
      <c r="S47" s="25"/>
      <c r="T47" s="22"/>
      <c r="U47" s="22"/>
      <c r="V47" s="26"/>
      <c r="W47" s="27"/>
      <c r="X47" s="23"/>
      <c r="Y47" s="23"/>
      <c r="Z47" s="28"/>
      <c r="AA47" s="29"/>
      <c r="AB47" s="17">
        <f t="shared" si="16"/>
        <v>0</v>
      </c>
      <c r="AC47" s="24"/>
      <c r="AD47" s="25"/>
      <c r="AE47" s="27"/>
      <c r="AF47" s="29"/>
      <c r="AG47" s="17">
        <f t="shared" si="17"/>
        <v>0</v>
      </c>
      <c r="AH47" s="24"/>
      <c r="AI47" s="25"/>
      <c r="AJ47" s="27"/>
      <c r="AK47" s="29"/>
      <c r="AL47" s="17">
        <f t="shared" si="18"/>
        <v>0</v>
      </c>
      <c r="AM47" s="24"/>
      <c r="AN47" s="25"/>
      <c r="AO47" s="27"/>
      <c r="AP47" s="29"/>
      <c r="AQ47" s="17">
        <f t="shared" si="19"/>
        <v>0</v>
      </c>
    </row>
    <row r="48" spans="1:43" ht="15.75" thickBot="1" x14ac:dyDescent="0.3">
      <c r="A48" s="21">
        <v>46</v>
      </c>
      <c r="B48" s="4">
        <f t="shared" si="20"/>
        <v>0</v>
      </c>
      <c r="C48" s="5">
        <f t="shared" si="21"/>
        <v>0</v>
      </c>
      <c r="D48" s="14">
        <f t="shared" si="22"/>
        <v>0</v>
      </c>
      <c r="E48" s="7">
        <f t="shared" si="23"/>
        <v>0</v>
      </c>
      <c r="F48" s="8">
        <f t="shared" si="14"/>
        <v>0</v>
      </c>
      <c r="G48" s="24"/>
      <c r="H48" s="25"/>
      <c r="I48" s="22"/>
      <c r="J48" s="22"/>
      <c r="K48" s="26"/>
      <c r="L48" s="27"/>
      <c r="M48" s="23"/>
      <c r="N48" s="23"/>
      <c r="O48" s="28"/>
      <c r="P48" s="29"/>
      <c r="Q48" s="17">
        <f t="shared" si="15"/>
        <v>0</v>
      </c>
      <c r="R48" s="24"/>
      <c r="S48" s="25"/>
      <c r="T48" s="22"/>
      <c r="U48" s="22"/>
      <c r="V48" s="26"/>
      <c r="W48" s="27"/>
      <c r="X48" s="23"/>
      <c r="Y48" s="23"/>
      <c r="Z48" s="28"/>
      <c r="AA48" s="29"/>
      <c r="AB48" s="17">
        <f t="shared" si="16"/>
        <v>0</v>
      </c>
      <c r="AC48" s="24"/>
      <c r="AD48" s="25"/>
      <c r="AE48" s="27"/>
      <c r="AF48" s="29"/>
      <c r="AG48" s="17">
        <f t="shared" si="17"/>
        <v>0</v>
      </c>
      <c r="AH48" s="24"/>
      <c r="AI48" s="25"/>
      <c r="AJ48" s="27"/>
      <c r="AK48" s="29"/>
      <c r="AL48" s="17">
        <f t="shared" si="18"/>
        <v>0</v>
      </c>
      <c r="AM48" s="24"/>
      <c r="AN48" s="25"/>
      <c r="AO48" s="27"/>
      <c r="AP48" s="29"/>
      <c r="AQ48" s="17">
        <f t="shared" si="19"/>
        <v>0</v>
      </c>
    </row>
    <row r="49" spans="1:43" ht="15.75" thickBot="1" x14ac:dyDescent="0.3">
      <c r="A49" s="21">
        <v>47</v>
      </c>
      <c r="B49" s="4">
        <f t="shared" si="20"/>
        <v>0</v>
      </c>
      <c r="C49" s="5">
        <f t="shared" si="21"/>
        <v>0</v>
      </c>
      <c r="D49" s="14">
        <f t="shared" si="22"/>
        <v>0</v>
      </c>
      <c r="E49" s="7">
        <f t="shared" si="23"/>
        <v>0</v>
      </c>
      <c r="F49" s="8">
        <f t="shared" si="14"/>
        <v>0</v>
      </c>
      <c r="G49" s="24"/>
      <c r="H49" s="25"/>
      <c r="I49" s="22"/>
      <c r="J49" s="22"/>
      <c r="K49" s="26"/>
      <c r="L49" s="27"/>
      <c r="M49" s="23"/>
      <c r="N49" s="23"/>
      <c r="O49" s="28"/>
      <c r="P49" s="29"/>
      <c r="Q49" s="17">
        <f t="shared" si="15"/>
        <v>0</v>
      </c>
      <c r="R49" s="24"/>
      <c r="S49" s="25"/>
      <c r="T49" s="22"/>
      <c r="U49" s="22"/>
      <c r="V49" s="26"/>
      <c r="W49" s="27"/>
      <c r="X49" s="23"/>
      <c r="Y49" s="23"/>
      <c r="Z49" s="28"/>
      <c r="AA49" s="29"/>
      <c r="AB49" s="17">
        <f t="shared" si="16"/>
        <v>0</v>
      </c>
      <c r="AC49" s="24"/>
      <c r="AD49" s="25"/>
      <c r="AE49" s="27"/>
      <c r="AF49" s="29"/>
      <c r="AG49" s="17">
        <f t="shared" si="17"/>
        <v>0</v>
      </c>
      <c r="AH49" s="24"/>
      <c r="AI49" s="25"/>
      <c r="AJ49" s="27"/>
      <c r="AK49" s="29"/>
      <c r="AL49" s="17">
        <f t="shared" si="18"/>
        <v>0</v>
      </c>
      <c r="AM49" s="24"/>
      <c r="AN49" s="25"/>
      <c r="AO49" s="27"/>
      <c r="AP49" s="29"/>
      <c r="AQ49" s="17">
        <f t="shared" si="19"/>
        <v>0</v>
      </c>
    </row>
    <row r="50" spans="1:43" ht="15.75" thickBot="1" x14ac:dyDescent="0.3">
      <c r="A50" s="21">
        <v>48</v>
      </c>
      <c r="B50" s="4">
        <f t="shared" si="20"/>
        <v>0</v>
      </c>
      <c r="C50" s="5">
        <f t="shared" si="21"/>
        <v>0</v>
      </c>
      <c r="D50" s="14">
        <f t="shared" si="22"/>
        <v>0</v>
      </c>
      <c r="E50" s="7">
        <f t="shared" si="23"/>
        <v>0</v>
      </c>
      <c r="F50" s="8">
        <f t="shared" si="14"/>
        <v>0</v>
      </c>
      <c r="G50" s="24"/>
      <c r="H50" s="25"/>
      <c r="I50" s="22"/>
      <c r="J50" s="22"/>
      <c r="K50" s="26"/>
      <c r="L50" s="27"/>
      <c r="M50" s="23"/>
      <c r="N50" s="23"/>
      <c r="O50" s="28"/>
      <c r="P50" s="29"/>
      <c r="Q50" s="17">
        <f t="shared" si="15"/>
        <v>0</v>
      </c>
      <c r="R50" s="24"/>
      <c r="S50" s="25"/>
      <c r="T50" s="22"/>
      <c r="U50" s="22"/>
      <c r="V50" s="26"/>
      <c r="W50" s="27"/>
      <c r="X50" s="23"/>
      <c r="Y50" s="23"/>
      <c r="Z50" s="28"/>
      <c r="AA50" s="29"/>
      <c r="AB50" s="17">
        <f t="shared" si="16"/>
        <v>0</v>
      </c>
      <c r="AC50" s="24"/>
      <c r="AD50" s="25"/>
      <c r="AE50" s="27"/>
      <c r="AF50" s="29"/>
      <c r="AG50" s="17">
        <f t="shared" si="17"/>
        <v>0</v>
      </c>
      <c r="AH50" s="24"/>
      <c r="AI50" s="25"/>
      <c r="AJ50" s="27"/>
      <c r="AK50" s="29"/>
      <c r="AL50" s="17">
        <f t="shared" si="18"/>
        <v>0</v>
      </c>
      <c r="AM50" s="24"/>
      <c r="AN50" s="25"/>
      <c r="AO50" s="27"/>
      <c r="AP50" s="29"/>
      <c r="AQ50" s="17">
        <f t="shared" si="19"/>
        <v>0</v>
      </c>
    </row>
    <row r="51" spans="1:43" ht="15.75" thickBot="1" x14ac:dyDescent="0.3">
      <c r="A51" s="21">
        <v>49</v>
      </c>
      <c r="B51" s="4">
        <f t="shared" si="20"/>
        <v>0</v>
      </c>
      <c r="C51" s="5">
        <f t="shared" si="21"/>
        <v>0</v>
      </c>
      <c r="D51" s="14">
        <f t="shared" si="22"/>
        <v>0</v>
      </c>
      <c r="E51" s="7">
        <f t="shared" si="23"/>
        <v>0</v>
      </c>
      <c r="F51" s="8">
        <f t="shared" si="14"/>
        <v>0</v>
      </c>
      <c r="G51" s="24"/>
      <c r="H51" s="25"/>
      <c r="I51" s="22"/>
      <c r="J51" s="22"/>
      <c r="K51" s="26"/>
      <c r="L51" s="27"/>
      <c r="M51" s="23"/>
      <c r="N51" s="23"/>
      <c r="O51" s="28"/>
      <c r="P51" s="29"/>
      <c r="Q51" s="17">
        <f t="shared" si="15"/>
        <v>0</v>
      </c>
      <c r="R51" s="24"/>
      <c r="S51" s="25"/>
      <c r="T51" s="22"/>
      <c r="U51" s="22"/>
      <c r="V51" s="26"/>
      <c r="W51" s="27"/>
      <c r="X51" s="23"/>
      <c r="Y51" s="23"/>
      <c r="Z51" s="28"/>
      <c r="AA51" s="29"/>
      <c r="AB51" s="17">
        <f t="shared" si="16"/>
        <v>0</v>
      </c>
      <c r="AC51" s="24"/>
      <c r="AD51" s="25"/>
      <c r="AE51" s="27"/>
      <c r="AF51" s="29"/>
      <c r="AG51" s="17">
        <f t="shared" si="17"/>
        <v>0</v>
      </c>
      <c r="AH51" s="24"/>
      <c r="AI51" s="25"/>
      <c r="AJ51" s="27"/>
      <c r="AK51" s="29"/>
      <c r="AL51" s="17">
        <f t="shared" si="18"/>
        <v>0</v>
      </c>
      <c r="AM51" s="24"/>
      <c r="AN51" s="25"/>
      <c r="AO51" s="27"/>
      <c r="AP51" s="29"/>
      <c r="AQ51" s="17">
        <f t="shared" si="19"/>
        <v>0</v>
      </c>
    </row>
    <row r="52" spans="1:43" ht="15.75" thickBot="1" x14ac:dyDescent="0.3">
      <c r="A52" s="21">
        <v>50</v>
      </c>
      <c r="B52" s="4">
        <f t="shared" si="20"/>
        <v>0</v>
      </c>
      <c r="C52" s="5">
        <f t="shared" si="21"/>
        <v>0</v>
      </c>
      <c r="D52" s="14">
        <f t="shared" si="22"/>
        <v>0</v>
      </c>
      <c r="E52" s="7">
        <f t="shared" si="23"/>
        <v>0</v>
      </c>
      <c r="F52" s="8">
        <f t="shared" si="14"/>
        <v>0</v>
      </c>
      <c r="G52" s="24"/>
      <c r="H52" s="25"/>
      <c r="I52" s="22"/>
      <c r="J52" s="22"/>
      <c r="K52" s="26"/>
      <c r="L52" s="27"/>
      <c r="M52" s="23"/>
      <c r="N52" s="23"/>
      <c r="O52" s="28"/>
      <c r="P52" s="29"/>
      <c r="Q52" s="17">
        <f t="shared" si="15"/>
        <v>0</v>
      </c>
      <c r="R52" s="24"/>
      <c r="S52" s="25"/>
      <c r="T52" s="22"/>
      <c r="U52" s="22"/>
      <c r="V52" s="26"/>
      <c r="W52" s="27"/>
      <c r="X52" s="23"/>
      <c r="Y52" s="23"/>
      <c r="Z52" s="28"/>
      <c r="AA52" s="29"/>
      <c r="AB52" s="17">
        <f t="shared" si="16"/>
        <v>0</v>
      </c>
      <c r="AC52" s="24"/>
      <c r="AD52" s="25"/>
      <c r="AE52" s="27"/>
      <c r="AF52" s="29"/>
      <c r="AG52" s="17">
        <f t="shared" si="17"/>
        <v>0</v>
      </c>
      <c r="AH52" s="24"/>
      <c r="AI52" s="25"/>
      <c r="AJ52" s="27"/>
      <c r="AK52" s="29"/>
      <c r="AL52" s="17">
        <f t="shared" si="18"/>
        <v>0</v>
      </c>
      <c r="AM52" s="24"/>
      <c r="AN52" s="25"/>
      <c r="AO52" s="27"/>
      <c r="AP52" s="29"/>
      <c r="AQ52" s="17">
        <f t="shared" si="19"/>
        <v>0</v>
      </c>
    </row>
    <row r="53" spans="1:43" ht="15.75" thickBot="1" x14ac:dyDescent="0.3">
      <c r="A53" s="21">
        <v>51</v>
      </c>
      <c r="B53" s="4">
        <f t="shared" si="20"/>
        <v>0</v>
      </c>
      <c r="C53" s="5">
        <f t="shared" si="21"/>
        <v>0</v>
      </c>
      <c r="D53" s="14">
        <f t="shared" si="22"/>
        <v>0</v>
      </c>
      <c r="E53" s="7">
        <f t="shared" si="23"/>
        <v>0</v>
      </c>
      <c r="F53" s="8">
        <f t="shared" si="14"/>
        <v>0</v>
      </c>
      <c r="G53" s="24"/>
      <c r="H53" s="25"/>
      <c r="I53" s="22"/>
      <c r="J53" s="22"/>
      <c r="K53" s="26"/>
      <c r="L53" s="27"/>
      <c r="M53" s="23"/>
      <c r="N53" s="23"/>
      <c r="O53" s="28"/>
      <c r="P53" s="29"/>
      <c r="Q53" s="17">
        <f t="shared" si="15"/>
        <v>0</v>
      </c>
      <c r="R53" s="24"/>
      <c r="S53" s="25"/>
      <c r="T53" s="22"/>
      <c r="U53" s="22"/>
      <c r="V53" s="26"/>
      <c r="W53" s="27"/>
      <c r="X53" s="23"/>
      <c r="Y53" s="23"/>
      <c r="Z53" s="28"/>
      <c r="AA53" s="29"/>
      <c r="AB53" s="17">
        <f t="shared" si="16"/>
        <v>0</v>
      </c>
      <c r="AC53" s="24"/>
      <c r="AD53" s="25"/>
      <c r="AE53" s="27"/>
      <c r="AF53" s="29"/>
      <c r="AG53" s="17">
        <f t="shared" si="17"/>
        <v>0</v>
      </c>
      <c r="AH53" s="24"/>
      <c r="AI53" s="25"/>
      <c r="AJ53" s="27"/>
      <c r="AK53" s="29"/>
      <c r="AL53" s="17">
        <f t="shared" si="18"/>
        <v>0</v>
      </c>
      <c r="AM53" s="24"/>
      <c r="AN53" s="25"/>
      <c r="AO53" s="27"/>
      <c r="AP53" s="29"/>
      <c r="AQ53" s="17">
        <f t="shared" si="19"/>
        <v>0</v>
      </c>
    </row>
    <row r="54" spans="1:43" ht="15.75" thickBot="1" x14ac:dyDescent="0.3">
      <c r="A54" s="21">
        <v>52</v>
      </c>
      <c r="B54" s="4">
        <f t="shared" si="20"/>
        <v>0</v>
      </c>
      <c r="C54" s="5">
        <f t="shared" si="21"/>
        <v>0</v>
      </c>
      <c r="D54" s="14">
        <f t="shared" si="22"/>
        <v>0</v>
      </c>
      <c r="E54" s="7">
        <f t="shared" si="23"/>
        <v>0</v>
      </c>
      <c r="F54" s="8">
        <f t="shared" si="14"/>
        <v>0</v>
      </c>
      <c r="G54" s="24"/>
      <c r="H54" s="25"/>
      <c r="I54" s="22"/>
      <c r="J54" s="22"/>
      <c r="K54" s="26"/>
      <c r="L54" s="27"/>
      <c r="M54" s="23"/>
      <c r="N54" s="23"/>
      <c r="O54" s="28"/>
      <c r="P54" s="29"/>
      <c r="Q54" s="17">
        <f t="shared" si="15"/>
        <v>0</v>
      </c>
      <c r="R54" s="24"/>
      <c r="S54" s="25"/>
      <c r="T54" s="22"/>
      <c r="U54" s="22"/>
      <c r="V54" s="26"/>
      <c r="W54" s="27"/>
      <c r="X54" s="23"/>
      <c r="Y54" s="23"/>
      <c r="Z54" s="28"/>
      <c r="AA54" s="29"/>
      <c r="AB54" s="17">
        <f t="shared" si="16"/>
        <v>0</v>
      </c>
      <c r="AC54" s="24"/>
      <c r="AD54" s="25"/>
      <c r="AE54" s="27"/>
      <c r="AF54" s="29"/>
      <c r="AG54" s="17">
        <f t="shared" si="17"/>
        <v>0</v>
      </c>
      <c r="AH54" s="24"/>
      <c r="AI54" s="25"/>
      <c r="AJ54" s="27"/>
      <c r="AK54" s="29"/>
      <c r="AL54" s="17">
        <f t="shared" si="18"/>
        <v>0</v>
      </c>
      <c r="AM54" s="24"/>
      <c r="AN54" s="25"/>
      <c r="AO54" s="27"/>
      <c r="AP54" s="29"/>
      <c r="AQ54" s="17">
        <f t="shared" si="19"/>
        <v>0</v>
      </c>
    </row>
    <row r="55" spans="1:43" ht="15.75" thickBot="1" x14ac:dyDescent="0.3">
      <c r="A55" s="21">
        <v>53</v>
      </c>
      <c r="B55" s="4">
        <f t="shared" si="20"/>
        <v>0</v>
      </c>
      <c r="C55" s="5">
        <f t="shared" si="21"/>
        <v>0</v>
      </c>
      <c r="D55" s="14">
        <f t="shared" si="22"/>
        <v>0</v>
      </c>
      <c r="E55" s="7">
        <f t="shared" si="23"/>
        <v>0</v>
      </c>
      <c r="F55" s="8">
        <f t="shared" si="14"/>
        <v>0</v>
      </c>
      <c r="G55" s="24"/>
      <c r="H55" s="25"/>
      <c r="I55" s="22"/>
      <c r="J55" s="22"/>
      <c r="K55" s="26"/>
      <c r="L55" s="27"/>
      <c r="M55" s="23"/>
      <c r="N55" s="23"/>
      <c r="O55" s="28"/>
      <c r="P55" s="29"/>
      <c r="Q55" s="17">
        <f t="shared" si="15"/>
        <v>0</v>
      </c>
      <c r="R55" s="24"/>
      <c r="S55" s="25"/>
      <c r="T55" s="22"/>
      <c r="U55" s="22"/>
      <c r="V55" s="26"/>
      <c r="W55" s="27"/>
      <c r="X55" s="23"/>
      <c r="Y55" s="23"/>
      <c r="Z55" s="28"/>
      <c r="AA55" s="29"/>
      <c r="AB55" s="17">
        <f t="shared" si="16"/>
        <v>0</v>
      </c>
      <c r="AC55" s="24"/>
      <c r="AD55" s="25"/>
      <c r="AE55" s="27"/>
      <c r="AF55" s="29"/>
      <c r="AG55" s="17">
        <f t="shared" si="17"/>
        <v>0</v>
      </c>
      <c r="AH55" s="24"/>
      <c r="AI55" s="25"/>
      <c r="AJ55" s="27"/>
      <c r="AK55" s="29"/>
      <c r="AL55" s="17">
        <f t="shared" si="18"/>
        <v>0</v>
      </c>
      <c r="AM55" s="24"/>
      <c r="AN55" s="25"/>
      <c r="AO55" s="27"/>
      <c r="AP55" s="29"/>
      <c r="AQ55" s="17">
        <f t="shared" si="19"/>
        <v>0</v>
      </c>
    </row>
    <row r="56" spans="1:43" ht="15.75" thickBot="1" x14ac:dyDescent="0.3">
      <c r="A56" s="21">
        <v>54</v>
      </c>
      <c r="B56" s="4">
        <f t="shared" si="20"/>
        <v>0</v>
      </c>
      <c r="C56" s="5">
        <f t="shared" si="21"/>
        <v>0</v>
      </c>
      <c r="D56" s="14">
        <f t="shared" si="22"/>
        <v>0</v>
      </c>
      <c r="E56" s="7">
        <f t="shared" si="23"/>
        <v>0</v>
      </c>
      <c r="F56" s="8">
        <f t="shared" si="14"/>
        <v>0</v>
      </c>
      <c r="G56" s="24"/>
      <c r="H56" s="25"/>
      <c r="I56" s="22"/>
      <c r="J56" s="22"/>
      <c r="K56" s="26"/>
      <c r="L56" s="27"/>
      <c r="M56" s="23"/>
      <c r="N56" s="23"/>
      <c r="O56" s="28"/>
      <c r="P56" s="29"/>
      <c r="Q56" s="17">
        <f t="shared" si="15"/>
        <v>0</v>
      </c>
      <c r="R56" s="24"/>
      <c r="S56" s="25"/>
      <c r="T56" s="22"/>
      <c r="U56" s="22"/>
      <c r="V56" s="26"/>
      <c r="W56" s="27"/>
      <c r="X56" s="23"/>
      <c r="Y56" s="23"/>
      <c r="Z56" s="28"/>
      <c r="AA56" s="29"/>
      <c r="AB56" s="17">
        <f t="shared" si="16"/>
        <v>0</v>
      </c>
      <c r="AC56" s="24"/>
      <c r="AD56" s="25"/>
      <c r="AE56" s="27"/>
      <c r="AF56" s="29"/>
      <c r="AG56" s="17">
        <f t="shared" si="17"/>
        <v>0</v>
      </c>
      <c r="AH56" s="24"/>
      <c r="AI56" s="25"/>
      <c r="AJ56" s="27"/>
      <c r="AK56" s="29"/>
      <c r="AL56" s="17">
        <f t="shared" si="18"/>
        <v>0</v>
      </c>
      <c r="AM56" s="24"/>
      <c r="AN56" s="25"/>
      <c r="AO56" s="27"/>
      <c r="AP56" s="29"/>
      <c r="AQ56" s="17">
        <f t="shared" si="19"/>
        <v>0</v>
      </c>
    </row>
    <row r="57" spans="1:43" ht="15.75" thickBot="1" x14ac:dyDescent="0.3">
      <c r="A57" s="21">
        <v>55</v>
      </c>
      <c r="B57" s="4">
        <f t="shared" si="20"/>
        <v>0</v>
      </c>
      <c r="C57" s="5">
        <f t="shared" si="21"/>
        <v>0</v>
      </c>
      <c r="D57" s="14">
        <f t="shared" si="22"/>
        <v>0</v>
      </c>
      <c r="E57" s="7">
        <f t="shared" si="23"/>
        <v>0</v>
      </c>
      <c r="F57" s="8">
        <f t="shared" si="14"/>
        <v>0</v>
      </c>
      <c r="G57" s="24"/>
      <c r="H57" s="25"/>
      <c r="I57" s="22"/>
      <c r="J57" s="22"/>
      <c r="K57" s="26"/>
      <c r="L57" s="27"/>
      <c r="M57" s="23"/>
      <c r="N57" s="23"/>
      <c r="O57" s="28"/>
      <c r="P57" s="29"/>
      <c r="Q57" s="17">
        <f t="shared" si="15"/>
        <v>0</v>
      </c>
      <c r="R57" s="24"/>
      <c r="S57" s="25"/>
      <c r="T57" s="22"/>
      <c r="U57" s="22"/>
      <c r="V57" s="26"/>
      <c r="W57" s="27"/>
      <c r="X57" s="23"/>
      <c r="Y57" s="23"/>
      <c r="Z57" s="28"/>
      <c r="AA57" s="29"/>
      <c r="AB57" s="17">
        <f t="shared" si="16"/>
        <v>0</v>
      </c>
      <c r="AC57" s="24"/>
      <c r="AD57" s="25"/>
      <c r="AE57" s="27"/>
      <c r="AF57" s="29"/>
      <c r="AG57" s="17">
        <f t="shared" si="17"/>
        <v>0</v>
      </c>
      <c r="AH57" s="24"/>
      <c r="AI57" s="25"/>
      <c r="AJ57" s="27"/>
      <c r="AK57" s="29"/>
      <c r="AL57" s="17">
        <f t="shared" si="18"/>
        <v>0</v>
      </c>
      <c r="AM57" s="24"/>
      <c r="AN57" s="25"/>
      <c r="AO57" s="27"/>
      <c r="AP57" s="29"/>
      <c r="AQ57" s="17">
        <f t="shared" si="19"/>
        <v>0</v>
      </c>
    </row>
    <row r="58" spans="1:43" ht="15.75" thickBot="1" x14ac:dyDescent="0.3">
      <c r="A58" s="21">
        <v>56</v>
      </c>
      <c r="B58" s="4">
        <f t="shared" si="20"/>
        <v>0</v>
      </c>
      <c r="C58" s="5">
        <f t="shared" si="21"/>
        <v>0</v>
      </c>
      <c r="D58" s="14">
        <f t="shared" si="22"/>
        <v>0</v>
      </c>
      <c r="E58" s="7">
        <f t="shared" si="23"/>
        <v>0</v>
      </c>
      <c r="F58" s="8">
        <f t="shared" si="14"/>
        <v>0</v>
      </c>
      <c r="G58" s="24"/>
      <c r="H58" s="25"/>
      <c r="I58" s="22"/>
      <c r="J58" s="22"/>
      <c r="K58" s="26"/>
      <c r="L58" s="27"/>
      <c r="M58" s="23"/>
      <c r="N58" s="23"/>
      <c r="O58" s="28"/>
      <c r="P58" s="29"/>
      <c r="Q58" s="17">
        <f t="shared" si="15"/>
        <v>0</v>
      </c>
      <c r="R58" s="24"/>
      <c r="S58" s="25"/>
      <c r="T58" s="22"/>
      <c r="U58" s="22"/>
      <c r="V58" s="26"/>
      <c r="W58" s="27"/>
      <c r="X58" s="23"/>
      <c r="Y58" s="23"/>
      <c r="Z58" s="28"/>
      <c r="AA58" s="29"/>
      <c r="AB58" s="17">
        <f t="shared" si="16"/>
        <v>0</v>
      </c>
      <c r="AC58" s="24"/>
      <c r="AD58" s="25"/>
      <c r="AE58" s="27"/>
      <c r="AF58" s="29"/>
      <c r="AG58" s="17">
        <f t="shared" si="17"/>
        <v>0</v>
      </c>
      <c r="AH58" s="24"/>
      <c r="AI58" s="25"/>
      <c r="AJ58" s="27"/>
      <c r="AK58" s="29"/>
      <c r="AL58" s="17">
        <f t="shared" si="18"/>
        <v>0</v>
      </c>
      <c r="AM58" s="24"/>
      <c r="AN58" s="25"/>
      <c r="AO58" s="27"/>
      <c r="AP58" s="29"/>
      <c r="AQ58" s="17">
        <f t="shared" si="19"/>
        <v>0</v>
      </c>
    </row>
    <row r="59" spans="1:43" ht="15.75" thickBot="1" x14ac:dyDescent="0.3">
      <c r="A59" s="21">
        <v>57</v>
      </c>
      <c r="B59" s="4">
        <f t="shared" si="20"/>
        <v>0</v>
      </c>
      <c r="C59" s="5">
        <f t="shared" si="21"/>
        <v>0</v>
      </c>
      <c r="D59" s="14">
        <f t="shared" si="22"/>
        <v>0</v>
      </c>
      <c r="E59" s="7">
        <f t="shared" si="23"/>
        <v>0</v>
      </c>
      <c r="F59" s="8">
        <f t="shared" si="14"/>
        <v>0</v>
      </c>
      <c r="G59" s="24"/>
      <c r="H59" s="25"/>
      <c r="I59" s="22"/>
      <c r="J59" s="22"/>
      <c r="K59" s="26"/>
      <c r="L59" s="27"/>
      <c r="M59" s="23"/>
      <c r="N59" s="23"/>
      <c r="O59" s="28"/>
      <c r="P59" s="29"/>
      <c r="Q59" s="17">
        <f t="shared" si="15"/>
        <v>0</v>
      </c>
      <c r="R59" s="24"/>
      <c r="S59" s="25"/>
      <c r="T59" s="22"/>
      <c r="U59" s="22"/>
      <c r="V59" s="26"/>
      <c r="W59" s="27"/>
      <c r="X59" s="23"/>
      <c r="Y59" s="23"/>
      <c r="Z59" s="28"/>
      <c r="AA59" s="29"/>
      <c r="AB59" s="17">
        <f t="shared" si="16"/>
        <v>0</v>
      </c>
      <c r="AC59" s="24"/>
      <c r="AD59" s="25"/>
      <c r="AE59" s="27"/>
      <c r="AF59" s="29"/>
      <c r="AG59" s="17">
        <f t="shared" si="17"/>
        <v>0</v>
      </c>
      <c r="AH59" s="24"/>
      <c r="AI59" s="25"/>
      <c r="AJ59" s="27"/>
      <c r="AK59" s="29"/>
      <c r="AL59" s="17">
        <f t="shared" si="18"/>
        <v>0</v>
      </c>
      <c r="AM59" s="24"/>
      <c r="AN59" s="25"/>
      <c r="AO59" s="27"/>
      <c r="AP59" s="29"/>
      <c r="AQ59" s="17">
        <f t="shared" si="19"/>
        <v>0</v>
      </c>
    </row>
    <row r="60" spans="1:43" ht="15.75" thickBot="1" x14ac:dyDescent="0.3">
      <c r="A60" s="21">
        <v>58</v>
      </c>
      <c r="B60" s="4">
        <f>G60+R60+AC60+AH60+AM60</f>
        <v>5000000</v>
      </c>
      <c r="C60" s="5">
        <f>H60+I60+J60+K60+S60+T60+U60+V60+AD60+AI60+AN60</f>
        <v>0</v>
      </c>
      <c r="D60" s="6">
        <f>L60+M60+N60+O60+W60+X60+Y60+Z60+AE60+AJ60+AO60</f>
        <v>0</v>
      </c>
      <c r="E60" s="7">
        <f>P60+AA60+AF60+AK60+AP60</f>
        <v>0</v>
      </c>
      <c r="F60" s="8">
        <f>B60+C60+D60+E60</f>
        <v>5000000</v>
      </c>
      <c r="G60" s="9">
        <v>1000000</v>
      </c>
      <c r="H60" s="10">
        <v>0</v>
      </c>
      <c r="I60" s="11">
        <v>0</v>
      </c>
      <c r="J60" s="11">
        <v>0</v>
      </c>
      <c r="K60" s="12">
        <v>0</v>
      </c>
      <c r="L60" s="13">
        <v>0</v>
      </c>
      <c r="M60" s="14">
        <v>0</v>
      </c>
      <c r="N60" s="14">
        <v>0</v>
      </c>
      <c r="O60" s="15">
        <v>0</v>
      </c>
      <c r="P60" s="16">
        <v>0</v>
      </c>
      <c r="Q60" s="17">
        <f>SUM(G60:P60)</f>
        <v>1000000</v>
      </c>
      <c r="R60" s="9">
        <v>1000000</v>
      </c>
      <c r="S60" s="10">
        <v>0</v>
      </c>
      <c r="T60" s="11">
        <v>0</v>
      </c>
      <c r="U60" s="11">
        <v>0</v>
      </c>
      <c r="V60" s="12">
        <v>0</v>
      </c>
      <c r="W60" s="13">
        <v>0</v>
      </c>
      <c r="X60" s="14">
        <v>0</v>
      </c>
      <c r="Y60" s="14">
        <v>0</v>
      </c>
      <c r="Z60" s="15">
        <v>0</v>
      </c>
      <c r="AA60" s="16">
        <v>0</v>
      </c>
      <c r="AB60" s="17">
        <f>SUM(R60:AA60)</f>
        <v>1000000</v>
      </c>
      <c r="AC60" s="9">
        <v>1000000</v>
      </c>
      <c r="AD60" s="10">
        <v>0</v>
      </c>
      <c r="AE60" s="13">
        <v>0</v>
      </c>
      <c r="AF60" s="16">
        <v>0</v>
      </c>
      <c r="AG60" s="17">
        <f>SUM(AC60:AF60)</f>
        <v>1000000</v>
      </c>
      <c r="AH60" s="9">
        <v>1000000</v>
      </c>
      <c r="AI60" s="10">
        <v>0</v>
      </c>
      <c r="AJ60" s="13">
        <v>0</v>
      </c>
      <c r="AK60" s="16">
        <v>0</v>
      </c>
      <c r="AL60" s="17">
        <f>SUM(AH60:AK60)</f>
        <v>1000000</v>
      </c>
      <c r="AM60" s="9">
        <v>1000000</v>
      </c>
      <c r="AN60" s="10">
        <v>0</v>
      </c>
      <c r="AO60" s="13">
        <v>0</v>
      </c>
      <c r="AP60" s="16">
        <v>0</v>
      </c>
      <c r="AQ60" s="17">
        <f>SUM(AM60:AP60)</f>
        <v>1000000</v>
      </c>
    </row>
    <row r="61" spans="1:43" ht="15.75" thickBot="1" x14ac:dyDescent="0.3">
      <c r="A61" s="21">
        <v>59</v>
      </c>
      <c r="B61" s="18">
        <f>G61+R61+AC61+AH61+AM61</f>
        <v>6824205</v>
      </c>
      <c r="C61" s="11">
        <f t="shared" ref="C61:C74" si="33">H61+I61+J61+K61+S61+T61+U61+V61+AD61+AI61+AN61</f>
        <v>0</v>
      </c>
      <c r="D61" s="14">
        <f t="shared" ref="D61:D74" si="34">L61+M61+N61+O61+W61+X61+Y61+Z61+AE61+AJ61+AO61</f>
        <v>0</v>
      </c>
      <c r="E61" s="19">
        <f t="shared" ref="E61:E74" si="35">P61+AA61+AF61+AK61+AP61</f>
        <v>0</v>
      </c>
      <c r="F61" s="20">
        <f t="shared" ref="F61:F74" si="36">B61+C61+D61+E61</f>
        <v>6824205</v>
      </c>
      <c r="G61" s="9">
        <f>'[4]Springs Project Info 2018'!V61</f>
        <v>0</v>
      </c>
      <c r="H61" s="10">
        <f>'[4]Springs Project Info 2018'!W61</f>
        <v>0</v>
      </c>
      <c r="I61" s="11">
        <v>0</v>
      </c>
      <c r="J61" s="11">
        <v>0</v>
      </c>
      <c r="K61" s="12">
        <v>0</v>
      </c>
      <c r="L61" s="13">
        <v>0</v>
      </c>
      <c r="M61" s="14">
        <v>0</v>
      </c>
      <c r="N61" s="14">
        <v>0</v>
      </c>
      <c r="O61" s="15">
        <v>0</v>
      </c>
      <c r="P61" s="16">
        <v>0</v>
      </c>
      <c r="Q61" s="17">
        <f t="shared" ref="Q61:Q74" si="37">SUM(G61:P61)</f>
        <v>0</v>
      </c>
      <c r="R61" s="9">
        <v>2169247</v>
      </c>
      <c r="S61" s="10">
        <v>0</v>
      </c>
      <c r="T61" s="11">
        <v>0</v>
      </c>
      <c r="U61" s="11">
        <v>0</v>
      </c>
      <c r="V61" s="12">
        <v>0</v>
      </c>
      <c r="W61" s="13">
        <v>0</v>
      </c>
      <c r="X61" s="14">
        <v>0</v>
      </c>
      <c r="Y61" s="14">
        <v>0</v>
      </c>
      <c r="Z61" s="15">
        <v>0</v>
      </c>
      <c r="AA61" s="16">
        <v>0</v>
      </c>
      <c r="AB61" s="17">
        <f t="shared" ref="AB61:AB74" si="38">SUM(R61:AA61)</f>
        <v>2169247</v>
      </c>
      <c r="AC61" s="9">
        <v>704476</v>
      </c>
      <c r="AD61" s="10">
        <v>0</v>
      </c>
      <c r="AE61" s="13">
        <v>0</v>
      </c>
      <c r="AF61" s="16">
        <v>0</v>
      </c>
      <c r="AG61" s="17">
        <f t="shared" ref="AG61:AG74" si="39">SUM(AC61:AF61)</f>
        <v>704476</v>
      </c>
      <c r="AH61" s="9">
        <v>2193716</v>
      </c>
      <c r="AI61" s="10">
        <v>0</v>
      </c>
      <c r="AJ61" s="13">
        <v>0</v>
      </c>
      <c r="AK61" s="16">
        <v>0</v>
      </c>
      <c r="AL61" s="17">
        <f t="shared" ref="AL61:AL74" si="40">SUM(AH61:AK61)</f>
        <v>2193716</v>
      </c>
      <c r="AM61" s="9">
        <f>1071924+684842</f>
        <v>1756766</v>
      </c>
      <c r="AN61" s="10">
        <v>0</v>
      </c>
      <c r="AO61" s="13">
        <v>0</v>
      </c>
      <c r="AP61" s="16">
        <v>0</v>
      </c>
      <c r="AQ61" s="17">
        <f t="shared" ref="AQ61:AQ74" si="41">SUM(AM61:AP61)</f>
        <v>1756766</v>
      </c>
    </row>
    <row r="62" spans="1:43" ht="15.75" thickBot="1" x14ac:dyDescent="0.3">
      <c r="A62" s="21">
        <v>60</v>
      </c>
      <c r="B62" s="18">
        <f t="shared" ref="B62:B74" si="42">G62+R62+AC62+AH62+AM62</f>
        <v>7500000</v>
      </c>
      <c r="C62" s="11">
        <f t="shared" si="33"/>
        <v>0</v>
      </c>
      <c r="D62" s="14">
        <f t="shared" si="34"/>
        <v>0</v>
      </c>
      <c r="E62" s="19">
        <f t="shared" si="35"/>
        <v>2500000</v>
      </c>
      <c r="F62" s="20">
        <f t="shared" si="36"/>
        <v>10000000</v>
      </c>
      <c r="G62" s="9">
        <v>1500000</v>
      </c>
      <c r="H62" s="10">
        <v>0</v>
      </c>
      <c r="I62" s="11">
        <v>0</v>
      </c>
      <c r="J62" s="11">
        <v>0</v>
      </c>
      <c r="K62" s="12">
        <v>0</v>
      </c>
      <c r="L62" s="13">
        <v>0</v>
      </c>
      <c r="M62" s="14">
        <v>0</v>
      </c>
      <c r="N62" s="14">
        <v>0</v>
      </c>
      <c r="O62" s="15">
        <v>0</v>
      </c>
      <c r="P62" s="16">
        <v>500000</v>
      </c>
      <c r="Q62" s="17">
        <f t="shared" si="37"/>
        <v>2000000</v>
      </c>
      <c r="R62" s="9">
        <v>1500000</v>
      </c>
      <c r="S62" s="10">
        <v>0</v>
      </c>
      <c r="T62" s="11">
        <v>0</v>
      </c>
      <c r="U62" s="11">
        <v>0</v>
      </c>
      <c r="V62" s="12">
        <v>0</v>
      </c>
      <c r="W62" s="13">
        <v>0</v>
      </c>
      <c r="X62" s="14">
        <v>0</v>
      </c>
      <c r="Y62" s="14">
        <v>0</v>
      </c>
      <c r="Z62" s="15">
        <v>0</v>
      </c>
      <c r="AA62" s="16">
        <v>500000</v>
      </c>
      <c r="AB62" s="17">
        <f t="shared" si="38"/>
        <v>2000000</v>
      </c>
      <c r="AC62" s="9">
        <v>1500000</v>
      </c>
      <c r="AD62" s="10">
        <v>0</v>
      </c>
      <c r="AE62" s="13">
        <v>0</v>
      </c>
      <c r="AF62" s="16">
        <v>500000</v>
      </c>
      <c r="AG62" s="17">
        <f t="shared" si="39"/>
        <v>2000000</v>
      </c>
      <c r="AH62" s="9">
        <v>1500000</v>
      </c>
      <c r="AI62" s="10">
        <v>0</v>
      </c>
      <c r="AJ62" s="13">
        <v>0</v>
      </c>
      <c r="AK62" s="16">
        <v>500000</v>
      </c>
      <c r="AL62" s="17">
        <f t="shared" si="40"/>
        <v>2000000</v>
      </c>
      <c r="AM62" s="9">
        <v>1500000</v>
      </c>
      <c r="AN62" s="10">
        <v>0</v>
      </c>
      <c r="AO62" s="13">
        <v>0</v>
      </c>
      <c r="AP62" s="16">
        <v>500000</v>
      </c>
      <c r="AQ62" s="17">
        <f t="shared" si="41"/>
        <v>2000000</v>
      </c>
    </row>
    <row r="63" spans="1:43" ht="15.75" thickBot="1" x14ac:dyDescent="0.3">
      <c r="A63" s="21">
        <v>61</v>
      </c>
      <c r="B63" s="18">
        <f t="shared" si="42"/>
        <v>3106500</v>
      </c>
      <c r="C63" s="11">
        <f t="shared" si="33"/>
        <v>0</v>
      </c>
      <c r="D63" s="14">
        <f t="shared" si="34"/>
        <v>0</v>
      </c>
      <c r="E63" s="19">
        <f t="shared" si="35"/>
        <v>1035501</v>
      </c>
      <c r="F63" s="20">
        <f t="shared" si="36"/>
        <v>4142001</v>
      </c>
      <c r="G63" s="9">
        <v>1106500</v>
      </c>
      <c r="H63" s="10">
        <v>0</v>
      </c>
      <c r="I63" s="11">
        <v>0</v>
      </c>
      <c r="J63" s="11">
        <v>0</v>
      </c>
      <c r="K63" s="12">
        <v>0</v>
      </c>
      <c r="L63" s="13">
        <v>0</v>
      </c>
      <c r="M63" s="14">
        <v>0</v>
      </c>
      <c r="N63" s="14">
        <v>0</v>
      </c>
      <c r="O63" s="15">
        <v>0</v>
      </c>
      <c r="P63" s="16">
        <v>368833</v>
      </c>
      <c r="Q63" s="17">
        <f t="shared" si="37"/>
        <v>1475333</v>
      </c>
      <c r="R63" s="9">
        <v>500000</v>
      </c>
      <c r="S63" s="10">
        <v>0</v>
      </c>
      <c r="T63" s="11">
        <v>0</v>
      </c>
      <c r="U63" s="11">
        <v>0</v>
      </c>
      <c r="V63" s="12">
        <v>0</v>
      </c>
      <c r="W63" s="13">
        <v>0</v>
      </c>
      <c r="X63" s="14">
        <v>0</v>
      </c>
      <c r="Y63" s="14">
        <v>0</v>
      </c>
      <c r="Z63" s="15">
        <v>0</v>
      </c>
      <c r="AA63" s="16">
        <v>166667</v>
      </c>
      <c r="AB63" s="17">
        <f t="shared" si="38"/>
        <v>666667</v>
      </c>
      <c r="AC63" s="9">
        <v>500000</v>
      </c>
      <c r="AD63" s="10">
        <v>0</v>
      </c>
      <c r="AE63" s="13">
        <v>0</v>
      </c>
      <c r="AF63" s="16">
        <v>166667</v>
      </c>
      <c r="AG63" s="17">
        <f t="shared" si="39"/>
        <v>666667</v>
      </c>
      <c r="AH63" s="9">
        <v>500000</v>
      </c>
      <c r="AI63" s="10">
        <v>0</v>
      </c>
      <c r="AJ63" s="13">
        <v>0</v>
      </c>
      <c r="AK63" s="16">
        <v>166667</v>
      </c>
      <c r="AL63" s="17">
        <f t="shared" si="40"/>
        <v>666667</v>
      </c>
      <c r="AM63" s="9">
        <v>500000</v>
      </c>
      <c r="AN63" s="10">
        <v>0</v>
      </c>
      <c r="AO63" s="13">
        <v>0</v>
      </c>
      <c r="AP63" s="16">
        <v>166667</v>
      </c>
      <c r="AQ63" s="17">
        <f t="shared" si="41"/>
        <v>666667</v>
      </c>
    </row>
    <row r="64" spans="1:43" ht="15.75" thickBot="1" x14ac:dyDescent="0.3">
      <c r="A64" s="21">
        <v>62</v>
      </c>
      <c r="B64" s="18">
        <f t="shared" si="42"/>
        <v>944000</v>
      </c>
      <c r="C64" s="11">
        <f t="shared" si="33"/>
        <v>1487000</v>
      </c>
      <c r="D64" s="14">
        <f t="shared" si="34"/>
        <v>0</v>
      </c>
      <c r="E64" s="19">
        <f t="shared" si="35"/>
        <v>0</v>
      </c>
      <c r="F64" s="20">
        <f t="shared" si="36"/>
        <v>2431000</v>
      </c>
      <c r="G64" s="9">
        <v>444000</v>
      </c>
      <c r="H64" s="10">
        <v>0</v>
      </c>
      <c r="I64" s="11">
        <v>0</v>
      </c>
      <c r="J64" s="11">
        <v>987000</v>
      </c>
      <c r="K64" s="12">
        <v>0</v>
      </c>
      <c r="L64" s="13">
        <v>0</v>
      </c>
      <c r="M64" s="14">
        <v>0</v>
      </c>
      <c r="N64" s="14">
        <v>0</v>
      </c>
      <c r="O64" s="15">
        <v>0</v>
      </c>
      <c r="P64" s="16">
        <v>0</v>
      </c>
      <c r="Q64" s="17">
        <f t="shared" si="37"/>
        <v>1431000</v>
      </c>
      <c r="R64" s="9">
        <v>500000</v>
      </c>
      <c r="S64" s="10">
        <v>0</v>
      </c>
      <c r="T64" s="11">
        <v>0</v>
      </c>
      <c r="U64" s="11">
        <v>500000</v>
      </c>
      <c r="V64" s="12">
        <v>0</v>
      </c>
      <c r="W64" s="13">
        <v>0</v>
      </c>
      <c r="X64" s="14">
        <v>0</v>
      </c>
      <c r="Y64" s="14">
        <v>0</v>
      </c>
      <c r="Z64" s="15">
        <v>0</v>
      </c>
      <c r="AA64" s="16">
        <v>0</v>
      </c>
      <c r="AB64" s="17">
        <f t="shared" si="38"/>
        <v>1000000</v>
      </c>
      <c r="AC64" s="9">
        <v>0</v>
      </c>
      <c r="AD64" s="10">
        <v>0</v>
      </c>
      <c r="AE64" s="13">
        <v>0</v>
      </c>
      <c r="AF64" s="16">
        <v>0</v>
      </c>
      <c r="AG64" s="17">
        <v>0</v>
      </c>
      <c r="AH64" s="9">
        <v>0</v>
      </c>
      <c r="AI64" s="10">
        <v>0</v>
      </c>
      <c r="AJ64" s="13">
        <v>0</v>
      </c>
      <c r="AK64" s="16">
        <v>0</v>
      </c>
      <c r="AL64" s="17">
        <v>0</v>
      </c>
      <c r="AM64" s="9">
        <v>0</v>
      </c>
      <c r="AN64" s="10">
        <v>0</v>
      </c>
      <c r="AO64" s="13">
        <v>0</v>
      </c>
      <c r="AP64" s="16">
        <v>0</v>
      </c>
      <c r="AQ64" s="17">
        <f t="shared" si="41"/>
        <v>0</v>
      </c>
    </row>
    <row r="65" spans="1:43" ht="15.75" thickBot="1" x14ac:dyDescent="0.3">
      <c r="A65" s="21">
        <v>63</v>
      </c>
      <c r="B65" s="18">
        <f t="shared" si="42"/>
        <v>0</v>
      </c>
      <c r="C65" s="11">
        <f t="shared" si="33"/>
        <v>0</v>
      </c>
      <c r="D65" s="14">
        <f t="shared" si="34"/>
        <v>0</v>
      </c>
      <c r="E65" s="19">
        <f t="shared" si="35"/>
        <v>0</v>
      </c>
      <c r="F65" s="20">
        <f t="shared" si="36"/>
        <v>0</v>
      </c>
      <c r="G65" s="9"/>
      <c r="H65" s="10"/>
      <c r="I65" s="11"/>
      <c r="J65" s="11"/>
      <c r="K65" s="12"/>
      <c r="L65" s="13"/>
      <c r="M65" s="14"/>
      <c r="N65" s="14"/>
      <c r="O65" s="15"/>
      <c r="P65" s="16"/>
      <c r="Q65" s="17">
        <f t="shared" si="37"/>
        <v>0</v>
      </c>
      <c r="R65" s="9"/>
      <c r="S65" s="10"/>
      <c r="T65" s="11"/>
      <c r="U65" s="11"/>
      <c r="V65" s="12"/>
      <c r="W65" s="13"/>
      <c r="X65" s="14"/>
      <c r="Y65" s="14"/>
      <c r="Z65" s="15"/>
      <c r="AA65" s="16"/>
      <c r="AB65" s="17">
        <f t="shared" si="38"/>
        <v>0</v>
      </c>
      <c r="AC65" s="9"/>
      <c r="AD65" s="10"/>
      <c r="AE65" s="13"/>
      <c r="AF65" s="16"/>
      <c r="AG65" s="17">
        <f t="shared" si="39"/>
        <v>0</v>
      </c>
      <c r="AH65" s="9"/>
      <c r="AI65" s="10"/>
      <c r="AJ65" s="13"/>
      <c r="AK65" s="16"/>
      <c r="AL65" s="17">
        <f t="shared" si="40"/>
        <v>0</v>
      </c>
      <c r="AM65" s="9"/>
      <c r="AN65" s="10"/>
      <c r="AO65" s="13"/>
      <c r="AP65" s="16"/>
      <c r="AQ65" s="17">
        <f t="shared" si="41"/>
        <v>0</v>
      </c>
    </row>
    <row r="66" spans="1:43" ht="15.75" thickBot="1" x14ac:dyDescent="0.3">
      <c r="A66" s="21">
        <v>64</v>
      </c>
      <c r="B66" s="18">
        <f t="shared" si="42"/>
        <v>0</v>
      </c>
      <c r="C66" s="11">
        <f t="shared" si="33"/>
        <v>0</v>
      </c>
      <c r="D66" s="14">
        <f t="shared" si="34"/>
        <v>0</v>
      </c>
      <c r="E66" s="19">
        <f t="shared" si="35"/>
        <v>0</v>
      </c>
      <c r="F66" s="20">
        <f t="shared" si="36"/>
        <v>0</v>
      </c>
      <c r="G66" s="9"/>
      <c r="H66" s="10"/>
      <c r="I66" s="11"/>
      <c r="J66" s="11"/>
      <c r="K66" s="12"/>
      <c r="L66" s="13"/>
      <c r="M66" s="14"/>
      <c r="N66" s="14"/>
      <c r="O66" s="15"/>
      <c r="P66" s="16"/>
      <c r="Q66" s="17">
        <f t="shared" si="37"/>
        <v>0</v>
      </c>
      <c r="R66" s="9"/>
      <c r="S66" s="10"/>
      <c r="T66" s="11"/>
      <c r="U66" s="11"/>
      <c r="V66" s="12"/>
      <c r="W66" s="13"/>
      <c r="X66" s="14"/>
      <c r="Y66" s="14"/>
      <c r="Z66" s="15"/>
      <c r="AA66" s="16"/>
      <c r="AB66" s="17">
        <f t="shared" si="38"/>
        <v>0</v>
      </c>
      <c r="AC66" s="9"/>
      <c r="AD66" s="10"/>
      <c r="AE66" s="13"/>
      <c r="AF66" s="16"/>
      <c r="AG66" s="17">
        <f t="shared" si="39"/>
        <v>0</v>
      </c>
      <c r="AH66" s="9"/>
      <c r="AI66" s="10"/>
      <c r="AJ66" s="13"/>
      <c r="AK66" s="16"/>
      <c r="AL66" s="17">
        <f t="shared" si="40"/>
        <v>0</v>
      </c>
      <c r="AM66" s="9"/>
      <c r="AN66" s="10"/>
      <c r="AO66" s="13"/>
      <c r="AP66" s="16"/>
      <c r="AQ66" s="17">
        <f t="shared" si="41"/>
        <v>0</v>
      </c>
    </row>
    <row r="67" spans="1:43" ht="15.75" thickBot="1" x14ac:dyDescent="0.3">
      <c r="A67" s="21">
        <v>65</v>
      </c>
      <c r="B67" s="18">
        <f t="shared" si="42"/>
        <v>0</v>
      </c>
      <c r="C67" s="11">
        <f t="shared" si="33"/>
        <v>0</v>
      </c>
      <c r="D67" s="14">
        <f t="shared" si="34"/>
        <v>0</v>
      </c>
      <c r="E67" s="19">
        <f t="shared" si="35"/>
        <v>0</v>
      </c>
      <c r="F67" s="20">
        <f t="shared" si="36"/>
        <v>0</v>
      </c>
      <c r="G67" s="9"/>
      <c r="H67" s="10"/>
      <c r="I67" s="11"/>
      <c r="J67" s="11"/>
      <c r="K67" s="12"/>
      <c r="L67" s="13"/>
      <c r="M67" s="14"/>
      <c r="N67" s="14"/>
      <c r="O67" s="15"/>
      <c r="P67" s="16"/>
      <c r="Q67" s="17">
        <f t="shared" si="37"/>
        <v>0</v>
      </c>
      <c r="R67" s="9"/>
      <c r="S67" s="10"/>
      <c r="T67" s="11"/>
      <c r="U67" s="11"/>
      <c r="V67" s="12"/>
      <c r="W67" s="13"/>
      <c r="X67" s="14"/>
      <c r="Y67" s="14"/>
      <c r="Z67" s="15"/>
      <c r="AA67" s="16"/>
      <c r="AB67" s="17">
        <f t="shared" si="38"/>
        <v>0</v>
      </c>
      <c r="AC67" s="9"/>
      <c r="AD67" s="10"/>
      <c r="AE67" s="13"/>
      <c r="AF67" s="16"/>
      <c r="AG67" s="17">
        <f t="shared" si="39"/>
        <v>0</v>
      </c>
      <c r="AH67" s="9"/>
      <c r="AI67" s="10"/>
      <c r="AJ67" s="13"/>
      <c r="AK67" s="16"/>
      <c r="AL67" s="17">
        <f t="shared" si="40"/>
        <v>0</v>
      </c>
      <c r="AM67" s="9"/>
      <c r="AN67" s="10"/>
      <c r="AO67" s="13"/>
      <c r="AP67" s="16"/>
      <c r="AQ67" s="17">
        <f t="shared" si="41"/>
        <v>0</v>
      </c>
    </row>
    <row r="68" spans="1:43" ht="15.75" thickBot="1" x14ac:dyDescent="0.3">
      <c r="A68" s="21">
        <v>66</v>
      </c>
      <c r="B68" s="18">
        <f t="shared" si="42"/>
        <v>0</v>
      </c>
      <c r="C68" s="11">
        <f t="shared" si="33"/>
        <v>0</v>
      </c>
      <c r="D68" s="14">
        <f t="shared" si="34"/>
        <v>0</v>
      </c>
      <c r="E68" s="19">
        <f t="shared" si="35"/>
        <v>0</v>
      </c>
      <c r="F68" s="20">
        <f t="shared" si="36"/>
        <v>0</v>
      </c>
      <c r="G68" s="9"/>
      <c r="H68" s="10"/>
      <c r="I68" s="11"/>
      <c r="J68" s="11"/>
      <c r="K68" s="12"/>
      <c r="L68" s="13"/>
      <c r="M68" s="14"/>
      <c r="N68" s="14"/>
      <c r="O68" s="15"/>
      <c r="P68" s="16"/>
      <c r="Q68" s="17">
        <f t="shared" si="37"/>
        <v>0</v>
      </c>
      <c r="R68" s="9"/>
      <c r="S68" s="10"/>
      <c r="T68" s="11"/>
      <c r="U68" s="11"/>
      <c r="V68" s="12"/>
      <c r="W68" s="13"/>
      <c r="X68" s="14"/>
      <c r="Y68" s="14"/>
      <c r="Z68" s="15"/>
      <c r="AA68" s="16"/>
      <c r="AB68" s="17">
        <f t="shared" si="38"/>
        <v>0</v>
      </c>
      <c r="AC68" s="9"/>
      <c r="AD68" s="10"/>
      <c r="AE68" s="13"/>
      <c r="AF68" s="16"/>
      <c r="AG68" s="17">
        <f t="shared" si="39"/>
        <v>0</v>
      </c>
      <c r="AH68" s="9"/>
      <c r="AI68" s="10"/>
      <c r="AJ68" s="13"/>
      <c r="AK68" s="16"/>
      <c r="AL68" s="17">
        <f t="shared" si="40"/>
        <v>0</v>
      </c>
      <c r="AM68" s="9"/>
      <c r="AN68" s="10"/>
      <c r="AO68" s="13"/>
      <c r="AP68" s="16"/>
      <c r="AQ68" s="17">
        <f t="shared" si="41"/>
        <v>0</v>
      </c>
    </row>
    <row r="69" spans="1:43" ht="15.75" thickBot="1" x14ac:dyDescent="0.3">
      <c r="A69" s="21">
        <v>67</v>
      </c>
      <c r="B69" s="18">
        <f t="shared" si="42"/>
        <v>0</v>
      </c>
      <c r="C69" s="11">
        <f t="shared" si="33"/>
        <v>0</v>
      </c>
      <c r="D69" s="14">
        <f t="shared" si="34"/>
        <v>0</v>
      </c>
      <c r="E69" s="19">
        <f t="shared" si="35"/>
        <v>0</v>
      </c>
      <c r="F69" s="20">
        <f t="shared" si="36"/>
        <v>0</v>
      </c>
      <c r="G69" s="9"/>
      <c r="H69" s="10"/>
      <c r="I69" s="11"/>
      <c r="J69" s="11"/>
      <c r="K69" s="12"/>
      <c r="L69" s="13"/>
      <c r="M69" s="14"/>
      <c r="N69" s="14"/>
      <c r="O69" s="15"/>
      <c r="P69" s="16"/>
      <c r="Q69" s="17">
        <f t="shared" si="37"/>
        <v>0</v>
      </c>
      <c r="R69" s="9"/>
      <c r="S69" s="10"/>
      <c r="T69" s="11"/>
      <c r="U69" s="11"/>
      <c r="V69" s="12"/>
      <c r="W69" s="13"/>
      <c r="X69" s="14"/>
      <c r="Y69" s="14"/>
      <c r="Z69" s="15"/>
      <c r="AA69" s="16"/>
      <c r="AB69" s="17">
        <f t="shared" si="38"/>
        <v>0</v>
      </c>
      <c r="AC69" s="9"/>
      <c r="AD69" s="10"/>
      <c r="AE69" s="13"/>
      <c r="AF69" s="16"/>
      <c r="AG69" s="17">
        <f t="shared" si="39"/>
        <v>0</v>
      </c>
      <c r="AH69" s="9"/>
      <c r="AI69" s="10"/>
      <c r="AJ69" s="13"/>
      <c r="AK69" s="16"/>
      <c r="AL69" s="17">
        <f t="shared" si="40"/>
        <v>0</v>
      </c>
      <c r="AM69" s="9"/>
      <c r="AN69" s="10"/>
      <c r="AO69" s="13"/>
      <c r="AP69" s="16"/>
      <c r="AQ69" s="17">
        <f t="shared" si="41"/>
        <v>0</v>
      </c>
    </row>
    <row r="70" spans="1:43" ht="15.75" thickBot="1" x14ac:dyDescent="0.3">
      <c r="A70" s="21">
        <v>68</v>
      </c>
      <c r="B70" s="18">
        <f t="shared" si="42"/>
        <v>0</v>
      </c>
      <c r="C70" s="11">
        <f t="shared" si="33"/>
        <v>0</v>
      </c>
      <c r="D70" s="14">
        <f t="shared" si="34"/>
        <v>0</v>
      </c>
      <c r="E70" s="19">
        <f t="shared" si="35"/>
        <v>0</v>
      </c>
      <c r="F70" s="20">
        <f t="shared" si="36"/>
        <v>0</v>
      </c>
      <c r="G70" s="9"/>
      <c r="H70" s="10"/>
      <c r="I70" s="11"/>
      <c r="J70" s="11"/>
      <c r="K70" s="12"/>
      <c r="L70" s="13"/>
      <c r="M70" s="14"/>
      <c r="N70" s="14"/>
      <c r="O70" s="15"/>
      <c r="P70" s="16"/>
      <c r="Q70" s="17">
        <f t="shared" si="37"/>
        <v>0</v>
      </c>
      <c r="R70" s="9"/>
      <c r="S70" s="10"/>
      <c r="T70" s="11"/>
      <c r="U70" s="11"/>
      <c r="V70" s="12"/>
      <c r="W70" s="13"/>
      <c r="X70" s="14"/>
      <c r="Y70" s="14"/>
      <c r="Z70" s="15"/>
      <c r="AA70" s="16"/>
      <c r="AB70" s="17">
        <f t="shared" si="38"/>
        <v>0</v>
      </c>
      <c r="AC70" s="9"/>
      <c r="AD70" s="10"/>
      <c r="AE70" s="13"/>
      <c r="AF70" s="16"/>
      <c r="AG70" s="17">
        <f t="shared" si="39"/>
        <v>0</v>
      </c>
      <c r="AH70" s="9"/>
      <c r="AI70" s="10"/>
      <c r="AJ70" s="13"/>
      <c r="AK70" s="16"/>
      <c r="AL70" s="17">
        <f t="shared" si="40"/>
        <v>0</v>
      </c>
      <c r="AM70" s="9"/>
      <c r="AN70" s="10"/>
      <c r="AO70" s="13"/>
      <c r="AP70" s="16"/>
      <c r="AQ70" s="17">
        <f t="shared" si="41"/>
        <v>0</v>
      </c>
    </row>
    <row r="71" spans="1:43" ht="15.75" thickBot="1" x14ac:dyDescent="0.3">
      <c r="A71" s="21">
        <v>69</v>
      </c>
      <c r="B71" s="18">
        <f t="shared" si="42"/>
        <v>4776886</v>
      </c>
      <c r="C71" s="11">
        <f t="shared" si="33"/>
        <v>0</v>
      </c>
      <c r="D71" s="14">
        <f t="shared" si="34"/>
        <v>0</v>
      </c>
      <c r="E71" s="19">
        <f t="shared" si="35"/>
        <v>0</v>
      </c>
      <c r="F71" s="20">
        <f t="shared" si="36"/>
        <v>4776886</v>
      </c>
      <c r="G71" s="9">
        <v>3191811</v>
      </c>
      <c r="H71" s="10">
        <v>0</v>
      </c>
      <c r="I71" s="11">
        <v>0</v>
      </c>
      <c r="J71" s="11">
        <v>0</v>
      </c>
      <c r="K71" s="12">
        <v>0</v>
      </c>
      <c r="L71" s="13">
        <v>0</v>
      </c>
      <c r="M71" s="14">
        <v>0</v>
      </c>
      <c r="N71" s="14">
        <v>0</v>
      </c>
      <c r="O71" s="15">
        <v>0</v>
      </c>
      <c r="P71" s="16">
        <v>0</v>
      </c>
      <c r="Q71" s="17">
        <f t="shared" si="37"/>
        <v>3191811</v>
      </c>
      <c r="R71" s="9">
        <v>1585075</v>
      </c>
      <c r="S71" s="10">
        <v>0</v>
      </c>
      <c r="T71" s="11">
        <v>0</v>
      </c>
      <c r="U71" s="11">
        <v>0</v>
      </c>
      <c r="V71" s="12">
        <v>0</v>
      </c>
      <c r="W71" s="13">
        <v>0</v>
      </c>
      <c r="X71" s="14">
        <v>0</v>
      </c>
      <c r="Y71" s="14">
        <v>0</v>
      </c>
      <c r="Z71" s="15">
        <v>0</v>
      </c>
      <c r="AA71" s="16">
        <v>0</v>
      </c>
      <c r="AB71" s="17">
        <f t="shared" si="38"/>
        <v>1585075</v>
      </c>
      <c r="AC71" s="9">
        <v>0</v>
      </c>
      <c r="AD71" s="10">
        <v>0</v>
      </c>
      <c r="AE71" s="13">
        <v>0</v>
      </c>
      <c r="AF71" s="16">
        <v>0</v>
      </c>
      <c r="AG71" s="17">
        <v>0</v>
      </c>
      <c r="AH71" s="9">
        <v>0</v>
      </c>
      <c r="AI71" s="10">
        <v>0</v>
      </c>
      <c r="AJ71" s="13">
        <v>0</v>
      </c>
      <c r="AK71" s="16">
        <v>0</v>
      </c>
      <c r="AL71" s="17">
        <v>0</v>
      </c>
      <c r="AM71" s="9">
        <v>0</v>
      </c>
      <c r="AN71" s="10">
        <v>0</v>
      </c>
      <c r="AO71" s="13">
        <v>0</v>
      </c>
      <c r="AP71" s="16">
        <v>0</v>
      </c>
      <c r="AQ71" s="17">
        <f t="shared" si="41"/>
        <v>0</v>
      </c>
    </row>
    <row r="72" spans="1:43" ht="15.75" thickBot="1" x14ac:dyDescent="0.3">
      <c r="A72" s="21">
        <v>70</v>
      </c>
      <c r="B72" s="18">
        <f t="shared" si="42"/>
        <v>0</v>
      </c>
      <c r="C72" s="11">
        <f t="shared" si="33"/>
        <v>0</v>
      </c>
      <c r="D72" s="14">
        <f t="shared" si="34"/>
        <v>0</v>
      </c>
      <c r="E72" s="19">
        <f t="shared" si="35"/>
        <v>0</v>
      </c>
      <c r="F72" s="20">
        <f t="shared" si="36"/>
        <v>0</v>
      </c>
      <c r="G72" s="9"/>
      <c r="H72" s="10"/>
      <c r="I72" s="11"/>
      <c r="J72" s="11"/>
      <c r="K72" s="12"/>
      <c r="L72" s="13"/>
      <c r="M72" s="14"/>
      <c r="N72" s="14"/>
      <c r="O72" s="15"/>
      <c r="P72" s="16"/>
      <c r="Q72" s="17">
        <f t="shared" si="37"/>
        <v>0</v>
      </c>
      <c r="R72" s="9"/>
      <c r="S72" s="10"/>
      <c r="T72" s="11"/>
      <c r="U72" s="11"/>
      <c r="V72" s="12"/>
      <c r="W72" s="13"/>
      <c r="X72" s="14"/>
      <c r="Y72" s="14"/>
      <c r="Z72" s="15"/>
      <c r="AA72" s="16"/>
      <c r="AB72" s="17">
        <f t="shared" si="38"/>
        <v>0</v>
      </c>
      <c r="AC72" s="9"/>
      <c r="AD72" s="10"/>
      <c r="AE72" s="13"/>
      <c r="AF72" s="16"/>
      <c r="AG72" s="17">
        <f t="shared" si="39"/>
        <v>0</v>
      </c>
      <c r="AH72" s="9"/>
      <c r="AI72" s="10"/>
      <c r="AJ72" s="13"/>
      <c r="AK72" s="16"/>
      <c r="AL72" s="17">
        <f t="shared" si="40"/>
        <v>0</v>
      </c>
      <c r="AM72" s="9"/>
      <c r="AN72" s="10"/>
      <c r="AO72" s="13"/>
      <c r="AP72" s="16"/>
      <c r="AQ72" s="17">
        <f t="shared" si="41"/>
        <v>0</v>
      </c>
    </row>
    <row r="73" spans="1:43" ht="15.75" thickBot="1" x14ac:dyDescent="0.3">
      <c r="A73" s="21">
        <v>71</v>
      </c>
      <c r="B73" s="18">
        <f t="shared" si="42"/>
        <v>0</v>
      </c>
      <c r="C73" s="11">
        <f t="shared" si="33"/>
        <v>0</v>
      </c>
      <c r="D73" s="14">
        <f t="shared" si="34"/>
        <v>0</v>
      </c>
      <c r="E73" s="19">
        <f t="shared" si="35"/>
        <v>0</v>
      </c>
      <c r="F73" s="20">
        <f t="shared" si="36"/>
        <v>0</v>
      </c>
      <c r="G73" s="9"/>
      <c r="H73" s="10"/>
      <c r="I73" s="11"/>
      <c r="J73" s="11"/>
      <c r="K73" s="12"/>
      <c r="L73" s="13"/>
      <c r="M73" s="14"/>
      <c r="N73" s="14"/>
      <c r="O73" s="15"/>
      <c r="P73" s="16"/>
      <c r="Q73" s="17">
        <f t="shared" si="37"/>
        <v>0</v>
      </c>
      <c r="R73" s="9"/>
      <c r="S73" s="10"/>
      <c r="T73" s="11"/>
      <c r="U73" s="11"/>
      <c r="V73" s="12"/>
      <c r="W73" s="13"/>
      <c r="X73" s="14"/>
      <c r="Y73" s="14"/>
      <c r="Z73" s="15"/>
      <c r="AA73" s="16"/>
      <c r="AB73" s="17">
        <f t="shared" si="38"/>
        <v>0</v>
      </c>
      <c r="AC73" s="9"/>
      <c r="AD73" s="10"/>
      <c r="AE73" s="13"/>
      <c r="AF73" s="16"/>
      <c r="AG73" s="17">
        <f t="shared" si="39"/>
        <v>0</v>
      </c>
      <c r="AH73" s="9"/>
      <c r="AI73" s="10"/>
      <c r="AJ73" s="13"/>
      <c r="AK73" s="16"/>
      <c r="AL73" s="17">
        <f t="shared" si="40"/>
        <v>0</v>
      </c>
      <c r="AM73" s="9"/>
      <c r="AN73" s="10"/>
      <c r="AO73" s="13"/>
      <c r="AP73" s="16"/>
      <c r="AQ73" s="17">
        <f t="shared" si="41"/>
        <v>0</v>
      </c>
    </row>
    <row r="74" spans="1:43" ht="15.75" thickBot="1" x14ac:dyDescent="0.3">
      <c r="A74" s="21">
        <v>72</v>
      </c>
      <c r="B74" s="18">
        <f t="shared" si="42"/>
        <v>5993033</v>
      </c>
      <c r="C74" s="11">
        <f t="shared" si="33"/>
        <v>145795</v>
      </c>
      <c r="D74" s="14">
        <f t="shared" si="34"/>
        <v>0</v>
      </c>
      <c r="E74" s="19">
        <f t="shared" si="35"/>
        <v>0</v>
      </c>
      <c r="F74" s="20">
        <f t="shared" si="36"/>
        <v>6138828</v>
      </c>
      <c r="G74" s="9">
        <v>2046440</v>
      </c>
      <c r="H74" s="10">
        <v>145795</v>
      </c>
      <c r="I74" s="11">
        <v>0</v>
      </c>
      <c r="J74" s="11">
        <v>0</v>
      </c>
      <c r="K74" s="12">
        <v>0</v>
      </c>
      <c r="L74" s="13">
        <v>0</v>
      </c>
      <c r="M74" s="14">
        <v>0</v>
      </c>
      <c r="N74" s="14">
        <v>0</v>
      </c>
      <c r="O74" s="15">
        <v>0</v>
      </c>
      <c r="P74" s="16">
        <v>0</v>
      </c>
      <c r="Q74" s="17">
        <f t="shared" si="37"/>
        <v>2192235</v>
      </c>
      <c r="R74" s="9">
        <v>1071220</v>
      </c>
      <c r="S74" s="10">
        <v>0</v>
      </c>
      <c r="T74" s="11">
        <v>0</v>
      </c>
      <c r="U74" s="11">
        <v>0</v>
      </c>
      <c r="V74" s="12">
        <v>0</v>
      </c>
      <c r="W74" s="13">
        <v>0</v>
      </c>
      <c r="X74" s="14">
        <v>0</v>
      </c>
      <c r="Y74" s="14">
        <v>0</v>
      </c>
      <c r="Z74" s="15">
        <v>0</v>
      </c>
      <c r="AA74" s="16">
        <v>0</v>
      </c>
      <c r="AB74" s="17">
        <f t="shared" si="38"/>
        <v>1071220</v>
      </c>
      <c r="AC74" s="9">
        <v>1060880</v>
      </c>
      <c r="AD74" s="10">
        <v>0</v>
      </c>
      <c r="AE74" s="13">
        <v>0</v>
      </c>
      <c r="AF74" s="16">
        <v>0</v>
      </c>
      <c r="AG74" s="17">
        <f t="shared" si="39"/>
        <v>1060880</v>
      </c>
      <c r="AH74" s="9">
        <v>1071220</v>
      </c>
      <c r="AI74" s="10">
        <v>0</v>
      </c>
      <c r="AJ74" s="13">
        <v>0</v>
      </c>
      <c r="AK74" s="16">
        <v>0</v>
      </c>
      <c r="AL74" s="17">
        <f t="shared" si="40"/>
        <v>1071220</v>
      </c>
      <c r="AM74" s="9">
        <v>743273</v>
      </c>
      <c r="AN74" s="10">
        <v>0</v>
      </c>
      <c r="AO74" s="13">
        <v>0</v>
      </c>
      <c r="AP74" s="16">
        <v>0</v>
      </c>
      <c r="AQ74" s="17">
        <f t="shared" si="41"/>
        <v>743273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H11"/>
  <sheetViews>
    <sheetView topLeftCell="D1" workbookViewId="0">
      <selection activeCell="H14" sqref="H14"/>
    </sheetView>
  </sheetViews>
  <sheetFormatPr defaultColWidth="8.85546875" defaultRowHeight="12.75" x14ac:dyDescent="0.2"/>
  <cols>
    <col min="1" max="1" width="34.42578125" style="33" bestFit="1" customWidth="1"/>
    <col min="2" max="2" width="33.7109375" style="33" bestFit="1" customWidth="1"/>
    <col min="3" max="3" width="29.85546875" style="33" bestFit="1" customWidth="1"/>
    <col min="4" max="4" width="54.5703125" style="33" bestFit="1" customWidth="1"/>
    <col min="5" max="5" width="61.140625" style="33" bestFit="1" customWidth="1"/>
    <col min="6" max="6" width="22.140625" style="33" bestFit="1" customWidth="1"/>
    <col min="7" max="7" width="23.42578125" style="33" bestFit="1" customWidth="1"/>
    <col min="8" max="8" width="17.28515625" style="33" bestFit="1" customWidth="1"/>
    <col min="9" max="16384" width="8.85546875" style="33"/>
  </cols>
  <sheetData>
    <row r="1" spans="1:8" x14ac:dyDescent="0.2">
      <c r="A1" s="36" t="s">
        <v>78</v>
      </c>
      <c r="B1" s="36" t="s">
        <v>79</v>
      </c>
      <c r="C1" s="36" t="s">
        <v>80</v>
      </c>
      <c r="D1" s="36" t="s">
        <v>81</v>
      </c>
      <c r="E1" s="36" t="s">
        <v>82</v>
      </c>
      <c r="F1" s="36" t="s">
        <v>83</v>
      </c>
      <c r="G1" s="36" t="s">
        <v>84</v>
      </c>
      <c r="H1" s="36" t="s">
        <v>85</v>
      </c>
    </row>
    <row r="2" spans="1:8" ht="38.25" x14ac:dyDescent="0.2">
      <c r="A2" s="31" t="s">
        <v>77</v>
      </c>
      <c r="B2" s="31" t="s">
        <v>7</v>
      </c>
      <c r="C2" s="32" t="s">
        <v>13</v>
      </c>
      <c r="D2" s="31" t="s">
        <v>15</v>
      </c>
      <c r="E2" s="31" t="s">
        <v>16</v>
      </c>
      <c r="F2" s="31" t="s">
        <v>19</v>
      </c>
      <c r="G2" s="31" t="s">
        <v>22</v>
      </c>
      <c r="H2" s="31" t="s">
        <v>33</v>
      </c>
    </row>
    <row r="3" spans="1:8" x14ac:dyDescent="0.2">
      <c r="A3" s="34" t="s">
        <v>58</v>
      </c>
      <c r="B3" s="34" t="s">
        <v>59</v>
      </c>
      <c r="C3" s="35" t="s">
        <v>60</v>
      </c>
      <c r="D3" s="34" t="s">
        <v>61</v>
      </c>
      <c r="E3" s="34" t="s">
        <v>61</v>
      </c>
      <c r="F3" s="34" t="s">
        <v>61</v>
      </c>
      <c r="G3" s="34" t="s">
        <v>61</v>
      </c>
      <c r="H3" s="34" t="s">
        <v>61</v>
      </c>
    </row>
    <row r="4" spans="1:8" x14ac:dyDescent="0.2">
      <c r="A4" s="34" t="s">
        <v>62</v>
      </c>
      <c r="B4" s="34" t="s">
        <v>63</v>
      </c>
      <c r="C4" s="34" t="s">
        <v>64</v>
      </c>
      <c r="D4" s="34" t="s">
        <v>65</v>
      </c>
      <c r="E4" s="34" t="s">
        <v>65</v>
      </c>
      <c r="F4" s="34" t="s">
        <v>65</v>
      </c>
      <c r="G4" s="34" t="s">
        <v>65</v>
      </c>
      <c r="H4" s="34" t="s">
        <v>65</v>
      </c>
    </row>
    <row r="5" spans="1:8" ht="25.5" x14ac:dyDescent="0.2">
      <c r="A5" s="34" t="s">
        <v>66</v>
      </c>
      <c r="B5" s="34" t="s">
        <v>67</v>
      </c>
      <c r="C5" s="34" t="s">
        <v>68</v>
      </c>
      <c r="D5" s="35" t="s">
        <v>69</v>
      </c>
      <c r="E5" s="35"/>
      <c r="F5" s="35"/>
      <c r="G5" s="35"/>
      <c r="H5" s="35"/>
    </row>
    <row r="6" spans="1:8" x14ac:dyDescent="0.2">
      <c r="B6" s="34" t="s">
        <v>70</v>
      </c>
      <c r="C6" s="34" t="s">
        <v>71</v>
      </c>
    </row>
    <row r="7" spans="1:8" x14ac:dyDescent="0.2">
      <c r="C7" s="34" t="s">
        <v>72</v>
      </c>
    </row>
    <row r="8" spans="1:8" x14ac:dyDescent="0.2">
      <c r="C8" s="34" t="s">
        <v>73</v>
      </c>
    </row>
    <row r="9" spans="1:8" x14ac:dyDescent="0.2">
      <c r="C9" s="34" t="s">
        <v>74</v>
      </c>
    </row>
    <row r="10" spans="1:8" x14ac:dyDescent="0.2">
      <c r="C10" s="34" t="s">
        <v>75</v>
      </c>
    </row>
    <row r="11" spans="1:8" x14ac:dyDescent="0.2">
      <c r="C11" s="34" t="s">
        <v>76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Springs Project Info 2018-19</vt:lpstr>
      <vt:lpstr>Springs Project Funding 2018-19</vt:lpstr>
      <vt:lpstr>Data Validation</vt:lpstr>
      <vt:lpstr>'Springs Project Info 2018-19'!Print_Area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kpmorris</dc:creator>
  <cp:lastModifiedBy>SpeasFrost, Shanin</cp:lastModifiedBy>
  <cp:lastPrinted>2018-05-03T13:20:08Z</cp:lastPrinted>
  <dcterms:created xsi:type="dcterms:W3CDTF">2018-02-02T15:40:23Z</dcterms:created>
  <dcterms:modified xsi:type="dcterms:W3CDTF">2018-05-22T18:27:48Z</dcterms:modified>
</cp:coreProperties>
</file>