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 codeName="{C999D3B4-68BB-379E-E534-F0D661931E69}"/>
  <workbookPr codeName="ThisWorkbook"/>
  <mc:AlternateContent xmlns:mc="http://schemas.openxmlformats.org/markup-compatibility/2006">
    <mc:Choice Requires="x15">
      <x15ac:absPath xmlns:x15ac="http://schemas.microsoft.com/office/spreadsheetml/2010/11/ac" url="V:\Webpage Docs\pss\pcp\procedures\"/>
    </mc:Choice>
  </mc:AlternateContent>
  <bookViews>
    <workbookView xWindow="1020" yWindow="60" windowWidth="11355" windowHeight="8700"/>
  </bookViews>
  <sheets>
    <sheet name="Instructions-Definitions" sheetId="57" r:id="rId1"/>
    <sheet name="T1A - Site Summary" sheetId="61" r:id="rId2"/>
    <sheet name="T1B - Site Performance Summary" sheetId="62" r:id="rId3"/>
    <sheet name="T1C - Treatment Well Details" sheetId="31" r:id="rId4"/>
    <sheet name="T1D - Process Summary" sheetId="58" r:id="rId5"/>
    <sheet name="T1E - Maintenance Summary" sheetId="56" r:id="rId6"/>
    <sheet name="T2 - GWR Performance" sheetId="43" r:id="rId7"/>
    <sheet name="T3A - AS Performance" sheetId="44" r:id="rId8"/>
    <sheet name="T3B - SVE Performance" sheetId="63" r:id="rId9"/>
    <sheet name="T3C - MPX Performance" sheetId="64" r:id="rId10"/>
    <sheet name="T4 - GW Elevation (FP)" sheetId="45" r:id="rId11"/>
    <sheet name="T4A - GW Elevation (No FP)" sheetId="46" r:id="rId12"/>
    <sheet name="T5 - GWR Analytical" sheetId="47" r:id="rId13"/>
    <sheet name="T6 - MW Analytical " sheetId="48" r:id="rId14"/>
    <sheet name="T7 - SVE Analytical " sheetId="49" r:id="rId15"/>
    <sheet name="T8 - SVE-MPX Well" sheetId="50" r:id="rId16"/>
    <sheet name="T9 - AS Well" sheetId="51" r:id="rId17"/>
    <sheet name="T10 - GWR RW" sheetId="55" r:id="rId18"/>
    <sheet name="T11 - System Influence" sheetId="52" r:id="rId19"/>
  </sheets>
  <definedNames>
    <definedName name="BDL" localSheetId="17" function="1" xlm="1">'T10 - GWR RW'!BDL</definedName>
    <definedName name="BDL" function="1" xlm="1">[0]!BDL</definedName>
    <definedName name="BLANK4" xlm="1">#REF!</definedName>
    <definedName name="CHART_PLOT" description="Macro recorded 1/28/99 by Network Copy FDEP" xlm="1">#REF!</definedName>
    <definedName name="_xlnm.Print_Area" localSheetId="17">'T10 - GWR RW'!$A$1:$M$41</definedName>
    <definedName name="_xlnm.Print_Area" localSheetId="18">'T11 - System Influence'!$A$1:$Q$39</definedName>
    <definedName name="_xlnm.Print_Area" localSheetId="1">'T1A - Site Summary'!$A$1:$I$51</definedName>
    <definedName name="_xlnm.Print_Titles" localSheetId="17">'T10 - GWR RW'!$1:$14</definedName>
    <definedName name="_xlnm.Print_Titles" localSheetId="6">'T2 - GWR Performance'!$1:$10</definedName>
    <definedName name="_xlnm.Print_Titles" localSheetId="10">'T4 - GW Elevation (FP)'!$1:$13</definedName>
    <definedName name="_xlnm.Print_Titles" localSheetId="12">'T5 - GWR Analytical'!$1:$8</definedName>
    <definedName name="_xlnm.Print_Titles" localSheetId="13">'T6 - MW Analytical '!$1:$9</definedName>
    <definedName name="_xlnm.Print_Titles" localSheetId="14">'T7 - SVE Analytical '!$1:$8</definedName>
    <definedName name="_xlnm.Print_Titles" localSheetId="15">'T8 - SVE-MPX Well'!$1:$15</definedName>
    <definedName name="_xlnm.Print_Titles" localSheetId="16">'T9 - AS Well'!$1:$15</definedName>
    <definedName name="_xlnm.Recorder">#REF!</definedName>
    <definedName name="TEMP" description="Macro recorded 1/28/99 by Network Copy FDEP" xlm="1">#REF!</definedName>
    <definedName name="TEMP2" description="Macro recorded 1/28/99 by Network Copy FDEP" xlm="1">#REF!</definedName>
    <definedName name="TEMP3" description="Macro recorded 1/28/99 by Network Copy FDEP" xlm="1">#REF!</definedName>
  </definedNames>
  <calcPr calcId="171027"/>
</workbook>
</file>

<file path=xl/calcChain.xml><?xml version="1.0" encoding="utf-8"?>
<calcChain xmlns="http://schemas.openxmlformats.org/spreadsheetml/2006/main">
  <c r="E5" i="56" l="1"/>
  <c r="H20" i="61"/>
  <c r="H24" i="61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K4" i="64"/>
  <c r="K4" i="63"/>
  <c r="K4" i="44"/>
  <c r="H4" i="43"/>
  <c r="E6" i="56"/>
  <c r="B5" i="56"/>
  <c r="C3" i="58"/>
  <c r="B3" i="31"/>
  <c r="C4" i="62"/>
  <c r="H3" i="58"/>
  <c r="E3" i="31"/>
  <c r="L4" i="62"/>
  <c r="L3" i="62"/>
  <c r="B6" i="56"/>
  <c r="B4" i="56"/>
  <c r="D18" i="31"/>
  <c r="L16" i="43"/>
  <c r="M16" i="43"/>
  <c r="O16" i="43"/>
  <c r="L17" i="43"/>
  <c r="M17" i="43"/>
  <c r="O17" i="43"/>
  <c r="L18" i="43"/>
  <c r="M18" i="43"/>
  <c r="O18" i="43"/>
  <c r="L19" i="43"/>
  <c r="M19" i="43"/>
  <c r="O19" i="43"/>
  <c r="L20" i="43"/>
  <c r="M20" i="43"/>
  <c r="O20" i="43"/>
  <c r="L21" i="43"/>
  <c r="M21" i="43"/>
  <c r="O21" i="43"/>
  <c r="L22" i="43"/>
  <c r="M22" i="43"/>
  <c r="O22" i="43"/>
  <c r="L23" i="43"/>
  <c r="M23" i="43"/>
  <c r="O23" i="43"/>
  <c r="L24" i="43"/>
  <c r="M24" i="43"/>
  <c r="O24" i="43"/>
  <c r="L25" i="43"/>
  <c r="M25" i="43"/>
  <c r="O25" i="43"/>
  <c r="L26" i="43"/>
  <c r="M26" i="43"/>
  <c r="O26" i="43"/>
  <c r="L27" i="43"/>
  <c r="M27" i="43"/>
  <c r="O27" i="43"/>
  <c r="L28" i="43"/>
  <c r="M28" i="43"/>
  <c r="O28" i="43"/>
  <c r="L29" i="43"/>
  <c r="M29" i="43"/>
  <c r="O29" i="43"/>
  <c r="L30" i="43"/>
  <c r="M30" i="43"/>
  <c r="O30" i="43"/>
  <c r="L31" i="43"/>
  <c r="M31" i="43"/>
  <c r="O31" i="43"/>
  <c r="L32" i="43"/>
  <c r="M32" i="43"/>
  <c r="O32" i="43"/>
  <c r="L33" i="43"/>
  <c r="M33" i="43"/>
  <c r="O33" i="43"/>
  <c r="L34" i="43"/>
  <c r="M34" i="43"/>
  <c r="O34" i="43"/>
  <c r="L35" i="43"/>
  <c r="M35" i="43"/>
  <c r="O35" i="43"/>
  <c r="L36" i="43"/>
  <c r="M36" i="43"/>
  <c r="O36" i="43"/>
  <c r="L37" i="43"/>
  <c r="M37" i="43"/>
  <c r="O37" i="43"/>
  <c r="L38" i="43"/>
  <c r="M38" i="43"/>
  <c r="O38" i="43"/>
  <c r="L39" i="43"/>
  <c r="M39" i="43"/>
  <c r="O39" i="43"/>
  <c r="L40" i="43"/>
  <c r="M40" i="43"/>
  <c r="O40" i="43"/>
  <c r="L41" i="43"/>
  <c r="M41" i="43"/>
  <c r="O41" i="43"/>
  <c r="L42" i="43"/>
  <c r="M42" i="43"/>
  <c r="O42" i="43"/>
  <c r="L43" i="43"/>
  <c r="M43" i="43"/>
  <c r="O43" i="43"/>
  <c r="L44" i="43"/>
  <c r="M44" i="43"/>
  <c r="O44" i="43"/>
  <c r="L45" i="43"/>
  <c r="M45" i="43"/>
  <c r="O45" i="43"/>
  <c r="L46" i="43"/>
  <c r="M46" i="43"/>
  <c r="O46" i="43"/>
  <c r="L47" i="43"/>
  <c r="M47" i="43"/>
  <c r="O47" i="43"/>
  <c r="L48" i="43"/>
  <c r="M48" i="43"/>
  <c r="O48" i="43"/>
  <c r="L49" i="43"/>
  <c r="M49" i="43"/>
  <c r="O49" i="43"/>
  <c r="L50" i="43"/>
  <c r="M50" i="43"/>
  <c r="O50" i="43"/>
  <c r="L51" i="43"/>
  <c r="M51" i="43"/>
  <c r="O51" i="43"/>
  <c r="L52" i="43"/>
  <c r="M52" i="43"/>
  <c r="O52" i="43"/>
  <c r="L53" i="43"/>
  <c r="M53" i="43"/>
  <c r="O53" i="43"/>
  <c r="L54" i="43"/>
  <c r="M54" i="43"/>
  <c r="O54" i="43"/>
  <c r="L55" i="43"/>
  <c r="M55" i="43"/>
  <c r="O55" i="43"/>
  <c r="L56" i="43"/>
  <c r="M56" i="43"/>
  <c r="O56" i="43"/>
  <c r="L57" i="43"/>
  <c r="M57" i="43"/>
  <c r="O57" i="43"/>
  <c r="L58" i="43"/>
  <c r="M58" i="43"/>
  <c r="O58" i="43"/>
  <c r="L59" i="43"/>
  <c r="M59" i="43"/>
  <c r="O59" i="43"/>
  <c r="L60" i="43"/>
  <c r="M60" i="43"/>
  <c r="O60" i="43"/>
  <c r="L61" i="43"/>
  <c r="M61" i="43"/>
  <c r="O61" i="43"/>
  <c r="L62" i="43"/>
  <c r="M62" i="43"/>
  <c r="O62" i="43"/>
  <c r="L63" i="43"/>
  <c r="M63" i="43"/>
  <c r="O63" i="43"/>
  <c r="L64" i="43"/>
  <c r="M64" i="43"/>
  <c r="O64" i="43"/>
  <c r="L65" i="43"/>
  <c r="M65" i="43"/>
  <c r="O6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B16" i="43"/>
  <c r="C16" i="43"/>
  <c r="B17" i="43"/>
  <c r="C17" i="43"/>
  <c r="B18" i="43"/>
  <c r="C18" i="43"/>
  <c r="B19" i="43"/>
  <c r="C19" i="43"/>
  <c r="B20" i="43"/>
  <c r="C20" i="43"/>
  <c r="B21" i="43"/>
  <c r="C21" i="43"/>
  <c r="B22" i="43"/>
  <c r="C22" i="43"/>
  <c r="B23" i="43"/>
  <c r="C23" i="43"/>
  <c r="B24" i="43"/>
  <c r="C24" i="43"/>
  <c r="B25" i="43"/>
  <c r="C25" i="43"/>
  <c r="B26" i="43"/>
  <c r="C26" i="43"/>
  <c r="B27" i="43"/>
  <c r="C27" i="43"/>
  <c r="B28" i="43"/>
  <c r="C28" i="43"/>
  <c r="B29" i="43"/>
  <c r="C29" i="43"/>
  <c r="B30" i="43"/>
  <c r="C30" i="43"/>
  <c r="B31" i="43"/>
  <c r="C31" i="43"/>
  <c r="B32" i="43"/>
  <c r="C32" i="43"/>
  <c r="B33" i="43"/>
  <c r="C33" i="43"/>
  <c r="B34" i="43"/>
  <c r="C34" i="43"/>
  <c r="B35" i="43"/>
  <c r="C35" i="43"/>
  <c r="B36" i="43"/>
  <c r="C36" i="43"/>
  <c r="B37" i="43"/>
  <c r="C37" i="43"/>
  <c r="B38" i="43"/>
  <c r="C38" i="43"/>
  <c r="B39" i="43"/>
  <c r="C39" i="43"/>
  <c r="B40" i="43"/>
  <c r="C40" i="43"/>
  <c r="B41" i="43"/>
  <c r="C41" i="43"/>
  <c r="B42" i="43"/>
  <c r="C42" i="43"/>
  <c r="B43" i="43"/>
  <c r="C43" i="43"/>
  <c r="B44" i="43"/>
  <c r="C44" i="43"/>
  <c r="B45" i="43"/>
  <c r="C45" i="43"/>
  <c r="B46" i="43"/>
  <c r="C46" i="43"/>
  <c r="B47" i="43"/>
  <c r="C47" i="43"/>
  <c r="B48" i="43"/>
  <c r="C48" i="43"/>
  <c r="B49" i="43"/>
  <c r="C49" i="43"/>
  <c r="B50" i="43"/>
  <c r="C50" i="43"/>
  <c r="B51" i="43"/>
  <c r="C51" i="43"/>
  <c r="B52" i="43"/>
  <c r="C52" i="43"/>
  <c r="B53" i="43"/>
  <c r="C53" i="43"/>
  <c r="B54" i="43"/>
  <c r="C54" i="43"/>
  <c r="B55" i="43"/>
  <c r="C55" i="43"/>
  <c r="B56" i="43"/>
  <c r="C56" i="43"/>
  <c r="B57" i="43"/>
  <c r="C57" i="43"/>
  <c r="B58" i="43"/>
  <c r="C58" i="43"/>
  <c r="B59" i="43"/>
  <c r="C59" i="43"/>
  <c r="B60" i="43"/>
  <c r="C60" i="43"/>
  <c r="B61" i="43"/>
  <c r="C61" i="43"/>
  <c r="B62" i="43"/>
  <c r="C62" i="43"/>
  <c r="B63" i="43"/>
  <c r="C63" i="43"/>
  <c r="B64" i="43"/>
  <c r="C64" i="43"/>
  <c r="B65" i="43"/>
  <c r="C6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N49" i="64"/>
  <c r="N48" i="64"/>
  <c r="N47" i="64"/>
  <c r="N46" i="64"/>
  <c r="N45" i="64"/>
  <c r="N44" i="64"/>
  <c r="N43" i="64"/>
  <c r="N42" i="64"/>
  <c r="N41" i="64"/>
  <c r="N40" i="64"/>
  <c r="N39" i="64"/>
  <c r="N38" i="64"/>
  <c r="N37" i="64"/>
  <c r="N36" i="64"/>
  <c r="N35" i="64"/>
  <c r="N34" i="64"/>
  <c r="N33" i="64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N16" i="63"/>
  <c r="N15" i="63"/>
  <c r="N14" i="63"/>
  <c r="N16" i="44"/>
  <c r="N17" i="44"/>
  <c r="N18" i="44"/>
  <c r="N19" i="44"/>
  <c r="N20" i="44"/>
  <c r="N21" i="44"/>
  <c r="N22" i="44"/>
  <c r="N23" i="44"/>
  <c r="N24" i="44"/>
  <c r="N25" i="44"/>
  <c r="N26" i="44"/>
  <c r="N27" i="44"/>
  <c r="N28" i="44"/>
  <c r="N29" i="44"/>
  <c r="N30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47" i="44"/>
  <c r="N48" i="44"/>
  <c r="N49" i="44"/>
  <c r="E4" i="56"/>
  <c r="K49" i="64"/>
  <c r="K48" i="64"/>
  <c r="K47" i="64"/>
  <c r="K46" i="64"/>
  <c r="K45" i="64"/>
  <c r="K44" i="64"/>
  <c r="K43" i="64"/>
  <c r="K42" i="64"/>
  <c r="K41" i="64"/>
  <c r="K40" i="64"/>
  <c r="K39" i="64"/>
  <c r="K38" i="64"/>
  <c r="K37" i="64"/>
  <c r="K36" i="64"/>
  <c r="K35" i="64"/>
  <c r="K34" i="64"/>
  <c r="K33" i="64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49" i="63"/>
  <c r="K48" i="63"/>
  <c r="K47" i="63"/>
  <c r="K46" i="63"/>
  <c r="K45" i="63"/>
  <c r="K44" i="63"/>
  <c r="K43" i="63"/>
  <c r="K42" i="63"/>
  <c r="K41" i="63"/>
  <c r="K40" i="63"/>
  <c r="K39" i="63"/>
  <c r="K38" i="63"/>
  <c r="K37" i="63"/>
  <c r="K36" i="63"/>
  <c r="K35" i="63"/>
  <c r="K34" i="63"/>
  <c r="K33" i="63"/>
  <c r="K32" i="63"/>
  <c r="K31" i="63"/>
  <c r="K30" i="63"/>
  <c r="K29" i="63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16" i="44"/>
  <c r="B13" i="44"/>
  <c r="B14" i="44"/>
  <c r="B15" i="44"/>
  <c r="C13" i="44"/>
  <c r="C14" i="44"/>
  <c r="C15" i="44"/>
  <c r="O15" i="43"/>
  <c r="M49" i="64"/>
  <c r="J49" i="64"/>
  <c r="C49" i="64"/>
  <c r="B49" i="64"/>
  <c r="M48" i="64"/>
  <c r="J48" i="64"/>
  <c r="C48" i="64"/>
  <c r="B48" i="64"/>
  <c r="M47" i="64"/>
  <c r="J47" i="64"/>
  <c r="C47" i="64"/>
  <c r="B47" i="64"/>
  <c r="M46" i="64"/>
  <c r="J46" i="64"/>
  <c r="C46" i="64"/>
  <c r="B46" i="64"/>
  <c r="M43" i="64"/>
  <c r="J43" i="64"/>
  <c r="C43" i="64"/>
  <c r="B43" i="64"/>
  <c r="M42" i="64"/>
  <c r="J42" i="64"/>
  <c r="C42" i="64"/>
  <c r="B42" i="64"/>
  <c r="M41" i="64"/>
  <c r="J41" i="64"/>
  <c r="C41" i="64"/>
  <c r="B41" i="64"/>
  <c r="M40" i="64"/>
  <c r="J40" i="64"/>
  <c r="C40" i="64"/>
  <c r="B40" i="64"/>
  <c r="M39" i="64"/>
  <c r="J39" i="64"/>
  <c r="C39" i="64"/>
  <c r="B39" i="64"/>
  <c r="M38" i="64"/>
  <c r="J38" i="64"/>
  <c r="C38" i="64"/>
  <c r="B38" i="64"/>
  <c r="M37" i="64"/>
  <c r="J37" i="64"/>
  <c r="C37" i="64"/>
  <c r="B37" i="64"/>
  <c r="M36" i="64"/>
  <c r="J36" i="64"/>
  <c r="C36" i="64"/>
  <c r="B36" i="64"/>
  <c r="M35" i="64"/>
  <c r="J35" i="64"/>
  <c r="C35" i="64"/>
  <c r="B35" i="64"/>
  <c r="M34" i="64"/>
  <c r="J34" i="64"/>
  <c r="C34" i="64"/>
  <c r="B34" i="64"/>
  <c r="M33" i="64"/>
  <c r="J33" i="64"/>
  <c r="C33" i="64"/>
  <c r="B33" i="64"/>
  <c r="M32" i="64"/>
  <c r="J32" i="64"/>
  <c r="C32" i="64"/>
  <c r="B32" i="64"/>
  <c r="M31" i="64"/>
  <c r="J31" i="64"/>
  <c r="C31" i="64"/>
  <c r="B31" i="64"/>
  <c r="M30" i="64"/>
  <c r="J30" i="64"/>
  <c r="C30" i="64"/>
  <c r="B30" i="64"/>
  <c r="M29" i="64"/>
  <c r="J29" i="64"/>
  <c r="C29" i="64"/>
  <c r="B29" i="64"/>
  <c r="M28" i="64"/>
  <c r="J28" i="64"/>
  <c r="C28" i="64"/>
  <c r="B28" i="64"/>
  <c r="M27" i="64"/>
  <c r="J27" i="64"/>
  <c r="C27" i="64"/>
  <c r="B27" i="64"/>
  <c r="M26" i="64"/>
  <c r="J26" i="64"/>
  <c r="C26" i="64"/>
  <c r="B26" i="64"/>
  <c r="M25" i="64"/>
  <c r="J25" i="64"/>
  <c r="C25" i="64"/>
  <c r="B25" i="64"/>
  <c r="M24" i="64"/>
  <c r="J24" i="64"/>
  <c r="C24" i="64"/>
  <c r="B24" i="64"/>
  <c r="M23" i="64"/>
  <c r="J23" i="64"/>
  <c r="C23" i="64"/>
  <c r="B23" i="64"/>
  <c r="M22" i="64"/>
  <c r="J22" i="64"/>
  <c r="C22" i="64"/>
  <c r="B22" i="64"/>
  <c r="M21" i="64"/>
  <c r="J21" i="64"/>
  <c r="C21" i="64"/>
  <c r="B21" i="64"/>
  <c r="M20" i="64"/>
  <c r="J20" i="64"/>
  <c r="C20" i="64"/>
  <c r="B20" i="64"/>
  <c r="M19" i="64"/>
  <c r="J19" i="64"/>
  <c r="C19" i="64"/>
  <c r="B19" i="64"/>
  <c r="M18" i="64"/>
  <c r="J18" i="64"/>
  <c r="C18" i="64"/>
  <c r="B18" i="64"/>
  <c r="M17" i="64"/>
  <c r="J17" i="64"/>
  <c r="C17" i="64"/>
  <c r="B17" i="64"/>
  <c r="M16" i="64"/>
  <c r="J16" i="64"/>
  <c r="C16" i="64"/>
  <c r="B16" i="64"/>
  <c r="M15" i="64"/>
  <c r="J15" i="64"/>
  <c r="C15" i="64"/>
  <c r="B15" i="64"/>
  <c r="M14" i="64"/>
  <c r="J14" i="64"/>
  <c r="C13" i="64"/>
  <c r="B13" i="64"/>
  <c r="C5" i="64"/>
  <c r="C4" i="64"/>
  <c r="M49" i="63"/>
  <c r="J49" i="63"/>
  <c r="C49" i="63"/>
  <c r="B49" i="63"/>
  <c r="M48" i="63"/>
  <c r="J48" i="63"/>
  <c r="C48" i="63"/>
  <c r="B48" i="63"/>
  <c r="M47" i="63"/>
  <c r="J47" i="63"/>
  <c r="C47" i="63"/>
  <c r="B47" i="63"/>
  <c r="M46" i="63"/>
  <c r="J46" i="63"/>
  <c r="C46" i="63"/>
  <c r="B46" i="63"/>
  <c r="M43" i="63"/>
  <c r="J43" i="63"/>
  <c r="C43" i="63"/>
  <c r="B43" i="63"/>
  <c r="M42" i="63"/>
  <c r="J42" i="63"/>
  <c r="C42" i="63"/>
  <c r="B42" i="63"/>
  <c r="M41" i="63"/>
  <c r="J41" i="63"/>
  <c r="C41" i="63"/>
  <c r="B41" i="63"/>
  <c r="M40" i="63"/>
  <c r="J40" i="63"/>
  <c r="C40" i="63"/>
  <c r="B40" i="63"/>
  <c r="M39" i="63"/>
  <c r="J39" i="63"/>
  <c r="C39" i="63"/>
  <c r="B39" i="63"/>
  <c r="M38" i="63"/>
  <c r="J38" i="63"/>
  <c r="C38" i="63"/>
  <c r="B38" i="63"/>
  <c r="M37" i="63"/>
  <c r="J37" i="63"/>
  <c r="C37" i="63"/>
  <c r="B37" i="63"/>
  <c r="M36" i="63"/>
  <c r="J36" i="63"/>
  <c r="C36" i="63"/>
  <c r="B36" i="63"/>
  <c r="M35" i="63"/>
  <c r="J35" i="63"/>
  <c r="C35" i="63"/>
  <c r="B35" i="63"/>
  <c r="M34" i="63"/>
  <c r="J34" i="63"/>
  <c r="C34" i="63"/>
  <c r="B34" i="63"/>
  <c r="M33" i="63"/>
  <c r="J33" i="63"/>
  <c r="C33" i="63"/>
  <c r="B33" i="63"/>
  <c r="M32" i="63"/>
  <c r="J32" i="63"/>
  <c r="C32" i="63"/>
  <c r="B32" i="63"/>
  <c r="M31" i="63"/>
  <c r="J31" i="63"/>
  <c r="C31" i="63"/>
  <c r="B31" i="63"/>
  <c r="M30" i="63"/>
  <c r="J30" i="63"/>
  <c r="C30" i="63"/>
  <c r="B30" i="63"/>
  <c r="M29" i="63"/>
  <c r="J29" i="63"/>
  <c r="C29" i="63"/>
  <c r="B29" i="63"/>
  <c r="M28" i="63"/>
  <c r="J28" i="63"/>
  <c r="C28" i="63"/>
  <c r="B28" i="63"/>
  <c r="M27" i="63"/>
  <c r="J27" i="63"/>
  <c r="C27" i="63"/>
  <c r="B27" i="63"/>
  <c r="M26" i="63"/>
  <c r="J26" i="63"/>
  <c r="C26" i="63"/>
  <c r="B26" i="63"/>
  <c r="M25" i="63"/>
  <c r="J25" i="63"/>
  <c r="C25" i="63"/>
  <c r="B25" i="63"/>
  <c r="M24" i="63"/>
  <c r="J24" i="63"/>
  <c r="C24" i="63"/>
  <c r="B24" i="63"/>
  <c r="M23" i="63"/>
  <c r="J23" i="63"/>
  <c r="C23" i="63"/>
  <c r="B23" i="63"/>
  <c r="M22" i="63"/>
  <c r="J22" i="63"/>
  <c r="C22" i="63"/>
  <c r="B22" i="63"/>
  <c r="M21" i="63"/>
  <c r="J21" i="63"/>
  <c r="C21" i="63"/>
  <c r="B21" i="63"/>
  <c r="M20" i="63"/>
  <c r="J20" i="63"/>
  <c r="C20" i="63"/>
  <c r="B20" i="63"/>
  <c r="M19" i="63"/>
  <c r="J19" i="63"/>
  <c r="C19" i="63"/>
  <c r="B19" i="63"/>
  <c r="M18" i="63"/>
  <c r="J18" i="63"/>
  <c r="C18" i="63"/>
  <c r="B18" i="63"/>
  <c r="M17" i="63"/>
  <c r="J17" i="63"/>
  <c r="C17" i="63"/>
  <c r="B17" i="63"/>
  <c r="M16" i="63"/>
  <c r="J16" i="63"/>
  <c r="C16" i="63"/>
  <c r="B16" i="63"/>
  <c r="M15" i="63"/>
  <c r="J15" i="63"/>
  <c r="C15" i="63"/>
  <c r="B15" i="63"/>
  <c r="M14" i="63"/>
  <c r="J14" i="63"/>
  <c r="C13" i="63"/>
  <c r="B13" i="63"/>
  <c r="C5" i="63"/>
  <c r="C4" i="63"/>
  <c r="J14" i="44"/>
  <c r="M14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2" i="44"/>
  <c r="M43" i="44"/>
  <c r="M46" i="44"/>
  <c r="M47" i="44"/>
  <c r="M48" i="44"/>
  <c r="M49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6" i="44"/>
  <c r="J47" i="44"/>
  <c r="J48" i="44"/>
  <c r="J49" i="44"/>
  <c r="G4" i="55"/>
  <c r="I4" i="51"/>
  <c r="I4" i="50"/>
  <c r="H4" i="49"/>
  <c r="K4" i="48"/>
  <c r="J4" i="47"/>
  <c r="J3" i="46"/>
  <c r="K4" i="45"/>
  <c r="C5" i="44"/>
  <c r="C5" i="43"/>
  <c r="H2" i="58"/>
  <c r="E2" i="31"/>
  <c r="C5" i="62"/>
  <c r="C3" i="62"/>
  <c r="C5" i="52"/>
  <c r="C4" i="55"/>
  <c r="C4" i="51"/>
  <c r="C4" i="50"/>
  <c r="C4" i="49"/>
  <c r="C4" i="48"/>
  <c r="C4" i="47"/>
  <c r="B3" i="46"/>
  <c r="B4" i="45"/>
  <c r="C4" i="44"/>
  <c r="C4" i="43"/>
  <c r="C2" i="58"/>
  <c r="B2" i="31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P28" i="47"/>
  <c r="P29" i="47"/>
  <c r="P30" i="47"/>
  <c r="P31" i="47"/>
  <c r="P32" i="47"/>
  <c r="P33" i="47"/>
  <c r="P34" i="47"/>
  <c r="P35" i="47"/>
  <c r="P36" i="47"/>
  <c r="P37" i="47"/>
  <c r="P38" i="47"/>
  <c r="P11" i="47"/>
  <c r="P10" i="47"/>
  <c r="U39" i="45"/>
  <c r="R39" i="45"/>
  <c r="T39" i="45" s="1"/>
  <c r="U34" i="45"/>
  <c r="R34" i="45"/>
  <c r="T34" i="45"/>
  <c r="U33" i="45"/>
  <c r="R33" i="45"/>
  <c r="T33" i="45" s="1"/>
  <c r="U32" i="45"/>
  <c r="R32" i="45"/>
  <c r="T32" i="45" s="1"/>
  <c r="U31" i="45"/>
  <c r="R31" i="45"/>
  <c r="T31" i="45" s="1"/>
  <c r="U30" i="45"/>
  <c r="R30" i="45"/>
  <c r="T30" i="45"/>
  <c r="U29" i="45"/>
  <c r="R29" i="45"/>
  <c r="T29" i="45" s="1"/>
  <c r="U28" i="45"/>
  <c r="R28" i="45"/>
  <c r="T28" i="45" s="1"/>
  <c r="U27" i="45"/>
  <c r="R27" i="45"/>
  <c r="T27" i="45" s="1"/>
  <c r="U26" i="45"/>
  <c r="R26" i="45"/>
  <c r="T26" i="45"/>
  <c r="U25" i="45"/>
  <c r="R25" i="45"/>
  <c r="T25" i="45" s="1"/>
  <c r="U24" i="45"/>
  <c r="R24" i="45"/>
  <c r="T24" i="45" s="1"/>
  <c r="U23" i="45"/>
  <c r="R23" i="45"/>
  <c r="T23" i="45" s="1"/>
  <c r="U22" i="45"/>
  <c r="R22" i="45"/>
  <c r="T22" i="45"/>
  <c r="U21" i="45"/>
  <c r="R21" i="45"/>
  <c r="T21" i="45" s="1"/>
  <c r="U20" i="45"/>
  <c r="R20" i="45"/>
  <c r="T20" i="45" s="1"/>
  <c r="U19" i="45"/>
  <c r="R19" i="45"/>
  <c r="T19" i="45" s="1"/>
  <c r="U18" i="45"/>
  <c r="R18" i="45"/>
  <c r="T18" i="45" s="1"/>
  <c r="U17" i="45"/>
  <c r="R17" i="45"/>
  <c r="T17" i="45" s="1"/>
  <c r="U16" i="45"/>
  <c r="R16" i="45"/>
  <c r="T16" i="45" s="1"/>
  <c r="U15" i="45"/>
  <c r="R15" i="45"/>
  <c r="T15" i="45" s="1"/>
  <c r="R14" i="45"/>
  <c r="Q39" i="45"/>
  <c r="N39" i="45"/>
  <c r="P39" i="45" s="1"/>
  <c r="Q34" i="45"/>
  <c r="N34" i="45"/>
  <c r="P34" i="45" s="1"/>
  <c r="Q33" i="45"/>
  <c r="N33" i="45"/>
  <c r="P33" i="45" s="1"/>
  <c r="Q32" i="45"/>
  <c r="N32" i="45"/>
  <c r="P32" i="45" s="1"/>
  <c r="Q31" i="45"/>
  <c r="N31" i="45"/>
  <c r="P31" i="45" s="1"/>
  <c r="Q30" i="45"/>
  <c r="N30" i="45"/>
  <c r="P30" i="45"/>
  <c r="Q29" i="45"/>
  <c r="N29" i="45"/>
  <c r="P29" i="45" s="1"/>
  <c r="Q28" i="45"/>
  <c r="N28" i="45"/>
  <c r="P28" i="45" s="1"/>
  <c r="Q27" i="45"/>
  <c r="N27" i="45"/>
  <c r="P27" i="45" s="1"/>
  <c r="Q26" i="45"/>
  <c r="N26" i="45"/>
  <c r="P26" i="45" s="1"/>
  <c r="Q25" i="45"/>
  <c r="N25" i="45"/>
  <c r="P25" i="45" s="1"/>
  <c r="Q24" i="45"/>
  <c r="N24" i="45"/>
  <c r="P24" i="45" s="1"/>
  <c r="Q23" i="45"/>
  <c r="N23" i="45"/>
  <c r="P23" i="45" s="1"/>
  <c r="Q22" i="45"/>
  <c r="N22" i="45"/>
  <c r="P22" i="45"/>
  <c r="Q21" i="45"/>
  <c r="N21" i="45"/>
  <c r="P21" i="45" s="1"/>
  <c r="Q20" i="45"/>
  <c r="N20" i="45"/>
  <c r="P20" i="45" s="1"/>
  <c r="Q19" i="45"/>
  <c r="N19" i="45"/>
  <c r="P19" i="45" s="1"/>
  <c r="Q18" i="45"/>
  <c r="N18" i="45"/>
  <c r="P18" i="45" s="1"/>
  <c r="Q17" i="45"/>
  <c r="N17" i="45"/>
  <c r="P17" i="45" s="1"/>
  <c r="Q16" i="45"/>
  <c r="N16" i="45"/>
  <c r="P16" i="45" s="1"/>
  <c r="Q15" i="45"/>
  <c r="N15" i="45"/>
  <c r="P15" i="45" s="1"/>
  <c r="N14" i="45"/>
  <c r="M39" i="45"/>
  <c r="J39" i="45"/>
  <c r="L39" i="45" s="1"/>
  <c r="M34" i="45"/>
  <c r="J34" i="45"/>
  <c r="L34" i="45" s="1"/>
  <c r="M33" i="45"/>
  <c r="J33" i="45"/>
  <c r="L33" i="45" s="1"/>
  <c r="M32" i="45"/>
  <c r="J32" i="45"/>
  <c r="L32" i="45" s="1"/>
  <c r="M31" i="45"/>
  <c r="J31" i="45"/>
  <c r="L31" i="45" s="1"/>
  <c r="M30" i="45"/>
  <c r="J30" i="45"/>
  <c r="L30" i="45"/>
  <c r="M29" i="45"/>
  <c r="J29" i="45"/>
  <c r="L29" i="45" s="1"/>
  <c r="M28" i="45"/>
  <c r="J28" i="45"/>
  <c r="L28" i="45" s="1"/>
  <c r="M27" i="45"/>
  <c r="J27" i="45"/>
  <c r="L27" i="45" s="1"/>
  <c r="M26" i="45"/>
  <c r="J26" i="45"/>
  <c r="L26" i="45" s="1"/>
  <c r="M25" i="45"/>
  <c r="J25" i="45"/>
  <c r="L25" i="45" s="1"/>
  <c r="M24" i="45"/>
  <c r="J24" i="45"/>
  <c r="L24" i="45" s="1"/>
  <c r="M23" i="45"/>
  <c r="J23" i="45"/>
  <c r="L23" i="45" s="1"/>
  <c r="M22" i="45"/>
  <c r="J22" i="45"/>
  <c r="L22" i="45"/>
  <c r="M21" i="45"/>
  <c r="J21" i="45"/>
  <c r="L21" i="45" s="1"/>
  <c r="M20" i="45"/>
  <c r="J20" i="45"/>
  <c r="L20" i="45" s="1"/>
  <c r="M19" i="45"/>
  <c r="J19" i="45"/>
  <c r="L19" i="45" s="1"/>
  <c r="M18" i="45"/>
  <c r="J18" i="45"/>
  <c r="L18" i="45" s="1"/>
  <c r="M17" i="45"/>
  <c r="J17" i="45"/>
  <c r="L17" i="45" s="1"/>
  <c r="M16" i="45"/>
  <c r="J16" i="45"/>
  <c r="L16" i="45" s="1"/>
  <c r="M15" i="45"/>
  <c r="J15" i="45"/>
  <c r="L15" i="45" s="1"/>
  <c r="J14" i="45"/>
  <c r="I39" i="45"/>
  <c r="F39" i="45"/>
  <c r="H39" i="45" s="1"/>
  <c r="I34" i="45"/>
  <c r="F34" i="45"/>
  <c r="H34" i="45" s="1"/>
  <c r="I33" i="45"/>
  <c r="F33" i="45"/>
  <c r="H33" i="45" s="1"/>
  <c r="I32" i="45"/>
  <c r="F32" i="45"/>
  <c r="H32" i="45" s="1"/>
  <c r="I31" i="45"/>
  <c r="F31" i="45"/>
  <c r="H31" i="45" s="1"/>
  <c r="I30" i="45"/>
  <c r="F30" i="45"/>
  <c r="H30" i="45"/>
  <c r="I29" i="45"/>
  <c r="F29" i="45"/>
  <c r="H29" i="45" s="1"/>
  <c r="I28" i="45"/>
  <c r="F28" i="45"/>
  <c r="H28" i="45" s="1"/>
  <c r="I27" i="45"/>
  <c r="F27" i="45"/>
  <c r="H27" i="45" s="1"/>
  <c r="I26" i="45"/>
  <c r="F26" i="45"/>
  <c r="H26" i="45" s="1"/>
  <c r="I25" i="45"/>
  <c r="F25" i="45"/>
  <c r="H25" i="45" s="1"/>
  <c r="I24" i="45"/>
  <c r="F24" i="45"/>
  <c r="H24" i="45" s="1"/>
  <c r="I23" i="45"/>
  <c r="F23" i="45"/>
  <c r="H23" i="45" s="1"/>
  <c r="I22" i="45"/>
  <c r="F22" i="45"/>
  <c r="H22" i="45"/>
  <c r="I21" i="45"/>
  <c r="F21" i="45"/>
  <c r="H21" i="45" s="1"/>
  <c r="I20" i="45"/>
  <c r="F20" i="45"/>
  <c r="H20" i="45" s="1"/>
  <c r="I19" i="45"/>
  <c r="F19" i="45"/>
  <c r="H19" i="45" s="1"/>
  <c r="I18" i="45"/>
  <c r="F18" i="45"/>
  <c r="H18" i="45" s="1"/>
  <c r="I17" i="45"/>
  <c r="F17" i="45"/>
  <c r="H17" i="45" s="1"/>
  <c r="I16" i="45"/>
  <c r="F16" i="45"/>
  <c r="H16" i="45" s="1"/>
  <c r="I15" i="45"/>
  <c r="F15" i="45"/>
  <c r="H15" i="45" s="1"/>
  <c r="F14" i="45"/>
  <c r="N12" i="49"/>
  <c r="N13" i="49"/>
  <c r="N14" i="49"/>
  <c r="N15" i="49"/>
  <c r="N16" i="49"/>
  <c r="N17" i="49"/>
  <c r="N18" i="49"/>
  <c r="N19" i="49"/>
  <c r="N20" i="49"/>
  <c r="N21" i="49"/>
  <c r="N22" i="49"/>
  <c r="N23" i="49"/>
  <c r="N24" i="49"/>
  <c r="N25" i="49"/>
  <c r="N26" i="49"/>
  <c r="N27" i="49"/>
  <c r="N28" i="49"/>
  <c r="N29" i="49"/>
  <c r="N30" i="49"/>
  <c r="N31" i="49"/>
  <c r="N32" i="49"/>
  <c r="N33" i="49"/>
  <c r="N34" i="49"/>
  <c r="N35" i="49"/>
  <c r="N36" i="49"/>
  <c r="N37" i="49"/>
  <c r="N38" i="49"/>
  <c r="N11" i="49"/>
  <c r="N10" i="49"/>
  <c r="P9" i="47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9" i="45"/>
  <c r="E15" i="45"/>
  <c r="B11" i="43"/>
  <c r="M13" i="43" s="1"/>
  <c r="B12" i="43"/>
  <c r="H12" i="43" s="1"/>
  <c r="B13" i="43"/>
  <c r="L13" i="43" s="1"/>
  <c r="B14" i="43"/>
  <c r="H14" i="43" s="1"/>
  <c r="M15" i="43"/>
  <c r="M12" i="43"/>
  <c r="L15" i="43"/>
  <c r="L12" i="43"/>
  <c r="C13" i="43"/>
  <c r="C14" i="43"/>
  <c r="I15" i="43"/>
  <c r="C12" i="43"/>
  <c r="G15" i="43"/>
  <c r="B15" i="43"/>
  <c r="C15" i="43"/>
  <c r="F14" i="43"/>
  <c r="F15" i="43"/>
  <c r="F12" i="43"/>
  <c r="C11" i="43"/>
  <c r="G11" i="43"/>
  <c r="G12" i="43" s="1"/>
  <c r="G13" i="43" s="1"/>
  <c r="G14" i="43" s="1"/>
  <c r="I14" i="43" s="1"/>
  <c r="O11" i="43"/>
  <c r="O12" i="43" s="1"/>
  <c r="O13" i="43" s="1"/>
  <c r="O14" i="43" s="1"/>
  <c r="B18" i="44"/>
  <c r="B17" i="44"/>
  <c r="B16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6" i="44"/>
  <c r="B47" i="44"/>
  <c r="B48" i="44"/>
  <c r="B49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6" i="44"/>
  <c r="C47" i="44"/>
  <c r="C48" i="44"/>
  <c r="C49" i="44"/>
  <c r="K13" i="44"/>
  <c r="K14" i="44" s="1"/>
  <c r="B14" i="45"/>
  <c r="B15" i="45"/>
  <c r="D15" i="45"/>
  <c r="B16" i="45"/>
  <c r="D16" i="45" s="1"/>
  <c r="B17" i="45"/>
  <c r="D17" i="45" s="1"/>
  <c r="B18" i="45"/>
  <c r="D18" i="45" s="1"/>
  <c r="B19" i="45"/>
  <c r="D19" i="45"/>
  <c r="B20" i="45"/>
  <c r="D20" i="45" s="1"/>
  <c r="B21" i="45"/>
  <c r="D21" i="45"/>
  <c r="B22" i="45"/>
  <c r="D22" i="45" s="1"/>
  <c r="B23" i="45"/>
  <c r="D23" i="45"/>
  <c r="B24" i="45"/>
  <c r="D24" i="45" s="1"/>
  <c r="B25" i="45"/>
  <c r="D25" i="45" s="1"/>
  <c r="B26" i="45"/>
  <c r="D26" i="45" s="1"/>
  <c r="B27" i="45"/>
  <c r="D27" i="45"/>
  <c r="B28" i="45"/>
  <c r="D28" i="45" s="1"/>
  <c r="B29" i="45"/>
  <c r="D29" i="45"/>
  <c r="B30" i="45"/>
  <c r="D30" i="45" s="1"/>
  <c r="B31" i="45"/>
  <c r="D31" i="45"/>
  <c r="B32" i="45"/>
  <c r="D32" i="45" s="1"/>
  <c r="B33" i="45"/>
  <c r="D33" i="45" s="1"/>
  <c r="B34" i="45"/>
  <c r="D34" i="45" s="1"/>
  <c r="B39" i="45"/>
  <c r="D39" i="45"/>
  <c r="S38" i="46"/>
  <c r="S37" i="46"/>
  <c r="S36" i="46"/>
  <c r="S35" i="46"/>
  <c r="S34" i="46"/>
  <c r="S33" i="46"/>
  <c r="S32" i="46"/>
  <c r="S31" i="46"/>
  <c r="S30" i="46"/>
  <c r="S29" i="46"/>
  <c r="S28" i="46"/>
  <c r="S27" i="46"/>
  <c r="S26" i="46"/>
  <c r="S25" i="46"/>
  <c r="S24" i="46"/>
  <c r="S23" i="46"/>
  <c r="S22" i="46"/>
  <c r="S21" i="46"/>
  <c r="S20" i="46"/>
  <c r="S19" i="46"/>
  <c r="S18" i="46"/>
  <c r="S17" i="46"/>
  <c r="S16" i="46"/>
  <c r="S15" i="46"/>
  <c r="S14" i="46"/>
  <c r="P38" i="46"/>
  <c r="P37" i="46"/>
  <c r="P36" i="46"/>
  <c r="P35" i="46"/>
  <c r="P34" i="46"/>
  <c r="P33" i="46"/>
  <c r="P32" i="46"/>
  <c r="P31" i="46"/>
  <c r="P30" i="46"/>
  <c r="P29" i="46"/>
  <c r="P28" i="46"/>
  <c r="P27" i="46"/>
  <c r="P26" i="46"/>
  <c r="P25" i="46"/>
  <c r="P24" i="46"/>
  <c r="P23" i="46"/>
  <c r="P22" i="46"/>
  <c r="P21" i="46"/>
  <c r="P20" i="46"/>
  <c r="P19" i="46"/>
  <c r="P18" i="46"/>
  <c r="P17" i="46"/>
  <c r="P16" i="46"/>
  <c r="P15" i="46"/>
  <c r="P14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B15" i="46"/>
  <c r="B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B13" i="46"/>
  <c r="D14" i="46"/>
  <c r="Q38" i="46"/>
  <c r="Q37" i="46"/>
  <c r="Q36" i="46"/>
  <c r="Q35" i="46"/>
  <c r="Q34" i="46"/>
  <c r="Q33" i="46"/>
  <c r="Q32" i="46"/>
  <c r="Q31" i="46"/>
  <c r="Q30" i="46"/>
  <c r="Q29" i="46"/>
  <c r="Q28" i="46"/>
  <c r="Q27" i="46"/>
  <c r="Q26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H38" i="46"/>
  <c r="H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9" i="49"/>
  <c r="M15" i="44" l="1"/>
  <c r="F13" i="43"/>
  <c r="I12" i="43"/>
  <c r="L14" i="43"/>
  <c r="K15" i="44"/>
  <c r="N15" i="44" s="1"/>
  <c r="N14" i="44"/>
  <c r="M14" i="43"/>
  <c r="H13" i="43"/>
  <c r="I13" i="43"/>
</calcChain>
</file>

<file path=xl/comments1.xml><?xml version="1.0" encoding="utf-8"?>
<comments xmlns="http://schemas.openxmlformats.org/spreadsheetml/2006/main">
  <authors>
    <author>brown_rc</author>
  </authors>
  <commentList>
    <comment ref="H11" authorId="0" shapeId="0">
      <text>
        <r>
          <rPr>
            <b/>
            <sz val="8"/>
            <color indexed="81"/>
            <rFont val="Tahoma"/>
            <family val="2"/>
          </rPr>
          <t>BPSS: Select program eligiblity(ies) ATRP, EDI, PCPP, PLRIP,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BPSS: If yes, include date of change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BPSS: If yes, include date of change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BPSS: Select all groups that will be tracked (B, TEX, MTBE, Naps, PAHs(I), PAHs(II), TRPH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<sst xmlns="http://schemas.openxmlformats.org/spreadsheetml/2006/main" count="1099" uniqueCount="578">
  <si>
    <t>Facility Name:</t>
  </si>
  <si>
    <t xml:space="preserve"> </t>
  </si>
  <si>
    <t>MTBE</t>
  </si>
  <si>
    <t>Report Type:</t>
  </si>
  <si>
    <t>Report Date:</t>
  </si>
  <si>
    <t>Contractor:</t>
  </si>
  <si>
    <t>Lithology:</t>
  </si>
  <si>
    <t>Date</t>
  </si>
  <si>
    <t>Benzene</t>
  </si>
  <si>
    <t>Facility ID#:</t>
  </si>
  <si>
    <t>Days</t>
  </si>
  <si>
    <t>Code</t>
  </si>
  <si>
    <t>Arrive</t>
  </si>
  <si>
    <t>Depart</t>
  </si>
  <si>
    <t>on</t>
  </si>
  <si>
    <t>off</t>
  </si>
  <si>
    <t>Design Flow:</t>
  </si>
  <si>
    <t>Design Capacity Percentage = (Total Gallons Pumped/Design Flow)*(days/1440)</t>
  </si>
  <si>
    <t>Site Visit</t>
  </si>
  <si>
    <t>Days Between</t>
  </si>
  <si>
    <t>Days Since</t>
  </si>
  <si>
    <t>Gallons</t>
  </si>
  <si>
    <t>Instantaneous</t>
  </si>
  <si>
    <t>Average</t>
  </si>
  <si>
    <t>Total Gallons</t>
  </si>
  <si>
    <t>Design Capacity</t>
  </si>
  <si>
    <t>Hour Meter</t>
  </si>
  <si>
    <t>% Runtime</t>
  </si>
  <si>
    <t>Free Product</t>
  </si>
  <si>
    <t>Site Visits</t>
  </si>
  <si>
    <t>Startup</t>
  </si>
  <si>
    <t>Pumped</t>
  </si>
  <si>
    <t>Flow - GPM</t>
  </si>
  <si>
    <t>GPM</t>
  </si>
  <si>
    <t>% (period)</t>
  </si>
  <si>
    <t>% (total)</t>
  </si>
  <si>
    <t>Reading</t>
  </si>
  <si>
    <t>(period)</t>
  </si>
  <si>
    <t>(total)</t>
  </si>
  <si>
    <t xml:space="preserve">Gals </t>
  </si>
  <si>
    <t>Total</t>
  </si>
  <si>
    <t xml:space="preserve">Site </t>
  </si>
  <si>
    <t>Hour</t>
  </si>
  <si>
    <t>Hours of</t>
  </si>
  <si>
    <t>Total Hours</t>
  </si>
  <si>
    <t>Percent</t>
  </si>
  <si>
    <t>Visit</t>
  </si>
  <si>
    <t>Between</t>
  </si>
  <si>
    <t>Since</t>
  </si>
  <si>
    <t>Meter</t>
  </si>
  <si>
    <t>Operation</t>
  </si>
  <si>
    <t>of Operation</t>
  </si>
  <si>
    <t>Run Time</t>
  </si>
  <si>
    <t>(cumulative)</t>
  </si>
  <si>
    <t>TABLE 4:  GROUNDWATER ELEVATION TABLE</t>
  </si>
  <si>
    <t>All Measurements = Feet</t>
  </si>
  <si>
    <t>No Data = Blank</t>
  </si>
  <si>
    <t>WELL NO.</t>
  </si>
  <si>
    <t>WELL DEPTH</t>
  </si>
  <si>
    <t>SCREEN INTERVAL</t>
  </si>
  <si>
    <t>TOC ELEVATION</t>
  </si>
  <si>
    <t>DATE</t>
  </si>
  <si>
    <t>ELEV</t>
  </si>
  <si>
    <t>DTW</t>
  </si>
  <si>
    <t>FP</t>
  </si>
  <si>
    <t>TABLE 4A:  GROUNDWATER ELEVATION TABLE (No FP)</t>
  </si>
  <si>
    <t>Diff.</t>
  </si>
  <si>
    <t>Not Sampled = NS</t>
  </si>
  <si>
    <t>Sample</t>
  </si>
  <si>
    <t xml:space="preserve">  Total Gallons</t>
  </si>
  <si>
    <t>Ethyl</t>
  </si>
  <si>
    <t>Dissolved</t>
  </si>
  <si>
    <t>Location</t>
  </si>
  <si>
    <t>Toluene</t>
  </si>
  <si>
    <t>Xylenes</t>
  </si>
  <si>
    <t>VOA</t>
  </si>
  <si>
    <t>EDB</t>
  </si>
  <si>
    <t>Lead</t>
  </si>
  <si>
    <t>TABLE 6:   GROUNDWATER MONITORING WELL ANALYTICAL SUMMARY</t>
  </si>
  <si>
    <t xml:space="preserve">NADC </t>
  </si>
  <si>
    <t>NA</t>
  </si>
  <si>
    <t>K= Key Well</t>
  </si>
  <si>
    <t>CTL'S</t>
  </si>
  <si>
    <t>Screen</t>
  </si>
  <si>
    <t>Naptha-</t>
  </si>
  <si>
    <t>Methyl</t>
  </si>
  <si>
    <t>Int.</t>
  </si>
  <si>
    <t>lene</t>
  </si>
  <si>
    <t>nap, 1</t>
  </si>
  <si>
    <t>nap, 2</t>
  </si>
  <si>
    <t>Vacuum</t>
  </si>
  <si>
    <t>OVA</t>
  </si>
  <si>
    <t>(in of H20)</t>
  </si>
  <si>
    <t>(ppm)</t>
  </si>
  <si>
    <t>OVA Readings = ppm</t>
  </si>
  <si>
    <t>SCREEN INT.</t>
  </si>
  <si>
    <t>TABLE 9:  AIR SPARGING WELL DATA</t>
  </si>
  <si>
    <t>Flow</t>
  </si>
  <si>
    <r>
      <t>Vacuum = in of H</t>
    </r>
    <r>
      <rPr>
        <b/>
        <vertAlign val="subscript"/>
        <sz val="8"/>
        <rFont val="Helv"/>
      </rPr>
      <t>2</t>
    </r>
    <r>
      <rPr>
        <b/>
        <sz val="8"/>
        <rFont val="Helv"/>
      </rPr>
      <t>O</t>
    </r>
  </si>
  <si>
    <t>TPH</t>
  </si>
  <si>
    <t>Flow Rate</t>
  </si>
  <si>
    <t>(scfm)</t>
  </si>
  <si>
    <t>Emission</t>
  </si>
  <si>
    <t>Rate (lb/day)</t>
  </si>
  <si>
    <t>Time (hours)</t>
  </si>
  <si>
    <t>Designed Run</t>
  </si>
  <si>
    <t>Daily operating design</t>
  </si>
  <si>
    <t>Runtime (hours)</t>
  </si>
  <si>
    <t xml:space="preserve"> VOA Mass</t>
  </si>
  <si>
    <t>Mass Recovered = lbs</t>
  </si>
  <si>
    <t>Total Mass</t>
  </si>
  <si>
    <t>DESIGN FLOW/VAC</t>
  </si>
  <si>
    <t>OPTIMAL FLOW/VAC</t>
  </si>
  <si>
    <t>Mani-fold</t>
  </si>
  <si>
    <t>Well-head</t>
  </si>
  <si>
    <t>Pressure</t>
  </si>
  <si>
    <t>DESIGN FLOW/PRESS</t>
  </si>
  <si>
    <t>OPTIMAL FLOW/PRESS</t>
  </si>
  <si>
    <t>Pressure = PSI</t>
  </si>
  <si>
    <t>D.O.</t>
  </si>
  <si>
    <t>DTW = Feet</t>
  </si>
  <si>
    <t>D.O. - mg/l</t>
  </si>
  <si>
    <t>Flow = GPM</t>
  </si>
  <si>
    <t>DESIGN FLOW</t>
  </si>
  <si>
    <t>OPTIMAL FLOW</t>
  </si>
  <si>
    <t>Flow = SCFM</t>
  </si>
  <si>
    <t>Flow = scfm</t>
  </si>
  <si>
    <t>Vac/Press</t>
  </si>
  <si>
    <r>
      <t>Vac/Press = in of H</t>
    </r>
    <r>
      <rPr>
        <b/>
        <vertAlign val="subscript"/>
        <sz val="8"/>
        <rFont val="Helv"/>
      </rPr>
      <t>2</t>
    </r>
    <r>
      <rPr>
        <b/>
        <sz val="8"/>
        <rFont val="Helv"/>
      </rPr>
      <t>O</t>
    </r>
  </si>
  <si>
    <t xml:space="preserve">Standard Temp = </t>
  </si>
  <si>
    <t xml:space="preserve">Standard Pressure = </t>
  </si>
  <si>
    <t>Facility Address:</t>
  </si>
  <si>
    <t>FDEP FAC ID:</t>
  </si>
  <si>
    <t>Contractor PM:</t>
  </si>
  <si>
    <t>Team/LP PM:</t>
  </si>
  <si>
    <t>Startup Date:</t>
  </si>
  <si>
    <t>Product Type(s):</t>
  </si>
  <si>
    <t>FDEP#</t>
  </si>
  <si>
    <t>Contaminant Groups:</t>
  </si>
  <si>
    <t>Well Type</t>
  </si>
  <si>
    <t>Product Types:</t>
  </si>
  <si>
    <t>Treatment Process:</t>
  </si>
  <si>
    <t>System Size:</t>
  </si>
  <si>
    <t>Equipment Type:</t>
  </si>
  <si>
    <t>Equipment HP:</t>
  </si>
  <si>
    <t>Equipment Type</t>
  </si>
  <si>
    <t>Contaminant Groups</t>
  </si>
  <si>
    <t>Cleanup Team</t>
  </si>
  <si>
    <t>RA Specialist:</t>
  </si>
  <si>
    <t>O&amp;M Inspector:</t>
  </si>
  <si>
    <t>Date:</t>
  </si>
  <si>
    <t>Manufacturer:</t>
  </si>
  <si>
    <t>Unleaded, leaded, diesel, jet fuel, kerosene</t>
  </si>
  <si>
    <t>Vertical Well (VW), Horizontal Well (HW)</t>
  </si>
  <si>
    <t>Benzene, TEX, Naps, MTBE, PAHs I, PAHs II, TRPH</t>
  </si>
  <si>
    <t>Model #</t>
  </si>
  <si>
    <t xml:space="preserve">Small (S), Medium (M), Large (L)  </t>
  </si>
  <si>
    <t>MW-1</t>
  </si>
  <si>
    <t>RAP Approval Date:</t>
  </si>
  <si>
    <t>RAMP Approval Date:</t>
  </si>
  <si>
    <t>Serial Number:</t>
  </si>
  <si>
    <t>Property #</t>
  </si>
  <si>
    <t>Process Type</t>
  </si>
  <si>
    <t>Well Count</t>
  </si>
  <si>
    <t>AS</t>
  </si>
  <si>
    <t>BS</t>
  </si>
  <si>
    <t>Well Material</t>
  </si>
  <si>
    <t>HW</t>
  </si>
  <si>
    <t>hdpe</t>
  </si>
  <si>
    <t>Air Sparging (AS), Soil Vapor Extraction (SVE), Bio-Sparging (BS), Multi-Phase Extraction (MPX)</t>
  </si>
  <si>
    <t>Treatment Process 1:</t>
  </si>
  <si>
    <t>Treatment Process 2:</t>
  </si>
  <si>
    <t>Treatment Process 3:</t>
  </si>
  <si>
    <t>Treatment Process 4:</t>
  </si>
  <si>
    <t>SVE</t>
  </si>
  <si>
    <t>PCS1-6, LP01-58</t>
  </si>
  <si>
    <t xml:space="preserve">TABLE 11:   SYSTEM INFLUENCE MONITORING PARAMETERS </t>
  </si>
  <si>
    <t>RAC Completion Date:</t>
  </si>
  <si>
    <t>System Startup Date:</t>
  </si>
  <si>
    <t>Well Type (HW, VW)</t>
  </si>
  <si>
    <t>Treatment Process Status Codes:</t>
  </si>
  <si>
    <t>Status</t>
  </si>
  <si>
    <t xml:space="preserve">Process </t>
  </si>
  <si>
    <t>gpm</t>
  </si>
  <si>
    <t>Down Time</t>
  </si>
  <si>
    <t xml:space="preserve">Approved </t>
  </si>
  <si>
    <t>(hours)</t>
  </si>
  <si>
    <t>Design Pressure (psi)</t>
  </si>
  <si>
    <t>Startup (Optimal) Pressure (psi)</t>
  </si>
  <si>
    <r>
      <t>Startup (Optimal) Vacuum (in.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</si>
  <si>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t>Installation Method (DP, HS, MR, DD, other)</t>
  </si>
  <si>
    <t>Trailer Tag No.</t>
  </si>
  <si>
    <t>Process Flow (SCFM):</t>
  </si>
  <si>
    <t>rotary screw AC</t>
  </si>
  <si>
    <t>Predicted EAR Date</t>
  </si>
  <si>
    <t>VW</t>
  </si>
  <si>
    <t>Key Well ID:</t>
  </si>
  <si>
    <t>Key Well Count:</t>
  </si>
  <si>
    <t>Cleanup Time (yrs.):</t>
  </si>
  <si>
    <t>Goal (90%, 70% NAM, CTLs):</t>
  </si>
  <si>
    <t>SRCO Issue Date:</t>
  </si>
  <si>
    <t>PARM Start Date:</t>
  </si>
  <si>
    <t>RAC Cost:</t>
  </si>
  <si>
    <t>Equipment Cost:</t>
  </si>
  <si>
    <t>Annual O&amp;M Cost:</t>
  </si>
  <si>
    <t>System Type:</t>
  </si>
  <si>
    <t>System Type</t>
  </si>
  <si>
    <t>Excavation Type:</t>
  </si>
  <si>
    <t>Process Summary</t>
  </si>
  <si>
    <t>TABLE 2:  GROUND WATER RECOVERY SYSTEM PERFORMANCE SUMMARY</t>
  </si>
  <si>
    <t>Table Name</t>
  </si>
  <si>
    <t>T1D</t>
  </si>
  <si>
    <t>T2</t>
  </si>
  <si>
    <t>T3A</t>
  </si>
  <si>
    <t>T4</t>
  </si>
  <si>
    <t>T4A</t>
  </si>
  <si>
    <t>T5</t>
  </si>
  <si>
    <t>T6</t>
  </si>
  <si>
    <t>T7</t>
  </si>
  <si>
    <t>T8</t>
  </si>
  <si>
    <t>T9</t>
  </si>
  <si>
    <t>T10</t>
  </si>
  <si>
    <t>T11</t>
  </si>
  <si>
    <t>AS Well Data</t>
  </si>
  <si>
    <t>System Influence</t>
  </si>
  <si>
    <t>Used at sites where no free product measurements are required</t>
  </si>
  <si>
    <t>Used at sites where free product measurements are required</t>
  </si>
  <si>
    <t>Indentify the lithology of the zone being treated: sand, sandy clay, clayey sand, clay, silt</t>
  </si>
  <si>
    <t>Instructions</t>
  </si>
  <si>
    <t>GW Elevation (FP)</t>
  </si>
  <si>
    <t>GW Elevation (No FP)</t>
  </si>
  <si>
    <t>GWR Analytical Summary</t>
  </si>
  <si>
    <t>Definitions</t>
  </si>
  <si>
    <t>Installation Method</t>
  </si>
  <si>
    <t>SVE-MPX Well Data</t>
  </si>
  <si>
    <t xml:space="preserve">Analytical data collected from recovered ground water </t>
  </si>
  <si>
    <t>Analytical data from monitor wells and indentify key wells</t>
  </si>
  <si>
    <t>GWR/MPX recovery data</t>
  </si>
  <si>
    <t>Q1</t>
  </si>
  <si>
    <t>Q2</t>
  </si>
  <si>
    <t>Q3</t>
  </si>
  <si>
    <t>Q4</t>
  </si>
  <si>
    <t>Q5</t>
  </si>
  <si>
    <t>Q6</t>
  </si>
  <si>
    <t>Q7</t>
  </si>
  <si>
    <t>Q8</t>
  </si>
  <si>
    <t>Process</t>
  </si>
  <si>
    <t>Predicted EAR Date:</t>
  </si>
  <si>
    <t>MW-2</t>
  </si>
  <si>
    <t>MW-3</t>
  </si>
  <si>
    <t>MW-4</t>
  </si>
  <si>
    <t>MPX</t>
  </si>
  <si>
    <t>Warranty Exp. Date:</t>
  </si>
  <si>
    <t>Phase/Voltage:</t>
  </si>
  <si>
    <t>Enclosure Type:</t>
  </si>
  <si>
    <t>Q9</t>
  </si>
  <si>
    <t>Q10</t>
  </si>
  <si>
    <t>Q11</t>
  </si>
  <si>
    <t>Q12</t>
  </si>
  <si>
    <t>Q13</t>
  </si>
  <si>
    <t>Q14</t>
  </si>
  <si>
    <t>Q15</t>
  </si>
  <si>
    <t>Q16</t>
  </si>
  <si>
    <t>MW-5</t>
  </si>
  <si>
    <t>MW-6</t>
  </si>
  <si>
    <t>MW-7</t>
  </si>
  <si>
    <t>MW-8</t>
  </si>
  <si>
    <t>MW-9</t>
  </si>
  <si>
    <t>MW-10</t>
  </si>
  <si>
    <t>Key Wells Meeting All Milestones (yes/no)</t>
  </si>
  <si>
    <t>Diameter (inches)</t>
  </si>
  <si>
    <t>Well Depth (feet)</t>
  </si>
  <si>
    <t>Slot Size (inches)</t>
  </si>
  <si>
    <t>Well Material (HDPE, PVC)</t>
  </si>
  <si>
    <t>County:</t>
  </si>
  <si>
    <r>
      <t>Initial Plume 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):</t>
    </r>
  </si>
  <si>
    <r>
      <t>Current Plume 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):</t>
    </r>
  </si>
  <si>
    <t>Treatment Process 5:</t>
  </si>
  <si>
    <t>Treatment Process 6:</t>
  </si>
  <si>
    <t>Treatment Process 7:</t>
  </si>
  <si>
    <t>Report Date (mm-dd-yy):</t>
  </si>
  <si>
    <t>Daily</t>
  </si>
  <si>
    <t>TABLE 3A:  AIR SPARGING PERFORMANCE SUMMARY</t>
  </si>
  <si>
    <t>TABLE 3C:  MULTIPHASE EXTRACTION PERFORMANCE SUMMARY</t>
  </si>
  <si>
    <t>TABLE 3B:  SOIL VAPOR EXTRACTION PERFORMANCE SUMMARY</t>
  </si>
  <si>
    <t>Facility Information</t>
  </si>
  <si>
    <t>Program:</t>
  </si>
  <si>
    <t>SA Summary</t>
  </si>
  <si>
    <t>Remediation History</t>
  </si>
  <si>
    <t>Type:</t>
  </si>
  <si>
    <t>Critical Dates</t>
  </si>
  <si>
    <t>Facility History</t>
  </si>
  <si>
    <r>
      <t>Design Vacuum (in.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</si>
  <si>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r>
      <t>Design Vacuum (in. Hg</t>
    </r>
    <r>
      <rPr>
        <b/>
        <sz val="10"/>
        <rFont val="Arial"/>
        <family val="2"/>
      </rPr>
      <t>)</t>
    </r>
  </si>
  <si>
    <r>
      <t>Startup (Optimal) Vacuum (in. Hg</t>
    </r>
    <r>
      <rPr>
        <b/>
        <sz val="10"/>
        <rFont val="Arial"/>
        <family val="2"/>
      </rPr>
      <t>)</t>
    </r>
  </si>
  <si>
    <t>monitoring wells to determine influence of the system</t>
  </si>
  <si>
    <t>TABLE 1A:  SITE SUMMARY</t>
  </si>
  <si>
    <t>TABLE 1B: SITE PERFORMANCE SUMMARY</t>
  </si>
  <si>
    <t>Site Performance Summary</t>
  </si>
  <si>
    <t>TABLE 1D:  REMEDIAL PROCESS SUMMARY</t>
  </si>
  <si>
    <t>TABLE 1C - TREATMENT WELL DETAILS</t>
  </si>
  <si>
    <t>T1E</t>
  </si>
  <si>
    <t xml:space="preserve">AS Performance </t>
  </si>
  <si>
    <t>T3B</t>
  </si>
  <si>
    <t>T3C</t>
  </si>
  <si>
    <t>SVE Performance</t>
  </si>
  <si>
    <t>General Instructions:</t>
  </si>
  <si>
    <t>Instructions for Each Table:</t>
  </si>
  <si>
    <t>Treatment Well Detail</t>
  </si>
  <si>
    <t>Site Summary</t>
  </si>
  <si>
    <t>GWR System Performance</t>
  </si>
  <si>
    <t>MPX Performance</t>
  </si>
  <si>
    <t>T1A</t>
  </si>
  <si>
    <t>T1B</t>
  </si>
  <si>
    <t>T1C</t>
  </si>
  <si>
    <t>Soil vapor or multi-phase extraction well flow and vacuum data</t>
  </si>
  <si>
    <t>Soil vapor extraction analytical data</t>
  </si>
  <si>
    <t>Dissolved oxygen, pressure, and vacuum data collected from</t>
  </si>
  <si>
    <t>Cost Summary</t>
  </si>
  <si>
    <t>Date Started:</t>
  </si>
  <si>
    <t>Date Ended:</t>
  </si>
  <si>
    <t>System Summary</t>
  </si>
  <si>
    <t>No. Treatment Points:</t>
  </si>
  <si>
    <t>System Size (S,M,L):</t>
  </si>
  <si>
    <t>DTW Max.:</t>
  </si>
  <si>
    <t>DTW Min.:</t>
  </si>
  <si>
    <t>RAI</t>
  </si>
  <si>
    <t>Non-RAI</t>
  </si>
  <si>
    <t>X</t>
  </si>
  <si>
    <t>Source Removal Date:</t>
  </si>
  <si>
    <t>Source Removal Cost:</t>
  </si>
  <si>
    <t>Process Vacuum</t>
  </si>
  <si>
    <t>Trailer, container, building, roof, none</t>
  </si>
  <si>
    <t>AS/SVE</t>
  </si>
  <si>
    <t>Report Period</t>
  </si>
  <si>
    <t>2600 Blairstone Road</t>
  </si>
  <si>
    <t>Tallahassee</t>
  </si>
  <si>
    <t>Site Score:</t>
  </si>
  <si>
    <t xml:space="preserve">Team/LP: </t>
  </si>
  <si>
    <t>Facility City:</t>
  </si>
  <si>
    <t>Report Period End date:</t>
  </si>
  <si>
    <t>Report Period Start date:</t>
  </si>
  <si>
    <t>Run Time Reporting</t>
  </si>
  <si>
    <t>Tables 3 A-C will calculate combined run time when multiple compressors or blowers are used.</t>
  </si>
  <si>
    <t>GWR</t>
  </si>
  <si>
    <t>PVC</t>
  </si>
  <si>
    <t>HA</t>
  </si>
  <si>
    <t>TABLE 1E:  REMEDIAL SYSTEM MAINTENANCE  SUMMARY</t>
  </si>
  <si>
    <t>Maintenance Summary</t>
  </si>
  <si>
    <t>Maintenance Type</t>
  </si>
  <si>
    <t>Startup, Quarter 1, Annual, etc.</t>
  </si>
  <si>
    <t>Milestone and runtime summary</t>
  </si>
  <si>
    <t>Description of treatment wells grouped by depth, type, process</t>
  </si>
  <si>
    <t>Description of remediation equipment</t>
  </si>
  <si>
    <t>Description, type, and date of maintenance performed</t>
  </si>
  <si>
    <t>Runtime and recovery data for multi-phase or ground water recovery system</t>
  </si>
  <si>
    <t>Runtime and operation data for an air sparge or bio-sparge system</t>
  </si>
  <si>
    <t>Runtime and operation data for a soil vapor extraction system</t>
  </si>
  <si>
    <t>Runtime and operation data for the vapor phase of a multi-phase system</t>
  </si>
  <si>
    <t>Assessment, remediation, and operation history of the site</t>
  </si>
  <si>
    <t>Air sparge well flow and pressure data</t>
  </si>
  <si>
    <t>MW Analytical Summary</t>
  </si>
  <si>
    <t>Ground Water Recovery (GWR), Thermal Treatment (TT), Carbon Treatment (GAC), Heat Exchange (HX)</t>
  </si>
  <si>
    <t xml:space="preserve">This RA Summary Report should be prepared and submitted for each site.  A Summary Report along with the milestone worksheet, text and graphs are required for a complete O&amp;M Report.   </t>
  </si>
  <si>
    <t xml:space="preserve">milestone worksheet, text and graphs are required for a complete O&amp;M Report.   </t>
  </si>
  <si>
    <t xml:space="preserve">Large Diameter Auger (LDA), Conventional Excavation (Conv), LDA/Conv.  </t>
  </si>
  <si>
    <t xml:space="preserve">Rotary vane AC, Rotary screw AC, Regenerative Blower (RB), PD Blower, etc.  </t>
  </si>
  <si>
    <t>Use inches of mercury for MPX and inches of water for SVE</t>
  </si>
  <si>
    <t>Material used for treatment well: PVC, HDPE, Shuma, list any other material used</t>
  </si>
  <si>
    <t>The predicted date of the end of active remediation (EAR)</t>
  </si>
  <si>
    <t>component failure (CF)</t>
  </si>
  <si>
    <t xml:space="preserve">Specify maintenance type in Table 1E, e.g., warranty repair (WR), routine maintenance (RM),      </t>
  </si>
  <si>
    <t>Source Removal Tons:</t>
  </si>
  <si>
    <t>Report run time for reporting period and cumulative run time since start-up for each system in Table 1B.</t>
  </si>
  <si>
    <t>Cumulative</t>
  </si>
  <si>
    <t xml:space="preserve">Screened Length (feet) </t>
  </si>
  <si>
    <t>System Maintenance Description</t>
  </si>
  <si>
    <t>If Non-Detect Use MDL "U"</t>
  </si>
  <si>
    <r>
      <t xml:space="preserve">Analytical Results = </t>
    </r>
    <r>
      <rPr>
        <b/>
        <sz val="8"/>
        <rFont val="Calibri"/>
        <family val="2"/>
      </rPr>
      <t>µ</t>
    </r>
    <r>
      <rPr>
        <b/>
        <sz val="8"/>
        <rFont val="Helv"/>
      </rPr>
      <t>g/l</t>
    </r>
  </si>
  <si>
    <r>
      <t>Analytical Results = mg/m</t>
    </r>
    <r>
      <rPr>
        <b/>
        <vertAlign val="superscript"/>
        <sz val="8"/>
        <rFont val="Helv"/>
      </rPr>
      <t>3</t>
    </r>
  </si>
  <si>
    <t>TABLE 10:  GROUNDWATER RECOVERY WELL DATA</t>
  </si>
  <si>
    <t>PD Bower</t>
  </si>
  <si>
    <t>Design Flow Rate (gpm)</t>
  </si>
  <si>
    <t>Design Flow Rate (scfm)</t>
  </si>
  <si>
    <t>Design Flow (gpm)</t>
  </si>
  <si>
    <t>Design Flow (scfm)</t>
  </si>
  <si>
    <t>Startup (Optimal) Flow (gpm)</t>
  </si>
  <si>
    <t xml:space="preserve">Startup (Optimal) Flow (scfm) </t>
  </si>
  <si>
    <t>Startup (Optimal) Flow (scfm)</t>
  </si>
  <si>
    <t>B= Base Line</t>
  </si>
  <si>
    <t>Obs.</t>
  </si>
  <si>
    <t>Discharge Date:</t>
  </si>
  <si>
    <t>Active Facility (yes/no)</t>
  </si>
  <si>
    <t>Tank Capacity:</t>
  </si>
  <si>
    <t>Date Installed:</t>
  </si>
  <si>
    <t>Date Removed:</t>
  </si>
  <si>
    <t>Telemetry Phone No.:</t>
  </si>
  <si>
    <t>List installation method, direct push (DP), hollow stem auger (HAS), mud rotary (MR),</t>
  </si>
  <si>
    <t>directional drilling (DD), sonic, hand, other</t>
  </si>
  <si>
    <t>Baseline Sample Date:</t>
  </si>
  <si>
    <t>Previous System Type:</t>
  </si>
  <si>
    <t>Funding CAP Amount:</t>
  </si>
  <si>
    <t>Number of Tanks</t>
  </si>
  <si>
    <t>Milestone Summary</t>
  </si>
  <si>
    <t>Key Well Change (yes/no):</t>
  </si>
  <si>
    <t>Milestone Change: (yes/no):</t>
  </si>
  <si>
    <t>Date CTL's Reached:</t>
  </si>
  <si>
    <t>Notes:</t>
  </si>
  <si>
    <t>Highest COC Name:</t>
  </si>
  <si>
    <t>Highest COC (ug/l):</t>
  </si>
  <si>
    <t>COC</t>
  </si>
  <si>
    <t xml:space="preserve">Contaminant of Concern </t>
  </si>
  <si>
    <t>List the combination of processes used: AS/SVE, AS/MPX, BS, SVE, GWR, GWR/SVE, etc.</t>
  </si>
  <si>
    <t>Free Product (yes/no):</t>
  </si>
  <si>
    <t>EAR Date Change (yes/no):</t>
  </si>
  <si>
    <t>Use this section to identify cluster sites and any other site information not listed.</t>
  </si>
  <si>
    <t>Sand</t>
  </si>
  <si>
    <t>Silty Sand</t>
  </si>
  <si>
    <t>Clayey Sand</t>
  </si>
  <si>
    <t>Sandy Clay</t>
  </si>
  <si>
    <t>Clay</t>
  </si>
  <si>
    <t>Limestone</t>
  </si>
  <si>
    <t>Other</t>
  </si>
  <si>
    <t>Yes</t>
  </si>
  <si>
    <t>No</t>
  </si>
  <si>
    <t>NAM</t>
  </si>
  <si>
    <t>CTLs</t>
  </si>
  <si>
    <t>Y1Q1</t>
  </si>
  <si>
    <t>Y1Q2</t>
  </si>
  <si>
    <t>Y1Q3</t>
  </si>
  <si>
    <t>Y1Q4</t>
  </si>
  <si>
    <t>Y2Q1</t>
  </si>
  <si>
    <t>Y2Q2</t>
  </si>
  <si>
    <t>Y2Q3</t>
  </si>
  <si>
    <t>Y2Q4</t>
  </si>
  <si>
    <t>Y3Q1</t>
  </si>
  <si>
    <t>Y3Q2</t>
  </si>
  <si>
    <t>Y3Q3</t>
  </si>
  <si>
    <t>Y3Q4</t>
  </si>
  <si>
    <t>Y4Q1</t>
  </si>
  <si>
    <t>Y4Q2</t>
  </si>
  <si>
    <t>Y4Q3</t>
  </si>
  <si>
    <t>Y4Q4</t>
  </si>
  <si>
    <t>Y5Q1</t>
  </si>
  <si>
    <t>Y5Q2</t>
  </si>
  <si>
    <t>Y5Q3</t>
  </si>
  <si>
    <t>Y5Q4</t>
  </si>
  <si>
    <t>Report Period:</t>
  </si>
  <si>
    <t>01 Alachua</t>
  </si>
  <si>
    <t>02 Baker</t>
  </si>
  <si>
    <t>03 Bay</t>
  </si>
  <si>
    <t>04 Bradford</t>
  </si>
  <si>
    <t>05 Brevard</t>
  </si>
  <si>
    <t>06 Broward</t>
  </si>
  <si>
    <t>07 Calhoun</t>
  </si>
  <si>
    <t>08 Charlotte</t>
  </si>
  <si>
    <t>09 Citrus</t>
  </si>
  <si>
    <t>10 Clay</t>
  </si>
  <si>
    <t>11 Collier</t>
  </si>
  <si>
    <t>12 Columbia</t>
  </si>
  <si>
    <t>13 Miami-Dade</t>
  </si>
  <si>
    <t>14 DeSoto</t>
  </si>
  <si>
    <t>15 Dixie</t>
  </si>
  <si>
    <t>16 Duval</t>
  </si>
  <si>
    <t>17 Escambia</t>
  </si>
  <si>
    <t>18 Flagler</t>
  </si>
  <si>
    <t>19 Frankin</t>
  </si>
  <si>
    <t>20 Gadsden</t>
  </si>
  <si>
    <t>21 Gilchrist</t>
  </si>
  <si>
    <t>22 Glades</t>
  </si>
  <si>
    <t>23 Gulf</t>
  </si>
  <si>
    <t>24 Hamilton</t>
  </si>
  <si>
    <t>25 Hardee</t>
  </si>
  <si>
    <t>26 Hendry</t>
  </si>
  <si>
    <t>27 Hernando</t>
  </si>
  <si>
    <t>28 Highlands</t>
  </si>
  <si>
    <t>29 Hillsborough</t>
  </si>
  <si>
    <t>30 Holmes</t>
  </si>
  <si>
    <t>31 Indian River</t>
  </si>
  <si>
    <t>32 Jackson</t>
  </si>
  <si>
    <t>33 Jefferson</t>
  </si>
  <si>
    <t>34 Lafayette</t>
  </si>
  <si>
    <t>35 Lake</t>
  </si>
  <si>
    <t>36 Lee</t>
  </si>
  <si>
    <t>37 Leon</t>
  </si>
  <si>
    <t>38 Levy</t>
  </si>
  <si>
    <t>39 Liberty</t>
  </si>
  <si>
    <t>40 Madison</t>
  </si>
  <si>
    <t>41 Manatee</t>
  </si>
  <si>
    <t>42 Marion</t>
  </si>
  <si>
    <t>43 Martin</t>
  </si>
  <si>
    <t>44 Monroe</t>
  </si>
  <si>
    <t>45 Nassau</t>
  </si>
  <si>
    <t>46 Okaloosa</t>
  </si>
  <si>
    <t>47 Okeechobee</t>
  </si>
  <si>
    <t>48 Orange</t>
  </si>
  <si>
    <t>49 Osceola</t>
  </si>
  <si>
    <t>50 Palm Beach</t>
  </si>
  <si>
    <t>51 Pasco</t>
  </si>
  <si>
    <t>52 Pinellas</t>
  </si>
  <si>
    <t>53 Polk</t>
  </si>
  <si>
    <t>54 Putnam</t>
  </si>
  <si>
    <t>55 St. Johns</t>
  </si>
  <si>
    <t>56 St. Lucie</t>
  </si>
  <si>
    <t>57 Santa Rosa</t>
  </si>
  <si>
    <t>58 Sarasota</t>
  </si>
  <si>
    <t>59 Seminole</t>
  </si>
  <si>
    <t>60 Sumter</t>
  </si>
  <si>
    <t>61 Suwannee</t>
  </si>
  <si>
    <t>62 Taylor</t>
  </si>
  <si>
    <t>63 Union</t>
  </si>
  <si>
    <t>64 Volusia</t>
  </si>
  <si>
    <t>65 Wakulla</t>
  </si>
  <si>
    <t>66 Walton</t>
  </si>
  <si>
    <t>67 Washington</t>
  </si>
  <si>
    <t>PCS01</t>
  </si>
  <si>
    <t>PCS02</t>
  </si>
  <si>
    <t>PCS03</t>
  </si>
  <si>
    <t>PCS04</t>
  </si>
  <si>
    <t>PCS05</t>
  </si>
  <si>
    <t>PCS06</t>
  </si>
  <si>
    <t>LP01 Alachua</t>
  </si>
  <si>
    <t>LP05 Brevard</t>
  </si>
  <si>
    <t>LP06 Broward</t>
  </si>
  <si>
    <t>LP13 Miami-Dade</t>
  </si>
  <si>
    <t>LP16 Duval</t>
  </si>
  <si>
    <t>LP17 Escambia</t>
  </si>
  <si>
    <t>LP29 Hillsborough</t>
  </si>
  <si>
    <t>LP48 Orange</t>
  </si>
  <si>
    <t>LP50 Palm Beach</t>
  </si>
  <si>
    <t>LP52 Pinellas</t>
  </si>
  <si>
    <t>LP53 Polk</t>
  </si>
  <si>
    <t>LP58 Sarasota</t>
  </si>
  <si>
    <t>LP59 Seminole</t>
  </si>
  <si>
    <t>LP64 Volusia</t>
  </si>
  <si>
    <t>Period</t>
  </si>
  <si>
    <t>AS/MPE</t>
  </si>
  <si>
    <t>AS/MPE/SVE</t>
  </si>
  <si>
    <t>BS/SVE</t>
  </si>
  <si>
    <t>MPE</t>
  </si>
  <si>
    <t>BS/MPE</t>
  </si>
  <si>
    <t>MPE/SVE</t>
  </si>
  <si>
    <t>Process Pressure (psi):</t>
  </si>
  <si>
    <r>
      <t>Process Vacuum (in.H</t>
    </r>
    <r>
      <rPr>
        <b/>
        <vertAlign val="subscript"/>
        <sz val="10"/>
        <rFont val="MS Sans Serif"/>
        <family val="2"/>
      </rPr>
      <t>2</t>
    </r>
    <r>
      <rPr>
        <b/>
        <sz val="10"/>
        <rFont val="MS Sans Serif"/>
        <family val="2"/>
      </rPr>
      <t xml:space="preserve">O): </t>
    </r>
  </si>
  <si>
    <t xml:space="preserve">Process Vacuum (in.Hg): </t>
  </si>
  <si>
    <t>SVE Blower 1</t>
  </si>
  <si>
    <t>SVE Blower 2</t>
  </si>
  <si>
    <t>SVE Blower 3</t>
  </si>
  <si>
    <t>AS Compressor 1</t>
  </si>
  <si>
    <t>AS Compressor 2</t>
  </si>
  <si>
    <t>AS Compressor 3</t>
  </si>
  <si>
    <t>MPX Pump 1</t>
  </si>
  <si>
    <t>MPX Pump 2</t>
  </si>
  <si>
    <t>MPX Pump 3</t>
  </si>
  <si>
    <t>DIAMETER (inches)</t>
  </si>
  <si>
    <t>TABLE 5:  GROUNDWATER  TREATMENT SYSTEM ANALYTICAL SUMMARY</t>
  </si>
  <si>
    <t>Recovered (lbs)</t>
  </si>
  <si>
    <t>TRPH</t>
  </si>
  <si>
    <t>TABLE 7:  VAPOR TREATMENT SYSTEM ANALYTICAL SUMMARY</t>
  </si>
  <si>
    <t>System Vacuum</t>
  </si>
  <si>
    <t>TABLE 8:  SVE/MPX WELL DATA</t>
  </si>
  <si>
    <r>
      <rPr>
        <b/>
        <sz val="8"/>
        <rFont val="Calibri"/>
        <family val="2"/>
      </rPr>
      <t>°</t>
    </r>
    <r>
      <rPr>
        <b/>
        <sz val="8"/>
        <rFont val="Helv"/>
      </rPr>
      <t>F</t>
    </r>
  </si>
  <si>
    <t>Standard Pressure =</t>
  </si>
  <si>
    <t>Obs. - Visual Observations</t>
  </si>
  <si>
    <t>BS/GWR</t>
  </si>
  <si>
    <t>GWR/SVE</t>
  </si>
  <si>
    <t>S</t>
  </si>
  <si>
    <t>M</t>
  </si>
  <si>
    <t>L</t>
  </si>
  <si>
    <t>Vapor Analytical Summary</t>
  </si>
  <si>
    <t>GWR Well Data</t>
  </si>
  <si>
    <t>LDA</t>
  </si>
  <si>
    <t>Conventional</t>
  </si>
  <si>
    <t>LDA/Conv.</t>
  </si>
  <si>
    <t xml:space="preserve">Source Removal Method: </t>
  </si>
  <si>
    <t>Run Time Summary (%)</t>
  </si>
  <si>
    <t>Well Name</t>
  </si>
  <si>
    <t>DEP BMC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</si>
</sst>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0.00"/>
    <numFmt numFmtId="166" formatCode="mm/dd/yy"/>
    <numFmt numFmtId="167" formatCode="#,##0.0"/>
  </numFmts>
  <fonts count="3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Helv"/>
    </font>
    <font>
      <sz val="14"/>
      <name val="Helv"/>
    </font>
    <font>
      <sz val="8"/>
      <name val="Helv"/>
    </font>
    <font>
      <b/>
      <sz val="10"/>
      <name val="Helv"/>
    </font>
    <font>
      <b/>
      <sz val="8"/>
      <name val="Helv"/>
    </font>
    <font>
      <sz val="10"/>
      <name val="Helv"/>
    </font>
    <font>
      <b/>
      <sz val="8"/>
      <name val="MS Sans Serif"/>
      <family val="2"/>
    </font>
    <font>
      <b/>
      <sz val="6"/>
      <name val="Helv"/>
    </font>
    <font>
      <sz val="8"/>
      <name val="Helvetica"/>
      <family val="2"/>
    </font>
    <font>
      <b/>
      <sz val="10"/>
      <name val="MS Sans Serif"/>
      <family val="2"/>
    </font>
    <font>
      <b/>
      <vertAlign val="subscript"/>
      <sz val="8"/>
      <name val="Helv"/>
    </font>
    <font>
      <b/>
      <vertAlign val="superscript"/>
      <sz val="8"/>
      <name val="Helv"/>
    </font>
    <font>
      <u/>
      <sz val="10"/>
      <name val="Arial"/>
      <family val="2"/>
    </font>
    <font>
      <sz val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MS Sans Serif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u/>
      <sz val="8.5"/>
      <name val="MS Sans Serif"/>
      <family val="2"/>
    </font>
    <font>
      <b/>
      <sz val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mbria"/>
      <family val="1"/>
    </font>
    <font>
      <sz val="10"/>
      <color theme="0"/>
      <name val="Cambria"/>
      <family val="1"/>
    </font>
    <font>
      <b/>
      <sz val="10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0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/>
    <xf numFmtId="0" fontId="4" fillId="0" borderId="0" xfId="0" applyFont="1"/>
    <xf numFmtId="14" fontId="7" fillId="0" borderId="0" xfId="3" applyNumberFormat="1" applyFont="1" applyFill="1" applyBorder="1" applyAlignment="1">
      <alignment horizontal="centerContinuous"/>
    </xf>
    <xf numFmtId="39" fontId="7" fillId="0" borderId="0" xfId="3" applyNumberFormat="1" applyFont="1" applyFill="1" applyBorder="1" applyAlignment="1">
      <alignment horizontal="centerContinuous"/>
    </xf>
    <xf numFmtId="0" fontId="5" fillId="0" borderId="0" xfId="3"/>
    <xf numFmtId="0" fontId="8" fillId="0" borderId="0" xfId="3" applyFont="1" applyFill="1" applyAlignment="1">
      <alignment horizontal="center"/>
    </xf>
    <xf numFmtId="0" fontId="9" fillId="0" borderId="0" xfId="3" applyFont="1" applyAlignment="1">
      <alignment horizontal="left"/>
    </xf>
    <xf numFmtId="14" fontId="8" fillId="0" borderId="0" xfId="3" applyNumberFormat="1" applyFont="1" applyFill="1" applyBorder="1" applyAlignment="1">
      <alignment horizontal="center"/>
    </xf>
    <xf numFmtId="0" fontId="8" fillId="0" borderId="0" xfId="3" applyNumberFormat="1" applyFont="1" applyFill="1" applyBorder="1" applyAlignment="1">
      <alignment horizontal="left"/>
    </xf>
    <xf numFmtId="39" fontId="8" fillId="0" borderId="0" xfId="3" applyNumberFormat="1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0" fontId="8" fillId="0" borderId="3" xfId="3" applyFont="1" applyFill="1" applyBorder="1" applyAlignment="1">
      <alignment horizontal="left"/>
    </xf>
    <xf numFmtId="14" fontId="8" fillId="0" borderId="4" xfId="3" applyNumberFormat="1" applyFont="1" applyFill="1" applyBorder="1" applyAlignment="1">
      <alignment horizontal="center"/>
    </xf>
    <xf numFmtId="1" fontId="8" fillId="0" borderId="4" xfId="3" applyNumberFormat="1" applyFont="1" applyFill="1" applyBorder="1" applyAlignment="1">
      <alignment horizontal="center"/>
    </xf>
    <xf numFmtId="1" fontId="8" fillId="0" borderId="5" xfId="3" applyNumberFormat="1" applyFont="1" applyFill="1" applyBorder="1" applyAlignment="1">
      <alignment horizontal="center"/>
    </xf>
    <xf numFmtId="0" fontId="10" fillId="0" borderId="0" xfId="3" applyFont="1"/>
    <xf numFmtId="0" fontId="10" fillId="0" borderId="0" xfId="3" applyFont="1" applyFill="1" applyBorder="1" applyAlignment="1">
      <alignment horizontal="center"/>
    </xf>
    <xf numFmtId="1" fontId="8" fillId="0" borderId="6" xfId="3" applyNumberFormat="1" applyFont="1" applyFill="1" applyBorder="1" applyAlignment="1">
      <alignment horizontal="center"/>
    </xf>
    <xf numFmtId="0" fontId="5" fillId="0" borderId="0" xfId="3" applyFill="1"/>
    <xf numFmtId="0" fontId="8" fillId="0" borderId="0" xfId="3" applyFont="1" applyFill="1" applyBorder="1" applyAlignment="1">
      <alignment horizontal="center"/>
    </xf>
    <xf numFmtId="14" fontId="8" fillId="0" borderId="5" xfId="3" applyNumberFormat="1" applyFont="1" applyFill="1" applyBorder="1" applyAlignment="1">
      <alignment horizontal="center"/>
    </xf>
    <xf numFmtId="1" fontId="8" fillId="0" borderId="7" xfId="3" applyNumberFormat="1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left"/>
    </xf>
    <xf numFmtId="166" fontId="11" fillId="0" borderId="0" xfId="5" applyNumberFormat="1" applyFont="1" applyAlignment="1">
      <alignment horizontal="center"/>
    </xf>
    <xf numFmtId="3" fontId="11" fillId="0" borderId="0" xfId="5" applyNumberFormat="1" applyFont="1" applyAlignment="1">
      <alignment horizontal="center"/>
    </xf>
    <xf numFmtId="167" fontId="11" fillId="0" borderId="0" xfId="5" applyNumberFormat="1" applyFont="1" applyAlignment="1">
      <alignment horizontal="center"/>
    </xf>
    <xf numFmtId="3" fontId="11" fillId="0" borderId="0" xfId="5" applyNumberFormat="1" applyFont="1" applyAlignment="1">
      <alignment horizontal="right"/>
    </xf>
    <xf numFmtId="3" fontId="11" fillId="0" borderId="0" xfId="5" applyNumberFormat="1" applyFont="1"/>
    <xf numFmtId="9" fontId="11" fillId="0" borderId="0" xfId="5" applyNumberFormat="1" applyFont="1"/>
    <xf numFmtId="0" fontId="11" fillId="0" borderId="0" xfId="5" applyFont="1" applyAlignment="1">
      <alignment horizontal="right"/>
    </xf>
    <xf numFmtId="0" fontId="11" fillId="0" borderId="0" xfId="5" applyFont="1" applyAlignment="1">
      <alignment horizontal="center"/>
    </xf>
    <xf numFmtId="0" fontId="11" fillId="0" borderId="0" xfId="5" applyFont="1"/>
    <xf numFmtId="166" fontId="6" fillId="0" borderId="0" xfId="5" applyNumberFormat="1" applyFont="1" applyBorder="1" applyAlignment="1">
      <alignment horizontal="centerContinuous"/>
    </xf>
    <xf numFmtId="3" fontId="7" fillId="0" borderId="0" xfId="5" applyNumberFormat="1" applyFont="1" applyBorder="1" applyAlignment="1">
      <alignment horizontal="centerContinuous"/>
    </xf>
    <xf numFmtId="167" fontId="6" fillId="0" borderId="0" xfId="5" applyNumberFormat="1" applyFont="1" applyBorder="1" applyAlignment="1">
      <alignment horizontal="centerContinuous"/>
    </xf>
    <xf numFmtId="9" fontId="7" fillId="0" borderId="0" xfId="5" applyNumberFormat="1" applyFont="1" applyBorder="1" applyAlignment="1">
      <alignment horizontal="centerContinuous"/>
    </xf>
    <xf numFmtId="0" fontId="7" fillId="0" borderId="0" xfId="5" applyFont="1" applyBorder="1" applyAlignment="1">
      <alignment horizontal="centerContinuous"/>
    </xf>
    <xf numFmtId="0" fontId="7" fillId="0" borderId="0" xfId="5" applyFont="1"/>
    <xf numFmtId="166" fontId="11" fillId="0" borderId="0" xfId="5" applyNumberFormat="1" applyFont="1" applyBorder="1" applyAlignment="1">
      <alignment horizontal="center"/>
    </xf>
    <xf numFmtId="3" fontId="11" fillId="0" borderId="0" xfId="5" applyNumberFormat="1" applyFont="1" applyBorder="1" applyAlignment="1">
      <alignment horizontal="center"/>
    </xf>
    <xf numFmtId="3" fontId="11" fillId="0" borderId="0" xfId="5" applyNumberFormat="1" applyFont="1" applyBorder="1" applyAlignment="1"/>
    <xf numFmtId="3" fontId="5" fillId="0" borderId="0" xfId="5" applyNumberFormat="1"/>
    <xf numFmtId="167" fontId="5" fillId="0" borderId="0" xfId="5" applyNumberFormat="1"/>
    <xf numFmtId="9" fontId="5" fillId="0" borderId="0" xfId="5" applyNumberFormat="1"/>
    <xf numFmtId="0" fontId="5" fillId="0" borderId="0" xfId="5"/>
    <xf numFmtId="0" fontId="9" fillId="0" borderId="0" xfId="5" quotePrefix="1" applyFont="1" applyBorder="1" applyAlignment="1">
      <alignment horizontal="right"/>
    </xf>
    <xf numFmtId="0" fontId="5" fillId="0" borderId="10" xfId="5" applyBorder="1" applyAlignment="1">
      <alignment horizontal="center"/>
    </xf>
    <xf numFmtId="0" fontId="11" fillId="0" borderId="10" xfId="5" applyFont="1" applyBorder="1" applyAlignment="1">
      <alignment horizontal="center"/>
    </xf>
    <xf numFmtId="166" fontId="9" fillId="0" borderId="0" xfId="5" applyNumberFormat="1" applyFont="1" applyBorder="1" applyAlignment="1">
      <alignment horizontal="left"/>
    </xf>
    <xf numFmtId="3" fontId="11" fillId="0" borderId="0" xfId="5" applyNumberFormat="1" applyFont="1" applyBorder="1" applyAlignment="1">
      <alignment horizontal="left"/>
    </xf>
    <xf numFmtId="167" fontId="11" fillId="0" borderId="0" xfId="5" applyNumberFormat="1" applyFont="1" applyBorder="1" applyAlignment="1">
      <alignment horizontal="left"/>
    </xf>
    <xf numFmtId="3" fontId="11" fillId="0" borderId="0" xfId="5" applyNumberFormat="1" applyFont="1" applyBorder="1" applyAlignment="1">
      <alignment horizontal="right"/>
    </xf>
    <xf numFmtId="3" fontId="11" fillId="0" borderId="0" xfId="5" applyNumberFormat="1" applyFont="1" applyBorder="1"/>
    <xf numFmtId="9" fontId="11" fillId="0" borderId="0" xfId="5" applyNumberFormat="1" applyFont="1" applyBorder="1"/>
    <xf numFmtId="166" fontId="9" fillId="0" borderId="0" xfId="5" quotePrefix="1" applyNumberFormat="1" applyFont="1" applyBorder="1" applyAlignment="1">
      <alignment horizontal="left"/>
    </xf>
    <xf numFmtId="0" fontId="11" fillId="0" borderId="0" xfId="5" applyNumberFormat="1" applyFont="1" applyBorder="1" applyAlignment="1">
      <alignment horizontal="left"/>
    </xf>
    <xf numFmtId="0" fontId="11" fillId="0" borderId="0" xfId="5" applyFont="1" applyBorder="1" applyAlignment="1">
      <alignment horizontal="center"/>
    </xf>
    <xf numFmtId="167" fontId="11" fillId="0" borderId="0" xfId="5" applyNumberFormat="1" applyFont="1" applyBorder="1" applyAlignment="1">
      <alignment horizontal="center"/>
    </xf>
    <xf numFmtId="3" fontId="10" fillId="0" borderId="0" xfId="5" applyNumberFormat="1" applyFont="1" applyBorder="1" applyAlignment="1">
      <alignment horizontal="center"/>
    </xf>
    <xf numFmtId="3" fontId="11" fillId="0" borderId="11" xfId="5" applyNumberFormat="1" applyFont="1" applyBorder="1" applyAlignment="1">
      <alignment horizontal="center"/>
    </xf>
    <xf numFmtId="3" fontId="8" fillId="0" borderId="0" xfId="5" applyNumberFormat="1" applyFont="1" applyBorder="1" applyAlignment="1">
      <alignment horizontal="left"/>
    </xf>
    <xf numFmtId="0" fontId="11" fillId="0" borderId="0" xfId="5" applyFont="1" applyBorder="1" applyAlignment="1">
      <alignment horizontal="right"/>
    </xf>
    <xf numFmtId="166" fontId="10" fillId="0" borderId="12" xfId="5" applyNumberFormat="1" applyFont="1" applyBorder="1" applyAlignment="1">
      <alignment horizontal="center"/>
    </xf>
    <xf numFmtId="3" fontId="10" fillId="0" borderId="13" xfId="5" applyNumberFormat="1" applyFont="1" applyBorder="1" applyAlignment="1">
      <alignment horizontal="center"/>
    </xf>
    <xf numFmtId="3" fontId="10" fillId="0" borderId="13" xfId="5" applyNumberFormat="1" applyFont="1" applyBorder="1" applyAlignment="1">
      <alignment horizontal="centerContinuous"/>
    </xf>
    <xf numFmtId="3" fontId="10" fillId="0" borderId="13" xfId="5" quotePrefix="1" applyNumberFormat="1" applyFont="1" applyBorder="1" applyAlignment="1">
      <alignment horizontal="center"/>
    </xf>
    <xf numFmtId="167" fontId="10" fillId="0" borderId="13" xfId="5" applyNumberFormat="1" applyFont="1" applyBorder="1" applyAlignment="1">
      <alignment horizontal="center"/>
    </xf>
    <xf numFmtId="3" fontId="10" fillId="0" borderId="14" xfId="5" applyNumberFormat="1" applyFont="1" applyBorder="1" applyAlignment="1">
      <alignment horizontal="center"/>
    </xf>
    <xf numFmtId="9" fontId="10" fillId="0" borderId="14" xfId="5" applyNumberFormat="1" applyFont="1" applyBorder="1" applyAlignment="1">
      <alignment horizontal="center"/>
    </xf>
    <xf numFmtId="0" fontId="8" fillId="0" borderId="0" xfId="5" applyFont="1"/>
    <xf numFmtId="166" fontId="10" fillId="0" borderId="15" xfId="5" applyNumberFormat="1" applyFont="1" applyBorder="1" applyAlignment="1">
      <alignment horizontal="center"/>
    </xf>
    <xf numFmtId="3" fontId="10" fillId="0" borderId="16" xfId="5" applyNumberFormat="1" applyFont="1" applyBorder="1" applyAlignment="1">
      <alignment horizontal="center"/>
    </xf>
    <xf numFmtId="3" fontId="10" fillId="0" borderId="17" xfId="5" applyNumberFormat="1" applyFont="1" applyBorder="1" applyAlignment="1">
      <alignment horizontal="center"/>
    </xf>
    <xf numFmtId="3" fontId="10" fillId="0" borderId="16" xfId="5" quotePrefix="1" applyNumberFormat="1" applyFont="1" applyBorder="1" applyAlignment="1">
      <alignment horizontal="center"/>
    </xf>
    <xf numFmtId="167" fontId="10" fillId="0" borderId="16" xfId="5" applyNumberFormat="1" applyFont="1" applyBorder="1" applyAlignment="1">
      <alignment horizontal="center"/>
    </xf>
    <xf numFmtId="3" fontId="10" fillId="0" borderId="11" xfId="5" applyNumberFormat="1" applyFont="1" applyBorder="1" applyAlignment="1">
      <alignment horizontal="center"/>
    </xf>
    <xf numFmtId="3" fontId="10" fillId="0" borderId="18" xfId="5" applyNumberFormat="1" applyFont="1" applyBorder="1" applyAlignment="1">
      <alignment horizontal="center"/>
    </xf>
    <xf numFmtId="9" fontId="10" fillId="0" borderId="17" xfId="5" applyNumberFormat="1" applyFont="1" applyBorder="1" applyAlignment="1">
      <alignment horizontal="center"/>
    </xf>
    <xf numFmtId="0" fontId="10" fillId="0" borderId="16" xfId="5" applyFont="1" applyBorder="1" applyAlignment="1">
      <alignment horizontal="center"/>
    </xf>
    <xf numFmtId="166" fontId="8" fillId="0" borderId="19" xfId="5" applyNumberFormat="1" applyFont="1" applyBorder="1" applyAlignment="1">
      <alignment horizontal="center"/>
    </xf>
    <xf numFmtId="3" fontId="8" fillId="0" borderId="20" xfId="5" applyNumberFormat="1" applyFont="1" applyBorder="1" applyAlignment="1">
      <alignment horizontal="center"/>
    </xf>
    <xf numFmtId="9" fontId="8" fillId="0" borderId="21" xfId="5" applyNumberFormat="1" applyFont="1" applyBorder="1" applyAlignment="1" applyProtection="1">
      <alignment horizontal="center"/>
      <protection hidden="1"/>
    </xf>
    <xf numFmtId="9" fontId="8" fillId="0" borderId="22" xfId="5" applyNumberFormat="1" applyFont="1" applyBorder="1" applyAlignment="1" applyProtection="1">
      <alignment horizontal="center"/>
      <protection hidden="1"/>
    </xf>
    <xf numFmtId="0" fontId="8" fillId="0" borderId="20" xfId="5" applyNumberFormat="1" applyFont="1" applyBorder="1" applyAlignment="1" applyProtection="1">
      <alignment horizontal="center"/>
      <protection hidden="1"/>
    </xf>
    <xf numFmtId="0" fontId="8" fillId="0" borderId="20" xfId="5" applyFont="1" applyBorder="1" applyAlignment="1">
      <alignment horizontal="right"/>
    </xf>
    <xf numFmtId="0" fontId="8" fillId="0" borderId="23" xfId="5" applyFont="1" applyBorder="1" applyAlignment="1">
      <alignment horizontal="center"/>
    </xf>
    <xf numFmtId="0" fontId="8" fillId="0" borderId="0" xfId="5" applyFont="1" applyBorder="1"/>
    <xf numFmtId="9" fontId="8" fillId="0" borderId="5" xfId="5" applyNumberFormat="1" applyFont="1" applyBorder="1" applyAlignment="1" applyProtection="1">
      <alignment horizontal="center"/>
      <protection hidden="1"/>
    </xf>
    <xf numFmtId="166" fontId="8" fillId="0" borderId="24" xfId="5" applyNumberFormat="1" applyFont="1" applyBorder="1" applyAlignment="1">
      <alignment horizontal="center"/>
    </xf>
    <xf numFmtId="3" fontId="8" fillId="0" borderId="4" xfId="5" applyNumberFormat="1" applyFont="1" applyBorder="1" applyAlignment="1">
      <alignment horizontal="center"/>
    </xf>
    <xf numFmtId="3" fontId="8" fillId="0" borderId="25" xfId="5" applyNumberFormat="1" applyFont="1" applyBorder="1" applyAlignment="1">
      <alignment horizontal="center"/>
    </xf>
    <xf numFmtId="9" fontId="8" fillId="0" borderId="4" xfId="5" applyNumberFormat="1" applyFont="1" applyBorder="1" applyAlignment="1" applyProtection="1">
      <alignment horizontal="center"/>
      <protection hidden="1"/>
    </xf>
    <xf numFmtId="0" fontId="8" fillId="0" borderId="25" xfId="5" applyNumberFormat="1" applyFont="1" applyBorder="1" applyAlignment="1" applyProtection="1">
      <alignment horizontal="center"/>
      <protection hidden="1"/>
    </xf>
    <xf numFmtId="9" fontId="8" fillId="0" borderId="26" xfId="5" applyNumberFormat="1" applyFont="1" applyBorder="1" applyAlignment="1" applyProtection="1">
      <alignment horizontal="center"/>
      <protection hidden="1"/>
    </xf>
    <xf numFmtId="0" fontId="8" fillId="0" borderId="25" xfId="5" applyFont="1" applyBorder="1" applyAlignment="1">
      <alignment horizontal="right"/>
    </xf>
    <xf numFmtId="0" fontId="8" fillId="0" borderId="27" xfId="5" applyFont="1" applyBorder="1" applyAlignment="1">
      <alignment horizontal="center"/>
    </xf>
    <xf numFmtId="166" fontId="8" fillId="0" borderId="0" xfId="5" applyNumberFormat="1" applyFont="1" applyAlignment="1">
      <alignment horizontal="center"/>
    </xf>
    <xf numFmtId="3" fontId="8" fillId="0" borderId="0" xfId="5" applyNumberFormat="1" applyFont="1" applyAlignment="1">
      <alignment horizontal="center"/>
    </xf>
    <xf numFmtId="167" fontId="8" fillId="0" borderId="0" xfId="5" applyNumberFormat="1" applyFont="1" applyAlignment="1">
      <alignment horizontal="center"/>
    </xf>
    <xf numFmtId="3" fontId="8" fillId="0" borderId="0" xfId="5" applyNumberFormat="1" applyFont="1" applyAlignment="1">
      <alignment horizontal="right"/>
    </xf>
    <xf numFmtId="3" fontId="8" fillId="0" borderId="0" xfId="5" applyNumberFormat="1" applyFont="1"/>
    <xf numFmtId="9" fontId="8" fillId="0" borderId="0" xfId="5" applyNumberFormat="1" applyFont="1"/>
    <xf numFmtId="0" fontId="8" fillId="0" borderId="0" xfId="5" applyFont="1" applyAlignment="1">
      <alignment horizontal="right"/>
    </xf>
    <xf numFmtId="0" fontId="8" fillId="0" borderId="0" xfId="5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0" fontId="8" fillId="0" borderId="30" xfId="5" applyNumberFormat="1" applyFont="1" applyBorder="1" applyAlignment="1">
      <alignment horizontal="center"/>
    </xf>
    <xf numFmtId="10" fontId="8" fillId="0" borderId="21" xfId="5" applyNumberFormat="1" applyFont="1" applyBorder="1" applyAlignment="1">
      <alignment horizontal="center"/>
    </xf>
    <xf numFmtId="10" fontId="8" fillId="0" borderId="5" xfId="5" applyNumberFormat="1" applyFont="1" applyBorder="1" applyAlignment="1">
      <alignment horizontal="center"/>
    </xf>
    <xf numFmtId="10" fontId="8" fillId="0" borderId="26" xfId="5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6" fillId="0" borderId="0" xfId="2" applyFont="1" applyAlignment="1">
      <alignment horizontal="centerContinuous"/>
    </xf>
    <xf numFmtId="0" fontId="10" fillId="0" borderId="0" xfId="2" applyFont="1" applyAlignment="1">
      <alignment horizontal="centerContinuous"/>
    </xf>
    <xf numFmtId="0" fontId="5" fillId="0" borderId="0" xfId="2" applyAlignment="1">
      <alignment horizontal="centerContinuous"/>
    </xf>
    <xf numFmtId="0" fontId="10" fillId="0" borderId="0" xfId="2" applyFont="1" applyBorder="1" applyAlignment="1">
      <alignment horizontal="centerContinuous"/>
    </xf>
    <xf numFmtId="0" fontId="9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5" fillId="0" borderId="0" xfId="2"/>
    <xf numFmtId="0" fontId="10" fillId="0" borderId="0" xfId="2" applyFont="1" applyBorder="1" applyAlignment="1">
      <alignment horizontal="left"/>
    </xf>
    <xf numFmtId="0" fontId="10" fillId="0" borderId="0" xfId="2" quotePrefix="1" applyFont="1" applyAlignment="1">
      <alignment horizontal="left"/>
    </xf>
    <xf numFmtId="0" fontId="13" fillId="0" borderId="31" xfId="2" applyFont="1" applyFill="1" applyBorder="1" applyAlignment="1">
      <alignment horizontal="left"/>
    </xf>
    <xf numFmtId="0" fontId="8" fillId="0" borderId="32" xfId="2" applyFont="1" applyFill="1" applyBorder="1" applyAlignment="1">
      <alignment horizontal="center"/>
    </xf>
    <xf numFmtId="0" fontId="8" fillId="0" borderId="33" xfId="2" applyFont="1" applyFill="1" applyBorder="1" applyAlignment="1">
      <alignment horizontal="center"/>
    </xf>
    <xf numFmtId="0" fontId="8" fillId="0" borderId="32" xfId="2" quotePrefix="1" applyFont="1" applyFill="1" applyBorder="1" applyAlignment="1">
      <alignment horizontal="center"/>
    </xf>
    <xf numFmtId="0" fontId="5" fillId="0" borderId="34" xfId="2" applyFont="1" applyFill="1" applyBorder="1"/>
    <xf numFmtId="0" fontId="10" fillId="0" borderId="0" xfId="2" applyFont="1" applyFill="1" applyAlignment="1">
      <alignment horizontal="center"/>
    </xf>
    <xf numFmtId="0" fontId="13" fillId="0" borderId="35" xfId="2" applyFont="1" applyFill="1" applyBorder="1" applyAlignment="1">
      <alignment horizontal="left"/>
    </xf>
    <xf numFmtId="0" fontId="8" fillId="0" borderId="36" xfId="2" applyFont="1" applyFill="1" applyBorder="1" applyAlignment="1">
      <alignment horizontal="center"/>
    </xf>
    <xf numFmtId="0" fontId="8" fillId="0" borderId="37" xfId="2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/>
    </xf>
    <xf numFmtId="2" fontId="13" fillId="0" borderId="35" xfId="2" quotePrefix="1" applyNumberFormat="1" applyFont="1" applyFill="1" applyBorder="1" applyAlignment="1">
      <alignment horizontal="left"/>
    </xf>
    <xf numFmtId="2" fontId="8" fillId="0" borderId="36" xfId="2" applyNumberFormat="1" applyFont="1" applyFill="1" applyBorder="1" applyAlignment="1">
      <alignment horizontal="center"/>
    </xf>
    <xf numFmtId="2" fontId="8" fillId="0" borderId="36" xfId="2" quotePrefix="1" applyNumberFormat="1" applyFont="1" applyFill="1" applyBorder="1" applyAlignment="1">
      <alignment horizontal="center"/>
    </xf>
    <xf numFmtId="2" fontId="8" fillId="0" borderId="37" xfId="2" applyNumberFormat="1" applyFont="1" applyFill="1" applyBorder="1" applyAlignment="1">
      <alignment horizontal="center"/>
    </xf>
    <xf numFmtId="2" fontId="8" fillId="0" borderId="37" xfId="2" quotePrefix="1" applyNumberFormat="1" applyFont="1" applyFill="1" applyBorder="1" applyAlignment="1">
      <alignment horizontal="center"/>
    </xf>
    <xf numFmtId="2" fontId="8" fillId="0" borderId="23" xfId="2" applyNumberFormat="1" applyFont="1" applyFill="1" applyBorder="1" applyAlignment="1">
      <alignment horizontal="center"/>
    </xf>
    <xf numFmtId="2" fontId="10" fillId="0" borderId="0" xfId="2" applyNumberFormat="1" applyFont="1" applyFill="1" applyAlignment="1">
      <alignment horizontal="center"/>
    </xf>
    <xf numFmtId="1" fontId="13" fillId="0" borderId="35" xfId="2" quotePrefix="1" applyNumberFormat="1" applyFont="1" applyFill="1" applyBorder="1" applyAlignment="1">
      <alignment horizontal="left"/>
    </xf>
    <xf numFmtId="1" fontId="8" fillId="0" borderId="36" xfId="2" applyNumberFormat="1" applyFont="1" applyFill="1" applyBorder="1" applyAlignment="1">
      <alignment horizontal="center"/>
    </xf>
    <xf numFmtId="1" fontId="8" fillId="0" borderId="36" xfId="2" quotePrefix="1" applyNumberFormat="1" applyFont="1" applyFill="1" applyBorder="1" applyAlignment="1">
      <alignment horizontal="center"/>
    </xf>
    <xf numFmtId="1" fontId="8" fillId="0" borderId="37" xfId="2" applyNumberFormat="1" applyFont="1" applyFill="1" applyBorder="1" applyAlignment="1">
      <alignment horizontal="center"/>
    </xf>
    <xf numFmtId="1" fontId="8" fillId="0" borderId="23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2" fontId="13" fillId="0" borderId="38" xfId="2" quotePrefix="1" applyNumberFormat="1" applyFont="1" applyFill="1" applyBorder="1" applyAlignment="1">
      <alignment horizontal="left"/>
    </xf>
    <xf numFmtId="2" fontId="8" fillId="0" borderId="11" xfId="2" applyNumberFormat="1" applyFont="1" applyFill="1" applyBorder="1" applyAlignment="1">
      <alignment horizontal="center"/>
    </xf>
    <xf numFmtId="2" fontId="8" fillId="0" borderId="11" xfId="2" quotePrefix="1" applyNumberFormat="1" applyFont="1" applyFill="1" applyBorder="1" applyAlignment="1">
      <alignment horizontal="center"/>
    </xf>
    <xf numFmtId="2" fontId="8" fillId="0" borderId="39" xfId="2" applyNumberFormat="1" applyFont="1" applyFill="1" applyBorder="1" applyAlignment="1">
      <alignment horizontal="center"/>
    </xf>
    <xf numFmtId="2" fontId="8" fillId="0" borderId="27" xfId="2" applyNumberFormat="1" applyFont="1" applyFill="1" applyBorder="1" applyAlignment="1">
      <alignment horizontal="center"/>
    </xf>
    <xf numFmtId="0" fontId="5" fillId="0" borderId="0" xfId="2" applyFill="1" applyAlignment="1">
      <alignment horizontal="center"/>
    </xf>
    <xf numFmtId="0" fontId="5" fillId="0" borderId="40" xfId="2" applyFill="1" applyBorder="1" applyAlignment="1">
      <alignment horizontal="center"/>
    </xf>
    <xf numFmtId="0" fontId="10" fillId="0" borderId="41" xfId="2" applyFont="1" applyFill="1" applyBorder="1" applyAlignment="1">
      <alignment horizontal="center"/>
    </xf>
    <xf numFmtId="0" fontId="10" fillId="0" borderId="42" xfId="2" applyFont="1" applyFill="1" applyBorder="1" applyAlignment="1">
      <alignment horizontal="center"/>
    </xf>
    <xf numFmtId="16" fontId="10" fillId="0" borderId="42" xfId="2" applyNumberFormat="1" applyFont="1" applyFill="1" applyBorder="1" applyAlignment="1">
      <alignment horizontal="center"/>
    </xf>
    <xf numFmtId="0" fontId="10" fillId="0" borderId="43" xfId="2" applyFont="1" applyFill="1" applyBorder="1" applyAlignment="1">
      <alignment horizontal="center"/>
    </xf>
    <xf numFmtId="14" fontId="8" fillId="0" borderId="35" xfId="2" applyNumberFormat="1" applyFont="1" applyFill="1" applyBorder="1" applyAlignment="1">
      <alignment horizontal="center"/>
    </xf>
    <xf numFmtId="2" fontId="8" fillId="0" borderId="20" xfId="2" applyNumberFormat="1" applyFont="1" applyFill="1" applyBorder="1" applyAlignment="1">
      <alignment horizontal="center"/>
    </xf>
    <xf numFmtId="14" fontId="8" fillId="0" borderId="38" xfId="2" applyNumberFormat="1" applyFont="1" applyFill="1" applyBorder="1" applyAlignment="1">
      <alignment horizontal="center"/>
    </xf>
    <xf numFmtId="2" fontId="8" fillId="0" borderId="25" xfId="2" applyNumberFormat="1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0" fontId="10" fillId="0" borderId="40" xfId="2" applyFont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14" fontId="8" fillId="0" borderId="0" xfId="4" applyNumberFormat="1" applyFont="1" applyFill="1" applyBorder="1" applyAlignment="1">
      <alignment horizontal="center"/>
    </xf>
    <xf numFmtId="39" fontId="8" fillId="0" borderId="0" xfId="4" applyNumberFormat="1" applyFont="1" applyFill="1" applyBorder="1" applyAlignment="1">
      <alignment horizontal="center"/>
    </xf>
    <xf numFmtId="39" fontId="14" fillId="0" borderId="0" xfId="4" applyNumberFormat="1" applyFont="1" applyFill="1" applyBorder="1" applyAlignment="1">
      <alignment horizontal="center"/>
    </xf>
    <xf numFmtId="0" fontId="5" fillId="0" borderId="0" xfId="4"/>
    <xf numFmtId="0" fontId="8" fillId="0" borderId="0" xfId="4" applyFont="1" applyFill="1" applyAlignment="1">
      <alignment horizontal="center"/>
    </xf>
    <xf numFmtId="0" fontId="6" fillId="0" borderId="0" xfId="4" applyFont="1" applyFill="1" applyBorder="1" applyAlignment="1">
      <alignment horizontal="centerContinuous"/>
    </xf>
    <xf numFmtId="14" fontId="7" fillId="0" borderId="0" xfId="4" applyNumberFormat="1" applyFont="1" applyFill="1" applyBorder="1" applyAlignment="1">
      <alignment horizontal="centerContinuous"/>
    </xf>
    <xf numFmtId="39" fontId="7" fillId="0" borderId="0" xfId="4" applyNumberFormat="1" applyFont="1" applyFill="1" applyBorder="1" applyAlignment="1">
      <alignment horizontal="centerContinuous"/>
    </xf>
    <xf numFmtId="0" fontId="11" fillId="0" borderId="0" xfId="4" applyFont="1"/>
    <xf numFmtId="39" fontId="10" fillId="0" borderId="0" xfId="6" applyNumberFormat="1" applyFont="1" applyFill="1" applyBorder="1" applyAlignment="1">
      <alignment horizontal="left"/>
    </xf>
    <xf numFmtId="39" fontId="10" fillId="0" borderId="0" xfId="4" applyNumberFormat="1" applyFont="1" applyFill="1" applyBorder="1" applyAlignment="1">
      <alignment horizontal="left"/>
    </xf>
    <xf numFmtId="0" fontId="9" fillId="0" borderId="0" xfId="4" applyFont="1" applyAlignment="1">
      <alignment horizontal="left"/>
    </xf>
    <xf numFmtId="0" fontId="8" fillId="0" borderId="0" xfId="4" applyNumberFormat="1" applyFont="1" applyFill="1" applyBorder="1" applyAlignment="1">
      <alignment horizontal="left"/>
    </xf>
    <xf numFmtId="0" fontId="8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0" fontId="10" fillId="0" borderId="0" xfId="4" applyFont="1"/>
    <xf numFmtId="0" fontId="10" fillId="0" borderId="44" xfId="4" applyFont="1" applyFill="1" applyBorder="1" applyAlignment="1">
      <alignment horizontal="centerContinuous"/>
    </xf>
    <xf numFmtId="14" fontId="10" fillId="0" borderId="45" xfId="4" applyNumberFormat="1" applyFont="1" applyFill="1" applyBorder="1" applyAlignment="1">
      <alignment horizontal="centerContinuous"/>
    </xf>
    <xf numFmtId="14" fontId="10" fillId="0" borderId="45" xfId="4" quotePrefix="1" applyNumberFormat="1" applyFont="1" applyFill="1" applyBorder="1" applyAlignment="1">
      <alignment horizontal="center"/>
    </xf>
    <xf numFmtId="14" fontId="10" fillId="0" borderId="45" xfId="4" applyNumberFormat="1" applyFont="1" applyFill="1" applyBorder="1" applyAlignment="1">
      <alignment horizontal="center"/>
    </xf>
    <xf numFmtId="0" fontId="5" fillId="0" borderId="45" xfId="4" applyBorder="1" applyAlignment="1">
      <alignment horizontal="center"/>
    </xf>
    <xf numFmtId="39" fontId="10" fillId="0" borderId="45" xfId="4" applyNumberFormat="1" applyFont="1" applyFill="1" applyBorder="1" applyAlignment="1">
      <alignment horizontal="center"/>
    </xf>
    <xf numFmtId="39" fontId="10" fillId="0" borderId="45" xfId="4" quotePrefix="1" applyNumberFormat="1" applyFont="1" applyFill="1" applyBorder="1" applyAlignment="1">
      <alignment horizontal="center"/>
    </xf>
    <xf numFmtId="39" fontId="10" fillId="0" borderId="46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15" xfId="4" applyFont="1" applyFill="1" applyBorder="1" applyAlignment="1">
      <alignment horizontal="center"/>
    </xf>
    <xf numFmtId="14" fontId="10" fillId="0" borderId="39" xfId="4" applyNumberFormat="1" applyFont="1" applyFill="1" applyBorder="1" applyAlignment="1">
      <alignment horizontal="center"/>
    </xf>
    <xf numFmtId="39" fontId="10" fillId="0" borderId="39" xfId="4" applyNumberFormat="1" applyFont="1" applyFill="1" applyBorder="1" applyAlignment="1">
      <alignment horizontal="center"/>
    </xf>
    <xf numFmtId="39" fontId="10" fillId="0" borderId="39" xfId="4" quotePrefix="1" applyNumberFormat="1" applyFont="1" applyFill="1" applyBorder="1" applyAlignment="1">
      <alignment horizontal="center"/>
    </xf>
    <xf numFmtId="39" fontId="10" fillId="0" borderId="27" xfId="4" applyNumberFormat="1" applyFont="1" applyFill="1" applyBorder="1" applyAlignment="1">
      <alignment horizontal="center"/>
    </xf>
    <xf numFmtId="14" fontId="8" fillId="0" borderId="5" xfId="4" applyNumberFormat="1" applyFont="1" applyFill="1" applyBorder="1" applyAlignment="1">
      <alignment horizontal="center"/>
    </xf>
    <xf numFmtId="1" fontId="8" fillId="0" borderId="5" xfId="4" applyNumberFormat="1" applyFont="1" applyFill="1" applyBorder="1" applyAlignment="1">
      <alignment horizontal="center"/>
    </xf>
    <xf numFmtId="1" fontId="8" fillId="0" borderId="7" xfId="4" applyNumberFormat="1" applyFont="1" applyFill="1" applyBorder="1" applyAlignment="1">
      <alignment horizontal="center"/>
    </xf>
    <xf numFmtId="1" fontId="8" fillId="0" borderId="47" xfId="4" applyNumberFormat="1" applyFont="1" applyFill="1" applyBorder="1" applyAlignment="1">
      <alignment horizontal="center"/>
    </xf>
    <xf numFmtId="0" fontId="5" fillId="0" borderId="0" xfId="4" applyFill="1"/>
    <xf numFmtId="0" fontId="8" fillId="0" borderId="9" xfId="4" applyFont="1" applyFill="1" applyBorder="1" applyAlignment="1">
      <alignment horizontal="left"/>
    </xf>
    <xf numFmtId="0" fontId="8" fillId="0" borderId="3" xfId="4" applyFont="1" applyFill="1" applyBorder="1" applyAlignment="1">
      <alignment horizontal="left"/>
    </xf>
    <xf numFmtId="14" fontId="8" fillId="0" borderId="4" xfId="4" applyNumberFormat="1" applyFont="1" applyFill="1" applyBorder="1" applyAlignment="1">
      <alignment horizontal="center"/>
    </xf>
    <xf numFmtId="1" fontId="8" fillId="0" borderId="4" xfId="4" applyNumberFormat="1" applyFont="1" applyFill="1" applyBorder="1" applyAlignment="1">
      <alignment horizontal="center"/>
    </xf>
    <xf numFmtId="1" fontId="8" fillId="0" borderId="48" xfId="4" applyNumberFormat="1" applyFont="1" applyFill="1" applyBorder="1" applyAlignment="1">
      <alignment horizontal="center"/>
    </xf>
    <xf numFmtId="1" fontId="8" fillId="0" borderId="49" xfId="4" applyNumberFormat="1" applyFont="1" applyFill="1" applyBorder="1" applyAlignment="1">
      <alignment horizontal="center"/>
    </xf>
    <xf numFmtId="0" fontId="8" fillId="0" borderId="8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/>
    </xf>
    <xf numFmtId="0" fontId="6" fillId="0" borderId="0" xfId="3" applyFont="1" applyFill="1" applyBorder="1" applyAlignment="1">
      <alignment horizontal="centerContinuous"/>
    </xf>
    <xf numFmtId="14" fontId="10" fillId="0" borderId="0" xfId="3" applyNumberFormat="1" applyFont="1" applyFill="1" applyBorder="1" applyAlignment="1">
      <alignment horizontal="center"/>
    </xf>
    <xf numFmtId="14" fontId="10" fillId="0" borderId="44" xfId="3" applyNumberFormat="1" applyFont="1" applyFill="1" applyBorder="1" applyAlignment="1">
      <alignment horizontal="center"/>
    </xf>
    <xf numFmtId="1" fontId="10" fillId="0" borderId="50" xfId="3" applyNumberFormat="1" applyFont="1" applyFill="1" applyBorder="1" applyAlignment="1">
      <alignment horizontal="center"/>
    </xf>
    <xf numFmtId="1" fontId="10" fillId="0" borderId="46" xfId="3" applyNumberFormat="1" applyFont="1" applyFill="1" applyBorder="1" applyAlignment="1">
      <alignment horizontal="center"/>
    </xf>
    <xf numFmtId="1" fontId="15" fillId="0" borderId="0" xfId="3" applyNumberFormat="1" applyFont="1"/>
    <xf numFmtId="14" fontId="10" fillId="0" borderId="51" xfId="3" applyNumberFormat="1" applyFont="1" applyFill="1" applyBorder="1" applyAlignment="1">
      <alignment horizontal="center"/>
    </xf>
    <xf numFmtId="1" fontId="10" fillId="0" borderId="11" xfId="3" applyNumberFormat="1" applyFont="1" applyFill="1" applyBorder="1" applyAlignment="1">
      <alignment horizontal="center"/>
    </xf>
    <xf numFmtId="2" fontId="10" fillId="0" borderId="11" xfId="3" applyNumberFormat="1" applyFont="1" applyFill="1" applyBorder="1" applyAlignment="1">
      <alignment horizontal="center"/>
    </xf>
    <xf numFmtId="1" fontId="10" fillId="0" borderId="27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10" fillId="0" borderId="44" xfId="3" applyFont="1" applyFill="1" applyBorder="1" applyAlignment="1">
      <alignment horizontal="left"/>
    </xf>
    <xf numFmtId="0" fontId="10" fillId="0" borderId="50" xfId="3" applyFont="1" applyFill="1" applyBorder="1" applyAlignment="1">
      <alignment horizontal="left"/>
    </xf>
    <xf numFmtId="14" fontId="10" fillId="0" borderId="45" xfId="3" applyNumberFormat="1" applyFont="1" applyFill="1" applyBorder="1" applyAlignment="1">
      <alignment horizontal="centerContinuous"/>
    </xf>
    <xf numFmtId="0" fontId="5" fillId="0" borderId="45" xfId="3" applyBorder="1" applyAlignment="1">
      <alignment horizontal="center"/>
    </xf>
    <xf numFmtId="39" fontId="10" fillId="0" borderId="45" xfId="3" applyNumberFormat="1" applyFont="1" applyFill="1" applyBorder="1" applyAlignment="1">
      <alignment horizontal="center"/>
    </xf>
    <xf numFmtId="39" fontId="10" fillId="0" borderId="45" xfId="3" quotePrefix="1" applyNumberFormat="1" applyFont="1" applyFill="1" applyBorder="1" applyAlignment="1">
      <alignment horizontal="center"/>
    </xf>
    <xf numFmtId="39" fontId="10" fillId="0" borderId="46" xfId="3" applyNumberFormat="1" applyFont="1" applyFill="1" applyBorder="1" applyAlignment="1">
      <alignment horizontal="center"/>
    </xf>
    <xf numFmtId="0" fontId="10" fillId="0" borderId="15" xfId="3" applyFont="1" applyFill="1" applyBorder="1" applyAlignment="1">
      <alignment horizontal="center"/>
    </xf>
    <xf numFmtId="0" fontId="10" fillId="0" borderId="39" xfId="3" applyFont="1" applyFill="1" applyBorder="1" applyAlignment="1">
      <alignment horizontal="center"/>
    </xf>
    <xf numFmtId="14" fontId="10" fillId="0" borderId="39" xfId="3" applyNumberFormat="1" applyFont="1" applyFill="1" applyBorder="1" applyAlignment="1">
      <alignment horizontal="center"/>
    </xf>
    <xf numFmtId="39" fontId="10" fillId="0" borderId="39" xfId="3" applyNumberFormat="1" applyFont="1" applyFill="1" applyBorder="1" applyAlignment="1">
      <alignment horizontal="center"/>
    </xf>
    <xf numFmtId="39" fontId="10" fillId="0" borderId="39" xfId="3" quotePrefix="1" applyNumberFormat="1" applyFont="1" applyFill="1" applyBorder="1" applyAlignment="1">
      <alignment horizontal="center"/>
    </xf>
    <xf numFmtId="39" fontId="10" fillId="0" borderId="27" xfId="3" applyNumberFormat="1" applyFont="1" applyFill="1" applyBorder="1" applyAlignment="1">
      <alignment horizontal="center"/>
    </xf>
    <xf numFmtId="39" fontId="8" fillId="0" borderId="22" xfId="3" quotePrefix="1" applyNumberFormat="1" applyFont="1" applyFill="1" applyBorder="1" applyAlignment="1">
      <alignment horizontal="left"/>
    </xf>
    <xf numFmtId="14" fontId="8" fillId="0" borderId="30" xfId="3" applyNumberFormat="1" applyFont="1" applyFill="1" applyBorder="1" applyAlignment="1">
      <alignment horizontal="center"/>
    </xf>
    <xf numFmtId="14" fontId="8" fillId="0" borderId="52" xfId="3" applyNumberFormat="1" applyFont="1" applyFill="1" applyBorder="1" applyAlignment="1">
      <alignment horizontal="center"/>
    </xf>
    <xf numFmtId="1" fontId="8" fillId="0" borderId="47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left"/>
    </xf>
    <xf numFmtId="14" fontId="8" fillId="0" borderId="53" xfId="3" applyNumberFormat="1" applyFont="1" applyFill="1" applyBorder="1" applyAlignment="1">
      <alignment horizontal="center"/>
    </xf>
    <xf numFmtId="0" fontId="8" fillId="0" borderId="54" xfId="3" applyFont="1" applyFill="1" applyBorder="1" applyAlignment="1">
      <alignment horizontal="left"/>
    </xf>
    <xf numFmtId="14" fontId="8" fillId="0" borderId="55" xfId="3" applyNumberFormat="1" applyFont="1" applyFill="1" applyBorder="1" applyAlignment="1">
      <alignment horizontal="center"/>
    </xf>
    <xf numFmtId="1" fontId="8" fillId="0" borderId="54" xfId="3" applyNumberFormat="1" applyFont="1" applyFill="1" applyBorder="1" applyAlignment="1">
      <alignment horizontal="center"/>
    </xf>
    <xf numFmtId="1" fontId="8" fillId="0" borderId="48" xfId="3" applyNumberFormat="1" applyFont="1" applyFill="1" applyBorder="1" applyAlignment="1">
      <alignment horizontal="center"/>
    </xf>
    <xf numFmtId="1" fontId="8" fillId="0" borderId="49" xfId="3" applyNumberFormat="1" applyFont="1" applyFill="1" applyBorder="1" applyAlignment="1">
      <alignment horizontal="center"/>
    </xf>
    <xf numFmtId="0" fontId="8" fillId="0" borderId="56" xfId="3" quotePrefix="1" applyFont="1" applyFill="1" applyBorder="1" applyAlignment="1">
      <alignment horizontal="left"/>
    </xf>
    <xf numFmtId="0" fontId="8" fillId="0" borderId="22" xfId="3" quotePrefix="1" applyFont="1" applyFill="1" applyBorder="1" applyAlignment="1">
      <alignment horizontal="left"/>
    </xf>
    <xf numFmtId="0" fontId="8" fillId="0" borderId="56" xfId="3" applyFont="1" applyFill="1" applyBorder="1" applyAlignment="1">
      <alignment horizontal="left"/>
    </xf>
    <xf numFmtId="0" fontId="8" fillId="0" borderId="22" xfId="3" applyFont="1" applyFill="1" applyBorder="1" applyAlignment="1">
      <alignment horizontal="left"/>
    </xf>
    <xf numFmtId="0" fontId="11" fillId="0" borderId="3" xfId="3" applyFont="1" applyFill="1" applyBorder="1" applyAlignment="1">
      <alignment horizontal="left"/>
    </xf>
    <xf numFmtId="0" fontId="11" fillId="0" borderId="54" xfId="3" applyFont="1" applyFill="1" applyBorder="1" applyAlignment="1">
      <alignment horizontal="left"/>
    </xf>
    <xf numFmtId="0" fontId="8" fillId="0" borderId="0" xfId="6" applyFont="1" applyFill="1" applyBorder="1" applyAlignment="1">
      <alignment horizontal="center"/>
    </xf>
    <xf numFmtId="14" fontId="8" fillId="0" borderId="0" xfId="6" applyNumberFormat="1" applyFont="1" applyFill="1" applyBorder="1" applyAlignment="1">
      <alignment horizontal="center"/>
    </xf>
    <xf numFmtId="39" fontId="8" fillId="0" borderId="0" xfId="6" applyNumberFormat="1" applyFont="1" applyFill="1" applyBorder="1" applyAlignment="1">
      <alignment horizontal="center"/>
    </xf>
    <xf numFmtId="0" fontId="5" fillId="0" borderId="0" xfId="6"/>
    <xf numFmtId="0" fontId="8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Continuous"/>
    </xf>
    <xf numFmtId="14" fontId="7" fillId="0" borderId="0" xfId="6" applyNumberFormat="1" applyFont="1" applyFill="1" applyBorder="1" applyAlignment="1">
      <alignment horizontal="centerContinuous"/>
    </xf>
    <xf numFmtId="39" fontId="7" fillId="0" borderId="0" xfId="6" applyNumberFormat="1" applyFont="1" applyFill="1" applyBorder="1" applyAlignment="1">
      <alignment horizontal="centerContinuous"/>
    </xf>
    <xf numFmtId="0" fontId="9" fillId="0" borderId="0" xfId="6" applyFont="1" applyAlignment="1">
      <alignment horizontal="left"/>
    </xf>
    <xf numFmtId="0" fontId="8" fillId="0" borderId="0" xfId="6" applyNumberFormat="1" applyFont="1" applyFill="1" applyBorder="1" applyAlignment="1">
      <alignment horizontal="left"/>
    </xf>
    <xf numFmtId="0" fontId="10" fillId="0" borderId="0" xfId="6" applyFont="1" applyAlignment="1">
      <alignment horizontal="left"/>
    </xf>
    <xf numFmtId="0" fontId="12" fillId="0" borderId="0" xfId="6" applyFont="1" applyAlignment="1">
      <alignment horizontal="left"/>
    </xf>
    <xf numFmtId="0" fontId="10" fillId="0" borderId="0" xfId="6" applyFont="1"/>
    <xf numFmtId="0" fontId="12" fillId="0" borderId="0" xfId="6" applyFont="1"/>
    <xf numFmtId="0" fontId="10" fillId="0" borderId="44" xfId="6" applyFont="1" applyFill="1" applyBorder="1" applyAlignment="1">
      <alignment horizontal="centerContinuous"/>
    </xf>
    <xf numFmtId="14" fontId="10" fillId="0" borderId="45" xfId="6" applyNumberFormat="1" applyFont="1" applyFill="1" applyBorder="1" applyAlignment="1">
      <alignment horizontal="centerContinuous"/>
    </xf>
    <xf numFmtId="14" fontId="10" fillId="0" borderId="45" xfId="6" applyNumberFormat="1" applyFont="1" applyFill="1" applyBorder="1" applyAlignment="1">
      <alignment horizontal="center"/>
    </xf>
    <xf numFmtId="39" fontId="10" fillId="0" borderId="45" xfId="6" applyNumberFormat="1" applyFont="1" applyFill="1" applyBorder="1" applyAlignment="1">
      <alignment horizontal="center"/>
    </xf>
    <xf numFmtId="0" fontId="5" fillId="0" borderId="45" xfId="6" applyBorder="1" applyAlignment="1">
      <alignment horizontal="center"/>
    </xf>
    <xf numFmtId="39" fontId="10" fillId="0" borderId="45" xfId="6" quotePrefix="1" applyNumberFormat="1" applyFont="1" applyFill="1" applyBorder="1" applyAlignment="1">
      <alignment horizontal="center"/>
    </xf>
    <xf numFmtId="39" fontId="10" fillId="0" borderId="46" xfId="6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10" fillId="0" borderId="15" xfId="6" applyFont="1" applyFill="1" applyBorder="1" applyAlignment="1">
      <alignment horizontal="center"/>
    </xf>
    <xf numFmtId="14" fontId="10" fillId="0" borderId="39" xfId="6" applyNumberFormat="1" applyFont="1" applyFill="1" applyBorder="1" applyAlignment="1">
      <alignment horizontal="center"/>
    </xf>
    <xf numFmtId="14" fontId="10" fillId="0" borderId="39" xfId="6" quotePrefix="1" applyNumberFormat="1" applyFont="1" applyFill="1" applyBorder="1" applyAlignment="1">
      <alignment horizontal="center"/>
    </xf>
    <xf numFmtId="39" fontId="10" fillId="0" borderId="39" xfId="6" applyNumberFormat="1" applyFont="1" applyFill="1" applyBorder="1" applyAlignment="1">
      <alignment horizontal="center"/>
    </xf>
    <xf numFmtId="39" fontId="10" fillId="0" borderId="39" xfId="6" quotePrefix="1" applyNumberFormat="1" applyFont="1" applyFill="1" applyBorder="1" applyAlignment="1">
      <alignment horizontal="center"/>
    </xf>
    <xf numFmtId="39" fontId="10" fillId="0" borderId="27" xfId="6" applyNumberFormat="1" applyFont="1" applyFill="1" applyBorder="1" applyAlignment="1">
      <alignment horizontal="center"/>
    </xf>
    <xf numFmtId="14" fontId="8" fillId="0" borderId="5" xfId="6" applyNumberFormat="1" applyFont="1" applyFill="1" applyBorder="1" applyAlignment="1">
      <alignment horizontal="center"/>
    </xf>
    <xf numFmtId="1" fontId="8" fillId="0" borderId="5" xfId="6" applyNumberFormat="1" applyFont="1" applyFill="1" applyBorder="1" applyAlignment="1">
      <alignment horizontal="center"/>
    </xf>
    <xf numFmtId="1" fontId="8" fillId="0" borderId="47" xfId="6" applyNumberFormat="1" applyFont="1" applyFill="1" applyBorder="1" applyAlignment="1">
      <alignment horizontal="center"/>
    </xf>
    <xf numFmtId="0" fontId="5" fillId="0" borderId="0" xfId="6" applyFill="1"/>
    <xf numFmtId="0" fontId="8" fillId="0" borderId="9" xfId="6" applyFont="1" applyFill="1" applyBorder="1" applyAlignment="1">
      <alignment horizontal="left"/>
    </xf>
    <xf numFmtId="0" fontId="8" fillId="0" borderId="3" xfId="6" applyFont="1" applyFill="1" applyBorder="1" applyAlignment="1">
      <alignment horizontal="left"/>
    </xf>
    <xf numFmtId="14" fontId="8" fillId="0" borderId="4" xfId="6" applyNumberFormat="1" applyFont="1" applyFill="1" applyBorder="1" applyAlignment="1">
      <alignment horizontal="center"/>
    </xf>
    <xf numFmtId="1" fontId="8" fillId="0" borderId="4" xfId="6" applyNumberFormat="1" applyFont="1" applyFill="1" applyBorder="1" applyAlignment="1">
      <alignment horizontal="center"/>
    </xf>
    <xf numFmtId="1" fontId="8" fillId="0" borderId="49" xfId="6" applyNumberFormat="1" applyFont="1" applyFill="1" applyBorder="1" applyAlignment="1">
      <alignment horizontal="center"/>
    </xf>
    <xf numFmtId="0" fontId="8" fillId="0" borderId="8" xfId="6" applyFont="1" applyFill="1" applyBorder="1" applyAlignment="1">
      <alignment horizontal="center"/>
    </xf>
    <xf numFmtId="0" fontId="11" fillId="0" borderId="3" xfId="6" applyFont="1" applyFill="1" applyBorder="1" applyAlignment="1">
      <alignment horizontal="left"/>
    </xf>
    <xf numFmtId="0" fontId="10" fillId="0" borderId="0" xfId="7" applyFont="1" applyAlignment="1">
      <alignment horizontal="center"/>
    </xf>
    <xf numFmtId="0" fontId="10" fillId="0" borderId="0" xfId="7" applyFont="1" applyBorder="1" applyAlignment="1">
      <alignment horizontal="left"/>
    </xf>
    <xf numFmtId="0" fontId="8" fillId="0" borderId="0" xfId="7" applyFont="1" applyAlignment="1">
      <alignment horizontal="left"/>
    </xf>
    <xf numFmtId="0" fontId="10" fillId="0" borderId="0" xfId="7" quotePrefix="1" applyFont="1" applyAlignment="1">
      <alignment horizontal="left"/>
    </xf>
    <xf numFmtId="0" fontId="5" fillId="0" borderId="0" xfId="7"/>
    <xf numFmtId="0" fontId="10" fillId="0" borderId="0" xfId="7" applyFont="1" applyAlignment="1">
      <alignment horizontal="left"/>
    </xf>
    <xf numFmtId="0" fontId="13" fillId="0" borderId="31" xfId="7" applyFont="1" applyFill="1" applyBorder="1" applyAlignment="1">
      <alignment horizontal="left"/>
    </xf>
    <xf numFmtId="0" fontId="8" fillId="0" borderId="32" xfId="7" applyFont="1" applyFill="1" applyBorder="1" applyAlignment="1">
      <alignment horizontal="center"/>
    </xf>
    <xf numFmtId="0" fontId="8" fillId="0" borderId="33" xfId="7" applyFont="1" applyFill="1" applyBorder="1" applyAlignment="1">
      <alignment horizontal="center"/>
    </xf>
    <xf numFmtId="0" fontId="8" fillId="0" borderId="34" xfId="7" applyFont="1" applyFill="1" applyBorder="1" applyAlignment="1">
      <alignment horizontal="center"/>
    </xf>
    <xf numFmtId="0" fontId="10" fillId="0" borderId="0" xfId="7" applyFont="1" applyFill="1" applyAlignment="1">
      <alignment horizontal="center"/>
    </xf>
    <xf numFmtId="2" fontId="13" fillId="0" borderId="35" xfId="7" quotePrefix="1" applyNumberFormat="1" applyFont="1" applyFill="1" applyBorder="1" applyAlignment="1">
      <alignment horizontal="left"/>
    </xf>
    <xf numFmtId="2" fontId="10" fillId="0" borderId="0" xfId="7" applyNumberFormat="1" applyFont="1" applyFill="1" applyAlignment="1">
      <alignment horizontal="center"/>
    </xf>
    <xf numFmtId="1" fontId="8" fillId="0" borderId="27" xfId="7" applyNumberFormat="1" applyFont="1" applyFill="1" applyBorder="1" applyAlignment="1">
      <alignment horizontal="center"/>
    </xf>
    <xf numFmtId="1" fontId="10" fillId="0" borderId="0" xfId="7" applyNumberFormat="1" applyFont="1" applyFill="1" applyAlignment="1">
      <alignment horizontal="center"/>
    </xf>
    <xf numFmtId="0" fontId="5" fillId="0" borderId="0" xfId="7" applyFill="1" applyAlignment="1">
      <alignment horizontal="center"/>
    </xf>
    <xf numFmtId="1" fontId="8" fillId="0" borderId="23" xfId="7" applyNumberFormat="1" applyFont="1" applyFill="1" applyBorder="1" applyAlignment="1">
      <alignment horizontal="center"/>
    </xf>
    <xf numFmtId="0" fontId="10" fillId="0" borderId="0" xfId="7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1" quotePrefix="1" applyFont="1" applyAlignment="1">
      <alignment horizontal="left"/>
    </xf>
    <xf numFmtId="0" fontId="10" fillId="0" borderId="0" xfId="1" applyFont="1" applyAlignment="1">
      <alignment horizontal="left"/>
    </xf>
    <xf numFmtId="0" fontId="13" fillId="0" borderId="31" xfId="1" applyFont="1" applyFill="1" applyBorder="1" applyAlignment="1">
      <alignment horizontal="left"/>
    </xf>
    <xf numFmtId="0" fontId="8" fillId="0" borderId="32" xfId="1" applyFont="1" applyFill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8" fillId="0" borderId="36" xfId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2" fontId="13" fillId="0" borderId="35" xfId="1" quotePrefix="1" applyNumberFormat="1" applyFont="1" applyFill="1" applyBorder="1" applyAlignment="1">
      <alignment horizontal="left"/>
    </xf>
    <xf numFmtId="2" fontId="8" fillId="0" borderId="36" xfId="1" applyNumberFormat="1" applyFont="1" applyFill="1" applyBorder="1" applyAlignment="1">
      <alignment horizontal="center"/>
    </xf>
    <xf numFmtId="2" fontId="8" fillId="0" borderId="36" xfId="1" quotePrefix="1" applyNumberFormat="1" applyFont="1" applyFill="1" applyBorder="1" applyAlignment="1">
      <alignment horizontal="center"/>
    </xf>
    <xf numFmtId="2" fontId="8" fillId="0" borderId="37" xfId="1" applyNumberFormat="1" applyFont="1" applyFill="1" applyBorder="1" applyAlignment="1">
      <alignment horizontal="center"/>
    </xf>
    <xf numFmtId="2" fontId="8" fillId="0" borderId="23" xfId="1" applyNumberFormat="1" applyFont="1" applyFill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1" fontId="13" fillId="0" borderId="35" xfId="1" quotePrefix="1" applyNumberFormat="1" applyFont="1" applyFill="1" applyBorder="1" applyAlignment="1">
      <alignment horizontal="left"/>
    </xf>
    <xf numFmtId="1" fontId="8" fillId="0" borderId="36" xfId="1" applyNumberFormat="1" applyFont="1" applyFill="1" applyBorder="1" applyAlignment="1">
      <alignment horizontal="center"/>
    </xf>
    <xf numFmtId="1" fontId="8" fillId="0" borderId="36" xfId="1" quotePrefix="1" applyNumberFormat="1" applyFont="1" applyFill="1" applyBorder="1" applyAlignment="1">
      <alignment horizontal="center"/>
    </xf>
    <xf numFmtId="1" fontId="8" fillId="0" borderId="37" xfId="1" applyNumberFormat="1" applyFont="1" applyFill="1" applyBorder="1" applyAlignment="1">
      <alignment horizontal="center"/>
    </xf>
    <xf numFmtId="1" fontId="8" fillId="0" borderId="23" xfId="1" applyNumberFormat="1" applyFont="1" applyFill="1" applyBorder="1" applyAlignment="1">
      <alignment horizontal="center"/>
    </xf>
    <xf numFmtId="1" fontId="10" fillId="0" borderId="0" xfId="1" applyNumberFormat="1" applyFont="1" applyFill="1" applyAlignment="1">
      <alignment horizontal="center"/>
    </xf>
    <xf numFmtId="0" fontId="5" fillId="0" borderId="0" xfId="1" applyFill="1" applyAlignment="1">
      <alignment horizontal="center"/>
    </xf>
    <xf numFmtId="1" fontId="8" fillId="0" borderId="20" xfId="1" applyNumberFormat="1" applyFont="1" applyFill="1" applyBorder="1" applyAlignment="1">
      <alignment horizontal="center"/>
    </xf>
    <xf numFmtId="1" fontId="8" fillId="0" borderId="25" xfId="1" applyNumberFormat="1" applyFont="1" applyFill="1" applyBorder="1" applyAlignment="1">
      <alignment horizontal="center"/>
    </xf>
    <xf numFmtId="1" fontId="8" fillId="0" borderId="27" xfId="1" applyNumberFormat="1" applyFont="1" applyFill="1" applyBorder="1" applyAlignment="1">
      <alignment horizontal="center"/>
    </xf>
    <xf numFmtId="0" fontId="10" fillId="0" borderId="57" xfId="5" applyFont="1" applyBorder="1" applyAlignment="1">
      <alignment horizontal="centerContinuous"/>
    </xf>
    <xf numFmtId="0" fontId="10" fillId="0" borderId="58" xfId="5" applyFont="1" applyBorder="1" applyAlignment="1">
      <alignment horizontal="centerContinuous"/>
    </xf>
    <xf numFmtId="14" fontId="10" fillId="0" borderId="0" xfId="2" applyNumberFormat="1" applyFont="1" applyBorder="1" applyAlignment="1">
      <alignment horizontal="center"/>
    </xf>
    <xf numFmtId="14" fontId="8" fillId="0" borderId="0" xfId="1" applyNumberFormat="1" applyFont="1" applyFill="1" applyBorder="1" applyAlignment="1">
      <alignment horizontal="center"/>
    </xf>
    <xf numFmtId="14" fontId="8" fillId="0" borderId="19" xfId="1" applyNumberFormat="1" applyFont="1" applyFill="1" applyBorder="1" applyAlignment="1">
      <alignment horizontal="center"/>
    </xf>
    <xf numFmtId="14" fontId="8" fillId="0" borderId="24" xfId="1" applyNumberFormat="1" applyFont="1" applyFill="1" applyBorder="1" applyAlignment="1">
      <alignment horizontal="center"/>
    </xf>
    <xf numFmtId="14" fontId="8" fillId="0" borderId="19" xfId="7" applyNumberFormat="1" applyFont="1" applyFill="1" applyBorder="1" applyAlignment="1">
      <alignment horizontal="center"/>
    </xf>
    <xf numFmtId="14" fontId="8" fillId="0" borderId="24" xfId="7" applyNumberFormat="1" applyFont="1" applyFill="1" applyBorder="1" applyAlignment="1">
      <alignment horizontal="center"/>
    </xf>
    <xf numFmtId="0" fontId="9" fillId="0" borderId="0" xfId="7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6" applyFont="1" applyAlignment="1">
      <alignment horizontal="right"/>
    </xf>
    <xf numFmtId="0" fontId="8" fillId="0" borderId="59" xfId="3" applyFont="1" applyFill="1" applyBorder="1" applyAlignment="1">
      <alignment horizontal="left"/>
    </xf>
    <xf numFmtId="2" fontId="8" fillId="0" borderId="0" xfId="6" applyNumberFormat="1" applyFont="1" applyFill="1" applyBorder="1" applyAlignment="1">
      <alignment horizontal="center"/>
    </xf>
    <xf numFmtId="2" fontId="7" fillId="0" borderId="0" xfId="6" applyNumberFormat="1" applyFont="1" applyFill="1" applyBorder="1" applyAlignment="1">
      <alignment horizontal="centerContinuous"/>
    </xf>
    <xf numFmtId="2" fontId="5" fillId="0" borderId="0" xfId="6" applyNumberFormat="1"/>
    <xf numFmtId="2" fontId="10" fillId="0" borderId="45" xfId="6" applyNumberFormat="1" applyFont="1" applyFill="1" applyBorder="1" applyAlignment="1">
      <alignment horizontal="center"/>
    </xf>
    <xf numFmtId="2" fontId="10" fillId="0" borderId="39" xfId="6" applyNumberFormat="1" applyFont="1" applyFill="1" applyBorder="1" applyAlignment="1">
      <alignment horizontal="center"/>
    </xf>
    <xf numFmtId="2" fontId="8" fillId="0" borderId="7" xfId="6" applyNumberFormat="1" applyFont="1" applyFill="1" applyBorder="1" applyAlignment="1">
      <alignment horizontal="center"/>
    </xf>
    <xf numFmtId="2" fontId="8" fillId="0" borderId="4" xfId="6" applyNumberFormat="1" applyFont="1" applyFill="1" applyBorder="1" applyAlignment="1">
      <alignment horizontal="center"/>
    </xf>
    <xf numFmtId="2" fontId="8" fillId="0" borderId="60" xfId="6" applyNumberFormat="1" applyFont="1" applyFill="1" applyBorder="1" applyAlignment="1">
      <alignment horizontal="center"/>
    </xf>
    <xf numFmtId="3" fontId="8" fillId="0" borderId="26" xfId="5" applyNumberFormat="1" applyFont="1" applyBorder="1" applyAlignment="1">
      <alignment horizontal="center"/>
    </xf>
    <xf numFmtId="3" fontId="8" fillId="0" borderId="5" xfId="5" applyNumberFormat="1" applyFont="1" applyBorder="1" applyAlignment="1">
      <alignment horizontal="center"/>
    </xf>
    <xf numFmtId="3" fontId="8" fillId="0" borderId="21" xfId="5" applyNumberFormat="1" applyFont="1" applyBorder="1" applyAlignment="1">
      <alignment horizontal="center"/>
    </xf>
    <xf numFmtId="167" fontId="8" fillId="0" borderId="5" xfId="5" applyNumberFormat="1" applyFont="1" applyBorder="1" applyAlignment="1">
      <alignment horizontal="center"/>
    </xf>
    <xf numFmtId="167" fontId="8" fillId="0" borderId="21" xfId="5" applyNumberFormat="1" applyFont="1" applyBorder="1" applyAlignment="1">
      <alignment horizontal="center"/>
    </xf>
    <xf numFmtId="167" fontId="8" fillId="0" borderId="26" xfId="5" applyNumberFormat="1" applyFont="1" applyBorder="1" applyAlignment="1">
      <alignment horizontal="center"/>
    </xf>
    <xf numFmtId="2" fontId="8" fillId="0" borderId="9" xfId="2" applyNumberFormat="1" applyFont="1" applyFill="1" applyBorder="1" applyAlignment="1">
      <alignment horizontal="center"/>
    </xf>
    <xf numFmtId="2" fontId="8" fillId="0" borderId="19" xfId="2" applyNumberFormat="1" applyFont="1" applyFill="1" applyBorder="1" applyAlignment="1">
      <alignment horizontal="center"/>
    </xf>
    <xf numFmtId="2" fontId="8" fillId="0" borderId="24" xfId="2" applyNumberFormat="1" applyFont="1" applyFill="1" applyBorder="1" applyAlignment="1">
      <alignment horizontal="center"/>
    </xf>
    <xf numFmtId="2" fontId="8" fillId="0" borderId="56" xfId="2" applyNumberFormat="1" applyFont="1" applyFill="1" applyBorder="1" applyAlignment="1">
      <alignment horizontal="center"/>
    </xf>
    <xf numFmtId="2" fontId="8" fillId="0" borderId="47" xfId="2" applyNumberFormat="1" applyFont="1" applyFill="1" applyBorder="1" applyAlignment="1">
      <alignment horizontal="center"/>
    </xf>
    <xf numFmtId="2" fontId="8" fillId="0" borderId="61" xfId="2" applyNumberFormat="1" applyFont="1" applyFill="1" applyBorder="1" applyAlignment="1">
      <alignment horizontal="center"/>
    </xf>
    <xf numFmtId="2" fontId="8" fillId="0" borderId="62" xfId="2" applyNumberFormat="1" applyFont="1" applyFill="1" applyBorder="1" applyAlignment="1">
      <alignment horizontal="center"/>
    </xf>
    <xf numFmtId="2" fontId="8" fillId="0" borderId="63" xfId="2" applyNumberFormat="1" applyFont="1" applyFill="1" applyBorder="1" applyAlignment="1">
      <alignment horizontal="center"/>
    </xf>
    <xf numFmtId="2" fontId="8" fillId="0" borderId="49" xfId="2" applyNumberFormat="1" applyFont="1" applyFill="1" applyBorder="1" applyAlignment="1">
      <alignment horizontal="center"/>
    </xf>
    <xf numFmtId="0" fontId="8" fillId="0" borderId="64" xfId="2" applyFont="1" applyFill="1" applyBorder="1" applyAlignment="1">
      <alignment horizontal="center"/>
    </xf>
    <xf numFmtId="0" fontId="8" fillId="0" borderId="34" xfId="2" applyFont="1" applyFill="1" applyBorder="1" applyAlignment="1">
      <alignment horizontal="center"/>
    </xf>
    <xf numFmtId="0" fontId="8" fillId="0" borderId="65" xfId="2" applyFont="1" applyFill="1" applyBorder="1" applyAlignment="1">
      <alignment horizontal="center"/>
    </xf>
    <xf numFmtId="2" fontId="8" fillId="0" borderId="65" xfId="2" applyNumberFormat="1" applyFont="1" applyFill="1" applyBorder="1" applyAlignment="1">
      <alignment horizontal="center"/>
    </xf>
    <xf numFmtId="1" fontId="8" fillId="0" borderId="65" xfId="2" applyNumberFormat="1" applyFont="1" applyFill="1" applyBorder="1" applyAlignment="1">
      <alignment horizontal="center"/>
    </xf>
    <xf numFmtId="2" fontId="8" fillId="0" borderId="51" xfId="2" applyNumberFormat="1" applyFont="1" applyFill="1" applyBorder="1" applyAlignment="1">
      <alignment horizontal="center"/>
    </xf>
    <xf numFmtId="0" fontId="5" fillId="0" borderId="0" xfId="2" applyFill="1" applyBorder="1" applyAlignment="1">
      <alignment horizontal="center"/>
    </xf>
    <xf numFmtId="0" fontId="10" fillId="0" borderId="66" xfId="2" applyFont="1" applyFill="1" applyBorder="1" applyAlignment="1">
      <alignment horizontal="center"/>
    </xf>
    <xf numFmtId="2" fontId="8" fillId="0" borderId="30" xfId="2" applyNumberFormat="1" applyFont="1" applyFill="1" applyBorder="1" applyAlignment="1">
      <alignment horizontal="center"/>
    </xf>
    <xf numFmtId="0" fontId="5" fillId="0" borderId="0" xfId="2" applyBorder="1"/>
    <xf numFmtId="0" fontId="8" fillId="0" borderId="56" xfId="4" quotePrefix="1" applyFont="1" applyFill="1" applyBorder="1" applyAlignment="1">
      <alignment horizontal="left"/>
    </xf>
    <xf numFmtId="14" fontId="8" fillId="0" borderId="30" xfId="4" applyNumberFormat="1" applyFont="1" applyFill="1" applyBorder="1" applyAlignment="1">
      <alignment horizontal="center"/>
    </xf>
    <xf numFmtId="1" fontId="8" fillId="0" borderId="30" xfId="4" applyNumberFormat="1" applyFont="1" applyFill="1" applyBorder="1" applyAlignment="1">
      <alignment horizontal="center"/>
    </xf>
    <xf numFmtId="1" fontId="8" fillId="0" borderId="67" xfId="4" applyNumberFormat="1" applyFont="1" applyFill="1" applyBorder="1" applyAlignment="1">
      <alignment horizontal="center"/>
    </xf>
    <xf numFmtId="1" fontId="8" fillId="0" borderId="63" xfId="4" applyNumberFormat="1" applyFont="1" applyFill="1" applyBorder="1" applyAlignment="1">
      <alignment horizontal="center"/>
    </xf>
    <xf numFmtId="0" fontId="8" fillId="0" borderId="68" xfId="4" applyFont="1" applyFill="1" applyBorder="1" applyAlignment="1">
      <alignment horizontal="left"/>
    </xf>
    <xf numFmtId="14" fontId="8" fillId="0" borderId="69" xfId="4" applyNumberFormat="1" applyFont="1" applyFill="1" applyBorder="1" applyAlignment="1">
      <alignment horizontal="center"/>
    </xf>
    <xf numFmtId="1" fontId="8" fillId="0" borderId="69" xfId="4" applyNumberFormat="1" applyFont="1" applyFill="1" applyBorder="1" applyAlignment="1">
      <alignment horizontal="center"/>
    </xf>
    <xf numFmtId="1" fontId="8" fillId="0" borderId="70" xfId="4" applyNumberFormat="1" applyFont="1" applyFill="1" applyBorder="1" applyAlignment="1">
      <alignment horizontal="center"/>
    </xf>
    <xf numFmtId="1" fontId="8" fillId="0" borderId="71" xfId="4" applyNumberFormat="1" applyFont="1" applyFill="1" applyBorder="1" applyAlignment="1">
      <alignment horizontal="center"/>
    </xf>
    <xf numFmtId="0" fontId="8" fillId="0" borderId="68" xfId="6" applyFont="1" applyFill="1" applyBorder="1" applyAlignment="1">
      <alignment horizontal="left"/>
    </xf>
    <xf numFmtId="14" fontId="8" fillId="0" borderId="69" xfId="6" applyNumberFormat="1" applyFont="1" applyFill="1" applyBorder="1" applyAlignment="1">
      <alignment horizontal="center"/>
    </xf>
    <xf numFmtId="1" fontId="8" fillId="0" borderId="69" xfId="6" applyNumberFormat="1" applyFont="1" applyFill="1" applyBorder="1" applyAlignment="1">
      <alignment horizontal="center"/>
    </xf>
    <xf numFmtId="2" fontId="8" fillId="0" borderId="69" xfId="6" applyNumberFormat="1" applyFont="1" applyFill="1" applyBorder="1" applyAlignment="1">
      <alignment horizontal="center"/>
    </xf>
    <xf numFmtId="1" fontId="8" fillId="0" borderId="71" xfId="6" applyNumberFormat="1" applyFont="1" applyFill="1" applyBorder="1" applyAlignment="1">
      <alignment horizontal="center"/>
    </xf>
    <xf numFmtId="14" fontId="8" fillId="0" borderId="21" xfId="6" applyNumberFormat="1" applyFont="1" applyFill="1" applyBorder="1" applyAlignment="1">
      <alignment horizontal="center"/>
    </xf>
    <xf numFmtId="1" fontId="8" fillId="0" borderId="21" xfId="6" applyNumberFormat="1" applyFont="1" applyFill="1" applyBorder="1" applyAlignment="1">
      <alignment horizontal="center"/>
    </xf>
    <xf numFmtId="1" fontId="8" fillId="0" borderId="61" xfId="6" applyNumberFormat="1" applyFont="1" applyFill="1" applyBorder="1" applyAlignment="1">
      <alignment horizontal="center"/>
    </xf>
    <xf numFmtId="0" fontId="8" fillId="0" borderId="56" xfId="6" quotePrefix="1" applyFont="1" applyFill="1" applyBorder="1" applyAlignment="1">
      <alignment horizontal="left"/>
    </xf>
    <xf numFmtId="14" fontId="8" fillId="0" borderId="30" xfId="6" applyNumberFormat="1" applyFont="1" applyFill="1" applyBorder="1" applyAlignment="1">
      <alignment horizontal="center"/>
    </xf>
    <xf numFmtId="1" fontId="8" fillId="0" borderId="30" xfId="6" applyNumberFormat="1" applyFont="1" applyFill="1" applyBorder="1" applyAlignment="1">
      <alignment horizontal="center"/>
    </xf>
    <xf numFmtId="2" fontId="8" fillId="0" borderId="67" xfId="6" applyNumberFormat="1" applyFont="1" applyFill="1" applyBorder="1" applyAlignment="1">
      <alignment horizontal="center"/>
    </xf>
    <xf numFmtId="1" fontId="8" fillId="0" borderId="63" xfId="6" applyNumberFormat="1" applyFont="1" applyFill="1" applyBorder="1" applyAlignment="1">
      <alignment horizontal="center"/>
    </xf>
    <xf numFmtId="0" fontId="8" fillId="0" borderId="56" xfId="6" applyFont="1" applyFill="1" applyBorder="1" applyAlignment="1">
      <alignment horizontal="left"/>
    </xf>
    <xf numFmtId="2" fontId="8" fillId="0" borderId="5" xfId="6" applyNumberFormat="1" applyFont="1" applyFill="1" applyBorder="1" applyAlignment="1">
      <alignment horizontal="center"/>
    </xf>
    <xf numFmtId="2" fontId="8" fillId="0" borderId="30" xfId="6" applyNumberFormat="1" applyFont="1" applyFill="1" applyBorder="1" applyAlignment="1">
      <alignment horizontal="center"/>
    </xf>
    <xf numFmtId="0" fontId="8" fillId="0" borderId="19" xfId="6" quotePrefix="1" applyFont="1" applyFill="1" applyBorder="1" applyAlignment="1">
      <alignment horizontal="left"/>
    </xf>
    <xf numFmtId="2" fontId="8" fillId="0" borderId="21" xfId="6" applyNumberFormat="1" applyFont="1" applyFill="1" applyBorder="1" applyAlignment="1">
      <alignment horizontal="center"/>
    </xf>
    <xf numFmtId="0" fontId="8" fillId="0" borderId="64" xfId="7" applyFont="1" applyFill="1" applyBorder="1" applyAlignment="1">
      <alignment horizontal="center"/>
    </xf>
    <xf numFmtId="0" fontId="8" fillId="0" borderId="72" xfId="7" applyFont="1" applyFill="1" applyBorder="1" applyAlignment="1">
      <alignment horizontal="center"/>
    </xf>
    <xf numFmtId="0" fontId="8" fillId="0" borderId="73" xfId="7" applyFont="1" applyFill="1" applyBorder="1" applyAlignment="1">
      <alignment horizontal="center"/>
    </xf>
    <xf numFmtId="0" fontId="8" fillId="0" borderId="74" xfId="7" applyFont="1" applyFill="1" applyBorder="1" applyAlignment="1">
      <alignment horizontal="center"/>
    </xf>
    <xf numFmtId="2" fontId="8" fillId="0" borderId="72" xfId="7" applyNumberFormat="1" applyFont="1" applyFill="1" applyBorder="1" applyAlignment="1">
      <alignment horizontal="center"/>
    </xf>
    <xf numFmtId="2" fontId="8" fillId="0" borderId="73" xfId="7" quotePrefix="1" applyNumberFormat="1" applyFont="1" applyFill="1" applyBorder="1" applyAlignment="1">
      <alignment horizontal="center"/>
    </xf>
    <xf numFmtId="2" fontId="8" fillId="0" borderId="74" xfId="7" applyNumberFormat="1" applyFont="1" applyFill="1" applyBorder="1" applyAlignment="1">
      <alignment horizontal="center"/>
    </xf>
    <xf numFmtId="1" fontId="8" fillId="0" borderId="59" xfId="7" applyNumberFormat="1" applyFont="1" applyFill="1" applyBorder="1" applyAlignment="1">
      <alignment horizontal="center"/>
    </xf>
    <xf numFmtId="1" fontId="8" fillId="0" borderId="75" xfId="7" quotePrefix="1" applyNumberFormat="1" applyFont="1" applyFill="1" applyBorder="1" applyAlignment="1">
      <alignment horizontal="center"/>
    </xf>
    <xf numFmtId="1" fontId="8" fillId="0" borderId="76" xfId="7" applyNumberFormat="1" applyFont="1" applyFill="1" applyBorder="1" applyAlignment="1">
      <alignment horizontal="center"/>
    </xf>
    <xf numFmtId="164" fontId="8" fillId="0" borderId="20" xfId="7" applyNumberFormat="1" applyFont="1" applyFill="1" applyBorder="1" applyAlignment="1">
      <alignment horizontal="center"/>
    </xf>
    <xf numFmtId="164" fontId="8" fillId="0" borderId="25" xfId="7" applyNumberFormat="1" applyFont="1" applyFill="1" applyBorder="1" applyAlignment="1">
      <alignment horizontal="center"/>
    </xf>
    <xf numFmtId="1" fontId="8" fillId="0" borderId="73" xfId="1" quotePrefix="1" applyNumberFormat="1" applyFont="1" applyFill="1" applyBorder="1" applyAlignment="1">
      <alignment horizontal="center"/>
    </xf>
    <xf numFmtId="2" fontId="8" fillId="0" borderId="75" xfId="1" quotePrefix="1" applyNumberFormat="1" applyFont="1" applyFill="1" applyBorder="1" applyAlignment="1">
      <alignment horizontal="center"/>
    </xf>
    <xf numFmtId="1" fontId="8" fillId="0" borderId="72" xfId="1" applyNumberFormat="1" applyFont="1" applyFill="1" applyBorder="1" applyAlignment="1">
      <alignment horizontal="center"/>
    </xf>
    <xf numFmtId="1" fontId="8" fillId="0" borderId="74" xfId="1" applyNumberFormat="1" applyFont="1" applyFill="1" applyBorder="1" applyAlignment="1">
      <alignment horizontal="center"/>
    </xf>
    <xf numFmtId="2" fontId="8" fillId="0" borderId="59" xfId="1" applyNumberFormat="1" applyFont="1" applyFill="1" applyBorder="1" applyAlignment="1">
      <alignment horizontal="center"/>
    </xf>
    <xf numFmtId="2" fontId="8" fillId="0" borderId="76" xfId="1" applyNumberFormat="1" applyFont="1" applyFill="1" applyBorder="1" applyAlignment="1">
      <alignment horizontal="center"/>
    </xf>
    <xf numFmtId="1" fontId="8" fillId="0" borderId="73" xfId="1" applyNumberFormat="1" applyFont="1" applyFill="1" applyBorder="1" applyAlignment="1">
      <alignment horizontal="center"/>
    </xf>
    <xf numFmtId="2" fontId="8" fillId="0" borderId="75" xfId="1" applyNumberFormat="1" applyFont="1" applyFill="1" applyBorder="1" applyAlignment="1">
      <alignment horizontal="center"/>
    </xf>
    <xf numFmtId="0" fontId="10" fillId="0" borderId="77" xfId="7" applyFont="1" applyFill="1" applyBorder="1" applyAlignment="1">
      <alignment horizontal="center" vertical="center" wrapText="1"/>
    </xf>
    <xf numFmtId="0" fontId="10" fillId="0" borderId="78" xfId="7" applyFont="1" applyFill="1" applyBorder="1" applyAlignment="1">
      <alignment horizontal="center" vertical="center" wrapText="1"/>
    </xf>
    <xf numFmtId="2" fontId="13" fillId="0" borderId="79" xfId="7" applyNumberFormat="1" applyFont="1" applyFill="1" applyBorder="1" applyAlignment="1">
      <alignment horizontal="left"/>
    </xf>
    <xf numFmtId="1" fontId="13" fillId="0" borderId="80" xfId="7" applyNumberFormat="1" applyFont="1" applyFill="1" applyBorder="1" applyAlignment="1">
      <alignment horizontal="left"/>
    </xf>
    <xf numFmtId="2" fontId="13" fillId="0" borderId="80" xfId="7" applyNumberFormat="1" applyFont="1" applyFill="1" applyBorder="1" applyAlignment="1">
      <alignment horizontal="left"/>
    </xf>
    <xf numFmtId="0" fontId="8" fillId="0" borderId="64" xfId="1" applyFont="1" applyFill="1" applyBorder="1" applyAlignment="1">
      <alignment horizontal="center"/>
    </xf>
    <xf numFmtId="0" fontId="8" fillId="0" borderId="65" xfId="1" applyFont="1" applyFill="1" applyBorder="1" applyAlignment="1">
      <alignment horizontal="center"/>
    </xf>
    <xf numFmtId="2" fontId="8" fillId="0" borderId="65" xfId="1" applyNumberFormat="1" applyFont="1" applyFill="1" applyBorder="1" applyAlignment="1">
      <alignment horizontal="center"/>
    </xf>
    <xf numFmtId="1" fontId="8" fillId="0" borderId="65" xfId="1" applyNumberFormat="1" applyFont="1" applyFill="1" applyBorder="1" applyAlignment="1">
      <alignment horizontal="center"/>
    </xf>
    <xf numFmtId="1" fontId="8" fillId="0" borderId="81" xfId="1" applyNumberFormat="1" applyFont="1" applyFill="1" applyBorder="1" applyAlignment="1">
      <alignment horizontal="center"/>
    </xf>
    <xf numFmtId="2" fontId="8" fillId="0" borderId="82" xfId="1" applyNumberFormat="1" applyFont="1" applyFill="1" applyBorder="1" applyAlignment="1">
      <alignment horizontal="center"/>
    </xf>
    <xf numFmtId="2" fontId="8" fillId="0" borderId="73" xfId="7" applyNumberFormat="1" applyFont="1" applyFill="1" applyBorder="1" applyAlignment="1">
      <alignment horizontal="center"/>
    </xf>
    <xf numFmtId="1" fontId="8" fillId="0" borderId="75" xfId="7" applyNumberFormat="1" applyFont="1" applyFill="1" applyBorder="1" applyAlignment="1">
      <alignment horizontal="center"/>
    </xf>
    <xf numFmtId="0" fontId="8" fillId="0" borderId="81" xfId="7" applyFont="1" applyFill="1" applyBorder="1" applyAlignment="1">
      <alignment horizontal="center"/>
    </xf>
    <xf numFmtId="2" fontId="8" fillId="0" borderId="81" xfId="7" applyNumberFormat="1" applyFont="1" applyFill="1" applyBorder="1" applyAlignment="1">
      <alignment horizontal="center"/>
    </xf>
    <xf numFmtId="1" fontId="8" fillId="0" borderId="82" xfId="7" applyNumberFormat="1" applyFont="1" applyFill="1" applyBorder="1" applyAlignment="1">
      <alignment horizontal="center"/>
    </xf>
    <xf numFmtId="1" fontId="13" fillId="0" borderId="38" xfId="1" quotePrefix="1" applyNumberFormat="1" applyFont="1" applyFill="1" applyBorder="1" applyAlignment="1">
      <alignment horizontal="left"/>
    </xf>
    <xf numFmtId="0" fontId="10" fillId="0" borderId="64" xfId="3" applyFont="1" applyFill="1" applyBorder="1" applyAlignment="1"/>
    <xf numFmtId="0" fontId="10" fillId="0" borderId="32" xfId="3" applyFont="1" applyFill="1" applyBorder="1" applyAlignment="1"/>
    <xf numFmtId="39" fontId="8" fillId="0" borderId="72" xfId="3" quotePrefix="1" applyNumberFormat="1" applyFont="1" applyFill="1" applyBorder="1" applyAlignment="1">
      <alignment horizontal="left"/>
    </xf>
    <xf numFmtId="14" fontId="8" fillId="0" borderId="73" xfId="3" applyNumberFormat="1" applyFont="1" applyFill="1" applyBorder="1" applyAlignment="1">
      <alignment horizontal="center"/>
    </xf>
    <xf numFmtId="1" fontId="8" fillId="0" borderId="73" xfId="3" applyNumberFormat="1" applyFont="1" applyFill="1" applyBorder="1" applyAlignment="1">
      <alignment horizontal="center"/>
    </xf>
    <xf numFmtId="0" fontId="8" fillId="0" borderId="34" xfId="3" applyNumberFormat="1" applyFont="1" applyFill="1" applyBorder="1" applyAlignment="1">
      <alignment horizontal="left"/>
    </xf>
    <xf numFmtId="0" fontId="5" fillId="0" borderId="81" xfId="3" applyFill="1" applyBorder="1"/>
    <xf numFmtId="14" fontId="8" fillId="0" borderId="75" xfId="3" applyNumberFormat="1" applyFont="1" applyFill="1" applyBorder="1" applyAlignment="1">
      <alignment horizontal="center"/>
    </xf>
    <xf numFmtId="1" fontId="8" fillId="0" borderId="75" xfId="3" applyNumberFormat="1" applyFont="1" applyFill="1" applyBorder="1" applyAlignment="1">
      <alignment horizontal="center"/>
    </xf>
    <xf numFmtId="0" fontId="5" fillId="0" borderId="82" xfId="3" applyFill="1" applyBorder="1"/>
    <xf numFmtId="0" fontId="10" fillId="0" borderId="34" xfId="3" applyFont="1" applyFill="1" applyBorder="1" applyAlignment="1"/>
    <xf numFmtId="1" fontId="8" fillId="0" borderId="72" xfId="3" applyNumberFormat="1" applyFont="1" applyFill="1" applyBorder="1" applyAlignment="1">
      <alignment horizontal="center"/>
    </xf>
    <xf numFmtId="1" fontId="8" fillId="0" borderId="81" xfId="3" applyNumberFormat="1" applyFont="1" applyFill="1" applyBorder="1" applyAlignment="1">
      <alignment horizontal="center"/>
    </xf>
    <xf numFmtId="1" fontId="8" fillId="0" borderId="59" xfId="3" applyNumberFormat="1" applyFont="1" applyFill="1" applyBorder="1" applyAlignment="1">
      <alignment horizontal="center"/>
    </xf>
    <xf numFmtId="1" fontId="8" fillId="0" borderId="82" xfId="3" applyNumberFormat="1" applyFont="1" applyFill="1" applyBorder="1" applyAlignment="1">
      <alignment horizontal="center"/>
    </xf>
    <xf numFmtId="0" fontId="8" fillId="0" borderId="83" xfId="3" applyFont="1" applyFill="1" applyBorder="1" applyAlignment="1">
      <alignment horizontal="left"/>
    </xf>
    <xf numFmtId="14" fontId="8" fillId="0" borderId="83" xfId="3" applyNumberFormat="1" applyFont="1" applyFill="1" applyBorder="1" applyAlignment="1">
      <alignment horizontal="center"/>
    </xf>
    <xf numFmtId="1" fontId="8" fillId="0" borderId="83" xfId="3" applyNumberFormat="1" applyFont="1" applyFill="1" applyBorder="1" applyAlignment="1">
      <alignment horizontal="center"/>
    </xf>
    <xf numFmtId="0" fontId="5" fillId="0" borderId="83" xfId="3" applyFill="1" applyBorder="1"/>
    <xf numFmtId="14" fontId="8" fillId="0" borderId="31" xfId="2" applyNumberFormat="1" applyFont="1" applyFill="1" applyBorder="1" applyAlignment="1">
      <alignment horizontal="center"/>
    </xf>
    <xf numFmtId="0" fontId="6" fillId="0" borderId="0" xfId="3" applyFont="1" applyFill="1" applyBorder="1" applyAlignment="1"/>
    <xf numFmtId="0" fontId="10" fillId="0" borderId="0" xfId="3" applyNumberFormat="1" applyFont="1" applyFill="1" applyBorder="1" applyAlignment="1">
      <alignment horizontal="left"/>
    </xf>
    <xf numFmtId="14" fontId="10" fillId="0" borderId="66" xfId="7" applyNumberFormat="1" applyFont="1" applyFill="1" applyBorder="1" applyAlignment="1">
      <alignment horizontal="center" vertical="center"/>
    </xf>
    <xf numFmtId="0" fontId="10" fillId="0" borderId="84" xfId="7" applyFont="1" applyFill="1" applyBorder="1" applyAlignment="1">
      <alignment horizontal="center"/>
    </xf>
    <xf numFmtId="1" fontId="8" fillId="0" borderId="11" xfId="1" applyNumberFormat="1" applyFont="1" applyFill="1" applyBorder="1" applyAlignment="1">
      <alignment horizontal="center"/>
    </xf>
    <xf numFmtId="1" fontId="8" fillId="0" borderId="56" xfId="1" applyNumberFormat="1" applyFont="1" applyFill="1" applyBorder="1" applyAlignment="1">
      <alignment horizontal="center"/>
    </xf>
    <xf numFmtId="1" fontId="8" fillId="0" borderId="34" xfId="1" applyNumberFormat="1" applyFont="1" applyFill="1" applyBorder="1" applyAlignment="1">
      <alignment horizontal="center"/>
    </xf>
    <xf numFmtId="1" fontId="8" fillId="0" borderId="19" xfId="1" applyNumberFormat="1" applyFont="1" applyFill="1" applyBorder="1" applyAlignment="1">
      <alignment horizontal="center"/>
    </xf>
    <xf numFmtId="1" fontId="8" fillId="0" borderId="24" xfId="1" applyNumberFormat="1" applyFont="1" applyFill="1" applyBorder="1" applyAlignment="1">
      <alignment horizontal="center"/>
    </xf>
    <xf numFmtId="39" fontId="8" fillId="0" borderId="0" xfId="3" applyNumberFormat="1" applyFont="1" applyFill="1" applyBorder="1" applyAlignment="1">
      <alignment horizontal="left"/>
    </xf>
    <xf numFmtId="2" fontId="8" fillId="0" borderId="5" xfId="2" applyNumberFormat="1" applyFont="1" applyFill="1" applyBorder="1" applyAlignment="1">
      <alignment horizontal="center"/>
    </xf>
    <xf numFmtId="2" fontId="8" fillId="0" borderId="3" xfId="2" applyNumberFormat="1" applyFont="1" applyFill="1" applyBorder="1" applyAlignment="1">
      <alignment horizontal="center"/>
    </xf>
    <xf numFmtId="2" fontId="8" fillId="0" borderId="4" xfId="2" applyNumberFormat="1" applyFont="1" applyFill="1" applyBorder="1" applyAlignment="1">
      <alignment horizontal="center"/>
    </xf>
    <xf numFmtId="0" fontId="10" fillId="0" borderId="0" xfId="7" applyFont="1" applyAlignment="1">
      <alignment horizontal="right"/>
    </xf>
    <xf numFmtId="0" fontId="10" fillId="0" borderId="11" xfId="7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8" fillId="0" borderId="0" xfId="0" applyFont="1"/>
    <xf numFmtId="0" fontId="0" fillId="2" borderId="0" xfId="0" applyFill="1"/>
    <xf numFmtId="0" fontId="6" fillId="2" borderId="0" xfId="0" applyFont="1" applyFill="1" applyAlignment="1">
      <alignment horizontal="centerContinuous"/>
    </xf>
    <xf numFmtId="0" fontId="0" fillId="2" borderId="0" xfId="0" applyFill="1" applyBorder="1"/>
    <xf numFmtId="0" fontId="9" fillId="0" borderId="0" xfId="0" applyFont="1" applyFill="1" applyBorder="1"/>
    <xf numFmtId="0" fontId="20" fillId="0" borderId="1" xfId="0" applyFont="1" applyBorder="1"/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21" fillId="0" borderId="0" xfId="0" applyFont="1" applyFill="1"/>
    <xf numFmtId="0" fontId="0" fillId="0" borderId="0" xfId="0" applyFill="1" applyBorder="1"/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85" xfId="5" applyFont="1" applyBorder="1" applyAlignment="1">
      <alignment horizontal="left"/>
    </xf>
    <xf numFmtId="0" fontId="10" fillId="0" borderId="0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10" fillId="0" borderId="86" xfId="5" applyFont="1" applyBorder="1" applyAlignment="1">
      <alignment horizontal="centerContinuous"/>
    </xf>
    <xf numFmtId="3" fontId="9" fillId="0" borderId="0" xfId="5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2" xfId="0" applyFill="1" applyBorder="1"/>
    <xf numFmtId="0" fontId="0" fillId="2" borderId="87" xfId="0" applyFill="1" applyBorder="1"/>
    <xf numFmtId="1" fontId="4" fillId="0" borderId="10" xfId="0" applyNumberFormat="1" applyFont="1" applyBorder="1" applyAlignment="1">
      <alignment horizontal="center"/>
    </xf>
    <xf numFmtId="39" fontId="8" fillId="0" borderId="56" xfId="3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1" fillId="0" borderId="1" xfId="0" applyFont="1" applyFill="1" applyBorder="1"/>
    <xf numFmtId="0" fontId="2" fillId="0" borderId="0" xfId="0" applyFont="1" applyAlignment="1">
      <alignment horizontal="left"/>
    </xf>
    <xf numFmtId="0" fontId="3" fillId="0" borderId="1" xfId="0" applyFont="1" applyFill="1" applyBorder="1"/>
    <xf numFmtId="0" fontId="22" fillId="0" borderId="1" xfId="0" applyFont="1" applyBorder="1"/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1" xfId="0" applyFont="1" applyFill="1" applyBorder="1"/>
    <xf numFmtId="0" fontId="0" fillId="0" borderId="1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2" borderId="88" xfId="0" applyFill="1" applyBorder="1"/>
    <xf numFmtId="3" fontId="10" fillId="0" borderId="29" xfId="5" applyNumberFormat="1" applyFont="1" applyBorder="1" applyAlignment="1">
      <alignment horizontal="center"/>
    </xf>
    <xf numFmtId="167" fontId="10" fillId="0" borderId="29" xfId="5" applyNumberFormat="1" applyFont="1" applyBorder="1" applyAlignment="1">
      <alignment horizontal="center"/>
    </xf>
    <xf numFmtId="3" fontId="9" fillId="0" borderId="0" xfId="5" applyNumberFormat="1" applyFont="1" applyBorder="1" applyAlignment="1">
      <alignment horizontal="centerContinuous"/>
    </xf>
    <xf numFmtId="0" fontId="5" fillId="0" borderId="0" xfId="5" applyBorder="1"/>
    <xf numFmtId="166" fontId="11" fillId="0" borderId="12" xfId="5" applyNumberFormat="1" applyFont="1" applyBorder="1" applyAlignment="1">
      <alignment horizontal="center"/>
    </xf>
    <xf numFmtId="3" fontId="11" fillId="0" borderId="13" xfId="5" applyNumberFormat="1" applyFont="1" applyBorder="1" applyAlignment="1">
      <alignment horizontal="center"/>
    </xf>
    <xf numFmtId="3" fontId="9" fillId="0" borderId="13" xfId="5" applyNumberFormat="1" applyFont="1" applyBorder="1" applyAlignment="1">
      <alignment horizontal="centerContinuous"/>
    </xf>
    <xf numFmtId="0" fontId="5" fillId="0" borderId="89" xfId="5" applyBorder="1"/>
    <xf numFmtId="0" fontId="10" fillId="0" borderId="90" xfId="5" applyFont="1" applyBorder="1" applyAlignment="1">
      <alignment horizontal="centerContinuous"/>
    </xf>
    <xf numFmtId="166" fontId="10" fillId="0" borderId="28" xfId="5" applyNumberFormat="1" applyFont="1" applyBorder="1" applyAlignment="1">
      <alignment horizontal="center"/>
    </xf>
    <xf numFmtId="166" fontId="8" fillId="0" borderId="56" xfId="5" applyNumberFormat="1" applyFont="1" applyBorder="1" applyAlignment="1">
      <alignment horizontal="center"/>
    </xf>
    <xf numFmtId="3" fontId="8" fillId="0" borderId="22" xfId="5" applyNumberFormat="1" applyFont="1" applyBorder="1" applyAlignment="1">
      <alignment horizontal="center"/>
    </xf>
    <xf numFmtId="0" fontId="8" fillId="0" borderId="34" xfId="5" applyFont="1" applyBorder="1" applyAlignment="1">
      <alignment horizontal="center"/>
    </xf>
    <xf numFmtId="10" fontId="8" fillId="0" borderId="4" xfId="5" applyNumberFormat="1" applyFont="1" applyBorder="1" applyAlignment="1">
      <alignment horizontal="center"/>
    </xf>
    <xf numFmtId="0" fontId="10" fillId="0" borderId="50" xfId="2" applyFont="1" applyBorder="1" applyAlignment="1">
      <alignment horizontal="center"/>
    </xf>
    <xf numFmtId="14" fontId="8" fillId="0" borderId="3" xfId="1" applyNumberFormat="1" applyFont="1" applyFill="1" applyBorder="1" applyAlignment="1">
      <alignment horizontal="center"/>
    </xf>
    <xf numFmtId="1" fontId="8" fillId="0" borderId="54" xfId="1" applyNumberFormat="1" applyFont="1" applyFill="1" applyBorder="1" applyAlignment="1">
      <alignment horizontal="center"/>
    </xf>
    <xf numFmtId="1" fontId="8" fillId="0" borderId="82" xfId="1" applyNumberFormat="1" applyFont="1" applyFill="1" applyBorder="1" applyAlignment="1">
      <alignment horizontal="center"/>
    </xf>
    <xf numFmtId="0" fontId="10" fillId="0" borderId="50" xfId="1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1" fillId="0" borderId="0" xfId="0" applyFont="1"/>
    <xf numFmtId="0" fontId="8" fillId="0" borderId="0" xfId="0" applyFont="1"/>
    <xf numFmtId="0" fontId="9" fillId="0" borderId="0" xfId="0" applyFont="1" applyBorder="1"/>
    <xf numFmtId="0" fontId="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2" fillId="0" borderId="0" xfId="0" applyFont="1"/>
    <xf numFmtId="0" fontId="8" fillId="0" borderId="0" xfId="0" applyFont="1" applyBorder="1"/>
    <xf numFmtId="0" fontId="8" fillId="0" borderId="92" xfId="0" applyFont="1" applyBorder="1"/>
    <xf numFmtId="0" fontId="11" fillId="0" borderId="0" xfId="0" applyFont="1" applyBorder="1" applyAlignment="1">
      <alignment horizontal="left"/>
    </xf>
    <xf numFmtId="0" fontId="8" fillId="0" borderId="10" xfId="0" applyFont="1" applyBorder="1"/>
    <xf numFmtId="0" fontId="8" fillId="0" borderId="93" xfId="0" applyFont="1" applyBorder="1"/>
    <xf numFmtId="0" fontId="9" fillId="0" borderId="41" xfId="0" applyFont="1" applyBorder="1" applyAlignment="1">
      <alignment horizontal="center"/>
    </xf>
    <xf numFmtId="0" fontId="26" fillId="3" borderId="0" xfId="0" applyFont="1" applyFill="1"/>
    <xf numFmtId="0" fontId="2" fillId="3" borderId="1" xfId="0" applyFont="1" applyFill="1" applyBorder="1"/>
    <xf numFmtId="3" fontId="8" fillId="0" borderId="30" xfId="5" applyNumberFormat="1" applyFont="1" applyBorder="1" applyAlignment="1">
      <alignment horizontal="center"/>
    </xf>
    <xf numFmtId="0" fontId="27" fillId="0" borderId="0" xfId="0" applyFont="1" applyAlignment="1">
      <alignment horizontal="centerContinuous"/>
    </xf>
    <xf numFmtId="0" fontId="4" fillId="3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3" borderId="0" xfId="0" applyFont="1" applyFill="1" applyBorder="1"/>
    <xf numFmtId="14" fontId="5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left"/>
    </xf>
    <xf numFmtId="167" fontId="8" fillId="0" borderId="22" xfId="5" applyNumberFormat="1" applyFont="1" applyBorder="1" applyAlignment="1">
      <alignment horizontal="center"/>
    </xf>
    <xf numFmtId="3" fontId="8" fillId="0" borderId="32" xfId="5" applyNumberFormat="1" applyFont="1" applyBorder="1" applyAlignment="1">
      <alignment horizontal="center"/>
    </xf>
    <xf numFmtId="9" fontId="8" fillId="0" borderId="30" xfId="5" applyNumberFormat="1" applyFont="1" applyBorder="1" applyAlignment="1" applyProtection="1">
      <alignment horizontal="center"/>
      <protection hidden="1"/>
    </xf>
    <xf numFmtId="0" fontId="8" fillId="0" borderId="22" xfId="5" applyNumberFormat="1" applyFont="1" applyBorder="1" applyAlignment="1" applyProtection="1">
      <alignment horizontal="center"/>
      <protection hidden="1"/>
    </xf>
    <xf numFmtId="0" fontId="8" fillId="0" borderId="22" xfId="5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4" applyNumberFormat="1" applyFont="1" applyFill="1" applyBorder="1" applyAlignment="1">
      <alignment horizontal="left"/>
    </xf>
    <xf numFmtId="3" fontId="9" fillId="0" borderId="0" xfId="5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4" fontId="11" fillId="0" borderId="0" xfId="5" applyNumberFormat="1" applyFont="1" applyBorder="1" applyAlignment="1">
      <alignment horizontal="left"/>
    </xf>
    <xf numFmtId="0" fontId="18" fillId="0" borderId="0" xfId="0" applyFont="1" applyBorder="1"/>
    <xf numFmtId="0" fontId="0" fillId="0" borderId="0" xfId="0" applyAlignment="1"/>
    <xf numFmtId="0" fontId="10" fillId="0" borderId="85" xfId="7" applyFont="1" applyFill="1" applyBorder="1" applyAlignment="1">
      <alignment horizontal="center"/>
    </xf>
    <xf numFmtId="0" fontId="8" fillId="0" borderId="73" xfId="1" applyFont="1" applyFill="1" applyBorder="1" applyAlignment="1">
      <alignment horizontal="center"/>
    </xf>
    <xf numFmtId="2" fontId="8" fillId="0" borderId="73" xfId="1" quotePrefix="1" applyNumberFormat="1" applyFont="1" applyFill="1" applyBorder="1" applyAlignment="1">
      <alignment horizontal="center"/>
    </xf>
    <xf numFmtId="0" fontId="10" fillId="0" borderId="0" xfId="7" applyFont="1" applyAlignment="1">
      <alignment horizontal="left" vertical="center"/>
    </xf>
    <xf numFmtId="0" fontId="10" fillId="0" borderId="94" xfId="2" applyFont="1" applyFill="1" applyBorder="1" applyAlignment="1">
      <alignment horizontal="center"/>
    </xf>
    <xf numFmtId="0" fontId="10" fillId="0" borderId="84" xfId="2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Fill="1" applyBorder="1"/>
    <xf numFmtId="0" fontId="33" fillId="0" borderId="0" xfId="0" applyFont="1" applyBorder="1"/>
    <xf numFmtId="0" fontId="33" fillId="0" borderId="0" xfId="0" applyFont="1" applyFill="1"/>
    <xf numFmtId="0" fontId="34" fillId="0" borderId="0" xfId="0" applyFont="1" applyFill="1"/>
    <xf numFmtId="9" fontId="33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14" fontId="33" fillId="0" borderId="0" xfId="0" applyNumberFormat="1" applyFont="1" applyBorder="1"/>
    <xf numFmtId="0" fontId="32" fillId="0" borderId="0" xfId="0" applyFont="1"/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2" fillId="0" borderId="0" xfId="0" applyFont="1" applyFill="1" applyAlignment="1"/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/>
    <xf numFmtId="0" fontId="21" fillId="0" borderId="0" xfId="0" applyFont="1" applyFill="1" applyAlignment="1">
      <alignment horizontal="left"/>
    </xf>
    <xf numFmtId="0" fontId="0" fillId="0" borderId="9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96" xfId="0" applyFont="1" applyFill="1" applyBorder="1" applyAlignment="1"/>
    <xf numFmtId="0" fontId="0" fillId="0" borderId="87" xfId="0" applyBorder="1" applyAlignment="1"/>
    <xf numFmtId="0" fontId="2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88" xfId="0" applyBorder="1" applyAlignment="1"/>
    <xf numFmtId="0" fontId="8" fillId="0" borderId="2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0" fillId="0" borderId="83" xfId="0" applyBorder="1" applyAlignment="1"/>
    <xf numFmtId="0" fontId="0" fillId="0" borderId="43" xfId="0" applyBorder="1" applyAlignment="1"/>
    <xf numFmtId="14" fontId="4" fillId="0" borderId="0" xfId="0" applyNumberFormat="1" applyFont="1" applyFill="1" applyBorder="1" applyAlignment="1">
      <alignment horizontal="center"/>
    </xf>
    <xf numFmtId="166" fontId="6" fillId="0" borderId="0" xfId="5" applyNumberFormat="1" applyFont="1" applyBorder="1" applyAlignment="1">
      <alignment horizontal="center"/>
    </xf>
    <xf numFmtId="0" fontId="11" fillId="0" borderId="0" xfId="5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11" fillId="0" borderId="0" xfId="5" applyNumberFormat="1" applyFont="1" applyBorder="1" applyAlignment="1">
      <alignment horizontal="left"/>
    </xf>
    <xf numFmtId="0" fontId="10" fillId="0" borderId="90" xfId="5" applyFont="1" applyBorder="1" applyAlignment="1">
      <alignment horizontal="center" vertical="center"/>
    </xf>
    <xf numFmtId="0" fontId="10" fillId="0" borderId="97" xfId="5" applyFont="1" applyBorder="1" applyAlignment="1">
      <alignment horizontal="center" vertical="center"/>
    </xf>
    <xf numFmtId="3" fontId="10" fillId="0" borderId="57" xfId="5" applyNumberFormat="1" applyFont="1" applyBorder="1" applyAlignment="1">
      <alignment horizontal="center"/>
    </xf>
    <xf numFmtId="3" fontId="10" fillId="0" borderId="58" xfId="5" applyNumberFormat="1" applyFont="1" applyBorder="1" applyAlignment="1">
      <alignment horizontal="center"/>
    </xf>
    <xf numFmtId="2" fontId="8" fillId="0" borderId="75" xfId="2" quotePrefix="1" applyNumberFormat="1" applyFont="1" applyFill="1" applyBorder="1" applyAlignment="1">
      <alignment horizontal="center"/>
    </xf>
    <xf numFmtId="1" fontId="8" fillId="0" borderId="73" xfId="2" quotePrefix="1" applyNumberFormat="1" applyFont="1" applyFill="1" applyBorder="1" applyAlignment="1">
      <alignment horizontal="center"/>
    </xf>
    <xf numFmtId="2" fontId="8" fillId="0" borderId="73" xfId="2" quotePrefix="1" applyNumberFormat="1" applyFont="1" applyFill="1" applyBorder="1" applyAlignment="1">
      <alignment horizontal="center"/>
    </xf>
    <xf numFmtId="0" fontId="8" fillId="0" borderId="73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4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6" applyNumberFormat="1" applyFont="1" applyFill="1" applyBorder="1" applyAlignment="1">
      <alignment horizontal="lef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left"/>
    </xf>
    <xf numFmtId="1" fontId="10" fillId="0" borderId="100" xfId="7" applyNumberFormat="1" applyFont="1" applyFill="1" applyBorder="1" applyAlignment="1">
      <alignment horizontal="center" vertical="center"/>
    </xf>
    <xf numFmtId="1" fontId="10" fillId="0" borderId="78" xfId="7" applyNumberFormat="1" applyFont="1" applyFill="1" applyBorder="1" applyAlignment="1">
      <alignment horizontal="center" vertical="center"/>
    </xf>
    <xf numFmtId="14" fontId="10" fillId="0" borderId="98" xfId="7" applyNumberFormat="1" applyFont="1" applyFill="1" applyBorder="1" applyAlignment="1">
      <alignment horizontal="center" vertical="center"/>
    </xf>
    <xf numFmtId="14" fontId="10" fillId="0" borderId="99" xfId="7" applyNumberFormat="1" applyFont="1" applyFill="1" applyBorder="1" applyAlignment="1">
      <alignment horizontal="center" vertical="center"/>
    </xf>
    <xf numFmtId="0" fontId="10" fillId="0" borderId="85" xfId="7" applyFont="1" applyFill="1" applyBorder="1" applyAlignment="1">
      <alignment horizontal="center"/>
    </xf>
    <xf numFmtId="0" fontId="10" fillId="0" borderId="100" xfId="7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" fontId="8" fillId="0" borderId="72" xfId="1" applyNumberFormat="1" applyFont="1" applyFill="1" applyBorder="1" applyAlignment="1">
      <alignment horizontal="center"/>
    </xf>
    <xf numFmtId="1" fontId="8" fillId="0" borderId="81" xfId="1" applyNumberFormat="1" applyFont="1" applyFill="1" applyBorder="1" applyAlignment="1">
      <alignment horizontal="center"/>
    </xf>
    <xf numFmtId="2" fontId="8" fillId="0" borderId="59" xfId="1" applyNumberFormat="1" applyFont="1" applyFill="1" applyBorder="1" applyAlignment="1">
      <alignment horizontal="center"/>
    </xf>
    <xf numFmtId="2" fontId="8" fillId="0" borderId="82" xfId="1" applyNumberFormat="1" applyFont="1" applyFill="1" applyBorder="1" applyAlignment="1">
      <alignment horizontal="center"/>
    </xf>
    <xf numFmtId="0" fontId="8" fillId="0" borderId="64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8" fillId="0" borderId="72" xfId="1" applyFont="1" applyFill="1" applyBorder="1" applyAlignment="1">
      <alignment horizontal="center"/>
    </xf>
    <xf numFmtId="0" fontId="8" fillId="0" borderId="81" xfId="1" applyFont="1" applyFill="1" applyBorder="1" applyAlignment="1">
      <alignment horizontal="center"/>
    </xf>
    <xf numFmtId="2" fontId="8" fillId="0" borderId="72" xfId="1" applyNumberFormat="1" applyFont="1" applyFill="1" applyBorder="1" applyAlignment="1">
      <alignment horizontal="center"/>
    </xf>
    <xf numFmtId="2" fontId="8" fillId="0" borderId="81" xfId="1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9" fillId="0" borderId="0" xfId="3" applyFont="1" applyAlignment="1">
      <alignment horizontal="center"/>
    </xf>
  </cellXfs>
  <cellStyles count="8">
    <cellStyle name="Normal" xfId="0" builtinId="0"/>
    <cellStyle name="Normal_Air sparging data" xfId="1"/>
    <cellStyle name="Normal_Groundwater Elevation Table" xfId="2"/>
    <cellStyle name="Normal_Groundwater Monitoring Well Analytical Data" xfId="3"/>
    <cellStyle name="Normal_Groundwater System Analytical Summary" xfId="4"/>
    <cellStyle name="Normal_System Performance Summary" xfId="5"/>
    <cellStyle name="Normal_VES System Analytical and Performance Summary" xfId="6"/>
    <cellStyle name="Normal_VES Well Data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Layout" zoomScaleNormal="100" workbookViewId="0">
      <selection activeCell="B25" sqref="B25"/>
    </sheetView>
  </sheetViews>
  <sheetFormatPr defaultRowHeight="12.75" x14ac:dyDescent="0.2"/>
  <cols>
    <col min="1" max="1" width="18.28515625" customWidth="1"/>
    <col min="2" max="2" width="24.28515625" customWidth="1"/>
  </cols>
  <sheetData>
    <row r="1" spans="1:9" x14ac:dyDescent="0.2">
      <c r="A1" s="485" t="s">
        <v>306</v>
      </c>
      <c r="B1" s="614" t="s">
        <v>363</v>
      </c>
      <c r="C1" s="615"/>
      <c r="D1" s="615"/>
      <c r="E1" s="615"/>
      <c r="F1" s="615"/>
      <c r="G1" s="615"/>
      <c r="H1" s="615"/>
      <c r="I1" s="615"/>
    </row>
    <row r="2" spans="1:9" x14ac:dyDescent="0.2">
      <c r="A2" s="616" t="s">
        <v>364</v>
      </c>
      <c r="B2" s="615"/>
      <c r="C2" s="615"/>
      <c r="D2" s="615"/>
      <c r="E2" s="615"/>
      <c r="F2" s="615"/>
      <c r="G2" s="615"/>
      <c r="H2" s="615"/>
      <c r="I2" s="615"/>
    </row>
    <row r="3" spans="1:9" x14ac:dyDescent="0.2">
      <c r="A3" s="485"/>
    </row>
    <row r="4" spans="1:9" x14ac:dyDescent="0.2">
      <c r="A4" s="485" t="s">
        <v>307</v>
      </c>
    </row>
    <row r="5" spans="1:9" x14ac:dyDescent="0.2">
      <c r="A5" s="485"/>
      <c r="B5" s="485" t="s">
        <v>210</v>
      </c>
      <c r="C5" s="485" t="s">
        <v>228</v>
      </c>
    </row>
    <row r="6" spans="1:9" x14ac:dyDescent="0.2">
      <c r="A6" s="7" t="s">
        <v>312</v>
      </c>
      <c r="B6" s="7" t="s">
        <v>309</v>
      </c>
      <c r="C6" s="7" t="s">
        <v>359</v>
      </c>
    </row>
    <row r="7" spans="1:9" x14ac:dyDescent="0.2">
      <c r="A7" s="7" t="s">
        <v>313</v>
      </c>
      <c r="B7" s="7" t="s">
        <v>298</v>
      </c>
      <c r="C7" s="7" t="s">
        <v>351</v>
      </c>
    </row>
    <row r="8" spans="1:9" x14ac:dyDescent="0.2">
      <c r="A8" s="7" t="s">
        <v>314</v>
      </c>
      <c r="B8" s="7" t="s">
        <v>308</v>
      </c>
      <c r="C8" s="7" t="s">
        <v>352</v>
      </c>
    </row>
    <row r="9" spans="1:9" x14ac:dyDescent="0.2">
      <c r="A9" s="7" t="s">
        <v>211</v>
      </c>
      <c r="B9" s="7" t="s">
        <v>208</v>
      </c>
      <c r="C9" s="7" t="s">
        <v>353</v>
      </c>
    </row>
    <row r="10" spans="1:9" x14ac:dyDescent="0.2">
      <c r="A10" s="7" t="s">
        <v>301</v>
      </c>
      <c r="B10" s="7" t="s">
        <v>348</v>
      </c>
      <c r="C10" s="7" t="s">
        <v>354</v>
      </c>
    </row>
    <row r="11" spans="1:9" x14ac:dyDescent="0.2">
      <c r="A11" s="7" t="s">
        <v>212</v>
      </c>
      <c r="B11" s="7" t="s">
        <v>310</v>
      </c>
      <c r="C11" s="7" t="s">
        <v>355</v>
      </c>
    </row>
    <row r="12" spans="1:9" x14ac:dyDescent="0.2">
      <c r="A12" s="7" t="s">
        <v>213</v>
      </c>
      <c r="B12" s="7" t="s">
        <v>302</v>
      </c>
      <c r="C12" s="7" t="s">
        <v>356</v>
      </c>
    </row>
    <row r="13" spans="1:9" x14ac:dyDescent="0.2">
      <c r="A13" s="7" t="s">
        <v>303</v>
      </c>
      <c r="B13" s="7" t="s">
        <v>305</v>
      </c>
      <c r="C13" s="7" t="s">
        <v>357</v>
      </c>
    </row>
    <row r="14" spans="1:9" x14ac:dyDescent="0.2">
      <c r="A14" s="7" t="s">
        <v>304</v>
      </c>
      <c r="B14" s="7" t="s">
        <v>311</v>
      </c>
      <c r="C14" s="7" t="s">
        <v>358</v>
      </c>
    </row>
    <row r="15" spans="1:9" x14ac:dyDescent="0.2">
      <c r="A15" s="7" t="s">
        <v>214</v>
      </c>
      <c r="B15" s="7" t="s">
        <v>229</v>
      </c>
      <c r="C15" t="s">
        <v>226</v>
      </c>
    </row>
    <row r="16" spans="1:9" x14ac:dyDescent="0.2">
      <c r="A16" s="7" t="s">
        <v>215</v>
      </c>
      <c r="B16" s="7" t="s">
        <v>230</v>
      </c>
      <c r="C16" t="s">
        <v>225</v>
      </c>
    </row>
    <row r="17" spans="1:9" x14ac:dyDescent="0.2">
      <c r="A17" s="7" t="s">
        <v>216</v>
      </c>
      <c r="B17" s="7" t="s">
        <v>231</v>
      </c>
      <c r="C17" t="s">
        <v>235</v>
      </c>
    </row>
    <row r="18" spans="1:9" x14ac:dyDescent="0.2">
      <c r="A18" s="7" t="s">
        <v>217</v>
      </c>
      <c r="B18" s="7" t="s">
        <v>361</v>
      </c>
      <c r="C18" t="s">
        <v>236</v>
      </c>
    </row>
    <row r="19" spans="1:9" x14ac:dyDescent="0.2">
      <c r="A19" s="7" t="s">
        <v>218</v>
      </c>
      <c r="B19" s="7" t="s">
        <v>569</v>
      </c>
      <c r="C19" t="s">
        <v>316</v>
      </c>
    </row>
    <row r="20" spans="1:9" x14ac:dyDescent="0.2">
      <c r="A20" s="7" t="s">
        <v>219</v>
      </c>
      <c r="B20" s="7" t="s">
        <v>234</v>
      </c>
      <c r="C20" t="s">
        <v>315</v>
      </c>
    </row>
    <row r="21" spans="1:9" x14ac:dyDescent="0.2">
      <c r="A21" s="7" t="s">
        <v>220</v>
      </c>
      <c r="B21" s="7" t="s">
        <v>223</v>
      </c>
      <c r="C21" t="s">
        <v>360</v>
      </c>
    </row>
    <row r="22" spans="1:9" x14ac:dyDescent="0.2">
      <c r="A22" s="7" t="s">
        <v>221</v>
      </c>
      <c r="B22" s="7" t="s">
        <v>570</v>
      </c>
      <c r="C22" t="s">
        <v>237</v>
      </c>
    </row>
    <row r="23" spans="1:9" x14ac:dyDescent="0.2">
      <c r="A23" s="7" t="s">
        <v>222</v>
      </c>
      <c r="B23" s="7" t="s">
        <v>224</v>
      </c>
      <c r="C23" t="s">
        <v>317</v>
      </c>
    </row>
    <row r="24" spans="1:9" x14ac:dyDescent="0.2">
      <c r="A24" s="7"/>
      <c r="B24" s="7"/>
      <c r="C24" t="s">
        <v>295</v>
      </c>
    </row>
    <row r="25" spans="1:9" x14ac:dyDescent="0.2">
      <c r="A25" s="485" t="s">
        <v>232</v>
      </c>
    </row>
    <row r="26" spans="1:9" x14ac:dyDescent="0.2">
      <c r="A26" s="485"/>
    </row>
    <row r="27" spans="1:9" x14ac:dyDescent="0.2">
      <c r="A27" s="517" t="s">
        <v>3</v>
      </c>
      <c r="B27" s="7" t="s">
        <v>350</v>
      </c>
      <c r="C27" s="7"/>
      <c r="D27" s="7"/>
      <c r="E27" s="7"/>
      <c r="F27" s="7"/>
      <c r="G27" s="7"/>
      <c r="H27" s="7"/>
      <c r="I27" s="7"/>
    </row>
    <row r="28" spans="1:9" x14ac:dyDescent="0.2">
      <c r="A28" s="517" t="s">
        <v>6</v>
      </c>
      <c r="B28" s="7" t="s">
        <v>227</v>
      </c>
      <c r="C28" s="7"/>
      <c r="D28" s="7"/>
      <c r="E28" s="7"/>
      <c r="F28" s="7"/>
      <c r="G28" s="7"/>
      <c r="H28" s="7"/>
      <c r="I28" s="7"/>
    </row>
    <row r="29" spans="1:9" x14ac:dyDescent="0.2">
      <c r="A29" s="517" t="s">
        <v>140</v>
      </c>
      <c r="B29" s="7" t="s">
        <v>152</v>
      </c>
      <c r="C29" s="7"/>
      <c r="D29" s="7"/>
      <c r="E29" s="7"/>
      <c r="F29" s="7"/>
      <c r="G29" s="7"/>
      <c r="H29" s="7"/>
      <c r="I29" s="7"/>
    </row>
    <row r="30" spans="1:9" x14ac:dyDescent="0.2">
      <c r="A30" s="517" t="s">
        <v>141</v>
      </c>
      <c r="B30" s="7" t="s">
        <v>169</v>
      </c>
      <c r="C30" s="7"/>
      <c r="D30" s="7"/>
      <c r="E30" s="7"/>
      <c r="F30" s="7"/>
      <c r="G30" s="7"/>
    </row>
    <row r="31" spans="1:9" x14ac:dyDescent="0.2">
      <c r="A31" s="518"/>
      <c r="B31" s="7" t="s">
        <v>362</v>
      </c>
      <c r="C31" s="7"/>
      <c r="D31" s="7"/>
      <c r="E31" s="7"/>
      <c r="F31" s="7"/>
      <c r="G31" s="7"/>
      <c r="H31" s="7"/>
      <c r="I31" s="7"/>
    </row>
    <row r="32" spans="1:9" x14ac:dyDescent="0.2">
      <c r="A32" s="517" t="s">
        <v>206</v>
      </c>
      <c r="B32" s="7" t="s">
        <v>412</v>
      </c>
      <c r="C32" s="7"/>
      <c r="D32" s="7"/>
      <c r="E32" s="7"/>
      <c r="F32" s="7"/>
      <c r="G32" s="7"/>
      <c r="H32" s="7"/>
      <c r="I32" s="7"/>
    </row>
    <row r="33" spans="1:9" x14ac:dyDescent="0.2">
      <c r="A33" s="517" t="s">
        <v>207</v>
      </c>
      <c r="B33" s="7" t="s">
        <v>365</v>
      </c>
      <c r="C33" s="7"/>
      <c r="D33" s="7"/>
      <c r="E33" s="7"/>
      <c r="F33" s="7"/>
      <c r="G33" s="7"/>
      <c r="H33" s="7"/>
      <c r="I33" s="7"/>
    </row>
    <row r="34" spans="1:9" x14ac:dyDescent="0.2">
      <c r="A34" s="517" t="s">
        <v>142</v>
      </c>
      <c r="B34" s="7" t="s">
        <v>156</v>
      </c>
      <c r="C34" s="7"/>
      <c r="D34" s="7"/>
      <c r="E34" s="7"/>
      <c r="F34" s="7"/>
      <c r="G34" s="7"/>
      <c r="H34" s="7"/>
      <c r="I34" s="7"/>
    </row>
    <row r="35" spans="1:9" x14ac:dyDescent="0.2">
      <c r="A35" s="517" t="s">
        <v>139</v>
      </c>
      <c r="B35" s="7" t="s">
        <v>153</v>
      </c>
      <c r="C35" s="7"/>
      <c r="D35" s="7"/>
      <c r="E35" s="7"/>
      <c r="F35" s="7"/>
      <c r="G35" s="7"/>
      <c r="H35" s="7"/>
      <c r="I35" s="7"/>
    </row>
    <row r="36" spans="1:9" x14ac:dyDescent="0.2">
      <c r="A36" s="517" t="s">
        <v>145</v>
      </c>
      <c r="B36" s="7" t="s">
        <v>366</v>
      </c>
      <c r="C36" s="7"/>
      <c r="D36" s="7"/>
      <c r="E36" s="7"/>
      <c r="F36" s="7"/>
      <c r="G36" s="7"/>
      <c r="H36" s="7"/>
      <c r="I36" s="7"/>
    </row>
    <row r="37" spans="1:9" x14ac:dyDescent="0.2">
      <c r="A37" s="519" t="s">
        <v>331</v>
      </c>
      <c r="B37" s="7" t="s">
        <v>367</v>
      </c>
      <c r="C37" s="7"/>
      <c r="D37" s="7"/>
      <c r="E37" s="7"/>
      <c r="F37" s="7"/>
      <c r="G37" s="7"/>
      <c r="H37" s="7"/>
      <c r="I37" s="7"/>
    </row>
    <row r="38" spans="1:9" x14ac:dyDescent="0.2">
      <c r="A38" s="519" t="s">
        <v>146</v>
      </c>
      <c r="B38" s="7" t="s">
        <v>154</v>
      </c>
      <c r="C38" s="7"/>
      <c r="D38" s="7"/>
      <c r="E38" s="7"/>
      <c r="F38" s="7"/>
      <c r="G38" s="7"/>
      <c r="H38" s="7"/>
      <c r="I38" s="7"/>
    </row>
    <row r="39" spans="1:9" x14ac:dyDescent="0.2">
      <c r="A39" s="519" t="s">
        <v>147</v>
      </c>
      <c r="B39" s="7" t="s">
        <v>175</v>
      </c>
      <c r="C39" s="7"/>
      <c r="D39" s="7"/>
      <c r="E39" s="7"/>
      <c r="F39" s="7"/>
      <c r="G39" s="7"/>
      <c r="H39" s="7"/>
      <c r="I39" s="7"/>
    </row>
    <row r="40" spans="1:9" x14ac:dyDescent="0.2">
      <c r="A40" s="519" t="s">
        <v>166</v>
      </c>
      <c r="B40" s="7" t="s">
        <v>368</v>
      </c>
    </row>
    <row r="41" spans="1:9" x14ac:dyDescent="0.2">
      <c r="A41" s="519" t="s">
        <v>233</v>
      </c>
      <c r="B41" s="7" t="s">
        <v>397</v>
      </c>
    </row>
    <row r="42" spans="1:9" x14ac:dyDescent="0.2">
      <c r="A42" s="519"/>
      <c r="B42" s="7" t="s">
        <v>398</v>
      </c>
    </row>
    <row r="43" spans="1:9" x14ac:dyDescent="0.2">
      <c r="A43" s="519" t="s">
        <v>194</v>
      </c>
      <c r="B43" s="7" t="s">
        <v>369</v>
      </c>
    </row>
    <row r="44" spans="1:9" x14ac:dyDescent="0.2">
      <c r="A44" s="519" t="s">
        <v>254</v>
      </c>
      <c r="B44" s="7" t="s">
        <v>332</v>
      </c>
    </row>
    <row r="45" spans="1:9" x14ac:dyDescent="0.2">
      <c r="A45" s="519" t="s">
        <v>342</v>
      </c>
      <c r="B45" s="7" t="s">
        <v>373</v>
      </c>
    </row>
    <row r="46" spans="1:9" x14ac:dyDescent="0.2">
      <c r="B46" s="7" t="s">
        <v>343</v>
      </c>
    </row>
    <row r="47" spans="1:9" x14ac:dyDescent="0.2">
      <c r="A47" s="519" t="s">
        <v>349</v>
      </c>
      <c r="B47" s="7" t="s">
        <v>371</v>
      </c>
    </row>
    <row r="48" spans="1:9" x14ac:dyDescent="0.2">
      <c r="B48" s="7" t="s">
        <v>370</v>
      </c>
    </row>
    <row r="49" spans="1:2" x14ac:dyDescent="0.2">
      <c r="A49" s="519" t="s">
        <v>410</v>
      </c>
      <c r="B49" s="7" t="s">
        <v>411</v>
      </c>
    </row>
    <row r="50" spans="1:2" x14ac:dyDescent="0.2">
      <c r="A50" s="597" t="s">
        <v>407</v>
      </c>
      <c r="B50" s="7" t="s">
        <v>415</v>
      </c>
    </row>
  </sheetData>
  <mergeCells count="2">
    <mergeCell ref="B1:I1"/>
    <mergeCell ref="A2:I2"/>
  </mergeCells>
  <phoneticPr fontId="1" type="noConversion"/>
  <pageMargins left="0.75" right="0.75" top="1" bottom="1" header="0.5" footer="0.5"/>
  <pageSetup scale="85" orientation="portrait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Zeros="0" showWhiteSpace="0" view="pageLayout" zoomScaleNormal="100" workbookViewId="0">
      <selection activeCell="C4" sqref="C4:H4"/>
    </sheetView>
  </sheetViews>
  <sheetFormatPr defaultColWidth="7.28515625" defaultRowHeight="12.75" x14ac:dyDescent="0.2"/>
  <cols>
    <col min="1" max="1" width="7.7109375" customWidth="1"/>
    <col min="2" max="2" width="8" customWidth="1"/>
    <col min="3" max="4" width="7.7109375" customWidth="1"/>
    <col min="5" max="5" width="11.28515625" customWidth="1"/>
    <col min="6" max="6" width="7.7109375" customWidth="1"/>
    <col min="7" max="7" width="11.28515625" customWidth="1"/>
    <col min="8" max="8" width="7.7109375" customWidth="1"/>
    <col min="9" max="9" width="11.42578125" customWidth="1"/>
    <col min="10" max="10" width="7.7109375" customWidth="1"/>
    <col min="11" max="11" width="10" customWidth="1"/>
    <col min="12" max="12" width="9.7109375" customWidth="1"/>
    <col min="13" max="14" width="9.42578125" customWidth="1"/>
    <col min="15" max="15" width="7" customWidth="1"/>
  </cols>
  <sheetData>
    <row r="1" spans="1:15" ht="8.449999999999999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ht="18" customHeight="1" x14ac:dyDescent="0.35">
      <c r="A2" s="665" t="s">
        <v>283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1:15" ht="12.75" customHeight="1" x14ac:dyDescent="0.2">
      <c r="A3" s="45"/>
      <c r="B3" s="46"/>
      <c r="C3" s="47"/>
      <c r="D3" s="47"/>
      <c r="E3" s="47"/>
      <c r="F3" s="47"/>
      <c r="G3" s="47"/>
      <c r="H3" s="46"/>
      <c r="I3" s="46"/>
      <c r="J3" s="46"/>
      <c r="K3" s="48"/>
      <c r="L3" s="48"/>
      <c r="M3" s="53" t="s">
        <v>11</v>
      </c>
      <c r="N3" s="54" t="s">
        <v>12</v>
      </c>
      <c r="O3" s="54" t="s">
        <v>13</v>
      </c>
    </row>
    <row r="4" spans="1:15" ht="12.75" customHeight="1" x14ac:dyDescent="0.2">
      <c r="A4" s="55" t="s">
        <v>0</v>
      </c>
      <c r="B4" s="46"/>
      <c r="C4" s="668" t="str">
        <f>'T1A - Site Summary'!C3</f>
        <v>DEP BMC</v>
      </c>
      <c r="D4" s="668"/>
      <c r="E4" s="668"/>
      <c r="F4" s="668"/>
      <c r="G4" s="668"/>
      <c r="H4" s="668"/>
      <c r="I4" s="509" t="s">
        <v>135</v>
      </c>
      <c r="J4" s="509"/>
      <c r="K4" s="596">
        <f>'T1A - Site Summary'!H22</f>
        <v>38760</v>
      </c>
      <c r="M4" s="53">
        <v>1</v>
      </c>
      <c r="N4" s="54" t="s">
        <v>14</v>
      </c>
      <c r="O4" s="54" t="s">
        <v>14</v>
      </c>
    </row>
    <row r="5" spans="1:15" ht="12.75" customHeight="1" x14ac:dyDescent="0.2">
      <c r="A5" s="61" t="s">
        <v>9</v>
      </c>
      <c r="B5" s="46"/>
      <c r="C5" s="666">
        <f>'T1A - Site Summary'!C6</f>
        <v>123456789</v>
      </c>
      <c r="D5" s="666"/>
      <c r="E5" s="666"/>
      <c r="F5" s="666"/>
      <c r="G5" s="666"/>
      <c r="H5" s="667"/>
      <c r="I5" s="522"/>
      <c r="J5" s="522"/>
      <c r="K5" s="56"/>
      <c r="L5" s="56"/>
      <c r="M5" s="54">
        <v>2</v>
      </c>
      <c r="N5" s="54" t="s">
        <v>15</v>
      </c>
      <c r="O5" s="53" t="s">
        <v>14</v>
      </c>
    </row>
    <row r="6" spans="1:15" ht="12.75" customHeight="1" x14ac:dyDescent="0.2">
      <c r="A6" s="61"/>
      <c r="B6" s="46"/>
      <c r="C6" s="46"/>
      <c r="D6" s="46"/>
      <c r="E6" s="46"/>
      <c r="F6" s="46"/>
      <c r="G6" s="46"/>
      <c r="H6" s="46"/>
      <c r="I6" s="509"/>
      <c r="J6" s="509"/>
      <c r="K6" s="46"/>
      <c r="L6" s="46"/>
      <c r="M6" s="54">
        <v>3</v>
      </c>
      <c r="N6" s="54" t="s">
        <v>15</v>
      </c>
      <c r="O6" s="53" t="s">
        <v>15</v>
      </c>
    </row>
    <row r="7" spans="1:15" ht="12.75" customHeight="1" x14ac:dyDescent="0.2">
      <c r="A7" s="61"/>
      <c r="B7" s="65"/>
      <c r="C7" s="46"/>
      <c r="D7" s="46"/>
      <c r="E7" s="46"/>
      <c r="F7" s="46"/>
      <c r="G7" s="46"/>
      <c r="H7" s="46"/>
      <c r="I7" s="46"/>
      <c r="J7" s="46"/>
      <c r="K7" s="46"/>
      <c r="L7" s="46"/>
      <c r="M7" s="54">
        <v>4</v>
      </c>
      <c r="N7" s="54" t="s">
        <v>14</v>
      </c>
      <c r="O7" s="53" t="s">
        <v>15</v>
      </c>
    </row>
    <row r="8" spans="1:15" ht="12" customHeight="1" thickBot="1" x14ac:dyDescent="0.25">
      <c r="A8" s="45"/>
      <c r="B8" s="46"/>
      <c r="C8" s="46"/>
      <c r="D8" s="46"/>
      <c r="E8" s="46"/>
      <c r="F8" s="46"/>
      <c r="G8" s="46"/>
      <c r="H8" s="535"/>
      <c r="I8" s="535"/>
      <c r="J8" s="535"/>
      <c r="K8" s="535"/>
      <c r="L8" s="535"/>
      <c r="M8" s="535"/>
      <c r="N8" s="535"/>
      <c r="O8" s="536"/>
    </row>
    <row r="9" spans="1:15" ht="12" customHeight="1" x14ac:dyDescent="0.2">
      <c r="A9" s="537"/>
      <c r="B9" s="538"/>
      <c r="C9" s="538"/>
      <c r="D9" s="671" t="s">
        <v>551</v>
      </c>
      <c r="E9" s="672"/>
      <c r="F9" s="671" t="s">
        <v>552</v>
      </c>
      <c r="G9" s="672"/>
      <c r="H9" s="671" t="s">
        <v>553</v>
      </c>
      <c r="I9" s="672"/>
      <c r="J9" s="539"/>
      <c r="K9" s="539"/>
      <c r="L9" s="539"/>
      <c r="M9" s="539"/>
      <c r="N9" s="539"/>
      <c r="O9" s="540"/>
    </row>
    <row r="10" spans="1:15" ht="10.5" customHeight="1" x14ac:dyDescent="0.2">
      <c r="A10" s="542" t="s">
        <v>41</v>
      </c>
      <c r="B10" s="533" t="s">
        <v>10</v>
      </c>
      <c r="C10" s="533" t="s">
        <v>10</v>
      </c>
      <c r="D10" s="533" t="s">
        <v>42</v>
      </c>
      <c r="E10" s="533" t="s">
        <v>281</v>
      </c>
      <c r="F10" s="533" t="s">
        <v>42</v>
      </c>
      <c r="G10" s="533" t="s">
        <v>281</v>
      </c>
      <c r="H10" s="533" t="s">
        <v>42</v>
      </c>
      <c r="I10" s="533" t="s">
        <v>281</v>
      </c>
      <c r="J10" s="533" t="s">
        <v>43</v>
      </c>
      <c r="K10" s="533" t="s">
        <v>44</v>
      </c>
      <c r="L10" s="533" t="s">
        <v>185</v>
      </c>
      <c r="M10" s="534" t="s">
        <v>45</v>
      </c>
      <c r="N10" s="534" t="s">
        <v>45</v>
      </c>
      <c r="O10" s="541" t="s">
        <v>246</v>
      </c>
    </row>
    <row r="11" spans="1:15" ht="10.5" customHeight="1" x14ac:dyDescent="0.2">
      <c r="A11" s="111" t="s">
        <v>46</v>
      </c>
      <c r="B11" s="112" t="s">
        <v>47</v>
      </c>
      <c r="C11" s="112" t="s">
        <v>48</v>
      </c>
      <c r="D11" s="112" t="s">
        <v>49</v>
      </c>
      <c r="E11" s="112" t="s">
        <v>105</v>
      </c>
      <c r="F11" s="112" t="s">
        <v>49</v>
      </c>
      <c r="G11" s="112" t="s">
        <v>105</v>
      </c>
      <c r="H11" s="112" t="s">
        <v>49</v>
      </c>
      <c r="I11" s="112" t="s">
        <v>105</v>
      </c>
      <c r="J11" s="112" t="s">
        <v>50</v>
      </c>
      <c r="K11" s="112" t="s">
        <v>51</v>
      </c>
      <c r="L11" s="112" t="s">
        <v>184</v>
      </c>
      <c r="M11" s="112" t="s">
        <v>52</v>
      </c>
      <c r="N11" s="112" t="s">
        <v>52</v>
      </c>
      <c r="O11" s="669" t="s">
        <v>181</v>
      </c>
    </row>
    <row r="12" spans="1:15" ht="10.5" customHeight="1" thickBot="1" x14ac:dyDescent="0.25">
      <c r="A12" s="77" t="s">
        <v>7</v>
      </c>
      <c r="B12" s="78" t="s">
        <v>29</v>
      </c>
      <c r="C12" s="78" t="s">
        <v>30</v>
      </c>
      <c r="D12" s="78" t="s">
        <v>36</v>
      </c>
      <c r="E12" s="78" t="s">
        <v>104</v>
      </c>
      <c r="F12" s="78" t="s">
        <v>36</v>
      </c>
      <c r="G12" s="78" t="s">
        <v>104</v>
      </c>
      <c r="H12" s="78" t="s">
        <v>36</v>
      </c>
      <c r="I12" s="78" t="s">
        <v>104</v>
      </c>
      <c r="J12" s="78" t="s">
        <v>535</v>
      </c>
      <c r="K12" s="78" t="s">
        <v>374</v>
      </c>
      <c r="L12" s="78" t="s">
        <v>186</v>
      </c>
      <c r="M12" s="78" t="s">
        <v>37</v>
      </c>
      <c r="N12" s="78" t="s">
        <v>53</v>
      </c>
      <c r="O12" s="670"/>
    </row>
    <row r="13" spans="1:15" ht="10.5" customHeight="1" x14ac:dyDescent="0.2">
      <c r="A13" s="543"/>
      <c r="B13" s="544">
        <f>(A13-A13)</f>
        <v>0</v>
      </c>
      <c r="C13" s="544">
        <f>(A13-A$13)</f>
        <v>0</v>
      </c>
      <c r="D13" s="544"/>
      <c r="E13" s="544"/>
      <c r="F13" s="544"/>
      <c r="G13" s="544"/>
      <c r="H13" s="544"/>
      <c r="I13" s="544"/>
      <c r="J13" s="544"/>
      <c r="K13" s="544">
        <f>(H13-H$13)</f>
        <v>0</v>
      </c>
      <c r="L13" s="544"/>
      <c r="M13" s="113">
        <v>0</v>
      </c>
      <c r="N13" s="113">
        <v>0</v>
      </c>
      <c r="O13" s="545">
        <v>0</v>
      </c>
    </row>
    <row r="14" spans="1:15" ht="10.5" customHeight="1" x14ac:dyDescent="0.2">
      <c r="A14" s="86"/>
      <c r="B14" s="360"/>
      <c r="C14" s="360"/>
      <c r="D14" s="87"/>
      <c r="E14" s="87"/>
      <c r="F14" s="87"/>
      <c r="G14" s="87"/>
      <c r="H14" s="87"/>
      <c r="I14" s="87"/>
      <c r="J14" s="360" t="str">
        <f t="shared" ref="J14:J49" si="0">IF(A14="","",(((D14-D13)+(F14-F13)+(H14-H13))/((E14+G14+I14)/24)))</f>
        <v/>
      </c>
      <c r="K14" s="360" t="str">
        <f>IF($A14="","",(J14-J$13)+K13)</f>
        <v/>
      </c>
      <c r="L14" s="87"/>
      <c r="M14" s="114" t="str">
        <f t="shared" ref="M14:M49" si="1">IF(A14="","",(J14+SUMIF(L14,"&gt;0"))/B14/24)</f>
        <v/>
      </c>
      <c r="N14" s="115" t="str">
        <f>IF($A14="","",(K14+SUMIF($L$13:L14,"&gt;0"))/C14/24)</f>
        <v/>
      </c>
      <c r="O14" s="92"/>
    </row>
    <row r="15" spans="1:15" ht="10.5" customHeight="1" x14ac:dyDescent="0.2">
      <c r="A15" s="86"/>
      <c r="B15" s="361" t="str">
        <f t="shared" ref="B15:B49" si="2">IF(A15="","",(A15-A14))</f>
        <v/>
      </c>
      <c r="C15" s="361" t="str">
        <f>IF(A15="","",(A15-A$13))</f>
        <v/>
      </c>
      <c r="D15" s="87"/>
      <c r="E15" s="87"/>
      <c r="F15" s="87"/>
      <c r="G15" s="87"/>
      <c r="H15" s="87"/>
      <c r="I15" s="87"/>
      <c r="J15" s="360" t="str">
        <f t="shared" si="0"/>
        <v/>
      </c>
      <c r="K15" s="360" t="str">
        <f>IF($A15="","",(J15-J$13)+K14)</f>
        <v/>
      </c>
      <c r="L15" s="87"/>
      <c r="M15" s="114" t="str">
        <f t="shared" si="1"/>
        <v/>
      </c>
      <c r="N15" s="115" t="str">
        <f>IF($A15="","",(K15+SUMIF($L$13:L15,"&gt;0"))/C15/24)</f>
        <v/>
      </c>
      <c r="O15" s="92"/>
    </row>
    <row r="16" spans="1:15" ht="10.5" customHeight="1" x14ac:dyDescent="0.2">
      <c r="A16" s="86"/>
      <c r="B16" s="361" t="str">
        <f t="shared" si="2"/>
        <v/>
      </c>
      <c r="C16" s="361" t="str">
        <f t="shared" ref="C16:C49" si="3">IF(A16="","",(A16-A$13))</f>
        <v/>
      </c>
      <c r="D16" s="87"/>
      <c r="E16" s="87"/>
      <c r="F16" s="87"/>
      <c r="G16" s="87"/>
      <c r="H16" s="87"/>
      <c r="I16" s="87"/>
      <c r="J16" s="360" t="str">
        <f t="shared" si="0"/>
        <v/>
      </c>
      <c r="K16" s="360" t="str">
        <f>IF($A16="","",(J16-J$13)+K15)</f>
        <v/>
      </c>
      <c r="L16" s="87"/>
      <c r="M16" s="114" t="str">
        <f t="shared" si="1"/>
        <v/>
      </c>
      <c r="N16" s="115" t="str">
        <f>IF($A16="","",(K16+SUMIF($L$13:L16,"&gt;0"))/C16/24)</f>
        <v/>
      </c>
      <c r="O16" s="92"/>
    </row>
    <row r="17" spans="1:15" ht="10.5" customHeight="1" x14ac:dyDescent="0.2">
      <c r="A17" s="86"/>
      <c r="B17" s="361" t="str">
        <f t="shared" si="2"/>
        <v/>
      </c>
      <c r="C17" s="361" t="str">
        <f t="shared" si="3"/>
        <v/>
      </c>
      <c r="D17" s="87"/>
      <c r="E17" s="87"/>
      <c r="F17" s="87"/>
      <c r="G17" s="87"/>
      <c r="H17" s="87"/>
      <c r="I17" s="87"/>
      <c r="J17" s="360" t="str">
        <f t="shared" si="0"/>
        <v/>
      </c>
      <c r="K17" s="360" t="str">
        <f t="shared" ref="K17:K49" si="4">IF($A17="","",(J17-J$13)+K16)</f>
        <v/>
      </c>
      <c r="L17" s="87"/>
      <c r="M17" s="114" t="str">
        <f t="shared" si="1"/>
        <v/>
      </c>
      <c r="N17" s="115" t="str">
        <f>IF($A17="","",(K17+SUMIF($L$13:L17,"&gt;0"))/C17/24)</f>
        <v/>
      </c>
      <c r="O17" s="92"/>
    </row>
    <row r="18" spans="1:15" ht="10.5" customHeight="1" x14ac:dyDescent="0.2">
      <c r="A18" s="86"/>
      <c r="B18" s="361" t="str">
        <f t="shared" si="2"/>
        <v/>
      </c>
      <c r="C18" s="361" t="str">
        <f t="shared" si="3"/>
        <v/>
      </c>
      <c r="D18" s="87"/>
      <c r="E18" s="87"/>
      <c r="F18" s="87"/>
      <c r="G18" s="87"/>
      <c r="H18" s="87"/>
      <c r="I18" s="87"/>
      <c r="J18" s="360" t="str">
        <f t="shared" si="0"/>
        <v/>
      </c>
      <c r="K18" s="360" t="str">
        <f t="shared" si="4"/>
        <v/>
      </c>
      <c r="L18" s="87"/>
      <c r="M18" s="114" t="str">
        <f t="shared" si="1"/>
        <v/>
      </c>
      <c r="N18" s="115" t="str">
        <f>IF($A18="","",(K18+SUMIF($L$13:L18,"&gt;0"))/C18/24)</f>
        <v/>
      </c>
      <c r="O18" s="92"/>
    </row>
    <row r="19" spans="1:15" ht="10.5" customHeight="1" x14ac:dyDescent="0.2">
      <c r="A19" s="86"/>
      <c r="B19" s="361" t="str">
        <f t="shared" si="2"/>
        <v/>
      </c>
      <c r="C19" s="361" t="str">
        <f t="shared" si="3"/>
        <v/>
      </c>
      <c r="D19" s="87"/>
      <c r="E19" s="87"/>
      <c r="F19" s="87"/>
      <c r="G19" s="87"/>
      <c r="H19" s="87"/>
      <c r="I19" s="87"/>
      <c r="J19" s="360" t="str">
        <f t="shared" si="0"/>
        <v/>
      </c>
      <c r="K19" s="360" t="str">
        <f t="shared" si="4"/>
        <v/>
      </c>
      <c r="L19" s="87"/>
      <c r="M19" s="114" t="str">
        <f t="shared" si="1"/>
        <v/>
      </c>
      <c r="N19" s="115" t="str">
        <f>IF($A19="","",(K19+SUMIF($L$13:L19,"&gt;0"))/C19/24)</f>
        <v/>
      </c>
      <c r="O19" s="92"/>
    </row>
    <row r="20" spans="1:15" ht="10.5" customHeight="1" x14ac:dyDescent="0.2">
      <c r="A20" s="86"/>
      <c r="B20" s="361" t="str">
        <f t="shared" si="2"/>
        <v/>
      </c>
      <c r="C20" s="361" t="str">
        <f t="shared" si="3"/>
        <v/>
      </c>
      <c r="D20" s="87"/>
      <c r="E20" s="87"/>
      <c r="F20" s="87"/>
      <c r="G20" s="87"/>
      <c r="H20" s="87"/>
      <c r="I20" s="87"/>
      <c r="J20" s="360" t="str">
        <f t="shared" si="0"/>
        <v/>
      </c>
      <c r="K20" s="360" t="str">
        <f t="shared" si="4"/>
        <v/>
      </c>
      <c r="L20" s="87"/>
      <c r="M20" s="114" t="str">
        <f t="shared" si="1"/>
        <v/>
      </c>
      <c r="N20" s="115" t="str">
        <f>IF($A20="","",(K20+SUMIF($L$13:L20,"&gt;0"))/C20/24)</f>
        <v/>
      </c>
      <c r="O20" s="92"/>
    </row>
    <row r="21" spans="1:15" ht="10.5" customHeight="1" x14ac:dyDescent="0.2">
      <c r="A21" s="86"/>
      <c r="B21" s="361" t="str">
        <f t="shared" si="2"/>
        <v/>
      </c>
      <c r="C21" s="361" t="str">
        <f t="shared" si="3"/>
        <v/>
      </c>
      <c r="D21" s="87"/>
      <c r="E21" s="87"/>
      <c r="F21" s="87"/>
      <c r="G21" s="87"/>
      <c r="H21" s="87"/>
      <c r="I21" s="87"/>
      <c r="J21" s="360" t="str">
        <f t="shared" si="0"/>
        <v/>
      </c>
      <c r="K21" s="360" t="str">
        <f t="shared" si="4"/>
        <v/>
      </c>
      <c r="L21" s="87"/>
      <c r="M21" s="114" t="str">
        <f t="shared" si="1"/>
        <v/>
      </c>
      <c r="N21" s="115" t="str">
        <f>IF($A21="","",(K21+SUMIF($L$13:L21,"&gt;0"))/C21/24)</f>
        <v/>
      </c>
      <c r="O21" s="92"/>
    </row>
    <row r="22" spans="1:15" ht="10.5" customHeight="1" x14ac:dyDescent="0.2">
      <c r="A22" s="86"/>
      <c r="B22" s="361" t="str">
        <f t="shared" si="2"/>
        <v/>
      </c>
      <c r="C22" s="361" t="str">
        <f t="shared" si="3"/>
        <v/>
      </c>
      <c r="D22" s="87"/>
      <c r="E22" s="87"/>
      <c r="F22" s="87"/>
      <c r="G22" s="87"/>
      <c r="H22" s="87"/>
      <c r="I22" s="87"/>
      <c r="J22" s="360" t="str">
        <f t="shared" si="0"/>
        <v/>
      </c>
      <c r="K22" s="360" t="str">
        <f t="shared" si="4"/>
        <v/>
      </c>
      <c r="L22" s="87"/>
      <c r="M22" s="114" t="str">
        <f t="shared" si="1"/>
        <v/>
      </c>
      <c r="N22" s="115" t="str">
        <f>IF($A22="","",(K22+SUMIF($L$13:L22,"&gt;0"))/C22/24)</f>
        <v/>
      </c>
      <c r="O22" s="92"/>
    </row>
    <row r="23" spans="1:15" ht="10.5" customHeight="1" x14ac:dyDescent="0.2">
      <c r="A23" s="86"/>
      <c r="B23" s="361" t="str">
        <f t="shared" si="2"/>
        <v/>
      </c>
      <c r="C23" s="361" t="str">
        <f t="shared" si="3"/>
        <v/>
      </c>
      <c r="D23" s="87"/>
      <c r="E23" s="87"/>
      <c r="F23" s="87"/>
      <c r="G23" s="87"/>
      <c r="H23" s="87"/>
      <c r="I23" s="87"/>
      <c r="J23" s="360" t="str">
        <f t="shared" si="0"/>
        <v/>
      </c>
      <c r="K23" s="360" t="str">
        <f t="shared" si="4"/>
        <v/>
      </c>
      <c r="L23" s="87"/>
      <c r="M23" s="114" t="str">
        <f t="shared" si="1"/>
        <v/>
      </c>
      <c r="N23" s="115" t="str">
        <f>IF($A23="","",(K23+SUMIF($L$13:L23,"&gt;0"))/C23/24)</f>
        <v/>
      </c>
      <c r="O23" s="92"/>
    </row>
    <row r="24" spans="1:15" ht="10.5" customHeight="1" x14ac:dyDescent="0.2">
      <c r="A24" s="86"/>
      <c r="B24" s="361" t="str">
        <f t="shared" si="2"/>
        <v/>
      </c>
      <c r="C24" s="361" t="str">
        <f t="shared" si="3"/>
        <v/>
      </c>
      <c r="D24" s="87"/>
      <c r="E24" s="87"/>
      <c r="F24" s="87"/>
      <c r="G24" s="87"/>
      <c r="H24" s="87"/>
      <c r="I24" s="87"/>
      <c r="J24" s="360" t="str">
        <f t="shared" si="0"/>
        <v/>
      </c>
      <c r="K24" s="360" t="str">
        <f t="shared" si="4"/>
        <v/>
      </c>
      <c r="L24" s="87"/>
      <c r="M24" s="114" t="str">
        <f t="shared" si="1"/>
        <v/>
      </c>
      <c r="N24" s="115" t="str">
        <f>IF($A24="","",(K24+SUMIF($L$13:L24,"&gt;0"))/C24/24)</f>
        <v/>
      </c>
      <c r="O24" s="92"/>
    </row>
    <row r="25" spans="1:15" ht="10.5" customHeight="1" x14ac:dyDescent="0.2">
      <c r="A25" s="86"/>
      <c r="B25" s="361" t="str">
        <f t="shared" si="2"/>
        <v/>
      </c>
      <c r="C25" s="361" t="str">
        <f t="shared" si="3"/>
        <v/>
      </c>
      <c r="D25" s="87"/>
      <c r="E25" s="87"/>
      <c r="F25" s="87"/>
      <c r="G25" s="87"/>
      <c r="H25" s="87"/>
      <c r="I25" s="87"/>
      <c r="J25" s="360" t="str">
        <f t="shared" si="0"/>
        <v/>
      </c>
      <c r="K25" s="360" t="str">
        <f t="shared" si="4"/>
        <v/>
      </c>
      <c r="L25" s="87"/>
      <c r="M25" s="114" t="str">
        <f t="shared" si="1"/>
        <v/>
      </c>
      <c r="N25" s="115" t="str">
        <f>IF($A25="","",(K25+SUMIF($L$13:L25,"&gt;0"))/C25/24)</f>
        <v/>
      </c>
      <c r="O25" s="92"/>
    </row>
    <row r="26" spans="1:15" ht="10.5" customHeight="1" x14ac:dyDescent="0.2">
      <c r="A26" s="86"/>
      <c r="B26" s="361" t="str">
        <f t="shared" si="2"/>
        <v/>
      </c>
      <c r="C26" s="361" t="str">
        <f t="shared" si="3"/>
        <v/>
      </c>
      <c r="D26" s="87"/>
      <c r="E26" s="87"/>
      <c r="F26" s="87"/>
      <c r="G26" s="87"/>
      <c r="H26" s="87"/>
      <c r="I26" s="87"/>
      <c r="J26" s="360" t="str">
        <f t="shared" si="0"/>
        <v/>
      </c>
      <c r="K26" s="360" t="str">
        <f t="shared" si="4"/>
        <v/>
      </c>
      <c r="L26" s="87"/>
      <c r="M26" s="114" t="str">
        <f t="shared" si="1"/>
        <v/>
      </c>
      <c r="N26" s="115" t="str">
        <f>IF($A26="","",(K26+SUMIF($L$13:L26,"&gt;0"))/C26/24)</f>
        <v/>
      </c>
      <c r="O26" s="92"/>
    </row>
    <row r="27" spans="1:15" ht="10.5" customHeight="1" x14ac:dyDescent="0.2">
      <c r="A27" s="86"/>
      <c r="B27" s="361" t="str">
        <f t="shared" si="2"/>
        <v/>
      </c>
      <c r="C27" s="361" t="str">
        <f t="shared" si="3"/>
        <v/>
      </c>
      <c r="D27" s="87"/>
      <c r="E27" s="87"/>
      <c r="F27" s="87"/>
      <c r="G27" s="87"/>
      <c r="H27" s="87"/>
      <c r="I27" s="87"/>
      <c r="J27" s="360" t="str">
        <f t="shared" si="0"/>
        <v/>
      </c>
      <c r="K27" s="360" t="str">
        <f t="shared" si="4"/>
        <v/>
      </c>
      <c r="L27" s="87"/>
      <c r="M27" s="114" t="str">
        <f t="shared" si="1"/>
        <v/>
      </c>
      <c r="N27" s="115" t="str">
        <f>IF($A27="","",(K27+SUMIF($L$13:L27,"&gt;0"))/C27/24)</f>
        <v/>
      </c>
      <c r="O27" s="92"/>
    </row>
    <row r="28" spans="1:15" ht="10.5" customHeight="1" x14ac:dyDescent="0.2">
      <c r="A28" s="86"/>
      <c r="B28" s="361" t="str">
        <f t="shared" si="2"/>
        <v/>
      </c>
      <c r="C28" s="361" t="str">
        <f t="shared" si="3"/>
        <v/>
      </c>
      <c r="D28" s="87"/>
      <c r="E28" s="87"/>
      <c r="F28" s="87"/>
      <c r="G28" s="87"/>
      <c r="H28" s="87"/>
      <c r="I28" s="87"/>
      <c r="J28" s="360" t="str">
        <f t="shared" si="0"/>
        <v/>
      </c>
      <c r="K28" s="360" t="str">
        <f t="shared" si="4"/>
        <v/>
      </c>
      <c r="L28" s="87"/>
      <c r="M28" s="114" t="str">
        <f t="shared" si="1"/>
        <v/>
      </c>
      <c r="N28" s="115" t="str">
        <f>IF($A28="","",(K28+SUMIF($L$13:L28,"&gt;0"))/C28/24)</f>
        <v/>
      </c>
      <c r="O28" s="92"/>
    </row>
    <row r="29" spans="1:15" ht="10.5" customHeight="1" x14ac:dyDescent="0.2">
      <c r="A29" s="86"/>
      <c r="B29" s="361" t="str">
        <f t="shared" si="2"/>
        <v/>
      </c>
      <c r="C29" s="361" t="str">
        <f t="shared" si="3"/>
        <v/>
      </c>
      <c r="D29" s="87"/>
      <c r="E29" s="87"/>
      <c r="F29" s="87"/>
      <c r="G29" s="87"/>
      <c r="H29" s="87"/>
      <c r="I29" s="87"/>
      <c r="J29" s="360" t="str">
        <f t="shared" si="0"/>
        <v/>
      </c>
      <c r="K29" s="360" t="str">
        <f t="shared" si="4"/>
        <v/>
      </c>
      <c r="L29" s="87"/>
      <c r="M29" s="114" t="str">
        <f t="shared" si="1"/>
        <v/>
      </c>
      <c r="N29" s="115" t="str">
        <f>IF($A29="","",(K29+SUMIF($L$13:L29,"&gt;0"))/C29/24)</f>
        <v/>
      </c>
      <c r="O29" s="92"/>
    </row>
    <row r="30" spans="1:15" ht="10.5" customHeight="1" x14ac:dyDescent="0.2">
      <c r="A30" s="86"/>
      <c r="B30" s="361" t="str">
        <f t="shared" si="2"/>
        <v/>
      </c>
      <c r="C30" s="361" t="str">
        <f t="shared" si="3"/>
        <v/>
      </c>
      <c r="D30" s="87"/>
      <c r="E30" s="87"/>
      <c r="F30" s="87"/>
      <c r="G30" s="87"/>
      <c r="H30" s="87"/>
      <c r="I30" s="87"/>
      <c r="J30" s="360" t="str">
        <f t="shared" si="0"/>
        <v/>
      </c>
      <c r="K30" s="360" t="str">
        <f t="shared" si="4"/>
        <v/>
      </c>
      <c r="L30" s="87"/>
      <c r="M30" s="114" t="str">
        <f t="shared" si="1"/>
        <v/>
      </c>
      <c r="N30" s="115" t="str">
        <f>IF($A30="","",(K30+SUMIF($L$13:L30,"&gt;0"))/C30/24)</f>
        <v/>
      </c>
      <c r="O30" s="92"/>
    </row>
    <row r="31" spans="1:15" ht="10.5" customHeight="1" x14ac:dyDescent="0.2">
      <c r="A31" s="86"/>
      <c r="B31" s="361" t="str">
        <f t="shared" si="2"/>
        <v/>
      </c>
      <c r="C31" s="361" t="str">
        <f t="shared" si="3"/>
        <v/>
      </c>
      <c r="D31" s="87"/>
      <c r="E31" s="87"/>
      <c r="F31" s="87"/>
      <c r="G31" s="87"/>
      <c r="H31" s="87"/>
      <c r="I31" s="87"/>
      <c r="J31" s="360" t="str">
        <f t="shared" si="0"/>
        <v/>
      </c>
      <c r="K31" s="360" t="str">
        <f t="shared" si="4"/>
        <v/>
      </c>
      <c r="L31" s="87"/>
      <c r="M31" s="114" t="str">
        <f t="shared" si="1"/>
        <v/>
      </c>
      <c r="N31" s="115" t="str">
        <f>IF($A31="","",(K31+SUMIF($L$13:L31,"&gt;0"))/C31/24)</f>
        <v/>
      </c>
      <c r="O31" s="92"/>
    </row>
    <row r="32" spans="1:15" ht="10.5" customHeight="1" x14ac:dyDescent="0.2">
      <c r="A32" s="86"/>
      <c r="B32" s="361" t="str">
        <f t="shared" si="2"/>
        <v/>
      </c>
      <c r="C32" s="361" t="str">
        <f t="shared" si="3"/>
        <v/>
      </c>
      <c r="D32" s="87"/>
      <c r="E32" s="87"/>
      <c r="F32" s="87"/>
      <c r="G32" s="87"/>
      <c r="H32" s="87"/>
      <c r="I32" s="87"/>
      <c r="J32" s="360" t="str">
        <f t="shared" si="0"/>
        <v/>
      </c>
      <c r="K32" s="360" t="str">
        <f t="shared" si="4"/>
        <v/>
      </c>
      <c r="L32" s="87"/>
      <c r="M32" s="114" t="str">
        <f t="shared" si="1"/>
        <v/>
      </c>
      <c r="N32" s="115" t="str">
        <f>IF($A32="","",(K32+SUMIF($L$13:L32,"&gt;0"))/C32/24)</f>
        <v/>
      </c>
      <c r="O32" s="92"/>
    </row>
    <row r="33" spans="1:15" ht="10.5" customHeight="1" x14ac:dyDescent="0.2">
      <c r="A33" s="86"/>
      <c r="B33" s="361" t="str">
        <f t="shared" si="2"/>
        <v/>
      </c>
      <c r="C33" s="361" t="str">
        <f t="shared" si="3"/>
        <v/>
      </c>
      <c r="D33" s="87"/>
      <c r="E33" s="87"/>
      <c r="F33" s="87"/>
      <c r="G33" s="87"/>
      <c r="H33" s="87"/>
      <c r="I33" s="87"/>
      <c r="J33" s="360" t="str">
        <f t="shared" si="0"/>
        <v/>
      </c>
      <c r="K33" s="360" t="str">
        <f t="shared" si="4"/>
        <v/>
      </c>
      <c r="L33" s="87"/>
      <c r="M33" s="114" t="str">
        <f t="shared" si="1"/>
        <v/>
      </c>
      <c r="N33" s="115" t="str">
        <f>IF($A33="","",(K33+SUMIF($L$13:L33,"&gt;0"))/C33/24)</f>
        <v/>
      </c>
      <c r="O33" s="92"/>
    </row>
    <row r="34" spans="1:15" ht="10.5" customHeight="1" x14ac:dyDescent="0.2">
      <c r="A34" s="86"/>
      <c r="B34" s="361" t="str">
        <f t="shared" si="2"/>
        <v/>
      </c>
      <c r="C34" s="361" t="str">
        <f t="shared" si="3"/>
        <v/>
      </c>
      <c r="D34" s="87"/>
      <c r="E34" s="87"/>
      <c r="F34" s="87"/>
      <c r="G34" s="87"/>
      <c r="H34" s="87"/>
      <c r="I34" s="87"/>
      <c r="J34" s="360" t="str">
        <f t="shared" si="0"/>
        <v/>
      </c>
      <c r="K34" s="360" t="str">
        <f t="shared" si="4"/>
        <v/>
      </c>
      <c r="L34" s="87"/>
      <c r="M34" s="114" t="str">
        <f t="shared" si="1"/>
        <v/>
      </c>
      <c r="N34" s="115" t="str">
        <f>IF($A34="","",(K34+SUMIF($L$13:L34,"&gt;0"))/C34/24)</f>
        <v/>
      </c>
      <c r="O34" s="92"/>
    </row>
    <row r="35" spans="1:15" ht="10.5" customHeight="1" x14ac:dyDescent="0.2">
      <c r="A35" s="86"/>
      <c r="B35" s="361" t="str">
        <f t="shared" si="2"/>
        <v/>
      </c>
      <c r="C35" s="361" t="str">
        <f t="shared" si="3"/>
        <v/>
      </c>
      <c r="D35" s="87"/>
      <c r="E35" s="87"/>
      <c r="F35" s="87"/>
      <c r="G35" s="87"/>
      <c r="H35" s="87"/>
      <c r="I35" s="87"/>
      <c r="J35" s="360" t="str">
        <f t="shared" si="0"/>
        <v/>
      </c>
      <c r="K35" s="360" t="str">
        <f t="shared" si="4"/>
        <v/>
      </c>
      <c r="L35" s="87"/>
      <c r="M35" s="114" t="str">
        <f t="shared" si="1"/>
        <v/>
      </c>
      <c r="N35" s="115" t="str">
        <f>IF($A35="","",(K35+SUMIF($L$13:L35,"&gt;0"))/C35/24)</f>
        <v/>
      </c>
      <c r="O35" s="92"/>
    </row>
    <row r="36" spans="1:15" ht="10.5" customHeight="1" x14ac:dyDescent="0.2">
      <c r="A36" s="86"/>
      <c r="B36" s="361" t="str">
        <f t="shared" si="2"/>
        <v/>
      </c>
      <c r="C36" s="361" t="str">
        <f t="shared" si="3"/>
        <v/>
      </c>
      <c r="D36" s="87"/>
      <c r="E36" s="87"/>
      <c r="F36" s="87"/>
      <c r="G36" s="87"/>
      <c r="H36" s="87"/>
      <c r="I36" s="87"/>
      <c r="J36" s="360" t="str">
        <f t="shared" si="0"/>
        <v/>
      </c>
      <c r="K36" s="360" t="str">
        <f t="shared" si="4"/>
        <v/>
      </c>
      <c r="L36" s="87"/>
      <c r="M36" s="114" t="str">
        <f t="shared" si="1"/>
        <v/>
      </c>
      <c r="N36" s="115" t="str">
        <f>IF($A36="","",(K36+SUMIF($L$13:L36,"&gt;0"))/C36/24)</f>
        <v/>
      </c>
      <c r="O36" s="92"/>
    </row>
    <row r="37" spans="1:15" ht="10.5" customHeight="1" x14ac:dyDescent="0.2">
      <c r="A37" s="86"/>
      <c r="B37" s="361" t="str">
        <f t="shared" si="2"/>
        <v/>
      </c>
      <c r="C37" s="361" t="str">
        <f t="shared" si="3"/>
        <v/>
      </c>
      <c r="D37" s="87"/>
      <c r="E37" s="87"/>
      <c r="F37" s="87"/>
      <c r="G37" s="87"/>
      <c r="H37" s="87"/>
      <c r="I37" s="87"/>
      <c r="J37" s="360" t="str">
        <f t="shared" si="0"/>
        <v/>
      </c>
      <c r="K37" s="360" t="str">
        <f t="shared" si="4"/>
        <v/>
      </c>
      <c r="L37" s="87"/>
      <c r="M37" s="114" t="str">
        <f t="shared" si="1"/>
        <v/>
      </c>
      <c r="N37" s="115" t="str">
        <f>IF($A37="","",(K37+SUMIF($L$13:L37,"&gt;0"))/C37/24)</f>
        <v/>
      </c>
      <c r="O37" s="92"/>
    </row>
    <row r="38" spans="1:15" ht="10.5" customHeight="1" x14ac:dyDescent="0.2">
      <c r="A38" s="86"/>
      <c r="B38" s="361" t="str">
        <f t="shared" si="2"/>
        <v/>
      </c>
      <c r="C38" s="361" t="str">
        <f t="shared" si="3"/>
        <v/>
      </c>
      <c r="D38" s="87"/>
      <c r="E38" s="87"/>
      <c r="F38" s="87"/>
      <c r="G38" s="87"/>
      <c r="H38" s="87"/>
      <c r="I38" s="87"/>
      <c r="J38" s="360" t="str">
        <f t="shared" si="0"/>
        <v/>
      </c>
      <c r="K38" s="360" t="str">
        <f t="shared" si="4"/>
        <v/>
      </c>
      <c r="L38" s="87"/>
      <c r="M38" s="114" t="str">
        <f t="shared" si="1"/>
        <v/>
      </c>
      <c r="N38" s="115" t="str">
        <f>IF($A38="","",(K38+SUMIF($L$13:L38,"&gt;0"))/C38/24)</f>
        <v/>
      </c>
      <c r="O38" s="92"/>
    </row>
    <row r="39" spans="1:15" ht="10.5" customHeight="1" x14ac:dyDescent="0.2">
      <c r="A39" s="86"/>
      <c r="B39" s="361" t="str">
        <f t="shared" si="2"/>
        <v/>
      </c>
      <c r="C39" s="361" t="str">
        <f t="shared" si="3"/>
        <v/>
      </c>
      <c r="D39" s="87"/>
      <c r="E39" s="87"/>
      <c r="F39" s="87"/>
      <c r="G39" s="87"/>
      <c r="H39" s="87"/>
      <c r="I39" s="87"/>
      <c r="J39" s="360" t="str">
        <f t="shared" si="0"/>
        <v/>
      </c>
      <c r="K39" s="360" t="str">
        <f t="shared" si="4"/>
        <v/>
      </c>
      <c r="L39" s="87"/>
      <c r="M39" s="114" t="str">
        <f t="shared" si="1"/>
        <v/>
      </c>
      <c r="N39" s="115" t="str">
        <f>IF($A39="","",(K39+SUMIF($L$13:L39,"&gt;0"))/C39/24)</f>
        <v/>
      </c>
      <c r="O39" s="92"/>
    </row>
    <row r="40" spans="1:15" ht="10.5" customHeight="1" x14ac:dyDescent="0.2">
      <c r="A40" s="86"/>
      <c r="B40" s="361" t="str">
        <f t="shared" si="2"/>
        <v/>
      </c>
      <c r="C40" s="361" t="str">
        <f t="shared" si="3"/>
        <v/>
      </c>
      <c r="D40" s="87"/>
      <c r="E40" s="87"/>
      <c r="F40" s="87"/>
      <c r="G40" s="87"/>
      <c r="H40" s="87"/>
      <c r="I40" s="87"/>
      <c r="J40" s="360" t="str">
        <f t="shared" si="0"/>
        <v/>
      </c>
      <c r="K40" s="360" t="str">
        <f t="shared" si="4"/>
        <v/>
      </c>
      <c r="L40" s="87"/>
      <c r="M40" s="114" t="str">
        <f t="shared" si="1"/>
        <v/>
      </c>
      <c r="N40" s="115" t="str">
        <f>IF($A40="","",(K40+SUMIF($L$13:L40,"&gt;0"))/C40/24)</f>
        <v/>
      </c>
      <c r="O40" s="92"/>
    </row>
    <row r="41" spans="1:15" ht="10.5" customHeight="1" x14ac:dyDescent="0.2">
      <c r="A41" s="86"/>
      <c r="B41" s="361" t="str">
        <f t="shared" si="2"/>
        <v/>
      </c>
      <c r="C41" s="361" t="str">
        <f t="shared" si="3"/>
        <v/>
      </c>
      <c r="D41" s="87"/>
      <c r="E41" s="87"/>
      <c r="F41" s="87"/>
      <c r="G41" s="87"/>
      <c r="H41" s="87"/>
      <c r="I41" s="87"/>
      <c r="J41" s="360" t="str">
        <f t="shared" si="0"/>
        <v/>
      </c>
      <c r="K41" s="360" t="str">
        <f t="shared" si="4"/>
        <v/>
      </c>
      <c r="L41" s="87"/>
      <c r="M41" s="114" t="str">
        <f t="shared" si="1"/>
        <v/>
      </c>
      <c r="N41" s="115" t="str">
        <f>IF($A41="","",(K41+SUMIF($L$13:L41,"&gt;0"))/C41/24)</f>
        <v/>
      </c>
      <c r="O41" s="92"/>
    </row>
    <row r="42" spans="1:15" ht="10.5" customHeight="1" x14ac:dyDescent="0.2">
      <c r="A42" s="86"/>
      <c r="B42" s="361" t="str">
        <f t="shared" si="2"/>
        <v/>
      </c>
      <c r="C42" s="361" t="str">
        <f t="shared" si="3"/>
        <v/>
      </c>
      <c r="D42" s="87"/>
      <c r="E42" s="87"/>
      <c r="F42" s="87"/>
      <c r="G42" s="87"/>
      <c r="H42" s="87"/>
      <c r="I42" s="87"/>
      <c r="J42" s="360" t="str">
        <f t="shared" si="0"/>
        <v/>
      </c>
      <c r="K42" s="360" t="str">
        <f t="shared" si="4"/>
        <v/>
      </c>
      <c r="L42" s="87"/>
      <c r="M42" s="114" t="str">
        <f t="shared" si="1"/>
        <v/>
      </c>
      <c r="N42" s="115" t="str">
        <f>IF($A42="","",(K42+SUMIF($L$13:L42,"&gt;0"))/C42/24)</f>
        <v/>
      </c>
      <c r="O42" s="92"/>
    </row>
    <row r="43" spans="1:15" ht="10.5" customHeight="1" x14ac:dyDescent="0.2">
      <c r="A43" s="86"/>
      <c r="B43" s="361" t="str">
        <f t="shared" si="2"/>
        <v/>
      </c>
      <c r="C43" s="361" t="str">
        <f t="shared" si="3"/>
        <v/>
      </c>
      <c r="D43" s="87"/>
      <c r="E43" s="87"/>
      <c r="F43" s="87"/>
      <c r="G43" s="87"/>
      <c r="H43" s="87"/>
      <c r="I43" s="87"/>
      <c r="J43" s="360" t="str">
        <f t="shared" si="0"/>
        <v/>
      </c>
      <c r="K43" s="360" t="str">
        <f t="shared" si="4"/>
        <v/>
      </c>
      <c r="L43" s="87"/>
      <c r="M43" s="114" t="str">
        <f t="shared" si="1"/>
        <v/>
      </c>
      <c r="N43" s="115" t="str">
        <f>IF($A43="","",(K43+SUMIF($L$13:L43,"&gt;0"))/C43/24)</f>
        <v/>
      </c>
      <c r="O43" s="92"/>
    </row>
    <row r="44" spans="1:15" ht="10.5" customHeight="1" x14ac:dyDescent="0.2">
      <c r="A44" s="86"/>
      <c r="B44" s="361"/>
      <c r="C44" s="361"/>
      <c r="D44" s="87"/>
      <c r="E44" s="87"/>
      <c r="F44" s="87"/>
      <c r="G44" s="87"/>
      <c r="H44" s="87"/>
      <c r="I44" s="87"/>
      <c r="J44" s="360"/>
      <c r="K44" s="360" t="str">
        <f t="shared" si="4"/>
        <v/>
      </c>
      <c r="L44" s="87"/>
      <c r="M44" s="114"/>
      <c r="N44" s="115" t="str">
        <f>IF($A44="","",(K44+SUMIF($L$13:L44,"&gt;0"))/C44/24)</f>
        <v/>
      </c>
      <c r="O44" s="92"/>
    </row>
    <row r="45" spans="1:15" ht="10.5" customHeight="1" x14ac:dyDescent="0.2">
      <c r="A45" s="86"/>
      <c r="B45" s="361"/>
      <c r="C45" s="361"/>
      <c r="D45" s="87"/>
      <c r="E45" s="87"/>
      <c r="F45" s="87"/>
      <c r="G45" s="87"/>
      <c r="H45" s="87"/>
      <c r="I45" s="87"/>
      <c r="J45" s="360"/>
      <c r="K45" s="360" t="str">
        <f t="shared" si="4"/>
        <v/>
      </c>
      <c r="L45" s="87"/>
      <c r="M45" s="114"/>
      <c r="N45" s="115" t="str">
        <f>IF($A45="","",(K45+SUMIF($L$13:L45,"&gt;0"))/C45/24)</f>
        <v/>
      </c>
      <c r="O45" s="92"/>
    </row>
    <row r="46" spans="1:15" ht="10.5" customHeight="1" x14ac:dyDescent="0.2">
      <c r="A46" s="86"/>
      <c r="B46" s="361" t="str">
        <f>IF(A46="","",(A46-A43))</f>
        <v/>
      </c>
      <c r="C46" s="361" t="str">
        <f t="shared" si="3"/>
        <v/>
      </c>
      <c r="D46" s="87"/>
      <c r="E46" s="87"/>
      <c r="F46" s="87"/>
      <c r="G46" s="87"/>
      <c r="H46" s="87"/>
      <c r="I46" s="87"/>
      <c r="J46" s="360" t="str">
        <f>IF(A46="","",(((D46-D43)+(F46-F43)+(H46-H43))/((E46+G46+I46)/24)))</f>
        <v/>
      </c>
      <c r="K46" s="360" t="str">
        <f t="shared" si="4"/>
        <v/>
      </c>
      <c r="L46" s="87"/>
      <c r="M46" s="114" t="str">
        <f t="shared" si="1"/>
        <v/>
      </c>
      <c r="N46" s="115" t="str">
        <f>IF($A46="","",(K46+SUMIF($L$13:L46,"&gt;0"))/C46/24)</f>
        <v/>
      </c>
      <c r="O46" s="92"/>
    </row>
    <row r="47" spans="1:15" ht="10.5" customHeight="1" x14ac:dyDescent="0.2">
      <c r="A47" s="86"/>
      <c r="B47" s="361" t="str">
        <f t="shared" si="2"/>
        <v/>
      </c>
      <c r="C47" s="361" t="str">
        <f t="shared" si="3"/>
        <v/>
      </c>
      <c r="D47" s="87"/>
      <c r="E47" s="87"/>
      <c r="F47" s="87"/>
      <c r="G47" s="87"/>
      <c r="H47" s="87"/>
      <c r="I47" s="87"/>
      <c r="J47" s="360" t="str">
        <f t="shared" si="0"/>
        <v/>
      </c>
      <c r="K47" s="360" t="str">
        <f t="shared" si="4"/>
        <v/>
      </c>
      <c r="L47" s="87"/>
      <c r="M47" s="114" t="str">
        <f t="shared" si="1"/>
        <v/>
      </c>
      <c r="N47" s="115" t="str">
        <f>IF($A47="","",(K47+SUMIF($L$13:L47,"&gt;0"))/C47/24)</f>
        <v/>
      </c>
      <c r="O47" s="92"/>
    </row>
    <row r="48" spans="1:15" ht="10.5" customHeight="1" x14ac:dyDescent="0.2">
      <c r="A48" s="86"/>
      <c r="B48" s="361" t="str">
        <f t="shared" si="2"/>
        <v/>
      </c>
      <c r="C48" s="361" t="str">
        <f t="shared" si="3"/>
        <v/>
      </c>
      <c r="D48" s="87"/>
      <c r="E48" s="87"/>
      <c r="F48" s="87"/>
      <c r="G48" s="87"/>
      <c r="H48" s="87"/>
      <c r="I48" s="87"/>
      <c r="J48" s="360" t="str">
        <f t="shared" si="0"/>
        <v/>
      </c>
      <c r="K48" s="360" t="str">
        <f t="shared" si="4"/>
        <v/>
      </c>
      <c r="L48" s="87"/>
      <c r="M48" s="114" t="str">
        <f t="shared" si="1"/>
        <v/>
      </c>
      <c r="N48" s="115" t="str">
        <f>IF($A48="","",(K48+SUMIF($L$13:L48,"&gt;0"))/C48/24)</f>
        <v/>
      </c>
      <c r="O48" s="92"/>
    </row>
    <row r="49" spans="1:15" ht="10.5" customHeight="1" thickBot="1" x14ac:dyDescent="0.25">
      <c r="A49" s="95"/>
      <c r="B49" s="359" t="str">
        <f t="shared" si="2"/>
        <v/>
      </c>
      <c r="C49" s="359" t="str">
        <f t="shared" si="3"/>
        <v/>
      </c>
      <c r="D49" s="97"/>
      <c r="E49" s="97"/>
      <c r="F49" s="97"/>
      <c r="G49" s="97"/>
      <c r="H49" s="97"/>
      <c r="I49" s="97"/>
      <c r="J49" s="96" t="str">
        <f t="shared" si="0"/>
        <v/>
      </c>
      <c r="K49" s="96" t="str">
        <f t="shared" si="4"/>
        <v/>
      </c>
      <c r="L49" s="359"/>
      <c r="M49" s="116" t="str">
        <f t="shared" si="1"/>
        <v/>
      </c>
      <c r="N49" s="546" t="str">
        <f>IF($A49="","",(K49+SUMIF($L$13:L49,"&gt;0"))/C49/24)</f>
        <v/>
      </c>
      <c r="O49" s="102"/>
    </row>
  </sheetData>
  <mergeCells count="7">
    <mergeCell ref="O11:O12"/>
    <mergeCell ref="A2:O2"/>
    <mergeCell ref="C4:H4"/>
    <mergeCell ref="C5:H5"/>
    <mergeCell ref="D9:E9"/>
    <mergeCell ref="F9:G9"/>
    <mergeCell ref="H9:I9"/>
  </mergeCells>
  <pageMargins left="0.75" right="0.75" top="1" bottom="0.75" header="0.5" footer="0.5"/>
  <pageSetup scale="92" orientation="landscape" r:id="rId1"/>
  <headerFooter alignWithMargins="0">
    <oddHeader xml:space="preserve">&amp;CFlorida Department of Environmental Protection Bureau of Petroleum Storage Systems - Remedial Action Reporting
 </oddHeader>
    <oddFooter>&amp;L&amp;F&amp;C&amp;A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Zeros="0" view="pageLayout" zoomScaleNormal="100" workbookViewId="0">
      <selection activeCell="A8" sqref="A8"/>
    </sheetView>
  </sheetViews>
  <sheetFormatPr defaultColWidth="7.7109375" defaultRowHeight="10.5" x14ac:dyDescent="0.15"/>
  <cols>
    <col min="1" max="1" width="14.7109375" style="117" customWidth="1"/>
    <col min="2" max="15" width="6" style="117" customWidth="1"/>
    <col min="16" max="16" width="6" style="118" customWidth="1"/>
    <col min="17" max="21" width="6" style="117" customWidth="1"/>
    <col min="22" max="16384" width="7.7109375" style="117"/>
  </cols>
  <sheetData>
    <row r="1" spans="1:21" ht="9.9499999999999993" customHeight="1" x14ac:dyDescent="0.15"/>
    <row r="2" spans="1:21" ht="19.5" x14ac:dyDescent="0.35">
      <c r="A2" s="119" t="s">
        <v>54</v>
      </c>
      <c r="B2" s="120"/>
      <c r="C2" s="121"/>
      <c r="D2" s="121"/>
      <c r="E2" s="121"/>
      <c r="F2" s="120"/>
      <c r="G2" s="119"/>
      <c r="H2" s="119"/>
      <c r="I2" s="121"/>
      <c r="J2" s="121"/>
      <c r="K2" s="121"/>
      <c r="L2" s="121"/>
      <c r="M2" s="121"/>
      <c r="N2" s="120"/>
      <c r="O2" s="120"/>
      <c r="P2" s="122"/>
      <c r="Q2" s="120"/>
      <c r="R2" s="120"/>
      <c r="S2" s="120"/>
      <c r="T2" s="120"/>
    </row>
    <row r="3" spans="1:21" ht="12.75" customHeight="1" x14ac:dyDescent="0.15"/>
    <row r="4" spans="1:21" ht="12.75" customHeight="1" x14ac:dyDescent="0.2">
      <c r="A4" s="123" t="s">
        <v>0</v>
      </c>
      <c r="B4" s="678" t="str">
        <f>'T1A - Site Summary'!C3</f>
        <v>DEP BMC</v>
      </c>
      <c r="C4" s="678"/>
      <c r="D4" s="678"/>
      <c r="E4" s="678"/>
      <c r="F4" s="678"/>
      <c r="G4" s="124"/>
      <c r="H4" s="124"/>
      <c r="I4" s="123" t="s">
        <v>9</v>
      </c>
      <c r="K4" s="678">
        <f>'T1A - Site Summary'!C6</f>
        <v>123456789</v>
      </c>
      <c r="L4" s="678"/>
      <c r="M4" s="678"/>
      <c r="N4" s="124"/>
      <c r="P4" s="383"/>
      <c r="R4" s="126" t="s">
        <v>55</v>
      </c>
      <c r="S4" s="125"/>
    </row>
    <row r="5" spans="1:21" ht="12.75" customHeight="1" x14ac:dyDescent="0.2">
      <c r="B5" s="117" t="s">
        <v>1</v>
      </c>
      <c r="P5" s="383"/>
      <c r="Q5" s="125"/>
      <c r="R5" s="127" t="s">
        <v>56</v>
      </c>
      <c r="S5" s="125"/>
    </row>
    <row r="6" spans="1:21" ht="12.75" customHeight="1" thickBot="1" x14ac:dyDescent="0.2"/>
    <row r="7" spans="1:21" s="133" customFormat="1" ht="12.75" customHeight="1" x14ac:dyDescent="0.15">
      <c r="A7" s="128" t="s">
        <v>57</v>
      </c>
      <c r="B7" s="129"/>
      <c r="C7" s="677"/>
      <c r="D7" s="677"/>
      <c r="E7" s="130"/>
      <c r="F7" s="129"/>
      <c r="G7" s="677"/>
      <c r="H7" s="677"/>
      <c r="I7" s="130"/>
      <c r="J7" s="129"/>
      <c r="K7" s="677"/>
      <c r="L7" s="677"/>
      <c r="M7" s="130"/>
      <c r="N7" s="129"/>
      <c r="O7" s="677"/>
      <c r="P7" s="677"/>
      <c r="Q7" s="130"/>
      <c r="R7" s="374"/>
      <c r="S7" s="677"/>
      <c r="T7" s="677"/>
      <c r="U7" s="375"/>
    </row>
    <row r="8" spans="1:21" s="133" customFormat="1" ht="12.75" customHeight="1" x14ac:dyDescent="0.15">
      <c r="A8" s="134" t="s">
        <v>554</v>
      </c>
      <c r="B8" s="135"/>
      <c r="C8" s="676"/>
      <c r="D8" s="676"/>
      <c r="E8" s="136"/>
      <c r="F8" s="135"/>
      <c r="G8" s="676"/>
      <c r="H8" s="676"/>
      <c r="I8" s="136"/>
      <c r="J8" s="135"/>
      <c r="K8" s="676"/>
      <c r="L8" s="676"/>
      <c r="M8" s="136"/>
      <c r="N8" s="135"/>
      <c r="O8" s="676"/>
      <c r="P8" s="676"/>
      <c r="Q8" s="136"/>
      <c r="R8" s="376"/>
      <c r="S8" s="676"/>
      <c r="T8" s="676"/>
      <c r="U8" s="137"/>
    </row>
    <row r="9" spans="1:21" s="144" customFormat="1" ht="12.75" customHeight="1" x14ac:dyDescent="0.15">
      <c r="A9" s="138" t="s">
        <v>58</v>
      </c>
      <c r="B9" s="139"/>
      <c r="C9" s="675"/>
      <c r="D9" s="675"/>
      <c r="E9" s="141"/>
      <c r="F9" s="139"/>
      <c r="G9" s="675"/>
      <c r="H9" s="675"/>
      <c r="I9" s="141"/>
      <c r="J9" s="139"/>
      <c r="K9" s="675"/>
      <c r="L9" s="675"/>
      <c r="M9" s="141"/>
      <c r="N9" s="139"/>
      <c r="O9" s="675"/>
      <c r="P9" s="675"/>
      <c r="Q9" s="141"/>
      <c r="R9" s="377"/>
      <c r="S9" s="675"/>
      <c r="T9" s="675"/>
      <c r="U9" s="143"/>
    </row>
    <row r="10" spans="1:21" s="150" customFormat="1" ht="12.75" customHeight="1" x14ac:dyDescent="0.15">
      <c r="A10" s="145" t="s">
        <v>59</v>
      </c>
      <c r="B10" s="146"/>
      <c r="C10" s="674"/>
      <c r="D10" s="674"/>
      <c r="E10" s="148"/>
      <c r="F10" s="146"/>
      <c r="G10" s="674"/>
      <c r="H10" s="674"/>
      <c r="I10" s="148"/>
      <c r="J10" s="146"/>
      <c r="K10" s="674"/>
      <c r="L10" s="674"/>
      <c r="M10" s="148"/>
      <c r="N10" s="146"/>
      <c r="O10" s="674"/>
      <c r="P10" s="674"/>
      <c r="Q10" s="148"/>
      <c r="R10" s="378"/>
      <c r="S10" s="674"/>
      <c r="T10" s="674"/>
      <c r="U10" s="149"/>
    </row>
    <row r="11" spans="1:21" s="144" customFormat="1" ht="12.75" customHeight="1" thickBot="1" x14ac:dyDescent="0.2">
      <c r="A11" s="151" t="s">
        <v>60</v>
      </c>
      <c r="B11" s="152"/>
      <c r="C11" s="673"/>
      <c r="D11" s="673"/>
      <c r="E11" s="154"/>
      <c r="F11" s="152"/>
      <c r="G11" s="673"/>
      <c r="H11" s="673"/>
      <c r="I11" s="154"/>
      <c r="J11" s="152"/>
      <c r="K11" s="673"/>
      <c r="L11" s="673"/>
      <c r="M11" s="154"/>
      <c r="N11" s="152"/>
      <c r="O11" s="673"/>
      <c r="P11" s="673"/>
      <c r="Q11" s="154"/>
      <c r="R11" s="379"/>
      <c r="S11" s="673"/>
      <c r="T11" s="673"/>
      <c r="U11" s="155"/>
    </row>
    <row r="12" spans="1:21" s="156" customFormat="1" ht="9.9499999999999993" customHeight="1" thickBot="1" x14ac:dyDescent="0.25">
      <c r="P12" s="380"/>
      <c r="R12" s="380"/>
      <c r="S12" s="380"/>
      <c r="T12" s="380"/>
      <c r="U12" s="380"/>
    </row>
    <row r="13" spans="1:21" s="133" customFormat="1" ht="12.75" customHeight="1" thickBot="1" x14ac:dyDescent="0.2">
      <c r="A13" s="158" t="s">
        <v>61</v>
      </c>
      <c r="B13" s="159" t="s">
        <v>62</v>
      </c>
      <c r="C13" s="159" t="s">
        <v>63</v>
      </c>
      <c r="D13" s="159" t="s">
        <v>66</v>
      </c>
      <c r="E13" s="159" t="s">
        <v>64</v>
      </c>
      <c r="F13" s="159" t="s">
        <v>62</v>
      </c>
      <c r="G13" s="159" t="s">
        <v>63</v>
      </c>
      <c r="H13" s="159" t="s">
        <v>66</v>
      </c>
      <c r="I13" s="159" t="s">
        <v>64</v>
      </c>
      <c r="J13" s="159" t="s">
        <v>62</v>
      </c>
      <c r="K13" s="159" t="s">
        <v>63</v>
      </c>
      <c r="L13" s="159" t="s">
        <v>66</v>
      </c>
      <c r="M13" s="159" t="s">
        <v>64</v>
      </c>
      <c r="N13" s="159" t="s">
        <v>62</v>
      </c>
      <c r="O13" s="159" t="s">
        <v>63</v>
      </c>
      <c r="P13" s="159" t="s">
        <v>66</v>
      </c>
      <c r="Q13" s="159" t="s">
        <v>64</v>
      </c>
      <c r="R13" s="381" t="s">
        <v>62</v>
      </c>
      <c r="S13" s="159" t="s">
        <v>63</v>
      </c>
      <c r="T13" s="159" t="s">
        <v>66</v>
      </c>
      <c r="U13" s="159" t="s">
        <v>64</v>
      </c>
    </row>
    <row r="14" spans="1:21" s="144" customFormat="1" ht="12.75" customHeight="1" x14ac:dyDescent="0.15">
      <c r="A14" s="162"/>
      <c r="B14" s="368" t="str">
        <f>IF(C14="","",(C$11-C14))</f>
        <v/>
      </c>
      <c r="C14" s="382"/>
      <c r="D14" s="382"/>
      <c r="E14" s="372"/>
      <c r="F14" s="368" t="str">
        <f>IF(G14="","",(G$11-G14))</f>
        <v/>
      </c>
      <c r="G14" s="382"/>
      <c r="H14" s="382"/>
      <c r="I14" s="372"/>
      <c r="J14" s="368" t="str">
        <f>IF(K14="","",(K$11-K14))</f>
        <v/>
      </c>
      <c r="K14" s="382"/>
      <c r="L14" s="382"/>
      <c r="M14" s="372"/>
      <c r="N14" s="368" t="str">
        <f>IF(O14="","",(O$11-O14))</f>
        <v/>
      </c>
      <c r="O14" s="382"/>
      <c r="P14" s="382"/>
      <c r="Q14" s="372"/>
      <c r="R14" s="368" t="str">
        <f>IF(S14="","",(S$11-S14))</f>
        <v/>
      </c>
      <c r="S14" s="382"/>
      <c r="T14" s="382"/>
      <c r="U14" s="372"/>
    </row>
    <row r="15" spans="1:21" s="144" customFormat="1" ht="12.75" customHeight="1" x14ac:dyDescent="0.15">
      <c r="A15" s="162"/>
      <c r="B15" s="365" t="str">
        <f t="shared" ref="B15:B39" si="0">IF(C15="","",(C$11-C15))</f>
        <v/>
      </c>
      <c r="C15" s="479"/>
      <c r="D15" s="479" t="str">
        <f>IF(B15="","",A15-A14)</f>
        <v/>
      </c>
      <c r="E15" s="369" t="str">
        <f>IF(C15="","",B15-B14)</f>
        <v/>
      </c>
      <c r="F15" s="365" t="str">
        <f t="shared" ref="F15:F39" si="1">IF(G15="","",(G$11-G15))</f>
        <v/>
      </c>
      <c r="G15" s="479"/>
      <c r="H15" s="479" t="str">
        <f>IF(F15="","",E15-E14)</f>
        <v/>
      </c>
      <c r="I15" s="369" t="str">
        <f>IF(G15="","",F15-F14)</f>
        <v/>
      </c>
      <c r="J15" s="365" t="str">
        <f t="shared" ref="J15:J39" si="2">IF(K15="","",(K$11-K15))</f>
        <v/>
      </c>
      <c r="K15" s="479"/>
      <c r="L15" s="479" t="str">
        <f>IF(J15="","",I15-I14)</f>
        <v/>
      </c>
      <c r="M15" s="369" t="str">
        <f>IF(K15="","",J15-J14)</f>
        <v/>
      </c>
      <c r="N15" s="365" t="str">
        <f t="shared" ref="N15:N39" si="3">IF(O15="","",(O$11-O15))</f>
        <v/>
      </c>
      <c r="O15" s="479"/>
      <c r="P15" s="479" t="str">
        <f>IF(N15="","",M15-M14)</f>
        <v/>
      </c>
      <c r="Q15" s="369" t="str">
        <f>IF(O15="","",N15-N14)</f>
        <v/>
      </c>
      <c r="R15" s="365" t="str">
        <f t="shared" ref="R15:R39" si="4">IF(S15="","",(S$11-S15))</f>
        <v/>
      </c>
      <c r="S15" s="479"/>
      <c r="T15" s="479" t="str">
        <f>IF(R15="","",Q15-Q14)</f>
        <v/>
      </c>
      <c r="U15" s="369" t="str">
        <f>IF(S15="","",R15-R14)</f>
        <v/>
      </c>
    </row>
    <row r="16" spans="1:21" s="144" customFormat="1" ht="12.75" customHeight="1" x14ac:dyDescent="0.15">
      <c r="A16" s="162"/>
      <c r="B16" s="365" t="str">
        <f t="shared" si="0"/>
        <v/>
      </c>
      <c r="C16" s="479"/>
      <c r="D16" s="479" t="str">
        <f t="shared" ref="D16:E34" si="5">IF(B16="","",A16-A15)</f>
        <v/>
      </c>
      <c r="E16" s="369" t="str">
        <f t="shared" si="5"/>
        <v/>
      </c>
      <c r="F16" s="365" t="str">
        <f t="shared" si="1"/>
        <v/>
      </c>
      <c r="G16" s="479"/>
      <c r="H16" s="479" t="str">
        <f t="shared" ref="H16:H34" si="6">IF(F16="","",E16-E15)</f>
        <v/>
      </c>
      <c r="I16" s="369" t="str">
        <f t="shared" ref="I16:I34" si="7">IF(G16="","",F16-F15)</f>
        <v/>
      </c>
      <c r="J16" s="365" t="str">
        <f t="shared" si="2"/>
        <v/>
      </c>
      <c r="K16" s="479"/>
      <c r="L16" s="479" t="str">
        <f t="shared" ref="L16:L34" si="8">IF(J16="","",I16-I15)</f>
        <v/>
      </c>
      <c r="M16" s="369" t="str">
        <f t="shared" ref="M16:M34" si="9">IF(K16="","",J16-J15)</f>
        <v/>
      </c>
      <c r="N16" s="365" t="str">
        <f t="shared" si="3"/>
        <v/>
      </c>
      <c r="O16" s="479"/>
      <c r="P16" s="479" t="str">
        <f t="shared" ref="P16:P34" si="10">IF(N16="","",M16-M15)</f>
        <v/>
      </c>
      <c r="Q16" s="369" t="str">
        <f t="shared" ref="Q16:Q34" si="11">IF(O16="","",N16-N15)</f>
        <v/>
      </c>
      <c r="R16" s="365" t="str">
        <f t="shared" si="4"/>
        <v/>
      </c>
      <c r="S16" s="479"/>
      <c r="T16" s="479" t="str">
        <f t="shared" ref="T16:T34" si="12">IF(R16="","",Q16-Q15)</f>
        <v/>
      </c>
      <c r="U16" s="369" t="str">
        <f t="shared" ref="U16:U34" si="13">IF(S16="","",R16-R15)</f>
        <v/>
      </c>
    </row>
    <row r="17" spans="1:21" s="144" customFormat="1" ht="12.75" customHeight="1" x14ac:dyDescent="0.15">
      <c r="A17" s="162"/>
      <c r="B17" s="365" t="str">
        <f t="shared" si="0"/>
        <v/>
      </c>
      <c r="C17" s="479"/>
      <c r="D17" s="479" t="str">
        <f t="shared" si="5"/>
        <v/>
      </c>
      <c r="E17" s="369" t="str">
        <f t="shared" si="5"/>
        <v/>
      </c>
      <c r="F17" s="365" t="str">
        <f t="shared" si="1"/>
        <v/>
      </c>
      <c r="G17" s="479"/>
      <c r="H17" s="479" t="str">
        <f t="shared" si="6"/>
        <v/>
      </c>
      <c r="I17" s="369" t="str">
        <f t="shared" si="7"/>
        <v/>
      </c>
      <c r="J17" s="365" t="str">
        <f t="shared" si="2"/>
        <v/>
      </c>
      <c r="K17" s="479"/>
      <c r="L17" s="479" t="str">
        <f t="shared" si="8"/>
        <v/>
      </c>
      <c r="M17" s="369" t="str">
        <f t="shared" si="9"/>
        <v/>
      </c>
      <c r="N17" s="365" t="str">
        <f t="shared" si="3"/>
        <v/>
      </c>
      <c r="O17" s="479"/>
      <c r="P17" s="479" t="str">
        <f t="shared" si="10"/>
        <v/>
      </c>
      <c r="Q17" s="369" t="str">
        <f t="shared" si="11"/>
        <v/>
      </c>
      <c r="R17" s="365" t="str">
        <f t="shared" si="4"/>
        <v/>
      </c>
      <c r="S17" s="479"/>
      <c r="T17" s="479" t="str">
        <f t="shared" si="12"/>
        <v/>
      </c>
      <c r="U17" s="369" t="str">
        <f t="shared" si="13"/>
        <v/>
      </c>
    </row>
    <row r="18" spans="1:21" s="144" customFormat="1" ht="12.75" customHeight="1" x14ac:dyDescent="0.15">
      <c r="A18" s="162"/>
      <c r="B18" s="365" t="str">
        <f t="shared" si="0"/>
        <v/>
      </c>
      <c r="C18" s="479"/>
      <c r="D18" s="479" t="str">
        <f t="shared" si="5"/>
        <v/>
      </c>
      <c r="E18" s="369" t="str">
        <f t="shared" si="5"/>
        <v/>
      </c>
      <c r="F18" s="365" t="str">
        <f t="shared" si="1"/>
        <v/>
      </c>
      <c r="G18" s="479"/>
      <c r="H18" s="479" t="str">
        <f t="shared" si="6"/>
        <v/>
      </c>
      <c r="I18" s="369" t="str">
        <f t="shared" si="7"/>
        <v/>
      </c>
      <c r="J18" s="365" t="str">
        <f t="shared" si="2"/>
        <v/>
      </c>
      <c r="K18" s="479"/>
      <c r="L18" s="479" t="str">
        <f t="shared" si="8"/>
        <v/>
      </c>
      <c r="M18" s="369" t="str">
        <f t="shared" si="9"/>
        <v/>
      </c>
      <c r="N18" s="365" t="str">
        <f t="shared" si="3"/>
        <v/>
      </c>
      <c r="O18" s="479"/>
      <c r="P18" s="479" t="str">
        <f t="shared" si="10"/>
        <v/>
      </c>
      <c r="Q18" s="369" t="str">
        <f t="shared" si="11"/>
        <v/>
      </c>
      <c r="R18" s="365" t="str">
        <f t="shared" si="4"/>
        <v/>
      </c>
      <c r="S18" s="479"/>
      <c r="T18" s="479" t="str">
        <f t="shared" si="12"/>
        <v/>
      </c>
      <c r="U18" s="369" t="str">
        <f t="shared" si="13"/>
        <v/>
      </c>
    </row>
    <row r="19" spans="1:21" s="144" customFormat="1" ht="12.75" customHeight="1" x14ac:dyDescent="0.15">
      <c r="A19" s="162"/>
      <c r="B19" s="365" t="str">
        <f t="shared" si="0"/>
        <v/>
      </c>
      <c r="C19" s="479"/>
      <c r="D19" s="479" t="str">
        <f t="shared" si="5"/>
        <v/>
      </c>
      <c r="E19" s="369" t="str">
        <f t="shared" si="5"/>
        <v/>
      </c>
      <c r="F19" s="365" t="str">
        <f t="shared" si="1"/>
        <v/>
      </c>
      <c r="G19" s="479"/>
      <c r="H19" s="479" t="str">
        <f t="shared" si="6"/>
        <v/>
      </c>
      <c r="I19" s="369" t="str">
        <f t="shared" si="7"/>
        <v/>
      </c>
      <c r="J19" s="365" t="str">
        <f t="shared" si="2"/>
        <v/>
      </c>
      <c r="K19" s="479"/>
      <c r="L19" s="479" t="str">
        <f t="shared" si="8"/>
        <v/>
      </c>
      <c r="M19" s="369" t="str">
        <f t="shared" si="9"/>
        <v/>
      </c>
      <c r="N19" s="365" t="str">
        <f t="shared" si="3"/>
        <v/>
      </c>
      <c r="O19" s="479"/>
      <c r="P19" s="479" t="str">
        <f t="shared" si="10"/>
        <v/>
      </c>
      <c r="Q19" s="369" t="str">
        <f t="shared" si="11"/>
        <v/>
      </c>
      <c r="R19" s="365" t="str">
        <f t="shared" si="4"/>
        <v/>
      </c>
      <c r="S19" s="479"/>
      <c r="T19" s="479" t="str">
        <f t="shared" si="12"/>
        <v/>
      </c>
      <c r="U19" s="369" t="str">
        <f t="shared" si="13"/>
        <v/>
      </c>
    </row>
    <row r="20" spans="1:21" s="144" customFormat="1" ht="12.75" customHeight="1" x14ac:dyDescent="0.15">
      <c r="A20" s="162"/>
      <c r="B20" s="365" t="str">
        <f t="shared" si="0"/>
        <v/>
      </c>
      <c r="C20" s="479"/>
      <c r="D20" s="479" t="str">
        <f t="shared" si="5"/>
        <v/>
      </c>
      <c r="E20" s="369" t="str">
        <f t="shared" si="5"/>
        <v/>
      </c>
      <c r="F20" s="365" t="str">
        <f t="shared" si="1"/>
        <v/>
      </c>
      <c r="G20" s="479"/>
      <c r="H20" s="479" t="str">
        <f t="shared" si="6"/>
        <v/>
      </c>
      <c r="I20" s="369" t="str">
        <f t="shared" si="7"/>
        <v/>
      </c>
      <c r="J20" s="365" t="str">
        <f t="shared" si="2"/>
        <v/>
      </c>
      <c r="K20" s="479"/>
      <c r="L20" s="479" t="str">
        <f t="shared" si="8"/>
        <v/>
      </c>
      <c r="M20" s="369" t="str">
        <f t="shared" si="9"/>
        <v/>
      </c>
      <c r="N20" s="365" t="str">
        <f t="shared" si="3"/>
        <v/>
      </c>
      <c r="O20" s="479"/>
      <c r="P20" s="479" t="str">
        <f t="shared" si="10"/>
        <v/>
      </c>
      <c r="Q20" s="369" t="str">
        <f t="shared" si="11"/>
        <v/>
      </c>
      <c r="R20" s="365" t="str">
        <f t="shared" si="4"/>
        <v/>
      </c>
      <c r="S20" s="479"/>
      <c r="T20" s="479" t="str">
        <f t="shared" si="12"/>
        <v/>
      </c>
      <c r="U20" s="369" t="str">
        <f t="shared" si="13"/>
        <v/>
      </c>
    </row>
    <row r="21" spans="1:21" s="144" customFormat="1" ht="12.75" customHeight="1" x14ac:dyDescent="0.15">
      <c r="A21" s="162"/>
      <c r="B21" s="365" t="str">
        <f t="shared" si="0"/>
        <v/>
      </c>
      <c r="C21" s="479"/>
      <c r="D21" s="479" t="str">
        <f t="shared" si="5"/>
        <v/>
      </c>
      <c r="E21" s="369" t="str">
        <f t="shared" si="5"/>
        <v/>
      </c>
      <c r="F21" s="365" t="str">
        <f t="shared" si="1"/>
        <v/>
      </c>
      <c r="G21" s="479"/>
      <c r="H21" s="479" t="str">
        <f t="shared" si="6"/>
        <v/>
      </c>
      <c r="I21" s="369" t="str">
        <f t="shared" si="7"/>
        <v/>
      </c>
      <c r="J21" s="365" t="str">
        <f t="shared" si="2"/>
        <v/>
      </c>
      <c r="K21" s="479"/>
      <c r="L21" s="479" t="str">
        <f t="shared" si="8"/>
        <v/>
      </c>
      <c r="M21" s="369" t="str">
        <f t="shared" si="9"/>
        <v/>
      </c>
      <c r="N21" s="365" t="str">
        <f t="shared" si="3"/>
        <v/>
      </c>
      <c r="O21" s="479"/>
      <c r="P21" s="479" t="str">
        <f t="shared" si="10"/>
        <v/>
      </c>
      <c r="Q21" s="369" t="str">
        <f t="shared" si="11"/>
        <v/>
      </c>
      <c r="R21" s="365" t="str">
        <f t="shared" si="4"/>
        <v/>
      </c>
      <c r="S21" s="479"/>
      <c r="T21" s="479" t="str">
        <f t="shared" si="12"/>
        <v/>
      </c>
      <c r="U21" s="369" t="str">
        <f t="shared" si="13"/>
        <v/>
      </c>
    </row>
    <row r="22" spans="1:21" s="144" customFormat="1" ht="12.75" customHeight="1" x14ac:dyDescent="0.15">
      <c r="A22" s="162"/>
      <c r="B22" s="365" t="str">
        <f t="shared" si="0"/>
        <v/>
      </c>
      <c r="C22" s="479"/>
      <c r="D22" s="479" t="str">
        <f t="shared" si="5"/>
        <v/>
      </c>
      <c r="E22" s="369" t="str">
        <f t="shared" si="5"/>
        <v/>
      </c>
      <c r="F22" s="365" t="str">
        <f t="shared" si="1"/>
        <v/>
      </c>
      <c r="G22" s="479"/>
      <c r="H22" s="479" t="str">
        <f t="shared" si="6"/>
        <v/>
      </c>
      <c r="I22" s="369" t="str">
        <f t="shared" si="7"/>
        <v/>
      </c>
      <c r="J22" s="365" t="str">
        <f t="shared" si="2"/>
        <v/>
      </c>
      <c r="K22" s="479"/>
      <c r="L22" s="479" t="str">
        <f t="shared" si="8"/>
        <v/>
      </c>
      <c r="M22" s="369" t="str">
        <f t="shared" si="9"/>
        <v/>
      </c>
      <c r="N22" s="365" t="str">
        <f t="shared" si="3"/>
        <v/>
      </c>
      <c r="O22" s="479"/>
      <c r="P22" s="479" t="str">
        <f t="shared" si="10"/>
        <v/>
      </c>
      <c r="Q22" s="369" t="str">
        <f t="shared" si="11"/>
        <v/>
      </c>
      <c r="R22" s="365" t="str">
        <f t="shared" si="4"/>
        <v/>
      </c>
      <c r="S22" s="479"/>
      <c r="T22" s="479" t="str">
        <f t="shared" si="12"/>
        <v/>
      </c>
      <c r="U22" s="369" t="str">
        <f t="shared" si="13"/>
        <v/>
      </c>
    </row>
    <row r="23" spans="1:21" s="144" customFormat="1" ht="12.75" customHeight="1" x14ac:dyDescent="0.15">
      <c r="A23" s="162"/>
      <c r="B23" s="365" t="str">
        <f t="shared" si="0"/>
        <v/>
      </c>
      <c r="C23" s="479"/>
      <c r="D23" s="479" t="str">
        <f t="shared" si="5"/>
        <v/>
      </c>
      <c r="E23" s="369" t="str">
        <f t="shared" si="5"/>
        <v/>
      </c>
      <c r="F23" s="365" t="str">
        <f t="shared" si="1"/>
        <v/>
      </c>
      <c r="G23" s="479"/>
      <c r="H23" s="479" t="str">
        <f t="shared" si="6"/>
        <v/>
      </c>
      <c r="I23" s="369" t="str">
        <f t="shared" si="7"/>
        <v/>
      </c>
      <c r="J23" s="365" t="str">
        <f t="shared" si="2"/>
        <v/>
      </c>
      <c r="K23" s="479"/>
      <c r="L23" s="479" t="str">
        <f t="shared" si="8"/>
        <v/>
      </c>
      <c r="M23" s="369" t="str">
        <f t="shared" si="9"/>
        <v/>
      </c>
      <c r="N23" s="365" t="str">
        <f t="shared" si="3"/>
        <v/>
      </c>
      <c r="O23" s="479"/>
      <c r="P23" s="479" t="str">
        <f t="shared" si="10"/>
        <v/>
      </c>
      <c r="Q23" s="369" t="str">
        <f t="shared" si="11"/>
        <v/>
      </c>
      <c r="R23" s="365" t="str">
        <f t="shared" si="4"/>
        <v/>
      </c>
      <c r="S23" s="479"/>
      <c r="T23" s="479" t="str">
        <f t="shared" si="12"/>
        <v/>
      </c>
      <c r="U23" s="369" t="str">
        <f t="shared" si="13"/>
        <v/>
      </c>
    </row>
    <row r="24" spans="1:21" s="144" customFormat="1" ht="12.75" customHeight="1" x14ac:dyDescent="0.15">
      <c r="A24" s="162"/>
      <c r="B24" s="365" t="str">
        <f t="shared" si="0"/>
        <v/>
      </c>
      <c r="C24" s="479"/>
      <c r="D24" s="479" t="str">
        <f t="shared" si="5"/>
        <v/>
      </c>
      <c r="E24" s="369" t="str">
        <f t="shared" si="5"/>
        <v/>
      </c>
      <c r="F24" s="365" t="str">
        <f t="shared" si="1"/>
        <v/>
      </c>
      <c r="G24" s="479"/>
      <c r="H24" s="479" t="str">
        <f t="shared" si="6"/>
        <v/>
      </c>
      <c r="I24" s="369" t="str">
        <f t="shared" si="7"/>
        <v/>
      </c>
      <c r="J24" s="365" t="str">
        <f t="shared" si="2"/>
        <v/>
      </c>
      <c r="K24" s="479"/>
      <c r="L24" s="479" t="str">
        <f t="shared" si="8"/>
        <v/>
      </c>
      <c r="M24" s="369" t="str">
        <f t="shared" si="9"/>
        <v/>
      </c>
      <c r="N24" s="365" t="str">
        <f t="shared" si="3"/>
        <v/>
      </c>
      <c r="O24" s="479"/>
      <c r="P24" s="479" t="str">
        <f t="shared" si="10"/>
        <v/>
      </c>
      <c r="Q24" s="369" t="str">
        <f t="shared" si="11"/>
        <v/>
      </c>
      <c r="R24" s="365" t="str">
        <f t="shared" si="4"/>
        <v/>
      </c>
      <c r="S24" s="479"/>
      <c r="T24" s="479" t="str">
        <f t="shared" si="12"/>
        <v/>
      </c>
      <c r="U24" s="369" t="str">
        <f t="shared" si="13"/>
        <v/>
      </c>
    </row>
    <row r="25" spans="1:21" s="144" customFormat="1" ht="12.75" customHeight="1" x14ac:dyDescent="0.15">
      <c r="A25" s="162"/>
      <c r="B25" s="365" t="str">
        <f t="shared" si="0"/>
        <v/>
      </c>
      <c r="C25" s="479"/>
      <c r="D25" s="479" t="str">
        <f t="shared" si="5"/>
        <v/>
      </c>
      <c r="E25" s="369" t="str">
        <f t="shared" si="5"/>
        <v/>
      </c>
      <c r="F25" s="365" t="str">
        <f t="shared" si="1"/>
        <v/>
      </c>
      <c r="G25" s="479"/>
      <c r="H25" s="479" t="str">
        <f t="shared" si="6"/>
        <v/>
      </c>
      <c r="I25" s="369" t="str">
        <f t="shared" si="7"/>
        <v/>
      </c>
      <c r="J25" s="365" t="str">
        <f t="shared" si="2"/>
        <v/>
      </c>
      <c r="K25" s="479"/>
      <c r="L25" s="479" t="str">
        <f t="shared" si="8"/>
        <v/>
      </c>
      <c r="M25" s="369" t="str">
        <f t="shared" si="9"/>
        <v/>
      </c>
      <c r="N25" s="365" t="str">
        <f t="shared" si="3"/>
        <v/>
      </c>
      <c r="O25" s="479"/>
      <c r="P25" s="479" t="str">
        <f t="shared" si="10"/>
        <v/>
      </c>
      <c r="Q25" s="369" t="str">
        <f t="shared" si="11"/>
        <v/>
      </c>
      <c r="R25" s="365" t="str">
        <f t="shared" si="4"/>
        <v/>
      </c>
      <c r="S25" s="479"/>
      <c r="T25" s="479" t="str">
        <f t="shared" si="12"/>
        <v/>
      </c>
      <c r="U25" s="369" t="str">
        <f t="shared" si="13"/>
        <v/>
      </c>
    </row>
    <row r="26" spans="1:21" s="144" customFormat="1" ht="12.75" customHeight="1" x14ac:dyDescent="0.15">
      <c r="A26" s="162"/>
      <c r="B26" s="365" t="str">
        <f t="shared" si="0"/>
        <v/>
      </c>
      <c r="C26" s="479"/>
      <c r="D26" s="479" t="str">
        <f t="shared" si="5"/>
        <v/>
      </c>
      <c r="E26" s="369" t="str">
        <f t="shared" si="5"/>
        <v/>
      </c>
      <c r="F26" s="365" t="str">
        <f t="shared" si="1"/>
        <v/>
      </c>
      <c r="G26" s="479"/>
      <c r="H26" s="479" t="str">
        <f t="shared" si="6"/>
        <v/>
      </c>
      <c r="I26" s="369" t="str">
        <f t="shared" si="7"/>
        <v/>
      </c>
      <c r="J26" s="365" t="str">
        <f t="shared" si="2"/>
        <v/>
      </c>
      <c r="K26" s="479"/>
      <c r="L26" s="479" t="str">
        <f t="shared" si="8"/>
        <v/>
      </c>
      <c r="M26" s="369" t="str">
        <f t="shared" si="9"/>
        <v/>
      </c>
      <c r="N26" s="365" t="str">
        <f t="shared" si="3"/>
        <v/>
      </c>
      <c r="O26" s="479"/>
      <c r="P26" s="479" t="str">
        <f t="shared" si="10"/>
        <v/>
      </c>
      <c r="Q26" s="369" t="str">
        <f t="shared" si="11"/>
        <v/>
      </c>
      <c r="R26" s="365" t="str">
        <f t="shared" si="4"/>
        <v/>
      </c>
      <c r="S26" s="479"/>
      <c r="T26" s="479" t="str">
        <f t="shared" si="12"/>
        <v/>
      </c>
      <c r="U26" s="369" t="str">
        <f t="shared" si="13"/>
        <v/>
      </c>
    </row>
    <row r="27" spans="1:21" s="144" customFormat="1" ht="12.75" customHeight="1" x14ac:dyDescent="0.15">
      <c r="A27" s="162"/>
      <c r="B27" s="365" t="str">
        <f t="shared" si="0"/>
        <v/>
      </c>
      <c r="C27" s="479"/>
      <c r="D27" s="479" t="str">
        <f t="shared" si="5"/>
        <v/>
      </c>
      <c r="E27" s="369" t="str">
        <f t="shared" si="5"/>
        <v/>
      </c>
      <c r="F27" s="365" t="str">
        <f t="shared" si="1"/>
        <v/>
      </c>
      <c r="G27" s="479"/>
      <c r="H27" s="479" t="str">
        <f t="shared" si="6"/>
        <v/>
      </c>
      <c r="I27" s="369" t="str">
        <f t="shared" si="7"/>
        <v/>
      </c>
      <c r="J27" s="365" t="str">
        <f t="shared" si="2"/>
        <v/>
      </c>
      <c r="K27" s="479"/>
      <c r="L27" s="479" t="str">
        <f t="shared" si="8"/>
        <v/>
      </c>
      <c r="M27" s="369" t="str">
        <f t="shared" si="9"/>
        <v/>
      </c>
      <c r="N27" s="365" t="str">
        <f t="shared" si="3"/>
        <v/>
      </c>
      <c r="O27" s="479"/>
      <c r="P27" s="479" t="str">
        <f t="shared" si="10"/>
        <v/>
      </c>
      <c r="Q27" s="369" t="str">
        <f t="shared" si="11"/>
        <v/>
      </c>
      <c r="R27" s="365" t="str">
        <f t="shared" si="4"/>
        <v/>
      </c>
      <c r="S27" s="479"/>
      <c r="T27" s="479" t="str">
        <f t="shared" si="12"/>
        <v/>
      </c>
      <c r="U27" s="369" t="str">
        <f t="shared" si="13"/>
        <v/>
      </c>
    </row>
    <row r="28" spans="1:21" s="144" customFormat="1" ht="12.75" customHeight="1" x14ac:dyDescent="0.15">
      <c r="A28" s="162"/>
      <c r="B28" s="365" t="str">
        <f t="shared" si="0"/>
        <v/>
      </c>
      <c r="C28" s="479"/>
      <c r="D28" s="479" t="str">
        <f t="shared" si="5"/>
        <v/>
      </c>
      <c r="E28" s="369" t="str">
        <f t="shared" si="5"/>
        <v/>
      </c>
      <c r="F28" s="365" t="str">
        <f t="shared" si="1"/>
        <v/>
      </c>
      <c r="G28" s="479"/>
      <c r="H28" s="479" t="str">
        <f t="shared" si="6"/>
        <v/>
      </c>
      <c r="I28" s="369" t="str">
        <f t="shared" si="7"/>
        <v/>
      </c>
      <c r="J28" s="365" t="str">
        <f t="shared" si="2"/>
        <v/>
      </c>
      <c r="K28" s="479"/>
      <c r="L28" s="479" t="str">
        <f t="shared" si="8"/>
        <v/>
      </c>
      <c r="M28" s="369" t="str">
        <f t="shared" si="9"/>
        <v/>
      </c>
      <c r="N28" s="365" t="str">
        <f t="shared" si="3"/>
        <v/>
      </c>
      <c r="O28" s="479"/>
      <c r="P28" s="479" t="str">
        <f t="shared" si="10"/>
        <v/>
      </c>
      <c r="Q28" s="369" t="str">
        <f t="shared" si="11"/>
        <v/>
      </c>
      <c r="R28" s="365" t="str">
        <f t="shared" si="4"/>
        <v/>
      </c>
      <c r="S28" s="479"/>
      <c r="T28" s="479" t="str">
        <f t="shared" si="12"/>
        <v/>
      </c>
      <c r="U28" s="369" t="str">
        <f t="shared" si="13"/>
        <v/>
      </c>
    </row>
    <row r="29" spans="1:21" s="144" customFormat="1" ht="12.75" customHeight="1" x14ac:dyDescent="0.15">
      <c r="A29" s="162"/>
      <c r="B29" s="365" t="str">
        <f t="shared" si="0"/>
        <v/>
      </c>
      <c r="C29" s="479"/>
      <c r="D29" s="479" t="str">
        <f t="shared" si="5"/>
        <v/>
      </c>
      <c r="E29" s="369" t="str">
        <f t="shared" si="5"/>
        <v/>
      </c>
      <c r="F29" s="365" t="str">
        <f t="shared" si="1"/>
        <v/>
      </c>
      <c r="G29" s="479"/>
      <c r="H29" s="479" t="str">
        <f t="shared" si="6"/>
        <v/>
      </c>
      <c r="I29" s="369" t="str">
        <f t="shared" si="7"/>
        <v/>
      </c>
      <c r="J29" s="365" t="str">
        <f t="shared" si="2"/>
        <v/>
      </c>
      <c r="K29" s="479"/>
      <c r="L29" s="479" t="str">
        <f t="shared" si="8"/>
        <v/>
      </c>
      <c r="M29" s="369" t="str">
        <f t="shared" si="9"/>
        <v/>
      </c>
      <c r="N29" s="365" t="str">
        <f t="shared" si="3"/>
        <v/>
      </c>
      <c r="O29" s="479"/>
      <c r="P29" s="479" t="str">
        <f t="shared" si="10"/>
        <v/>
      </c>
      <c r="Q29" s="369" t="str">
        <f t="shared" si="11"/>
        <v/>
      </c>
      <c r="R29" s="365" t="str">
        <f t="shared" si="4"/>
        <v/>
      </c>
      <c r="S29" s="479"/>
      <c r="T29" s="479" t="str">
        <f t="shared" si="12"/>
        <v/>
      </c>
      <c r="U29" s="369" t="str">
        <f t="shared" si="13"/>
        <v/>
      </c>
    </row>
    <row r="30" spans="1:21" s="144" customFormat="1" ht="12.75" customHeight="1" x14ac:dyDescent="0.15">
      <c r="A30" s="162"/>
      <c r="B30" s="365" t="str">
        <f t="shared" si="0"/>
        <v/>
      </c>
      <c r="C30" s="479"/>
      <c r="D30" s="479" t="str">
        <f t="shared" si="5"/>
        <v/>
      </c>
      <c r="E30" s="369" t="str">
        <f t="shared" si="5"/>
        <v/>
      </c>
      <c r="F30" s="365" t="str">
        <f t="shared" si="1"/>
        <v/>
      </c>
      <c r="G30" s="479"/>
      <c r="H30" s="479" t="str">
        <f t="shared" si="6"/>
        <v/>
      </c>
      <c r="I30" s="369" t="str">
        <f t="shared" si="7"/>
        <v/>
      </c>
      <c r="J30" s="365" t="str">
        <f t="shared" si="2"/>
        <v/>
      </c>
      <c r="K30" s="479"/>
      <c r="L30" s="479" t="str">
        <f t="shared" si="8"/>
        <v/>
      </c>
      <c r="M30" s="369" t="str">
        <f t="shared" si="9"/>
        <v/>
      </c>
      <c r="N30" s="365" t="str">
        <f t="shared" si="3"/>
        <v/>
      </c>
      <c r="O30" s="479"/>
      <c r="P30" s="479" t="str">
        <f t="shared" si="10"/>
        <v/>
      </c>
      <c r="Q30" s="369" t="str">
        <f t="shared" si="11"/>
        <v/>
      </c>
      <c r="R30" s="365" t="str">
        <f t="shared" si="4"/>
        <v/>
      </c>
      <c r="S30" s="479"/>
      <c r="T30" s="479" t="str">
        <f t="shared" si="12"/>
        <v/>
      </c>
      <c r="U30" s="369" t="str">
        <f t="shared" si="13"/>
        <v/>
      </c>
    </row>
    <row r="31" spans="1:21" s="144" customFormat="1" ht="12.75" customHeight="1" x14ac:dyDescent="0.15">
      <c r="A31" s="162"/>
      <c r="B31" s="365" t="str">
        <f t="shared" si="0"/>
        <v/>
      </c>
      <c r="C31" s="479"/>
      <c r="D31" s="479" t="str">
        <f t="shared" si="5"/>
        <v/>
      </c>
      <c r="E31" s="369" t="str">
        <f t="shared" si="5"/>
        <v/>
      </c>
      <c r="F31" s="365" t="str">
        <f t="shared" si="1"/>
        <v/>
      </c>
      <c r="G31" s="479"/>
      <c r="H31" s="479" t="str">
        <f t="shared" si="6"/>
        <v/>
      </c>
      <c r="I31" s="369" t="str">
        <f t="shared" si="7"/>
        <v/>
      </c>
      <c r="J31" s="365" t="str">
        <f t="shared" si="2"/>
        <v/>
      </c>
      <c r="K31" s="479"/>
      <c r="L31" s="479" t="str">
        <f t="shared" si="8"/>
        <v/>
      </c>
      <c r="M31" s="369" t="str">
        <f t="shared" si="9"/>
        <v/>
      </c>
      <c r="N31" s="365" t="str">
        <f t="shared" si="3"/>
        <v/>
      </c>
      <c r="O31" s="479"/>
      <c r="P31" s="479" t="str">
        <f t="shared" si="10"/>
        <v/>
      </c>
      <c r="Q31" s="369" t="str">
        <f t="shared" si="11"/>
        <v/>
      </c>
      <c r="R31" s="365" t="str">
        <f t="shared" si="4"/>
        <v/>
      </c>
      <c r="S31" s="479"/>
      <c r="T31" s="479" t="str">
        <f t="shared" si="12"/>
        <v/>
      </c>
      <c r="U31" s="369" t="str">
        <f t="shared" si="13"/>
        <v/>
      </c>
    </row>
    <row r="32" spans="1:21" s="144" customFormat="1" ht="12.75" customHeight="1" x14ac:dyDescent="0.15">
      <c r="A32" s="162"/>
      <c r="B32" s="365" t="str">
        <f t="shared" si="0"/>
        <v/>
      </c>
      <c r="C32" s="479"/>
      <c r="D32" s="479" t="str">
        <f t="shared" si="5"/>
        <v/>
      </c>
      <c r="E32" s="369" t="str">
        <f t="shared" si="5"/>
        <v/>
      </c>
      <c r="F32" s="365" t="str">
        <f t="shared" si="1"/>
        <v/>
      </c>
      <c r="G32" s="479"/>
      <c r="H32" s="479" t="str">
        <f t="shared" si="6"/>
        <v/>
      </c>
      <c r="I32" s="369" t="str">
        <f t="shared" si="7"/>
        <v/>
      </c>
      <c r="J32" s="365" t="str">
        <f t="shared" si="2"/>
        <v/>
      </c>
      <c r="K32" s="479"/>
      <c r="L32" s="479" t="str">
        <f t="shared" si="8"/>
        <v/>
      </c>
      <c r="M32" s="369" t="str">
        <f t="shared" si="9"/>
        <v/>
      </c>
      <c r="N32" s="365" t="str">
        <f t="shared" si="3"/>
        <v/>
      </c>
      <c r="O32" s="479"/>
      <c r="P32" s="479" t="str">
        <f t="shared" si="10"/>
        <v/>
      </c>
      <c r="Q32" s="369" t="str">
        <f t="shared" si="11"/>
        <v/>
      </c>
      <c r="R32" s="365" t="str">
        <f t="shared" si="4"/>
        <v/>
      </c>
      <c r="S32" s="479"/>
      <c r="T32" s="479" t="str">
        <f t="shared" si="12"/>
        <v/>
      </c>
      <c r="U32" s="369" t="str">
        <f t="shared" si="13"/>
        <v/>
      </c>
    </row>
    <row r="33" spans="1:21" s="144" customFormat="1" ht="12.75" customHeight="1" x14ac:dyDescent="0.15">
      <c r="A33" s="162"/>
      <c r="B33" s="365" t="str">
        <f t="shared" si="0"/>
        <v/>
      </c>
      <c r="C33" s="479"/>
      <c r="D33" s="479" t="str">
        <f t="shared" si="5"/>
        <v/>
      </c>
      <c r="E33" s="369" t="str">
        <f t="shared" si="5"/>
        <v/>
      </c>
      <c r="F33" s="365" t="str">
        <f t="shared" si="1"/>
        <v/>
      </c>
      <c r="G33" s="479"/>
      <c r="H33" s="479" t="str">
        <f t="shared" si="6"/>
        <v/>
      </c>
      <c r="I33" s="369" t="str">
        <f t="shared" si="7"/>
        <v/>
      </c>
      <c r="J33" s="365" t="str">
        <f t="shared" si="2"/>
        <v/>
      </c>
      <c r="K33" s="479"/>
      <c r="L33" s="479" t="str">
        <f t="shared" si="8"/>
        <v/>
      </c>
      <c r="M33" s="369" t="str">
        <f t="shared" si="9"/>
        <v/>
      </c>
      <c r="N33" s="365" t="str">
        <f t="shared" si="3"/>
        <v/>
      </c>
      <c r="O33" s="479"/>
      <c r="P33" s="479" t="str">
        <f t="shared" si="10"/>
        <v/>
      </c>
      <c r="Q33" s="369" t="str">
        <f t="shared" si="11"/>
        <v/>
      </c>
      <c r="R33" s="365" t="str">
        <f t="shared" si="4"/>
        <v/>
      </c>
      <c r="S33" s="479"/>
      <c r="T33" s="479" t="str">
        <f t="shared" si="12"/>
        <v/>
      </c>
      <c r="U33" s="369" t="str">
        <f t="shared" si="13"/>
        <v/>
      </c>
    </row>
    <row r="34" spans="1:21" s="144" customFormat="1" ht="12.75" customHeight="1" x14ac:dyDescent="0.15">
      <c r="A34" s="162"/>
      <c r="B34" s="365" t="str">
        <f t="shared" si="0"/>
        <v/>
      </c>
      <c r="C34" s="479"/>
      <c r="D34" s="479" t="str">
        <f t="shared" si="5"/>
        <v/>
      </c>
      <c r="E34" s="369" t="str">
        <f t="shared" si="5"/>
        <v/>
      </c>
      <c r="F34" s="365" t="str">
        <f t="shared" si="1"/>
        <v/>
      </c>
      <c r="G34" s="479"/>
      <c r="H34" s="479" t="str">
        <f t="shared" si="6"/>
        <v/>
      </c>
      <c r="I34" s="369" t="str">
        <f t="shared" si="7"/>
        <v/>
      </c>
      <c r="J34" s="365" t="str">
        <f t="shared" si="2"/>
        <v/>
      </c>
      <c r="K34" s="479"/>
      <c r="L34" s="479" t="str">
        <f t="shared" si="8"/>
        <v/>
      </c>
      <c r="M34" s="369" t="str">
        <f t="shared" si="9"/>
        <v/>
      </c>
      <c r="N34" s="365" t="str">
        <f t="shared" si="3"/>
        <v/>
      </c>
      <c r="O34" s="479"/>
      <c r="P34" s="479" t="str">
        <f t="shared" si="10"/>
        <v/>
      </c>
      <c r="Q34" s="369" t="str">
        <f t="shared" si="11"/>
        <v/>
      </c>
      <c r="R34" s="365" t="str">
        <f t="shared" si="4"/>
        <v/>
      </c>
      <c r="S34" s="479"/>
      <c r="T34" s="479" t="str">
        <f t="shared" si="12"/>
        <v/>
      </c>
      <c r="U34" s="369" t="str">
        <f t="shared" si="13"/>
        <v/>
      </c>
    </row>
    <row r="35" spans="1:21" s="144" customFormat="1" ht="12.75" customHeight="1" x14ac:dyDescent="0.15">
      <c r="A35" s="162"/>
      <c r="B35" s="365"/>
      <c r="C35" s="479"/>
      <c r="D35" s="479"/>
      <c r="E35" s="369"/>
      <c r="F35" s="365"/>
      <c r="G35" s="479"/>
      <c r="H35" s="479"/>
      <c r="I35" s="369"/>
      <c r="J35" s="365"/>
      <c r="K35" s="479"/>
      <c r="L35" s="479"/>
      <c r="M35" s="369"/>
      <c r="N35" s="365"/>
      <c r="O35" s="479"/>
      <c r="P35" s="479"/>
      <c r="Q35" s="369"/>
      <c r="R35" s="365"/>
      <c r="S35" s="479"/>
      <c r="T35" s="479"/>
      <c r="U35" s="369"/>
    </row>
    <row r="36" spans="1:21" s="144" customFormat="1" ht="12.75" customHeight="1" x14ac:dyDescent="0.15">
      <c r="A36" s="162"/>
      <c r="B36" s="365"/>
      <c r="C36" s="479"/>
      <c r="D36" s="479"/>
      <c r="E36" s="369"/>
      <c r="F36" s="365"/>
      <c r="G36" s="479"/>
      <c r="H36" s="479"/>
      <c r="I36" s="369"/>
      <c r="J36" s="365"/>
      <c r="K36" s="479"/>
      <c r="L36" s="479"/>
      <c r="M36" s="369"/>
      <c r="N36" s="365"/>
      <c r="O36" s="479"/>
      <c r="P36" s="479"/>
      <c r="Q36" s="369"/>
      <c r="R36" s="365"/>
      <c r="S36" s="479"/>
      <c r="T36" s="479"/>
      <c r="U36" s="369"/>
    </row>
    <row r="37" spans="1:21" s="144" customFormat="1" ht="12.75" customHeight="1" x14ac:dyDescent="0.15">
      <c r="A37" s="162"/>
      <c r="B37" s="365"/>
      <c r="C37" s="479"/>
      <c r="D37" s="479"/>
      <c r="E37" s="369"/>
      <c r="F37" s="365"/>
      <c r="G37" s="479"/>
      <c r="H37" s="479"/>
      <c r="I37" s="369"/>
      <c r="J37" s="365"/>
      <c r="K37" s="479"/>
      <c r="L37" s="479"/>
      <c r="M37" s="369"/>
      <c r="N37" s="365"/>
      <c r="O37" s="479"/>
      <c r="P37" s="479"/>
      <c r="Q37" s="369"/>
      <c r="R37" s="365"/>
      <c r="S37" s="479"/>
      <c r="T37" s="479"/>
      <c r="U37" s="369"/>
    </row>
    <row r="38" spans="1:21" s="144" customFormat="1" ht="12.75" customHeight="1" x14ac:dyDescent="0.15">
      <c r="A38" s="162"/>
      <c r="B38" s="365"/>
      <c r="C38" s="479"/>
      <c r="D38" s="479"/>
      <c r="E38" s="369"/>
      <c r="F38" s="365"/>
      <c r="G38" s="479"/>
      <c r="H38" s="479"/>
      <c r="I38" s="369"/>
      <c r="J38" s="365"/>
      <c r="K38" s="479"/>
      <c r="L38" s="479"/>
      <c r="M38" s="369"/>
      <c r="N38" s="365"/>
      <c r="O38" s="479"/>
      <c r="P38" s="479"/>
      <c r="Q38" s="369"/>
      <c r="R38" s="365"/>
      <c r="S38" s="479"/>
      <c r="T38" s="479"/>
      <c r="U38" s="369"/>
    </row>
    <row r="39" spans="1:21" s="144" customFormat="1" ht="12.75" customHeight="1" thickBot="1" x14ac:dyDescent="0.2">
      <c r="A39" s="164"/>
      <c r="B39" s="480" t="str">
        <f t="shared" si="0"/>
        <v/>
      </c>
      <c r="C39" s="481"/>
      <c r="D39" s="481" t="str">
        <f>IF(B39="","",A39-#REF!)</f>
        <v/>
      </c>
      <c r="E39" s="373" t="str">
        <f>IF(C39="","",B39-#REF!)</f>
        <v/>
      </c>
      <c r="F39" s="480" t="str">
        <f t="shared" si="1"/>
        <v/>
      </c>
      <c r="G39" s="481"/>
      <c r="H39" s="481" t="str">
        <f>IF(F39="","",E39-#REF!)</f>
        <v/>
      </c>
      <c r="I39" s="373" t="str">
        <f>IF(G39="","",F39-#REF!)</f>
        <v/>
      </c>
      <c r="J39" s="480" t="str">
        <f t="shared" si="2"/>
        <v/>
      </c>
      <c r="K39" s="481"/>
      <c r="L39" s="481" t="str">
        <f>IF(J39="","",I39-#REF!)</f>
        <v/>
      </c>
      <c r="M39" s="373" t="str">
        <f>IF(K39="","",J39-#REF!)</f>
        <v/>
      </c>
      <c r="N39" s="480" t="str">
        <f t="shared" si="3"/>
        <v/>
      </c>
      <c r="O39" s="481"/>
      <c r="P39" s="481" t="str">
        <f>IF(N39="","",M39-#REF!)</f>
        <v/>
      </c>
      <c r="Q39" s="373" t="str">
        <f>IF(O39="","",N39-#REF!)</f>
        <v/>
      </c>
      <c r="R39" s="480" t="str">
        <f t="shared" si="4"/>
        <v/>
      </c>
      <c r="S39" s="481"/>
      <c r="T39" s="481" t="str">
        <f>IF(R39="","",Q39-#REF!)</f>
        <v/>
      </c>
      <c r="U39" s="373" t="str">
        <f>IF(S39="","",R39-#REF!)</f>
        <v/>
      </c>
    </row>
    <row r="40" spans="1:21" x14ac:dyDescent="0.15">
      <c r="A40" s="547"/>
    </row>
    <row r="41" spans="1:21" x14ac:dyDescent="0.15">
      <c r="A41" s="118"/>
    </row>
    <row r="42" spans="1:21" x14ac:dyDescent="0.15">
      <c r="A42" s="118"/>
    </row>
  </sheetData>
  <mergeCells count="27">
    <mergeCell ref="K4:M4"/>
    <mergeCell ref="B4:F4"/>
    <mergeCell ref="C7:D7"/>
    <mergeCell ref="C8:D8"/>
    <mergeCell ref="G7:H7"/>
    <mergeCell ref="G8:H8"/>
    <mergeCell ref="K7:L7"/>
    <mergeCell ref="K8:L8"/>
    <mergeCell ref="O8:P8"/>
    <mergeCell ref="S7:T7"/>
    <mergeCell ref="S8:T8"/>
    <mergeCell ref="S9:T9"/>
    <mergeCell ref="S10:T10"/>
    <mergeCell ref="O9:P9"/>
    <mergeCell ref="O10:P10"/>
    <mergeCell ref="O7:P7"/>
    <mergeCell ref="S11:T11"/>
    <mergeCell ref="C11:D11"/>
    <mergeCell ref="C10:D10"/>
    <mergeCell ref="C9:D9"/>
    <mergeCell ref="G9:H9"/>
    <mergeCell ref="G10:H10"/>
    <mergeCell ref="G11:H11"/>
    <mergeCell ref="K9:L9"/>
    <mergeCell ref="K10:L10"/>
    <mergeCell ref="K11:L11"/>
    <mergeCell ref="O11:P11"/>
  </mergeCells>
  <phoneticPr fontId="1" type="noConversion"/>
  <printOptions horizontalCentered="1"/>
  <pageMargins left="0.25" right="0.25" top="0.7" bottom="0.6" header="0.5" footer="0.5"/>
  <pageSetup orientation="landscape" horizontalDpi="4294967292" verticalDpi="4294967292" r:id="rId1"/>
  <headerFooter alignWithMargins="0">
    <oddHeader xml:space="preserve">&amp;CFlorida Department of Environmental Protection - Bureau of Petroleum Storage Systems - Remedial Action Reporting&amp;8
 </oddHeader>
    <oddFooter>&amp;L&amp;F&amp;C&amp;A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view="pageLayout" zoomScaleNormal="100" workbookViewId="0">
      <selection activeCell="A7" sqref="A7"/>
    </sheetView>
  </sheetViews>
  <sheetFormatPr defaultRowHeight="10.5" x14ac:dyDescent="0.15"/>
  <cols>
    <col min="1" max="1" width="15" style="117" customWidth="1"/>
    <col min="2" max="10" width="6" style="117" customWidth="1"/>
    <col min="11" max="11" width="8.5703125" style="117" customWidth="1"/>
    <col min="12" max="14" width="6" style="117" customWidth="1"/>
    <col min="15" max="15" width="6" style="167" customWidth="1"/>
    <col min="16" max="19" width="6" style="117" customWidth="1"/>
    <col min="20" max="255" width="7.7109375" style="117" customWidth="1"/>
    <col min="256" max="16384" width="9.140625" style="117"/>
  </cols>
  <sheetData>
    <row r="1" spans="1:19" ht="19.5" x14ac:dyDescent="0.35">
      <c r="A1" s="119" t="s">
        <v>65</v>
      </c>
      <c r="B1" s="120"/>
      <c r="C1" s="121"/>
      <c r="D1" s="121"/>
      <c r="E1" s="120"/>
      <c r="F1" s="119"/>
      <c r="G1" s="119"/>
      <c r="H1" s="121"/>
      <c r="I1" s="121"/>
      <c r="J1" s="121"/>
      <c r="K1" s="121"/>
      <c r="L1" s="121"/>
      <c r="M1" s="120"/>
      <c r="N1" s="120"/>
      <c r="O1" s="122"/>
      <c r="P1" s="120"/>
      <c r="Q1" s="120"/>
      <c r="R1" s="120"/>
      <c r="S1" s="120"/>
    </row>
    <row r="2" spans="1:19" ht="12.75" customHeight="1" x14ac:dyDescent="0.15">
      <c r="O2" s="118"/>
    </row>
    <row r="3" spans="1:19" ht="12.75" customHeight="1" x14ac:dyDescent="0.2">
      <c r="A3" s="123" t="s">
        <v>0</v>
      </c>
      <c r="B3" s="678" t="str">
        <f>'T1A - Site Summary'!C3</f>
        <v>DEP BMC</v>
      </c>
      <c r="C3" s="678"/>
      <c r="D3" s="678"/>
      <c r="E3" s="678"/>
      <c r="F3" s="678"/>
      <c r="G3" s="124"/>
      <c r="H3" s="123" t="s">
        <v>9</v>
      </c>
      <c r="J3" s="678">
        <f>'T1A - Site Summary'!C6</f>
        <v>123456789</v>
      </c>
      <c r="K3" s="678"/>
      <c r="L3" s="124"/>
      <c r="M3" s="124"/>
      <c r="O3" s="125"/>
      <c r="Q3" s="126" t="s">
        <v>55</v>
      </c>
      <c r="R3" s="125"/>
    </row>
    <row r="4" spans="1:19" ht="12.75" customHeight="1" x14ac:dyDescent="0.2">
      <c r="O4" s="125"/>
      <c r="P4" s="125"/>
      <c r="Q4" s="127" t="s">
        <v>56</v>
      </c>
      <c r="R4" s="125"/>
    </row>
    <row r="5" spans="1:19" ht="4.7" customHeight="1" thickBot="1" x14ac:dyDescent="0.2">
      <c r="O5" s="118"/>
    </row>
    <row r="6" spans="1:19" s="133" customFormat="1" ht="12.75" customHeight="1" x14ac:dyDescent="0.2">
      <c r="A6" s="128" t="s">
        <v>57</v>
      </c>
      <c r="B6" s="129"/>
      <c r="C6" s="129"/>
      <c r="D6" s="130"/>
      <c r="E6" s="129"/>
      <c r="F6" s="129"/>
      <c r="G6" s="130"/>
      <c r="H6" s="129"/>
      <c r="I6" s="129"/>
      <c r="J6" s="130"/>
      <c r="K6" s="129"/>
      <c r="L6" s="129"/>
      <c r="M6" s="130"/>
      <c r="N6" s="129"/>
      <c r="O6" s="131"/>
      <c r="P6" s="130"/>
      <c r="Q6" s="129"/>
      <c r="R6" s="131"/>
      <c r="S6" s="132"/>
    </row>
    <row r="7" spans="1:19" s="133" customFormat="1" ht="12.75" customHeight="1" x14ac:dyDescent="0.15">
      <c r="A7" s="134" t="s">
        <v>554</v>
      </c>
      <c r="B7" s="135"/>
      <c r="C7" s="135"/>
      <c r="D7" s="136"/>
      <c r="E7" s="135"/>
      <c r="F7" s="135"/>
      <c r="G7" s="136"/>
      <c r="H7" s="135"/>
      <c r="I7" s="135"/>
      <c r="J7" s="136"/>
      <c r="K7" s="135"/>
      <c r="L7" s="135"/>
      <c r="M7" s="136"/>
      <c r="N7" s="135"/>
      <c r="O7" s="135"/>
      <c r="P7" s="136"/>
      <c r="Q7" s="135"/>
      <c r="R7" s="135"/>
      <c r="S7" s="137"/>
    </row>
    <row r="8" spans="1:19" s="144" customFormat="1" ht="12.75" customHeight="1" x14ac:dyDescent="0.15">
      <c r="A8" s="138" t="s">
        <v>58</v>
      </c>
      <c r="B8" s="139"/>
      <c r="C8" s="140"/>
      <c r="D8" s="141"/>
      <c r="E8" s="140"/>
      <c r="F8" s="139"/>
      <c r="G8" s="142"/>
      <c r="H8" s="139"/>
      <c r="I8" s="140"/>
      <c r="J8" s="141"/>
      <c r="K8" s="139"/>
      <c r="L8" s="139"/>
      <c r="M8" s="141"/>
      <c r="N8" s="139"/>
      <c r="O8" s="139"/>
      <c r="P8" s="141"/>
      <c r="Q8" s="139"/>
      <c r="R8" s="139"/>
      <c r="S8" s="143"/>
    </row>
    <row r="9" spans="1:19" s="150" customFormat="1" ht="12.75" customHeight="1" x14ac:dyDescent="0.15">
      <c r="A9" s="145" t="s">
        <v>59</v>
      </c>
      <c r="B9" s="146"/>
      <c r="C9" s="147"/>
      <c r="D9" s="148"/>
      <c r="E9" s="146"/>
      <c r="F9" s="146"/>
      <c r="G9" s="148"/>
      <c r="H9" s="146"/>
      <c r="I9" s="146"/>
      <c r="J9" s="148"/>
      <c r="K9" s="146"/>
      <c r="L9" s="146"/>
      <c r="M9" s="148"/>
      <c r="N9" s="146"/>
      <c r="O9" s="146"/>
      <c r="P9" s="148"/>
      <c r="Q9" s="146"/>
      <c r="R9" s="146"/>
      <c r="S9" s="149"/>
    </row>
    <row r="10" spans="1:19" s="144" customFormat="1" ht="12.75" customHeight="1" thickBot="1" x14ac:dyDescent="0.2">
      <c r="A10" s="151" t="s">
        <v>60</v>
      </c>
      <c r="B10" s="152"/>
      <c r="C10" s="153"/>
      <c r="D10" s="154"/>
      <c r="E10" s="152"/>
      <c r="F10" s="152"/>
      <c r="G10" s="154"/>
      <c r="H10" s="152"/>
      <c r="I10" s="152"/>
      <c r="J10" s="154"/>
      <c r="K10" s="152"/>
      <c r="L10" s="152"/>
      <c r="M10" s="154"/>
      <c r="N10" s="152"/>
      <c r="O10" s="152"/>
      <c r="P10" s="154"/>
      <c r="Q10" s="152"/>
      <c r="R10" s="152"/>
      <c r="S10" s="155"/>
    </row>
    <row r="11" spans="1:19" s="156" customFormat="1" ht="9.9499999999999993" customHeight="1" thickBot="1" x14ac:dyDescent="0.25">
      <c r="O11" s="157"/>
    </row>
    <row r="12" spans="1:19" s="133" customFormat="1" ht="12.75" customHeight="1" thickBot="1" x14ac:dyDescent="0.2">
      <c r="A12" s="158" t="s">
        <v>61</v>
      </c>
      <c r="B12" s="159" t="s">
        <v>62</v>
      </c>
      <c r="C12" s="159" t="s">
        <v>63</v>
      </c>
      <c r="D12" s="159" t="s">
        <v>66</v>
      </c>
      <c r="E12" s="159" t="s">
        <v>62</v>
      </c>
      <c r="F12" s="159" t="s">
        <v>63</v>
      </c>
      <c r="G12" s="159" t="s">
        <v>66</v>
      </c>
      <c r="H12" s="159" t="s">
        <v>62</v>
      </c>
      <c r="I12" s="159" t="s">
        <v>63</v>
      </c>
      <c r="J12" s="160" t="s">
        <v>66</v>
      </c>
      <c r="K12" s="159" t="s">
        <v>62</v>
      </c>
      <c r="L12" s="159" t="s">
        <v>63</v>
      </c>
      <c r="M12" s="159" t="s">
        <v>66</v>
      </c>
      <c r="N12" s="159" t="s">
        <v>62</v>
      </c>
      <c r="O12" s="159" t="s">
        <v>63</v>
      </c>
      <c r="P12" s="159" t="s">
        <v>66</v>
      </c>
      <c r="Q12" s="159" t="s">
        <v>62</v>
      </c>
      <c r="R12" s="159" t="s">
        <v>63</v>
      </c>
      <c r="S12" s="161" t="s">
        <v>66</v>
      </c>
    </row>
    <row r="13" spans="1:19" s="144" customFormat="1" ht="12.75" customHeight="1" x14ac:dyDescent="0.15">
      <c r="A13" s="162"/>
      <c r="B13" s="368" t="str">
        <f>IF(C13="","",(C$10-C13))</f>
        <v/>
      </c>
      <c r="C13" s="163"/>
      <c r="D13" s="141"/>
      <c r="E13" s="368" t="str">
        <f>IF(F13="","",(F$10-F13))</f>
        <v/>
      </c>
      <c r="F13" s="163"/>
      <c r="G13" s="141"/>
      <c r="H13" s="368" t="str">
        <f>IF(I13="","",(I$10-I13))</f>
        <v/>
      </c>
      <c r="I13" s="163"/>
      <c r="J13" s="141"/>
      <c r="K13" s="368" t="str">
        <f>IF(L13="","",(L$10-L13))</f>
        <v/>
      </c>
      <c r="L13" s="163"/>
      <c r="M13" s="141"/>
      <c r="N13" s="368" t="str">
        <f>IF(O13="","",(O$10-O13))</f>
        <v/>
      </c>
      <c r="O13" s="163"/>
      <c r="P13" s="141"/>
      <c r="Q13" s="368" t="str">
        <f>IF(R13="","",(R$10-R13))</f>
        <v/>
      </c>
      <c r="R13" s="163"/>
      <c r="S13" s="372"/>
    </row>
    <row r="14" spans="1:19" s="144" customFormat="1" ht="12.75" customHeight="1" x14ac:dyDescent="0.15">
      <c r="A14" s="162"/>
      <c r="B14" s="365" t="str">
        <f>IF(C14="","",(C$10-C14))</f>
        <v/>
      </c>
      <c r="C14" s="163"/>
      <c r="D14" s="369" t="str">
        <f>IF(C14="","",B14-B13)</f>
        <v/>
      </c>
      <c r="E14" s="365" t="str">
        <f>IF(F14="","",(F$10-F14))</f>
        <v/>
      </c>
      <c r="F14" s="163"/>
      <c r="G14" s="369" t="str">
        <f>IF(F14="","",E14-E13)</f>
        <v/>
      </c>
      <c r="H14" s="365" t="str">
        <f>IF(I14="","",(I$10-I14))</f>
        <v/>
      </c>
      <c r="I14" s="163"/>
      <c r="J14" s="369" t="str">
        <f>IF(I14="","",H14-H13)</f>
        <v/>
      </c>
      <c r="K14" s="365" t="str">
        <f>IF(L14="","",(L$10-L14))</f>
        <v/>
      </c>
      <c r="L14" s="163"/>
      <c r="M14" s="369" t="str">
        <f>IF(L14="","",K14-K13)</f>
        <v/>
      </c>
      <c r="N14" s="365" t="str">
        <f>IF(O14="","",(O$10-O14))</f>
        <v/>
      </c>
      <c r="O14" s="163"/>
      <c r="P14" s="369" t="str">
        <f>IF(O14="","",N14-N13)</f>
        <v/>
      </c>
      <c r="Q14" s="365" t="str">
        <f>IF(R14="","",(R$10-R14))</f>
        <v/>
      </c>
      <c r="R14" s="163"/>
      <c r="S14" s="369" t="str">
        <f>IF(R14="","",Q14-Q13)</f>
        <v/>
      </c>
    </row>
    <row r="15" spans="1:19" s="144" customFormat="1" ht="12.75" customHeight="1" x14ac:dyDescent="0.15">
      <c r="A15" s="162"/>
      <c r="B15" s="366" t="str">
        <f t="shared" ref="B15:B38" si="0">IF(C15="","",(C$10-C15))</f>
        <v/>
      </c>
      <c r="C15" s="163"/>
      <c r="D15" s="370" t="str">
        <f t="shared" ref="D15:D38" si="1">IF(C15="","",B15-B14)</f>
        <v/>
      </c>
      <c r="E15" s="366" t="str">
        <f t="shared" ref="E15:E38" si="2">IF(F15="","",(F$10-F15))</f>
        <v/>
      </c>
      <c r="F15" s="163"/>
      <c r="G15" s="370" t="str">
        <f t="shared" ref="G15:G38" si="3">IF(F15="","",E15-E14)</f>
        <v/>
      </c>
      <c r="H15" s="366" t="str">
        <f t="shared" ref="H15:H38" si="4">IF(I15="","",(I$10-I15))</f>
        <v/>
      </c>
      <c r="I15" s="163"/>
      <c r="J15" s="370" t="str">
        <f t="shared" ref="J15:J38" si="5">IF(I15="","",H15-H14)</f>
        <v/>
      </c>
      <c r="K15" s="366" t="str">
        <f t="shared" ref="K15:K38" si="6">IF(L15="","",(L$10-L15))</f>
        <v/>
      </c>
      <c r="L15" s="163"/>
      <c r="M15" s="370" t="str">
        <f t="shared" ref="M15:M38" si="7">IF(L15="","",K15-K14)</f>
        <v/>
      </c>
      <c r="N15" s="366" t="str">
        <f t="shared" ref="N15:N38" si="8">IF(O15="","",(O$10-O15))</f>
        <v/>
      </c>
      <c r="O15" s="163"/>
      <c r="P15" s="370" t="str">
        <f t="shared" ref="P15:P38" si="9">IF(O15="","",N15-N14)</f>
        <v/>
      </c>
      <c r="Q15" s="366" t="str">
        <f t="shared" ref="Q15:Q38" si="10">IF(R15="","",(R$10-R15))</f>
        <v/>
      </c>
      <c r="R15" s="163"/>
      <c r="S15" s="370" t="str">
        <f t="shared" ref="S15:S38" si="11">IF(R15="","",Q15-Q14)</f>
        <v/>
      </c>
    </row>
    <row r="16" spans="1:19" s="144" customFormat="1" ht="12.75" customHeight="1" x14ac:dyDescent="0.15">
      <c r="A16" s="162"/>
      <c r="B16" s="366" t="str">
        <f t="shared" si="0"/>
        <v/>
      </c>
      <c r="C16" s="163"/>
      <c r="D16" s="370" t="str">
        <f t="shared" si="1"/>
        <v/>
      </c>
      <c r="E16" s="366" t="str">
        <f t="shared" si="2"/>
        <v/>
      </c>
      <c r="F16" s="163"/>
      <c r="G16" s="370" t="str">
        <f t="shared" si="3"/>
        <v/>
      </c>
      <c r="H16" s="366" t="str">
        <f t="shared" si="4"/>
        <v/>
      </c>
      <c r="I16" s="163"/>
      <c r="J16" s="370" t="str">
        <f t="shared" si="5"/>
        <v/>
      </c>
      <c r="K16" s="366" t="str">
        <f t="shared" si="6"/>
        <v/>
      </c>
      <c r="L16" s="163"/>
      <c r="M16" s="370" t="str">
        <f t="shared" si="7"/>
        <v/>
      </c>
      <c r="N16" s="366" t="str">
        <f t="shared" si="8"/>
        <v/>
      </c>
      <c r="O16" s="163"/>
      <c r="P16" s="370" t="str">
        <f t="shared" si="9"/>
        <v/>
      </c>
      <c r="Q16" s="366" t="str">
        <f t="shared" si="10"/>
        <v/>
      </c>
      <c r="R16" s="163"/>
      <c r="S16" s="370" t="str">
        <f t="shared" si="11"/>
        <v/>
      </c>
    </row>
    <row r="17" spans="1:19" s="144" customFormat="1" ht="12.75" customHeight="1" x14ac:dyDescent="0.15">
      <c r="A17" s="162"/>
      <c r="B17" s="366" t="str">
        <f t="shared" si="0"/>
        <v/>
      </c>
      <c r="C17" s="163"/>
      <c r="D17" s="370" t="str">
        <f t="shared" si="1"/>
        <v/>
      </c>
      <c r="E17" s="366" t="str">
        <f t="shared" si="2"/>
        <v/>
      </c>
      <c r="F17" s="163"/>
      <c r="G17" s="370" t="str">
        <f t="shared" si="3"/>
        <v/>
      </c>
      <c r="H17" s="366" t="str">
        <f t="shared" si="4"/>
        <v/>
      </c>
      <c r="I17" s="163"/>
      <c r="J17" s="370" t="str">
        <f t="shared" si="5"/>
        <v/>
      </c>
      <c r="K17" s="366" t="str">
        <f t="shared" si="6"/>
        <v/>
      </c>
      <c r="L17" s="163"/>
      <c r="M17" s="370" t="str">
        <f t="shared" si="7"/>
        <v/>
      </c>
      <c r="N17" s="366" t="str">
        <f t="shared" si="8"/>
        <v/>
      </c>
      <c r="O17" s="163"/>
      <c r="P17" s="370" t="str">
        <f t="shared" si="9"/>
        <v/>
      </c>
      <c r="Q17" s="366" t="str">
        <f t="shared" si="10"/>
        <v/>
      </c>
      <c r="R17" s="163"/>
      <c r="S17" s="370" t="str">
        <f t="shared" si="11"/>
        <v/>
      </c>
    </row>
    <row r="18" spans="1:19" s="144" customFormat="1" ht="12.75" customHeight="1" x14ac:dyDescent="0.15">
      <c r="A18" s="162"/>
      <c r="B18" s="366" t="str">
        <f t="shared" si="0"/>
        <v/>
      </c>
      <c r="C18" s="163"/>
      <c r="D18" s="370" t="str">
        <f t="shared" si="1"/>
        <v/>
      </c>
      <c r="E18" s="366" t="str">
        <f t="shared" si="2"/>
        <v/>
      </c>
      <c r="F18" s="163"/>
      <c r="G18" s="370" t="str">
        <f t="shared" si="3"/>
        <v/>
      </c>
      <c r="H18" s="366" t="str">
        <f t="shared" si="4"/>
        <v/>
      </c>
      <c r="I18" s="163"/>
      <c r="J18" s="370" t="str">
        <f t="shared" si="5"/>
        <v/>
      </c>
      <c r="K18" s="366" t="str">
        <f t="shared" si="6"/>
        <v/>
      </c>
      <c r="L18" s="163"/>
      <c r="M18" s="370" t="str">
        <f t="shared" si="7"/>
        <v/>
      </c>
      <c r="N18" s="366" t="str">
        <f t="shared" si="8"/>
        <v/>
      </c>
      <c r="O18" s="163"/>
      <c r="P18" s="370" t="str">
        <f t="shared" si="9"/>
        <v/>
      </c>
      <c r="Q18" s="366" t="str">
        <f t="shared" si="10"/>
        <v/>
      </c>
      <c r="R18" s="163"/>
      <c r="S18" s="370" t="str">
        <f t="shared" si="11"/>
        <v/>
      </c>
    </row>
    <row r="19" spans="1:19" s="144" customFormat="1" ht="12.75" customHeight="1" x14ac:dyDescent="0.15">
      <c r="A19" s="162"/>
      <c r="B19" s="366" t="str">
        <f t="shared" si="0"/>
        <v/>
      </c>
      <c r="C19" s="163"/>
      <c r="D19" s="370" t="str">
        <f t="shared" si="1"/>
        <v/>
      </c>
      <c r="E19" s="366" t="str">
        <f t="shared" si="2"/>
        <v/>
      </c>
      <c r="F19" s="163"/>
      <c r="G19" s="370" t="str">
        <f t="shared" si="3"/>
        <v/>
      </c>
      <c r="H19" s="366" t="str">
        <f t="shared" si="4"/>
        <v/>
      </c>
      <c r="I19" s="163"/>
      <c r="J19" s="370" t="str">
        <f t="shared" si="5"/>
        <v/>
      </c>
      <c r="K19" s="366" t="str">
        <f t="shared" si="6"/>
        <v/>
      </c>
      <c r="L19" s="163"/>
      <c r="M19" s="370" t="str">
        <f t="shared" si="7"/>
        <v/>
      </c>
      <c r="N19" s="366" t="str">
        <f t="shared" si="8"/>
        <v/>
      </c>
      <c r="O19" s="163"/>
      <c r="P19" s="370" t="str">
        <f t="shared" si="9"/>
        <v/>
      </c>
      <c r="Q19" s="366" t="str">
        <f t="shared" si="10"/>
        <v/>
      </c>
      <c r="R19" s="163"/>
      <c r="S19" s="370" t="str">
        <f t="shared" si="11"/>
        <v/>
      </c>
    </row>
    <row r="20" spans="1:19" s="144" customFormat="1" ht="12.75" customHeight="1" x14ac:dyDescent="0.15">
      <c r="A20" s="162"/>
      <c r="B20" s="366" t="str">
        <f t="shared" si="0"/>
        <v/>
      </c>
      <c r="C20" s="163"/>
      <c r="D20" s="370" t="str">
        <f t="shared" si="1"/>
        <v/>
      </c>
      <c r="E20" s="366" t="str">
        <f t="shared" si="2"/>
        <v/>
      </c>
      <c r="F20" s="163"/>
      <c r="G20" s="370" t="str">
        <f t="shared" si="3"/>
        <v/>
      </c>
      <c r="H20" s="366" t="str">
        <f t="shared" si="4"/>
        <v/>
      </c>
      <c r="I20" s="163"/>
      <c r="J20" s="370" t="str">
        <f t="shared" si="5"/>
        <v/>
      </c>
      <c r="K20" s="366" t="str">
        <f t="shared" si="6"/>
        <v/>
      </c>
      <c r="L20" s="163"/>
      <c r="M20" s="370" t="str">
        <f t="shared" si="7"/>
        <v/>
      </c>
      <c r="N20" s="366" t="str">
        <f t="shared" si="8"/>
        <v/>
      </c>
      <c r="O20" s="163"/>
      <c r="P20" s="370" t="str">
        <f t="shared" si="9"/>
        <v/>
      </c>
      <c r="Q20" s="366" t="str">
        <f t="shared" si="10"/>
        <v/>
      </c>
      <c r="R20" s="163"/>
      <c r="S20" s="370" t="str">
        <f t="shared" si="11"/>
        <v/>
      </c>
    </row>
    <row r="21" spans="1:19" s="144" customFormat="1" ht="12.75" customHeight="1" x14ac:dyDescent="0.15">
      <c r="A21" s="162"/>
      <c r="B21" s="366" t="str">
        <f t="shared" si="0"/>
        <v/>
      </c>
      <c r="C21" s="163"/>
      <c r="D21" s="370" t="str">
        <f t="shared" si="1"/>
        <v/>
      </c>
      <c r="E21" s="366" t="str">
        <f t="shared" si="2"/>
        <v/>
      </c>
      <c r="F21" s="163"/>
      <c r="G21" s="370" t="str">
        <f t="shared" si="3"/>
        <v/>
      </c>
      <c r="H21" s="366" t="str">
        <f t="shared" si="4"/>
        <v/>
      </c>
      <c r="I21" s="163"/>
      <c r="J21" s="370" t="str">
        <f t="shared" si="5"/>
        <v/>
      </c>
      <c r="K21" s="366" t="str">
        <f t="shared" si="6"/>
        <v/>
      </c>
      <c r="L21" s="163"/>
      <c r="M21" s="370" t="str">
        <f t="shared" si="7"/>
        <v/>
      </c>
      <c r="N21" s="366" t="str">
        <f t="shared" si="8"/>
        <v/>
      </c>
      <c r="O21" s="163"/>
      <c r="P21" s="370" t="str">
        <f t="shared" si="9"/>
        <v/>
      </c>
      <c r="Q21" s="366" t="str">
        <f t="shared" si="10"/>
        <v/>
      </c>
      <c r="R21" s="163"/>
      <c r="S21" s="370" t="str">
        <f t="shared" si="11"/>
        <v/>
      </c>
    </row>
    <row r="22" spans="1:19" s="144" customFormat="1" ht="12.75" customHeight="1" x14ac:dyDescent="0.15">
      <c r="A22" s="162"/>
      <c r="B22" s="366" t="str">
        <f t="shared" si="0"/>
        <v/>
      </c>
      <c r="C22" s="163"/>
      <c r="D22" s="370" t="str">
        <f t="shared" si="1"/>
        <v/>
      </c>
      <c r="E22" s="366" t="str">
        <f t="shared" si="2"/>
        <v/>
      </c>
      <c r="F22" s="163"/>
      <c r="G22" s="370" t="str">
        <f t="shared" si="3"/>
        <v/>
      </c>
      <c r="H22" s="366" t="str">
        <f t="shared" si="4"/>
        <v/>
      </c>
      <c r="I22" s="163"/>
      <c r="J22" s="370" t="str">
        <f t="shared" si="5"/>
        <v/>
      </c>
      <c r="K22" s="366" t="str">
        <f t="shared" si="6"/>
        <v/>
      </c>
      <c r="L22" s="163"/>
      <c r="M22" s="370" t="str">
        <f t="shared" si="7"/>
        <v/>
      </c>
      <c r="N22" s="366" t="str">
        <f t="shared" si="8"/>
        <v/>
      </c>
      <c r="O22" s="163"/>
      <c r="P22" s="370" t="str">
        <f t="shared" si="9"/>
        <v/>
      </c>
      <c r="Q22" s="366" t="str">
        <f t="shared" si="10"/>
        <v/>
      </c>
      <c r="R22" s="163"/>
      <c r="S22" s="370" t="str">
        <f t="shared" si="11"/>
        <v/>
      </c>
    </row>
    <row r="23" spans="1:19" s="144" customFormat="1" ht="12.75" customHeight="1" x14ac:dyDescent="0.15">
      <c r="A23" s="162"/>
      <c r="B23" s="366" t="str">
        <f t="shared" si="0"/>
        <v/>
      </c>
      <c r="C23" s="163"/>
      <c r="D23" s="370" t="str">
        <f t="shared" si="1"/>
        <v/>
      </c>
      <c r="E23" s="366" t="str">
        <f t="shared" si="2"/>
        <v/>
      </c>
      <c r="F23" s="163"/>
      <c r="G23" s="370" t="str">
        <f t="shared" si="3"/>
        <v/>
      </c>
      <c r="H23" s="366" t="str">
        <f t="shared" si="4"/>
        <v/>
      </c>
      <c r="I23" s="163"/>
      <c r="J23" s="370" t="str">
        <f t="shared" si="5"/>
        <v/>
      </c>
      <c r="K23" s="366" t="str">
        <f t="shared" si="6"/>
        <v/>
      </c>
      <c r="L23" s="163"/>
      <c r="M23" s="370" t="str">
        <f t="shared" si="7"/>
        <v/>
      </c>
      <c r="N23" s="366" t="str">
        <f t="shared" si="8"/>
        <v/>
      </c>
      <c r="O23" s="163"/>
      <c r="P23" s="370" t="str">
        <f t="shared" si="9"/>
        <v/>
      </c>
      <c r="Q23" s="366" t="str">
        <f t="shared" si="10"/>
        <v/>
      </c>
      <c r="R23" s="163"/>
      <c r="S23" s="370" t="str">
        <f t="shared" si="11"/>
        <v/>
      </c>
    </row>
    <row r="24" spans="1:19" s="144" customFormat="1" ht="12.75" customHeight="1" x14ac:dyDescent="0.15">
      <c r="A24" s="162"/>
      <c r="B24" s="366" t="str">
        <f t="shared" si="0"/>
        <v/>
      </c>
      <c r="C24" s="163"/>
      <c r="D24" s="370" t="str">
        <f t="shared" si="1"/>
        <v/>
      </c>
      <c r="E24" s="366" t="str">
        <f t="shared" si="2"/>
        <v/>
      </c>
      <c r="F24" s="163"/>
      <c r="G24" s="370" t="str">
        <f t="shared" si="3"/>
        <v/>
      </c>
      <c r="H24" s="366" t="str">
        <f t="shared" si="4"/>
        <v/>
      </c>
      <c r="I24" s="163"/>
      <c r="J24" s="370" t="str">
        <f t="shared" si="5"/>
        <v/>
      </c>
      <c r="K24" s="366" t="str">
        <f t="shared" si="6"/>
        <v/>
      </c>
      <c r="L24" s="163"/>
      <c r="M24" s="370" t="str">
        <f t="shared" si="7"/>
        <v/>
      </c>
      <c r="N24" s="366" t="str">
        <f t="shared" si="8"/>
        <v/>
      </c>
      <c r="O24" s="163"/>
      <c r="P24" s="370" t="str">
        <f t="shared" si="9"/>
        <v/>
      </c>
      <c r="Q24" s="366" t="str">
        <f t="shared" si="10"/>
        <v/>
      </c>
      <c r="R24" s="163"/>
      <c r="S24" s="370" t="str">
        <f t="shared" si="11"/>
        <v/>
      </c>
    </row>
    <row r="25" spans="1:19" s="144" customFormat="1" ht="12.75" customHeight="1" x14ac:dyDescent="0.15">
      <c r="A25" s="162"/>
      <c r="B25" s="366" t="str">
        <f t="shared" si="0"/>
        <v/>
      </c>
      <c r="C25" s="163"/>
      <c r="D25" s="370" t="str">
        <f t="shared" si="1"/>
        <v/>
      </c>
      <c r="E25" s="366" t="str">
        <f t="shared" si="2"/>
        <v/>
      </c>
      <c r="F25" s="163"/>
      <c r="G25" s="370" t="str">
        <f t="shared" si="3"/>
        <v/>
      </c>
      <c r="H25" s="366" t="str">
        <f t="shared" si="4"/>
        <v/>
      </c>
      <c r="I25" s="163"/>
      <c r="J25" s="370" t="str">
        <f t="shared" si="5"/>
        <v/>
      </c>
      <c r="K25" s="366" t="str">
        <f t="shared" si="6"/>
        <v/>
      </c>
      <c r="L25" s="163"/>
      <c r="M25" s="370" t="str">
        <f t="shared" si="7"/>
        <v/>
      </c>
      <c r="N25" s="366" t="str">
        <f t="shared" si="8"/>
        <v/>
      </c>
      <c r="O25" s="163"/>
      <c r="P25" s="370" t="str">
        <f t="shared" si="9"/>
        <v/>
      </c>
      <c r="Q25" s="366" t="str">
        <f t="shared" si="10"/>
        <v/>
      </c>
      <c r="R25" s="163"/>
      <c r="S25" s="370" t="str">
        <f t="shared" si="11"/>
        <v/>
      </c>
    </row>
    <row r="26" spans="1:19" s="144" customFormat="1" ht="12.75" customHeight="1" x14ac:dyDescent="0.15">
      <c r="A26" s="162"/>
      <c r="B26" s="366" t="str">
        <f t="shared" si="0"/>
        <v/>
      </c>
      <c r="C26" s="163"/>
      <c r="D26" s="370" t="str">
        <f t="shared" si="1"/>
        <v/>
      </c>
      <c r="E26" s="366" t="str">
        <f t="shared" si="2"/>
        <v/>
      </c>
      <c r="F26" s="163"/>
      <c r="G26" s="370" t="str">
        <f t="shared" si="3"/>
        <v/>
      </c>
      <c r="H26" s="366" t="str">
        <f t="shared" si="4"/>
        <v/>
      </c>
      <c r="I26" s="163"/>
      <c r="J26" s="370" t="str">
        <f t="shared" si="5"/>
        <v/>
      </c>
      <c r="K26" s="366" t="str">
        <f t="shared" si="6"/>
        <v/>
      </c>
      <c r="L26" s="163"/>
      <c r="M26" s="370" t="str">
        <f t="shared" si="7"/>
        <v/>
      </c>
      <c r="N26" s="366" t="str">
        <f t="shared" si="8"/>
        <v/>
      </c>
      <c r="O26" s="163"/>
      <c r="P26" s="370" t="str">
        <f t="shared" si="9"/>
        <v/>
      </c>
      <c r="Q26" s="366" t="str">
        <f t="shared" si="10"/>
        <v/>
      </c>
      <c r="R26" s="163"/>
      <c r="S26" s="370" t="str">
        <f t="shared" si="11"/>
        <v/>
      </c>
    </row>
    <row r="27" spans="1:19" s="144" customFormat="1" ht="12.75" customHeight="1" x14ac:dyDescent="0.15">
      <c r="A27" s="162"/>
      <c r="B27" s="366" t="str">
        <f t="shared" si="0"/>
        <v/>
      </c>
      <c r="C27" s="163"/>
      <c r="D27" s="370" t="str">
        <f t="shared" si="1"/>
        <v/>
      </c>
      <c r="E27" s="366" t="str">
        <f t="shared" si="2"/>
        <v/>
      </c>
      <c r="F27" s="163"/>
      <c r="G27" s="370" t="str">
        <f t="shared" si="3"/>
        <v/>
      </c>
      <c r="H27" s="366" t="str">
        <f t="shared" si="4"/>
        <v/>
      </c>
      <c r="I27" s="163"/>
      <c r="J27" s="370" t="str">
        <f t="shared" si="5"/>
        <v/>
      </c>
      <c r="K27" s="366" t="str">
        <f t="shared" si="6"/>
        <v/>
      </c>
      <c r="L27" s="163"/>
      <c r="M27" s="370" t="str">
        <f t="shared" si="7"/>
        <v/>
      </c>
      <c r="N27" s="366" t="str">
        <f t="shared" si="8"/>
        <v/>
      </c>
      <c r="O27" s="163"/>
      <c r="P27" s="370" t="str">
        <f t="shared" si="9"/>
        <v/>
      </c>
      <c r="Q27" s="366" t="str">
        <f t="shared" si="10"/>
        <v/>
      </c>
      <c r="R27" s="163"/>
      <c r="S27" s="370" t="str">
        <f t="shared" si="11"/>
        <v/>
      </c>
    </row>
    <row r="28" spans="1:19" s="144" customFormat="1" ht="12.75" customHeight="1" x14ac:dyDescent="0.15">
      <c r="A28" s="162"/>
      <c r="B28" s="366" t="str">
        <f t="shared" si="0"/>
        <v/>
      </c>
      <c r="C28" s="163"/>
      <c r="D28" s="370" t="str">
        <f t="shared" si="1"/>
        <v/>
      </c>
      <c r="E28" s="366" t="str">
        <f t="shared" si="2"/>
        <v/>
      </c>
      <c r="F28" s="163"/>
      <c r="G28" s="370" t="str">
        <f t="shared" si="3"/>
        <v/>
      </c>
      <c r="H28" s="366" t="str">
        <f t="shared" si="4"/>
        <v/>
      </c>
      <c r="I28" s="163"/>
      <c r="J28" s="370" t="str">
        <f t="shared" si="5"/>
        <v/>
      </c>
      <c r="K28" s="366" t="str">
        <f t="shared" si="6"/>
        <v/>
      </c>
      <c r="L28" s="163"/>
      <c r="M28" s="370" t="str">
        <f t="shared" si="7"/>
        <v/>
      </c>
      <c r="N28" s="366" t="str">
        <f t="shared" si="8"/>
        <v/>
      </c>
      <c r="O28" s="163"/>
      <c r="P28" s="370" t="str">
        <f t="shared" si="9"/>
        <v/>
      </c>
      <c r="Q28" s="366" t="str">
        <f t="shared" si="10"/>
        <v/>
      </c>
      <c r="R28" s="163"/>
      <c r="S28" s="370" t="str">
        <f t="shared" si="11"/>
        <v/>
      </c>
    </row>
    <row r="29" spans="1:19" s="144" customFormat="1" ht="12.75" customHeight="1" x14ac:dyDescent="0.15">
      <c r="A29" s="162"/>
      <c r="B29" s="366" t="str">
        <f t="shared" si="0"/>
        <v/>
      </c>
      <c r="C29" s="163"/>
      <c r="D29" s="370" t="str">
        <f t="shared" si="1"/>
        <v/>
      </c>
      <c r="E29" s="366" t="str">
        <f t="shared" si="2"/>
        <v/>
      </c>
      <c r="F29" s="163"/>
      <c r="G29" s="370" t="str">
        <f t="shared" si="3"/>
        <v/>
      </c>
      <c r="H29" s="366" t="str">
        <f t="shared" si="4"/>
        <v/>
      </c>
      <c r="I29" s="163"/>
      <c r="J29" s="370" t="str">
        <f t="shared" si="5"/>
        <v/>
      </c>
      <c r="K29" s="366" t="str">
        <f t="shared" si="6"/>
        <v/>
      </c>
      <c r="L29" s="163"/>
      <c r="M29" s="370" t="str">
        <f t="shared" si="7"/>
        <v/>
      </c>
      <c r="N29" s="366" t="str">
        <f t="shared" si="8"/>
        <v/>
      </c>
      <c r="O29" s="163"/>
      <c r="P29" s="370" t="str">
        <f t="shared" si="9"/>
        <v/>
      </c>
      <c r="Q29" s="366" t="str">
        <f t="shared" si="10"/>
        <v/>
      </c>
      <c r="R29" s="163"/>
      <c r="S29" s="370" t="str">
        <f t="shared" si="11"/>
        <v/>
      </c>
    </row>
    <row r="30" spans="1:19" s="144" customFormat="1" ht="12.75" customHeight="1" x14ac:dyDescent="0.15">
      <c r="A30" s="162"/>
      <c r="B30" s="366" t="str">
        <f t="shared" si="0"/>
        <v/>
      </c>
      <c r="C30" s="163"/>
      <c r="D30" s="370" t="str">
        <f t="shared" si="1"/>
        <v/>
      </c>
      <c r="E30" s="366" t="str">
        <f t="shared" si="2"/>
        <v/>
      </c>
      <c r="F30" s="163"/>
      <c r="G30" s="370" t="str">
        <f t="shared" si="3"/>
        <v/>
      </c>
      <c r="H30" s="366" t="str">
        <f t="shared" si="4"/>
        <v/>
      </c>
      <c r="I30" s="163"/>
      <c r="J30" s="370" t="str">
        <f t="shared" si="5"/>
        <v/>
      </c>
      <c r="K30" s="366" t="str">
        <f t="shared" si="6"/>
        <v/>
      </c>
      <c r="L30" s="163"/>
      <c r="M30" s="370" t="str">
        <f t="shared" si="7"/>
        <v/>
      </c>
      <c r="N30" s="366" t="str">
        <f t="shared" si="8"/>
        <v/>
      </c>
      <c r="O30" s="163"/>
      <c r="P30" s="370" t="str">
        <f t="shared" si="9"/>
        <v/>
      </c>
      <c r="Q30" s="366" t="str">
        <f t="shared" si="10"/>
        <v/>
      </c>
      <c r="R30" s="163"/>
      <c r="S30" s="370" t="str">
        <f t="shared" si="11"/>
        <v/>
      </c>
    </row>
    <row r="31" spans="1:19" s="144" customFormat="1" ht="12.75" customHeight="1" x14ac:dyDescent="0.15">
      <c r="A31" s="162"/>
      <c r="B31" s="366" t="str">
        <f t="shared" si="0"/>
        <v/>
      </c>
      <c r="C31" s="163"/>
      <c r="D31" s="370" t="str">
        <f t="shared" si="1"/>
        <v/>
      </c>
      <c r="E31" s="366" t="str">
        <f t="shared" si="2"/>
        <v/>
      </c>
      <c r="F31" s="163"/>
      <c r="G31" s="370" t="str">
        <f t="shared" si="3"/>
        <v/>
      </c>
      <c r="H31" s="366" t="str">
        <f t="shared" si="4"/>
        <v/>
      </c>
      <c r="I31" s="163"/>
      <c r="J31" s="370" t="str">
        <f t="shared" si="5"/>
        <v/>
      </c>
      <c r="K31" s="366" t="str">
        <f t="shared" si="6"/>
        <v/>
      </c>
      <c r="L31" s="163"/>
      <c r="M31" s="370" t="str">
        <f t="shared" si="7"/>
        <v/>
      </c>
      <c r="N31" s="366" t="str">
        <f t="shared" si="8"/>
        <v/>
      </c>
      <c r="O31" s="163"/>
      <c r="P31" s="370" t="str">
        <f t="shared" si="9"/>
        <v/>
      </c>
      <c r="Q31" s="366" t="str">
        <f t="shared" si="10"/>
        <v/>
      </c>
      <c r="R31" s="163"/>
      <c r="S31" s="370" t="str">
        <f t="shared" si="11"/>
        <v/>
      </c>
    </row>
    <row r="32" spans="1:19" s="144" customFormat="1" ht="12.75" customHeight="1" x14ac:dyDescent="0.15">
      <c r="A32" s="162"/>
      <c r="B32" s="366" t="str">
        <f t="shared" si="0"/>
        <v/>
      </c>
      <c r="C32" s="163"/>
      <c r="D32" s="370" t="str">
        <f t="shared" si="1"/>
        <v/>
      </c>
      <c r="E32" s="366" t="str">
        <f t="shared" si="2"/>
        <v/>
      </c>
      <c r="F32" s="163"/>
      <c r="G32" s="370" t="str">
        <f t="shared" si="3"/>
        <v/>
      </c>
      <c r="H32" s="366" t="str">
        <f t="shared" si="4"/>
        <v/>
      </c>
      <c r="I32" s="163"/>
      <c r="J32" s="370" t="str">
        <f t="shared" si="5"/>
        <v/>
      </c>
      <c r="K32" s="366" t="str">
        <f t="shared" si="6"/>
        <v/>
      </c>
      <c r="L32" s="163"/>
      <c r="M32" s="370" t="str">
        <f t="shared" si="7"/>
        <v/>
      </c>
      <c r="N32" s="366" t="str">
        <f t="shared" si="8"/>
        <v/>
      </c>
      <c r="O32" s="163"/>
      <c r="P32" s="370" t="str">
        <f t="shared" si="9"/>
        <v/>
      </c>
      <c r="Q32" s="366" t="str">
        <f t="shared" si="10"/>
        <v/>
      </c>
      <c r="R32" s="163"/>
      <c r="S32" s="370" t="str">
        <f t="shared" si="11"/>
        <v/>
      </c>
    </row>
    <row r="33" spans="1:19" s="144" customFormat="1" ht="12.75" customHeight="1" x14ac:dyDescent="0.15">
      <c r="A33" s="162"/>
      <c r="B33" s="366" t="str">
        <f t="shared" si="0"/>
        <v/>
      </c>
      <c r="C33" s="163"/>
      <c r="D33" s="370" t="str">
        <f t="shared" si="1"/>
        <v/>
      </c>
      <c r="E33" s="366" t="str">
        <f t="shared" si="2"/>
        <v/>
      </c>
      <c r="F33" s="163"/>
      <c r="G33" s="370" t="str">
        <f t="shared" si="3"/>
        <v/>
      </c>
      <c r="H33" s="366" t="str">
        <f t="shared" si="4"/>
        <v/>
      </c>
      <c r="I33" s="163"/>
      <c r="J33" s="370" t="str">
        <f t="shared" si="5"/>
        <v/>
      </c>
      <c r="K33" s="366" t="str">
        <f t="shared" si="6"/>
        <v/>
      </c>
      <c r="L33" s="163"/>
      <c r="M33" s="370" t="str">
        <f t="shared" si="7"/>
        <v/>
      </c>
      <c r="N33" s="366" t="str">
        <f t="shared" si="8"/>
        <v/>
      </c>
      <c r="O33" s="163"/>
      <c r="P33" s="370" t="str">
        <f t="shared" si="9"/>
        <v/>
      </c>
      <c r="Q33" s="366" t="str">
        <f t="shared" si="10"/>
        <v/>
      </c>
      <c r="R33" s="163"/>
      <c r="S33" s="370" t="str">
        <f t="shared" si="11"/>
        <v/>
      </c>
    </row>
    <row r="34" spans="1:19" s="144" customFormat="1" ht="12.75" customHeight="1" x14ac:dyDescent="0.15">
      <c r="A34" s="162"/>
      <c r="B34" s="366" t="str">
        <f t="shared" si="0"/>
        <v/>
      </c>
      <c r="C34" s="163"/>
      <c r="D34" s="370" t="str">
        <f t="shared" si="1"/>
        <v/>
      </c>
      <c r="E34" s="366" t="str">
        <f t="shared" si="2"/>
        <v/>
      </c>
      <c r="F34" s="163"/>
      <c r="G34" s="370" t="str">
        <f t="shared" si="3"/>
        <v/>
      </c>
      <c r="H34" s="366" t="str">
        <f t="shared" si="4"/>
        <v/>
      </c>
      <c r="I34" s="163"/>
      <c r="J34" s="370" t="str">
        <f t="shared" si="5"/>
        <v/>
      </c>
      <c r="K34" s="366" t="str">
        <f t="shared" si="6"/>
        <v/>
      </c>
      <c r="L34" s="163"/>
      <c r="M34" s="370" t="str">
        <f t="shared" si="7"/>
        <v/>
      </c>
      <c r="N34" s="366" t="str">
        <f t="shared" si="8"/>
        <v/>
      </c>
      <c r="O34" s="163"/>
      <c r="P34" s="370" t="str">
        <f t="shared" si="9"/>
        <v/>
      </c>
      <c r="Q34" s="366" t="str">
        <f t="shared" si="10"/>
        <v/>
      </c>
      <c r="R34" s="163"/>
      <c r="S34" s="370" t="str">
        <f t="shared" si="11"/>
        <v/>
      </c>
    </row>
    <row r="35" spans="1:19" s="144" customFormat="1" ht="12.75" customHeight="1" x14ac:dyDescent="0.15">
      <c r="A35" s="162"/>
      <c r="B35" s="366" t="str">
        <f t="shared" si="0"/>
        <v/>
      </c>
      <c r="C35" s="163"/>
      <c r="D35" s="370" t="str">
        <f t="shared" si="1"/>
        <v/>
      </c>
      <c r="E35" s="366" t="str">
        <f t="shared" si="2"/>
        <v/>
      </c>
      <c r="F35" s="163"/>
      <c r="G35" s="370" t="str">
        <f t="shared" si="3"/>
        <v/>
      </c>
      <c r="H35" s="366" t="str">
        <f t="shared" si="4"/>
        <v/>
      </c>
      <c r="I35" s="163"/>
      <c r="J35" s="370" t="str">
        <f t="shared" si="5"/>
        <v/>
      </c>
      <c r="K35" s="366" t="str">
        <f t="shared" si="6"/>
        <v/>
      </c>
      <c r="L35" s="163"/>
      <c r="M35" s="370" t="str">
        <f t="shared" si="7"/>
        <v/>
      </c>
      <c r="N35" s="366" t="str">
        <f t="shared" si="8"/>
        <v/>
      </c>
      <c r="O35" s="163"/>
      <c r="P35" s="370" t="str">
        <f t="shared" si="9"/>
        <v/>
      </c>
      <c r="Q35" s="366" t="str">
        <f t="shared" si="10"/>
        <v/>
      </c>
      <c r="R35" s="163"/>
      <c r="S35" s="370" t="str">
        <f t="shared" si="11"/>
        <v/>
      </c>
    </row>
    <row r="36" spans="1:19" s="144" customFormat="1" ht="12.75" customHeight="1" x14ac:dyDescent="0.15">
      <c r="A36" s="162"/>
      <c r="B36" s="366" t="str">
        <f t="shared" si="0"/>
        <v/>
      </c>
      <c r="C36" s="163"/>
      <c r="D36" s="370" t="str">
        <f t="shared" si="1"/>
        <v/>
      </c>
      <c r="E36" s="366" t="str">
        <f t="shared" si="2"/>
        <v/>
      </c>
      <c r="F36" s="163"/>
      <c r="G36" s="370" t="str">
        <f t="shared" si="3"/>
        <v/>
      </c>
      <c r="H36" s="366" t="str">
        <f t="shared" si="4"/>
        <v/>
      </c>
      <c r="I36" s="163"/>
      <c r="J36" s="370" t="str">
        <f t="shared" si="5"/>
        <v/>
      </c>
      <c r="K36" s="366" t="str">
        <f t="shared" si="6"/>
        <v/>
      </c>
      <c r="L36" s="163"/>
      <c r="M36" s="370" t="str">
        <f t="shared" si="7"/>
        <v/>
      </c>
      <c r="N36" s="366" t="str">
        <f t="shared" si="8"/>
        <v/>
      </c>
      <c r="O36" s="163"/>
      <c r="P36" s="370" t="str">
        <f t="shared" si="9"/>
        <v/>
      </c>
      <c r="Q36" s="366" t="str">
        <f t="shared" si="10"/>
        <v/>
      </c>
      <c r="R36" s="163"/>
      <c r="S36" s="370" t="str">
        <f t="shared" si="11"/>
        <v/>
      </c>
    </row>
    <row r="37" spans="1:19" s="144" customFormat="1" ht="12.75" customHeight="1" x14ac:dyDescent="0.15">
      <c r="A37" s="162"/>
      <c r="B37" s="366" t="str">
        <f t="shared" si="0"/>
        <v/>
      </c>
      <c r="C37" s="163"/>
      <c r="D37" s="370" t="str">
        <f t="shared" si="1"/>
        <v/>
      </c>
      <c r="E37" s="366" t="str">
        <f t="shared" si="2"/>
        <v/>
      </c>
      <c r="F37" s="163"/>
      <c r="G37" s="370" t="str">
        <f t="shared" si="3"/>
        <v/>
      </c>
      <c r="H37" s="366" t="str">
        <f t="shared" si="4"/>
        <v/>
      </c>
      <c r="I37" s="163"/>
      <c r="J37" s="370" t="str">
        <f t="shared" si="5"/>
        <v/>
      </c>
      <c r="K37" s="366" t="str">
        <f t="shared" si="6"/>
        <v/>
      </c>
      <c r="L37" s="163"/>
      <c r="M37" s="370" t="str">
        <f t="shared" si="7"/>
        <v/>
      </c>
      <c r="N37" s="366" t="str">
        <f t="shared" si="8"/>
        <v/>
      </c>
      <c r="O37" s="163"/>
      <c r="P37" s="370" t="str">
        <f t="shared" si="9"/>
        <v/>
      </c>
      <c r="Q37" s="366" t="str">
        <f t="shared" si="10"/>
        <v/>
      </c>
      <c r="R37" s="163"/>
      <c r="S37" s="370" t="str">
        <f t="shared" si="11"/>
        <v/>
      </c>
    </row>
    <row r="38" spans="1:19" s="144" customFormat="1" ht="12.75" customHeight="1" thickBot="1" x14ac:dyDescent="0.2">
      <c r="A38" s="164"/>
      <c r="B38" s="367" t="str">
        <f t="shared" si="0"/>
        <v/>
      </c>
      <c r="C38" s="165"/>
      <c r="D38" s="371" t="str">
        <f t="shared" si="1"/>
        <v/>
      </c>
      <c r="E38" s="367" t="str">
        <f t="shared" si="2"/>
        <v/>
      </c>
      <c r="F38" s="165"/>
      <c r="G38" s="371" t="str">
        <f t="shared" si="3"/>
        <v/>
      </c>
      <c r="H38" s="367" t="str">
        <f t="shared" si="4"/>
        <v/>
      </c>
      <c r="I38" s="165"/>
      <c r="J38" s="371" t="str">
        <f t="shared" si="5"/>
        <v/>
      </c>
      <c r="K38" s="367" t="str">
        <f t="shared" si="6"/>
        <v/>
      </c>
      <c r="L38" s="165"/>
      <c r="M38" s="371" t="str">
        <f t="shared" si="7"/>
        <v/>
      </c>
      <c r="N38" s="367" t="str">
        <f t="shared" si="8"/>
        <v/>
      </c>
      <c r="O38" s="165"/>
      <c r="P38" s="371" t="str">
        <f t="shared" si="9"/>
        <v/>
      </c>
      <c r="Q38" s="367" t="str">
        <f t="shared" si="10"/>
        <v/>
      </c>
      <c r="R38" s="165"/>
      <c r="S38" s="371" t="str">
        <f t="shared" si="11"/>
        <v/>
      </c>
    </row>
    <row r="39" spans="1:19" s="118" customFormat="1" x14ac:dyDescent="0.15">
      <c r="A39" s="341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</row>
    <row r="40" spans="1:19" ht="12.75" x14ac:dyDescent="0.2">
      <c r="A40" s="118"/>
      <c r="J40"/>
      <c r="K40"/>
      <c r="L40"/>
      <c r="M40"/>
      <c r="N40"/>
      <c r="O40"/>
      <c r="P40"/>
    </row>
    <row r="41" spans="1:19" ht="12.75" x14ac:dyDescent="0.2">
      <c r="A41" s="118"/>
      <c r="J41"/>
      <c r="K41"/>
      <c r="L41"/>
      <c r="M41"/>
      <c r="N41"/>
      <c r="O41"/>
      <c r="P41"/>
    </row>
    <row r="42" spans="1:19" ht="12.75" x14ac:dyDescent="0.2">
      <c r="A42" s="118"/>
      <c r="J42"/>
      <c r="K42"/>
      <c r="L42"/>
      <c r="M42"/>
      <c r="N42"/>
      <c r="O42"/>
      <c r="P42"/>
    </row>
    <row r="43" spans="1:19" ht="12.75" x14ac:dyDescent="0.2">
      <c r="A43" s="118"/>
      <c r="J43"/>
      <c r="K43"/>
      <c r="L43"/>
      <c r="M43"/>
      <c r="N43"/>
      <c r="O43"/>
      <c r="P43"/>
    </row>
    <row r="44" spans="1:19" ht="12.75" x14ac:dyDescent="0.2">
      <c r="A44" s="118"/>
      <c r="J44"/>
      <c r="K44"/>
      <c r="L44"/>
      <c r="M44"/>
      <c r="N44"/>
      <c r="O44"/>
      <c r="P44"/>
    </row>
    <row r="45" spans="1:19" ht="12.75" x14ac:dyDescent="0.2">
      <c r="A45" s="118"/>
      <c r="J45"/>
      <c r="K45"/>
      <c r="L45"/>
      <c r="M45"/>
      <c r="N45"/>
      <c r="O45"/>
      <c r="P45"/>
    </row>
    <row r="46" spans="1:19" ht="12.75" x14ac:dyDescent="0.2">
      <c r="A46" s="118"/>
      <c r="J46"/>
      <c r="K46"/>
      <c r="L46"/>
      <c r="M46"/>
      <c r="N46"/>
      <c r="O46"/>
      <c r="P46"/>
    </row>
    <row r="47" spans="1:19" ht="12.75" x14ac:dyDescent="0.2">
      <c r="A47" s="118"/>
      <c r="J47"/>
      <c r="K47"/>
      <c r="L47"/>
      <c r="M47"/>
      <c r="N47"/>
      <c r="O47"/>
      <c r="P47"/>
    </row>
    <row r="48" spans="1:19" ht="12.75" x14ac:dyDescent="0.2">
      <c r="A48" s="118"/>
      <c r="J48"/>
      <c r="K48"/>
      <c r="L48"/>
      <c r="M48"/>
      <c r="N48"/>
      <c r="O48"/>
      <c r="P48"/>
    </row>
    <row r="49" spans="10:16" ht="12.75" x14ac:dyDescent="0.2">
      <c r="J49"/>
      <c r="K49"/>
      <c r="L49"/>
      <c r="M49"/>
      <c r="N49"/>
      <c r="O49"/>
      <c r="P49"/>
    </row>
    <row r="50" spans="10:16" ht="12.75" x14ac:dyDescent="0.2">
      <c r="J50"/>
      <c r="K50"/>
      <c r="L50"/>
      <c r="M50"/>
      <c r="N50"/>
      <c r="O50"/>
      <c r="P50"/>
    </row>
    <row r="51" spans="10:16" ht="12.75" x14ac:dyDescent="0.2">
      <c r="J51"/>
      <c r="K51"/>
      <c r="L51"/>
      <c r="M51"/>
      <c r="N51"/>
      <c r="O51"/>
      <c r="P51"/>
    </row>
    <row r="52" spans="10:16" ht="12.75" x14ac:dyDescent="0.2">
      <c r="J52"/>
      <c r="K52"/>
      <c r="L52"/>
      <c r="M52"/>
      <c r="N52"/>
      <c r="O52"/>
      <c r="P52"/>
    </row>
    <row r="53" spans="10:16" ht="12.75" x14ac:dyDescent="0.2">
      <c r="J53"/>
      <c r="K53"/>
      <c r="L53"/>
      <c r="M53"/>
      <c r="N53"/>
      <c r="O53"/>
      <c r="P53"/>
    </row>
    <row r="54" spans="10:16" ht="12.75" x14ac:dyDescent="0.2">
      <c r="J54"/>
      <c r="K54"/>
      <c r="L54"/>
      <c r="M54"/>
      <c r="N54"/>
      <c r="O54"/>
      <c r="P54"/>
    </row>
    <row r="55" spans="10:16" ht="12.75" x14ac:dyDescent="0.2">
      <c r="J55"/>
      <c r="K55"/>
      <c r="L55"/>
      <c r="M55"/>
      <c r="N55"/>
      <c r="O55"/>
      <c r="P55"/>
    </row>
    <row r="56" spans="10:16" ht="12.75" x14ac:dyDescent="0.2">
      <c r="J56"/>
      <c r="K56"/>
      <c r="L56"/>
      <c r="M56"/>
      <c r="N56"/>
      <c r="O56"/>
      <c r="P56"/>
    </row>
    <row r="57" spans="10:16" ht="12.75" x14ac:dyDescent="0.2">
      <c r="J57"/>
      <c r="K57"/>
      <c r="L57"/>
      <c r="M57"/>
      <c r="N57"/>
      <c r="O57"/>
      <c r="P57"/>
    </row>
    <row r="58" spans="10:16" ht="12.75" x14ac:dyDescent="0.2">
      <c r="J58"/>
      <c r="K58"/>
      <c r="L58"/>
      <c r="M58"/>
      <c r="N58"/>
      <c r="O58"/>
      <c r="P58"/>
    </row>
    <row r="59" spans="10:16" ht="12.75" x14ac:dyDescent="0.2">
      <c r="J59"/>
      <c r="K59"/>
      <c r="L59"/>
      <c r="M59"/>
      <c r="N59"/>
      <c r="O59"/>
      <c r="P59"/>
    </row>
    <row r="60" spans="10:16" ht="12.75" x14ac:dyDescent="0.2">
      <c r="J60"/>
      <c r="K60"/>
      <c r="L60"/>
      <c r="M60"/>
      <c r="N60"/>
      <c r="O60"/>
      <c r="P60"/>
    </row>
    <row r="61" spans="10:16" ht="12.75" x14ac:dyDescent="0.2">
      <c r="J61"/>
      <c r="K61"/>
      <c r="L61"/>
      <c r="M61"/>
      <c r="N61"/>
      <c r="O61"/>
      <c r="P61"/>
    </row>
    <row r="62" spans="10:16" ht="12.75" x14ac:dyDescent="0.2">
      <c r="J62"/>
      <c r="K62"/>
      <c r="L62"/>
      <c r="M62"/>
      <c r="N62"/>
      <c r="O62"/>
      <c r="P62"/>
    </row>
    <row r="63" spans="10:16" ht="12.75" x14ac:dyDescent="0.2">
      <c r="J63"/>
      <c r="K63"/>
      <c r="L63"/>
      <c r="M63"/>
      <c r="N63"/>
      <c r="O63"/>
      <c r="P63"/>
    </row>
    <row r="64" spans="10:16" ht="12.75" x14ac:dyDescent="0.2">
      <c r="J64"/>
      <c r="K64"/>
      <c r="L64"/>
      <c r="M64"/>
      <c r="N64"/>
      <c r="O64"/>
      <c r="P64"/>
    </row>
    <row r="65" spans="10:16" ht="12.75" x14ac:dyDescent="0.2">
      <c r="J65"/>
      <c r="K65"/>
      <c r="L65"/>
      <c r="M65"/>
      <c r="N65"/>
      <c r="O65"/>
      <c r="P65"/>
    </row>
    <row r="66" spans="10:16" ht="12.75" x14ac:dyDescent="0.2">
      <c r="J66"/>
      <c r="K66"/>
      <c r="L66"/>
      <c r="M66"/>
      <c r="N66"/>
      <c r="O66"/>
      <c r="P66"/>
    </row>
    <row r="67" spans="10:16" ht="12.75" x14ac:dyDescent="0.2">
      <c r="J67"/>
      <c r="K67"/>
      <c r="L67"/>
      <c r="M67"/>
      <c r="N67"/>
      <c r="O67"/>
      <c r="P67"/>
    </row>
    <row r="68" spans="10:16" ht="12.75" x14ac:dyDescent="0.2">
      <c r="J68"/>
      <c r="K68"/>
      <c r="L68"/>
      <c r="M68"/>
      <c r="N68"/>
      <c r="O68"/>
      <c r="P68"/>
    </row>
    <row r="69" spans="10:16" ht="12.75" x14ac:dyDescent="0.2">
      <c r="J69"/>
      <c r="K69"/>
      <c r="L69"/>
      <c r="M69"/>
      <c r="N69"/>
      <c r="O69"/>
      <c r="P69"/>
    </row>
    <row r="70" spans="10:16" ht="12.75" x14ac:dyDescent="0.2">
      <c r="J70"/>
      <c r="K70"/>
      <c r="L70"/>
      <c r="M70"/>
      <c r="N70"/>
      <c r="O70"/>
      <c r="P70"/>
    </row>
    <row r="71" spans="10:16" ht="12.75" x14ac:dyDescent="0.2">
      <c r="J71"/>
      <c r="K71"/>
      <c r="L71"/>
      <c r="M71"/>
      <c r="N71"/>
      <c r="O71"/>
      <c r="P71"/>
    </row>
    <row r="72" spans="10:16" ht="12.75" x14ac:dyDescent="0.2">
      <c r="J72"/>
      <c r="K72"/>
      <c r="L72"/>
      <c r="M72"/>
      <c r="N72"/>
      <c r="O72"/>
      <c r="P72"/>
    </row>
    <row r="73" spans="10:16" ht="12.75" x14ac:dyDescent="0.2">
      <c r="J73"/>
      <c r="K73"/>
      <c r="L73"/>
      <c r="M73"/>
      <c r="N73"/>
      <c r="O73"/>
      <c r="P73"/>
    </row>
    <row r="74" spans="10:16" ht="12.75" x14ac:dyDescent="0.2">
      <c r="J74"/>
      <c r="K74"/>
      <c r="L74"/>
      <c r="M74"/>
      <c r="N74"/>
      <c r="O74"/>
      <c r="P74"/>
    </row>
    <row r="75" spans="10:16" ht="12.75" x14ac:dyDescent="0.2">
      <c r="J75"/>
      <c r="K75"/>
      <c r="L75"/>
      <c r="M75"/>
      <c r="N75"/>
      <c r="O75"/>
      <c r="P75"/>
    </row>
    <row r="76" spans="10:16" ht="12.75" x14ac:dyDescent="0.2">
      <c r="J76"/>
      <c r="K76"/>
      <c r="L76"/>
      <c r="M76"/>
      <c r="N76"/>
      <c r="O76"/>
      <c r="P76"/>
    </row>
    <row r="77" spans="10:16" ht="12.75" x14ac:dyDescent="0.2">
      <c r="J77"/>
      <c r="K77"/>
      <c r="L77"/>
      <c r="M77"/>
      <c r="N77"/>
      <c r="O77"/>
      <c r="P77"/>
    </row>
    <row r="78" spans="10:16" ht="12.75" x14ac:dyDescent="0.2">
      <c r="J78"/>
      <c r="K78"/>
      <c r="L78"/>
      <c r="M78"/>
      <c r="N78"/>
      <c r="O78"/>
      <c r="P78"/>
    </row>
    <row r="79" spans="10:16" ht="12.75" x14ac:dyDescent="0.2">
      <c r="J79"/>
      <c r="K79"/>
      <c r="L79"/>
      <c r="M79"/>
      <c r="N79"/>
      <c r="O79"/>
      <c r="P79"/>
    </row>
    <row r="80" spans="10:16" ht="12.75" x14ac:dyDescent="0.2">
      <c r="J80"/>
      <c r="K80"/>
      <c r="L80"/>
      <c r="M80"/>
      <c r="N80"/>
      <c r="O80"/>
      <c r="P80"/>
    </row>
    <row r="81" spans="10:16" ht="12.75" x14ac:dyDescent="0.2">
      <c r="J81"/>
      <c r="K81"/>
      <c r="L81"/>
      <c r="M81"/>
      <c r="N81"/>
      <c r="O81"/>
      <c r="P81"/>
    </row>
    <row r="82" spans="10:16" ht="12.75" x14ac:dyDescent="0.2">
      <c r="J82"/>
      <c r="K82"/>
      <c r="L82"/>
      <c r="M82"/>
      <c r="N82"/>
      <c r="O82"/>
      <c r="P82"/>
    </row>
    <row r="83" spans="10:16" ht="12.75" x14ac:dyDescent="0.2">
      <c r="J83"/>
      <c r="K83"/>
      <c r="L83"/>
      <c r="M83"/>
      <c r="N83"/>
      <c r="O83"/>
      <c r="P83"/>
    </row>
    <row r="84" spans="10:16" ht="12.75" x14ac:dyDescent="0.2">
      <c r="J84"/>
      <c r="K84"/>
      <c r="L84"/>
      <c r="M84"/>
      <c r="N84"/>
      <c r="O84"/>
      <c r="P84"/>
    </row>
    <row r="85" spans="10:16" ht="12.75" x14ac:dyDescent="0.2">
      <c r="J85"/>
      <c r="K85"/>
      <c r="L85"/>
      <c r="M85"/>
      <c r="N85"/>
      <c r="O85"/>
      <c r="P85"/>
    </row>
    <row r="86" spans="10:16" ht="12.75" x14ac:dyDescent="0.2">
      <c r="J86"/>
      <c r="K86"/>
      <c r="L86"/>
      <c r="M86"/>
      <c r="N86"/>
      <c r="O86"/>
      <c r="P86"/>
    </row>
    <row r="87" spans="10:16" ht="12.75" x14ac:dyDescent="0.2">
      <c r="J87"/>
      <c r="K87"/>
      <c r="L87"/>
      <c r="M87"/>
      <c r="N87"/>
      <c r="O87"/>
      <c r="P87"/>
    </row>
    <row r="88" spans="10:16" ht="12.75" x14ac:dyDescent="0.2">
      <c r="J88"/>
      <c r="K88"/>
      <c r="L88"/>
      <c r="M88"/>
      <c r="N88"/>
      <c r="O88"/>
      <c r="P88"/>
    </row>
    <row r="89" spans="10:16" ht="12.75" x14ac:dyDescent="0.2">
      <c r="J89"/>
      <c r="K89"/>
      <c r="L89"/>
      <c r="M89"/>
      <c r="N89"/>
      <c r="O89"/>
      <c r="P89"/>
    </row>
    <row r="90" spans="10:16" ht="12.75" x14ac:dyDescent="0.2">
      <c r="J90"/>
      <c r="K90"/>
      <c r="L90"/>
      <c r="M90"/>
      <c r="N90"/>
      <c r="O90"/>
      <c r="P90"/>
    </row>
    <row r="91" spans="10:16" ht="12.75" x14ac:dyDescent="0.2">
      <c r="J91"/>
      <c r="K91"/>
      <c r="L91"/>
      <c r="M91"/>
      <c r="N91"/>
      <c r="O91"/>
      <c r="P91"/>
    </row>
    <row r="92" spans="10:16" ht="12.75" x14ac:dyDescent="0.2">
      <c r="J92"/>
      <c r="K92"/>
      <c r="L92"/>
      <c r="M92"/>
      <c r="N92"/>
      <c r="O92"/>
      <c r="P92"/>
    </row>
    <row r="93" spans="10:16" ht="12.75" x14ac:dyDescent="0.2">
      <c r="J93"/>
      <c r="K93"/>
      <c r="L93"/>
      <c r="M93"/>
      <c r="N93"/>
      <c r="O93"/>
      <c r="P93"/>
    </row>
    <row r="94" spans="10:16" ht="12.75" x14ac:dyDescent="0.2">
      <c r="J94"/>
      <c r="K94"/>
      <c r="L94"/>
      <c r="M94"/>
      <c r="N94"/>
      <c r="O94"/>
      <c r="P94"/>
    </row>
    <row r="95" spans="10:16" ht="12.75" x14ac:dyDescent="0.2">
      <c r="J95"/>
      <c r="K95"/>
      <c r="L95"/>
      <c r="M95"/>
      <c r="N95"/>
      <c r="O95"/>
      <c r="P95"/>
    </row>
    <row r="96" spans="10:16" ht="12.75" x14ac:dyDescent="0.2">
      <c r="J96"/>
      <c r="K96"/>
      <c r="L96"/>
      <c r="M96"/>
      <c r="N96"/>
      <c r="O96"/>
      <c r="P96"/>
    </row>
    <row r="97" spans="10:16" ht="12.75" x14ac:dyDescent="0.2">
      <c r="J97"/>
      <c r="K97"/>
      <c r="L97"/>
      <c r="M97"/>
      <c r="N97"/>
      <c r="O97"/>
      <c r="P97"/>
    </row>
    <row r="98" spans="10:16" ht="12.75" x14ac:dyDescent="0.2">
      <c r="J98"/>
      <c r="K98"/>
      <c r="L98"/>
      <c r="M98"/>
      <c r="N98"/>
      <c r="O98"/>
      <c r="P98"/>
    </row>
    <row r="99" spans="10:16" ht="12.75" x14ac:dyDescent="0.2">
      <c r="J99"/>
      <c r="K99"/>
      <c r="L99"/>
      <c r="M99"/>
      <c r="N99"/>
      <c r="O99"/>
      <c r="P99"/>
    </row>
    <row r="100" spans="10:16" ht="12.75" x14ac:dyDescent="0.2">
      <c r="J100"/>
      <c r="K100"/>
      <c r="L100"/>
      <c r="M100"/>
      <c r="N100"/>
      <c r="O100"/>
      <c r="P100"/>
    </row>
    <row r="101" spans="10:16" ht="12.75" x14ac:dyDescent="0.2">
      <c r="J101"/>
      <c r="K101"/>
      <c r="L101"/>
      <c r="M101"/>
      <c r="N101"/>
      <c r="O101"/>
      <c r="P101"/>
    </row>
    <row r="102" spans="10:16" ht="12.75" x14ac:dyDescent="0.2">
      <c r="J102"/>
      <c r="K102"/>
      <c r="L102"/>
      <c r="M102"/>
      <c r="N102"/>
      <c r="O102"/>
      <c r="P102"/>
    </row>
    <row r="103" spans="10:16" ht="12.75" x14ac:dyDescent="0.2">
      <c r="J103"/>
      <c r="K103"/>
      <c r="L103"/>
      <c r="M103"/>
      <c r="N103"/>
      <c r="O103"/>
      <c r="P103"/>
    </row>
    <row r="104" spans="10:16" ht="12.75" x14ac:dyDescent="0.2">
      <c r="J104"/>
      <c r="K104"/>
      <c r="L104"/>
      <c r="M104"/>
      <c r="N104"/>
      <c r="O104"/>
      <c r="P104"/>
    </row>
    <row r="105" spans="10:16" ht="12.75" x14ac:dyDescent="0.2">
      <c r="J105"/>
      <c r="K105"/>
      <c r="L105"/>
      <c r="M105"/>
      <c r="N105"/>
      <c r="O105"/>
      <c r="P105"/>
    </row>
    <row r="106" spans="10:16" ht="12.75" x14ac:dyDescent="0.2">
      <c r="J106"/>
      <c r="K106"/>
      <c r="L106"/>
      <c r="M106"/>
      <c r="N106"/>
      <c r="O106"/>
      <c r="P106"/>
    </row>
    <row r="107" spans="10:16" ht="12.75" x14ac:dyDescent="0.2">
      <c r="J107"/>
      <c r="K107"/>
      <c r="L107"/>
      <c r="M107"/>
      <c r="N107"/>
      <c r="O107"/>
      <c r="P107"/>
    </row>
    <row r="108" spans="10:16" ht="12.75" x14ac:dyDescent="0.2">
      <c r="J108"/>
      <c r="K108"/>
      <c r="L108"/>
      <c r="M108"/>
      <c r="N108"/>
      <c r="O108"/>
      <c r="P108"/>
    </row>
    <row r="109" spans="10:16" ht="12.75" x14ac:dyDescent="0.2">
      <c r="J109"/>
      <c r="K109"/>
      <c r="L109"/>
      <c r="M109"/>
      <c r="N109"/>
      <c r="O109"/>
      <c r="P109"/>
    </row>
    <row r="110" spans="10:16" ht="12.75" x14ac:dyDescent="0.2">
      <c r="J110"/>
      <c r="K110"/>
      <c r="L110"/>
      <c r="M110"/>
      <c r="N110"/>
      <c r="O110"/>
      <c r="P110"/>
    </row>
    <row r="111" spans="10:16" ht="12.75" x14ac:dyDescent="0.2">
      <c r="J111"/>
      <c r="K111"/>
      <c r="L111"/>
      <c r="M111"/>
      <c r="N111"/>
      <c r="O111"/>
      <c r="P111"/>
    </row>
    <row r="112" spans="10:16" ht="12.75" x14ac:dyDescent="0.2">
      <c r="J112"/>
      <c r="K112"/>
      <c r="L112"/>
      <c r="M112"/>
      <c r="N112"/>
      <c r="O112"/>
      <c r="P112"/>
    </row>
    <row r="113" spans="10:16" ht="12.75" x14ac:dyDescent="0.2">
      <c r="J113"/>
      <c r="K113"/>
      <c r="L113"/>
      <c r="M113"/>
      <c r="N113"/>
      <c r="O113"/>
      <c r="P113"/>
    </row>
    <row r="114" spans="10:16" ht="12.75" x14ac:dyDescent="0.2">
      <c r="J114"/>
      <c r="K114"/>
      <c r="L114"/>
      <c r="M114"/>
      <c r="N114"/>
      <c r="O114"/>
      <c r="P114"/>
    </row>
    <row r="115" spans="10:16" ht="12.75" x14ac:dyDescent="0.2">
      <c r="J115"/>
      <c r="K115"/>
      <c r="L115"/>
      <c r="M115"/>
      <c r="N115"/>
      <c r="O115"/>
      <c r="P115"/>
    </row>
    <row r="116" spans="10:16" ht="12.75" x14ac:dyDescent="0.2">
      <c r="J116"/>
      <c r="K116"/>
      <c r="L116"/>
      <c r="M116"/>
      <c r="N116"/>
      <c r="O116"/>
      <c r="P116"/>
    </row>
    <row r="117" spans="10:16" ht="12.75" x14ac:dyDescent="0.2">
      <c r="J117"/>
      <c r="K117"/>
      <c r="L117"/>
      <c r="M117"/>
      <c r="N117"/>
      <c r="O117"/>
      <c r="P117"/>
    </row>
    <row r="118" spans="10:16" ht="12.75" x14ac:dyDescent="0.2">
      <c r="J118"/>
      <c r="K118"/>
      <c r="L118"/>
      <c r="M118"/>
      <c r="N118"/>
      <c r="O118"/>
      <c r="P118"/>
    </row>
  </sheetData>
  <mergeCells count="2">
    <mergeCell ref="J3:K3"/>
    <mergeCell ref="B3:F3"/>
  </mergeCells>
  <phoneticPr fontId="1" type="noConversion"/>
  <pageMargins left="0.75" right="0.75" top="1" bottom="1" header="0.5" footer="0.5"/>
  <pageSetup scale="98" orientation="landscape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0"/>
  <sheetViews>
    <sheetView view="pageLayout" zoomScaleNormal="100" workbookViewId="0">
      <selection activeCell="O9" sqref="O9"/>
    </sheetView>
  </sheetViews>
  <sheetFormatPr defaultRowHeight="10.5" x14ac:dyDescent="0.15"/>
  <cols>
    <col min="1" max="1" width="7.7109375" style="168" customWidth="1"/>
    <col min="2" max="2" width="7.7109375" style="169" customWidth="1"/>
    <col min="3" max="3" width="7.28515625" style="169" customWidth="1"/>
    <col min="4" max="4" width="12.140625" style="169" customWidth="1"/>
    <col min="5" max="5" width="10.42578125" style="169" customWidth="1"/>
    <col min="6" max="6" width="7.5703125" style="170" customWidth="1"/>
    <col min="7" max="7" width="7.28515625" style="170" customWidth="1"/>
    <col min="8" max="8" width="7.42578125" style="170" customWidth="1"/>
    <col min="9" max="9" width="6.7109375" style="170" customWidth="1"/>
    <col min="10" max="10" width="8.5703125" style="170" customWidth="1"/>
    <col min="11" max="12" width="6.7109375" style="170" customWidth="1"/>
    <col min="13" max="13" width="8.7109375" style="170" customWidth="1"/>
    <col min="14" max="15" width="6.7109375" style="170" customWidth="1"/>
    <col min="16" max="16" width="12.85546875" style="170" customWidth="1"/>
    <col min="17" max="19" width="9.140625" style="170"/>
    <col min="20" max="28" width="9.140625" style="168"/>
    <col min="29" max="16384" width="9.140625" style="173"/>
  </cols>
  <sheetData>
    <row r="1" spans="1:73" ht="12.75" x14ac:dyDescent="0.2">
      <c r="J1" s="171"/>
      <c r="K1" s="171"/>
      <c r="L1" s="171"/>
      <c r="M1" s="171"/>
      <c r="N1" s="171"/>
      <c r="O1" s="171"/>
      <c r="P1" s="171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</row>
    <row r="2" spans="1:73" ht="19.5" x14ac:dyDescent="0.35">
      <c r="A2" s="174" t="s">
        <v>555</v>
      </c>
      <c r="B2" s="175"/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</row>
    <row r="3" spans="1:73" ht="12.75" x14ac:dyDescent="0.2">
      <c r="L3" s="177"/>
      <c r="M3" s="178" t="s">
        <v>377</v>
      </c>
      <c r="N3" s="177"/>
      <c r="O3" s="177"/>
      <c r="P3" s="179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</row>
    <row r="4" spans="1:73" ht="12.75" x14ac:dyDescent="0.2">
      <c r="A4" s="180" t="s">
        <v>0</v>
      </c>
      <c r="C4" s="679" t="str">
        <f>'T1A - Site Summary'!C3</f>
        <v>DEP BMC</v>
      </c>
      <c r="D4" s="679"/>
      <c r="E4" s="679"/>
      <c r="F4" s="679"/>
      <c r="G4" s="181"/>
      <c r="H4" s="180" t="s">
        <v>9</v>
      </c>
      <c r="J4" s="182">
        <f>'T1A - Site Summary'!C6</f>
        <v>123456789</v>
      </c>
      <c r="K4" s="182"/>
      <c r="L4" s="182"/>
      <c r="M4" s="183" t="s">
        <v>67</v>
      </c>
      <c r="N4" s="177"/>
      <c r="O4" s="177"/>
      <c r="P4" s="183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</row>
    <row r="5" spans="1:73" ht="12.75" x14ac:dyDescent="0.2">
      <c r="L5" s="177"/>
      <c r="M5" s="21" t="s">
        <v>378</v>
      </c>
      <c r="N5" s="177"/>
      <c r="O5" s="177"/>
      <c r="P5" s="184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</row>
    <row r="6" spans="1:73" s="168" customFormat="1" ht="13.5" thickBot="1" x14ac:dyDescent="0.25">
      <c r="B6" s="169"/>
      <c r="C6" s="169"/>
      <c r="D6" s="169"/>
      <c r="E6" s="169"/>
      <c r="F6" s="170"/>
      <c r="G6" s="170"/>
      <c r="H6" s="170"/>
      <c r="I6" s="170"/>
      <c r="J6" s="171"/>
      <c r="K6" s="171"/>
      <c r="L6" s="171"/>
      <c r="M6" s="591" t="s">
        <v>109</v>
      </c>
      <c r="N6" s="171"/>
      <c r="O6" s="171"/>
      <c r="P6" s="171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</row>
    <row r="7" spans="1:73" s="193" customFormat="1" ht="12" customHeight="1" x14ac:dyDescent="0.2">
      <c r="A7" s="185" t="s">
        <v>68</v>
      </c>
      <c r="B7" s="186"/>
      <c r="C7" s="186" t="s">
        <v>42</v>
      </c>
      <c r="D7" s="187" t="s">
        <v>22</v>
      </c>
      <c r="E7" s="188" t="s">
        <v>69</v>
      </c>
      <c r="F7" s="189"/>
      <c r="G7" s="190"/>
      <c r="H7" s="190" t="s">
        <v>70</v>
      </c>
      <c r="I7" s="191" t="s">
        <v>40</v>
      </c>
      <c r="J7" s="190" t="s">
        <v>40</v>
      </c>
      <c r="K7" s="190"/>
      <c r="L7" s="190"/>
      <c r="M7" s="190" t="s">
        <v>71</v>
      </c>
      <c r="N7" s="190" t="s">
        <v>40</v>
      </c>
      <c r="O7" s="190"/>
      <c r="P7" s="192" t="s">
        <v>108</v>
      </c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</row>
    <row r="8" spans="1:73" s="193" customFormat="1" ht="12" customHeight="1" thickBot="1" x14ac:dyDescent="0.25">
      <c r="A8" s="194" t="s">
        <v>72</v>
      </c>
      <c r="B8" s="195" t="s">
        <v>7</v>
      </c>
      <c r="C8" s="195" t="s">
        <v>49</v>
      </c>
      <c r="D8" s="195" t="s">
        <v>32</v>
      </c>
      <c r="E8" s="195" t="s">
        <v>31</v>
      </c>
      <c r="F8" s="196" t="s">
        <v>8</v>
      </c>
      <c r="G8" s="196" t="s">
        <v>73</v>
      </c>
      <c r="H8" s="196" t="s">
        <v>8</v>
      </c>
      <c r="I8" s="196" t="s">
        <v>74</v>
      </c>
      <c r="J8" s="197" t="s">
        <v>75</v>
      </c>
      <c r="K8" s="196" t="s">
        <v>2</v>
      </c>
      <c r="L8" s="196" t="s">
        <v>76</v>
      </c>
      <c r="M8" s="196" t="s">
        <v>77</v>
      </c>
      <c r="N8" s="196" t="s">
        <v>77</v>
      </c>
      <c r="O8" s="196" t="s">
        <v>557</v>
      </c>
      <c r="P8" s="198" t="s">
        <v>556</v>
      </c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</row>
    <row r="9" spans="1:73" s="168" customFormat="1" ht="12.75" x14ac:dyDescent="0.2">
      <c r="A9" s="384"/>
      <c r="B9" s="385"/>
      <c r="C9" s="385"/>
      <c r="D9" s="385"/>
      <c r="E9" s="385"/>
      <c r="F9" s="386"/>
      <c r="G9" s="386"/>
      <c r="H9" s="386"/>
      <c r="I9" s="386"/>
      <c r="J9" s="386"/>
      <c r="K9" s="386"/>
      <c r="L9" s="386"/>
      <c r="M9" s="386"/>
      <c r="N9" s="387"/>
      <c r="O9" s="387"/>
      <c r="P9" s="388" t="str">
        <f>IF(B9="","",'T5 - GWR Analytical'!E9*J9*3.785*(1/1000000)*(1/1000)*2.2)</f>
        <v/>
      </c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</row>
    <row r="10" spans="1:73" s="168" customFormat="1" ht="12.75" x14ac:dyDescent="0.2">
      <c r="A10" s="204"/>
      <c r="B10" s="199"/>
      <c r="C10" s="199"/>
      <c r="D10" s="199"/>
      <c r="E10" s="199"/>
      <c r="F10" s="200"/>
      <c r="G10" s="200"/>
      <c r="H10" s="200"/>
      <c r="I10" s="200"/>
      <c r="J10" s="200"/>
      <c r="K10" s="200"/>
      <c r="L10" s="200"/>
      <c r="M10" s="200"/>
      <c r="N10" s="201"/>
      <c r="O10" s="201"/>
      <c r="P10" s="202" t="str">
        <f>IF(B10="","",(E10-E9)*((0.5*(J9+J10))*3.785*(1/1000000)*(1/1000)*2.2))</f>
        <v/>
      </c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</row>
    <row r="11" spans="1:73" s="168" customFormat="1" ht="12.75" x14ac:dyDescent="0.2">
      <c r="A11" s="204"/>
      <c r="B11" s="199"/>
      <c r="C11" s="199"/>
      <c r="D11" s="199"/>
      <c r="E11" s="199"/>
      <c r="F11" s="200"/>
      <c r="G11" s="200"/>
      <c r="H11" s="200"/>
      <c r="I11" s="200"/>
      <c r="J11" s="200"/>
      <c r="K11" s="200"/>
      <c r="L11" s="200"/>
      <c r="M11" s="200"/>
      <c r="N11" s="201"/>
      <c r="O11" s="201"/>
      <c r="P11" s="202" t="str">
        <f>IF(B11="","",((E11-E10)*((0.5*(J10+J11))*3.785*(1/1000000)*(1/1000)*2.2))+P10)</f>
        <v/>
      </c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</row>
    <row r="12" spans="1:73" s="168" customFormat="1" ht="12.75" x14ac:dyDescent="0.2">
      <c r="A12" s="204"/>
      <c r="B12" s="199"/>
      <c r="C12" s="199"/>
      <c r="D12" s="199"/>
      <c r="E12" s="199"/>
      <c r="F12" s="200"/>
      <c r="G12" s="200"/>
      <c r="H12" s="200"/>
      <c r="I12" s="200"/>
      <c r="J12" s="200"/>
      <c r="K12" s="200"/>
      <c r="L12" s="200"/>
      <c r="M12" s="200"/>
      <c r="N12" s="201"/>
      <c r="O12" s="201"/>
      <c r="P12" s="202" t="str">
        <f t="shared" ref="P12:P38" si="0">IF(B12="","",((E12-E11)*((0.5*(J11+J12))*3.785*(1/1000000)*(1/1000)*2.2))+P11)</f>
        <v/>
      </c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</row>
    <row r="13" spans="1:73" s="168" customFormat="1" ht="12.75" x14ac:dyDescent="0.2">
      <c r="A13" s="204"/>
      <c r="B13" s="199"/>
      <c r="C13" s="199"/>
      <c r="D13" s="199"/>
      <c r="E13" s="199"/>
      <c r="F13" s="200"/>
      <c r="G13" s="200"/>
      <c r="H13" s="200"/>
      <c r="I13" s="200"/>
      <c r="J13" s="200"/>
      <c r="K13" s="200"/>
      <c r="L13" s="200"/>
      <c r="M13" s="200"/>
      <c r="N13" s="201"/>
      <c r="O13" s="201"/>
      <c r="P13" s="202" t="str">
        <f t="shared" si="0"/>
        <v/>
      </c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</row>
    <row r="14" spans="1:73" s="168" customFormat="1" ht="12.75" x14ac:dyDescent="0.2">
      <c r="A14" s="204"/>
      <c r="B14" s="199"/>
      <c r="C14" s="199"/>
      <c r="D14" s="199"/>
      <c r="E14" s="199"/>
      <c r="F14" s="200"/>
      <c r="G14" s="200"/>
      <c r="H14" s="200"/>
      <c r="I14" s="200"/>
      <c r="J14" s="200"/>
      <c r="K14" s="200"/>
      <c r="L14" s="200"/>
      <c r="M14" s="200"/>
      <c r="N14" s="201"/>
      <c r="O14" s="201"/>
      <c r="P14" s="202" t="str">
        <f t="shared" si="0"/>
        <v/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</row>
    <row r="15" spans="1:73" s="168" customFormat="1" ht="12.75" x14ac:dyDescent="0.2">
      <c r="A15" s="204"/>
      <c r="B15" s="199"/>
      <c r="C15" s="199"/>
      <c r="D15" s="199"/>
      <c r="E15" s="199"/>
      <c r="F15" s="200"/>
      <c r="G15" s="200"/>
      <c r="H15" s="200"/>
      <c r="I15" s="200"/>
      <c r="J15" s="200"/>
      <c r="K15" s="200"/>
      <c r="L15" s="200"/>
      <c r="M15" s="200"/>
      <c r="N15" s="201"/>
      <c r="O15" s="201"/>
      <c r="P15" s="202" t="str">
        <f t="shared" si="0"/>
        <v/>
      </c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</row>
    <row r="16" spans="1:73" s="168" customFormat="1" ht="12.75" x14ac:dyDescent="0.2">
      <c r="A16" s="204"/>
      <c r="B16" s="199"/>
      <c r="C16" s="199"/>
      <c r="D16" s="199"/>
      <c r="E16" s="199"/>
      <c r="F16" s="200"/>
      <c r="G16" s="200"/>
      <c r="H16" s="200"/>
      <c r="I16" s="200"/>
      <c r="J16" s="200"/>
      <c r="K16" s="200"/>
      <c r="L16" s="200"/>
      <c r="M16" s="200"/>
      <c r="N16" s="201"/>
      <c r="O16" s="201"/>
      <c r="P16" s="202" t="str">
        <f t="shared" si="0"/>
        <v/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</row>
    <row r="17" spans="1:73" s="168" customFormat="1" ht="12.75" x14ac:dyDescent="0.2">
      <c r="A17" s="204"/>
      <c r="B17" s="199"/>
      <c r="C17" s="199"/>
      <c r="D17" s="199"/>
      <c r="E17" s="199"/>
      <c r="F17" s="200"/>
      <c r="G17" s="200"/>
      <c r="H17" s="200"/>
      <c r="I17" s="200"/>
      <c r="J17" s="200"/>
      <c r="K17" s="200"/>
      <c r="L17" s="200"/>
      <c r="M17" s="200"/>
      <c r="N17" s="201"/>
      <c r="O17" s="201"/>
      <c r="P17" s="202" t="str">
        <f t="shared" si="0"/>
        <v/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</row>
    <row r="18" spans="1:73" s="168" customFormat="1" ht="13.5" thickBot="1" x14ac:dyDescent="0.25">
      <c r="A18" s="389"/>
      <c r="B18" s="390"/>
      <c r="C18" s="390"/>
      <c r="D18" s="390"/>
      <c r="E18" s="390"/>
      <c r="F18" s="391"/>
      <c r="G18" s="391"/>
      <c r="H18" s="391"/>
      <c r="I18" s="391"/>
      <c r="J18" s="391"/>
      <c r="K18" s="391"/>
      <c r="L18" s="391"/>
      <c r="M18" s="391"/>
      <c r="N18" s="392"/>
      <c r="O18" s="392"/>
      <c r="P18" s="393" t="str">
        <f t="shared" si="0"/>
        <v/>
      </c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</row>
    <row r="19" spans="1:73" s="168" customFormat="1" ht="12.75" x14ac:dyDescent="0.2">
      <c r="A19" s="384"/>
      <c r="B19" s="385"/>
      <c r="C19" s="385"/>
      <c r="D19" s="385"/>
      <c r="E19" s="385"/>
      <c r="F19" s="386"/>
      <c r="G19" s="386"/>
      <c r="H19" s="386"/>
      <c r="I19" s="386"/>
      <c r="J19" s="386"/>
      <c r="K19" s="386"/>
      <c r="L19" s="386"/>
      <c r="M19" s="386"/>
      <c r="N19" s="387"/>
      <c r="O19" s="387"/>
      <c r="P19" s="388" t="str">
        <f t="shared" si="0"/>
        <v/>
      </c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</row>
    <row r="20" spans="1:73" s="168" customFormat="1" ht="12.75" x14ac:dyDescent="0.2">
      <c r="A20" s="204"/>
      <c r="B20" s="199"/>
      <c r="C20" s="199"/>
      <c r="D20" s="199"/>
      <c r="E20" s="199"/>
      <c r="F20" s="200"/>
      <c r="G20" s="200"/>
      <c r="H20" s="200"/>
      <c r="I20" s="200"/>
      <c r="J20" s="200"/>
      <c r="K20" s="200"/>
      <c r="L20" s="200"/>
      <c r="M20" s="200"/>
      <c r="N20" s="201"/>
      <c r="O20" s="201"/>
      <c r="P20" s="202" t="str">
        <f t="shared" si="0"/>
        <v/>
      </c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</row>
    <row r="21" spans="1:73" s="168" customFormat="1" ht="12.75" x14ac:dyDescent="0.2">
      <c r="A21" s="204"/>
      <c r="B21" s="199"/>
      <c r="C21" s="199"/>
      <c r="D21" s="199"/>
      <c r="E21" s="199"/>
      <c r="F21" s="200"/>
      <c r="G21" s="200"/>
      <c r="H21" s="200"/>
      <c r="I21" s="200"/>
      <c r="J21" s="200"/>
      <c r="K21" s="200"/>
      <c r="L21" s="200"/>
      <c r="M21" s="200"/>
      <c r="N21" s="201"/>
      <c r="O21" s="201"/>
      <c r="P21" s="202" t="str">
        <f t="shared" si="0"/>
        <v/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</row>
    <row r="22" spans="1:73" s="168" customFormat="1" ht="12.75" x14ac:dyDescent="0.2">
      <c r="A22" s="204"/>
      <c r="B22" s="199"/>
      <c r="C22" s="199"/>
      <c r="D22" s="199"/>
      <c r="E22" s="199"/>
      <c r="F22" s="200"/>
      <c r="G22" s="200"/>
      <c r="H22" s="200"/>
      <c r="I22" s="200"/>
      <c r="J22" s="200"/>
      <c r="K22" s="200"/>
      <c r="L22" s="200"/>
      <c r="M22" s="200"/>
      <c r="N22" s="201"/>
      <c r="O22" s="201"/>
      <c r="P22" s="202" t="str">
        <f t="shared" si="0"/>
        <v/>
      </c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</row>
    <row r="23" spans="1:73" s="168" customFormat="1" ht="12.75" x14ac:dyDescent="0.2">
      <c r="A23" s="204"/>
      <c r="B23" s="199"/>
      <c r="C23" s="199"/>
      <c r="D23" s="199"/>
      <c r="E23" s="199"/>
      <c r="F23" s="200"/>
      <c r="G23" s="200"/>
      <c r="H23" s="200"/>
      <c r="I23" s="200"/>
      <c r="J23" s="200"/>
      <c r="K23" s="200"/>
      <c r="L23" s="200"/>
      <c r="M23" s="200"/>
      <c r="N23" s="201"/>
      <c r="O23" s="201"/>
      <c r="P23" s="202" t="str">
        <f t="shared" si="0"/>
        <v/>
      </c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</row>
    <row r="24" spans="1:73" s="168" customFormat="1" ht="12.75" x14ac:dyDescent="0.2">
      <c r="A24" s="204"/>
      <c r="B24" s="199"/>
      <c r="C24" s="199"/>
      <c r="D24" s="199"/>
      <c r="E24" s="199"/>
      <c r="F24" s="200"/>
      <c r="G24" s="200"/>
      <c r="H24" s="200"/>
      <c r="I24" s="200"/>
      <c r="J24" s="200"/>
      <c r="K24" s="200"/>
      <c r="L24" s="200"/>
      <c r="M24" s="200"/>
      <c r="N24" s="201"/>
      <c r="O24" s="201"/>
      <c r="P24" s="202" t="str">
        <f t="shared" si="0"/>
        <v/>
      </c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</row>
    <row r="25" spans="1:73" s="168" customFormat="1" ht="12.75" x14ac:dyDescent="0.2">
      <c r="A25" s="204"/>
      <c r="B25" s="199"/>
      <c r="C25" s="199"/>
      <c r="D25" s="199"/>
      <c r="E25" s="199"/>
      <c r="F25" s="200"/>
      <c r="G25" s="200"/>
      <c r="H25" s="200"/>
      <c r="I25" s="200"/>
      <c r="J25" s="200"/>
      <c r="K25" s="200"/>
      <c r="L25" s="200"/>
      <c r="M25" s="200"/>
      <c r="N25" s="201"/>
      <c r="O25" s="201"/>
      <c r="P25" s="202" t="str">
        <f t="shared" si="0"/>
        <v/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</row>
    <row r="26" spans="1:73" s="168" customFormat="1" ht="12.75" x14ac:dyDescent="0.2">
      <c r="A26" s="204"/>
      <c r="B26" s="199"/>
      <c r="C26" s="199"/>
      <c r="D26" s="199"/>
      <c r="E26" s="199"/>
      <c r="F26" s="200"/>
      <c r="G26" s="200"/>
      <c r="H26" s="200"/>
      <c r="I26" s="200"/>
      <c r="J26" s="200"/>
      <c r="K26" s="200"/>
      <c r="L26" s="200"/>
      <c r="M26" s="200"/>
      <c r="N26" s="201"/>
      <c r="O26" s="201"/>
      <c r="P26" s="202" t="str">
        <f t="shared" si="0"/>
        <v/>
      </c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</row>
    <row r="27" spans="1:73" s="168" customFormat="1" ht="12.75" x14ac:dyDescent="0.2">
      <c r="A27" s="204"/>
      <c r="B27" s="199"/>
      <c r="C27" s="199"/>
      <c r="D27" s="199"/>
      <c r="E27" s="199"/>
      <c r="F27" s="200"/>
      <c r="G27" s="200"/>
      <c r="H27" s="200"/>
      <c r="I27" s="200"/>
      <c r="J27" s="200"/>
      <c r="K27" s="200"/>
      <c r="L27" s="200"/>
      <c r="M27" s="200"/>
      <c r="N27" s="201"/>
      <c r="O27" s="201"/>
      <c r="P27" s="202" t="str">
        <f t="shared" si="0"/>
        <v/>
      </c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</row>
    <row r="28" spans="1:73" s="168" customFormat="1" ht="10.5" customHeight="1" thickBot="1" x14ac:dyDescent="0.25">
      <c r="A28" s="205"/>
      <c r="B28" s="206"/>
      <c r="C28" s="206"/>
      <c r="D28" s="206"/>
      <c r="E28" s="206"/>
      <c r="F28" s="207"/>
      <c r="G28" s="207"/>
      <c r="H28" s="207"/>
      <c r="I28" s="207"/>
      <c r="J28" s="207"/>
      <c r="K28" s="207"/>
      <c r="L28" s="207"/>
      <c r="M28" s="207"/>
      <c r="N28" s="208"/>
      <c r="O28" s="208"/>
      <c r="P28" s="209" t="str">
        <f t="shared" si="0"/>
        <v/>
      </c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</row>
    <row r="29" spans="1:73" s="168" customFormat="1" ht="12.75" x14ac:dyDescent="0.2">
      <c r="A29" s="384"/>
      <c r="B29" s="385"/>
      <c r="C29" s="385"/>
      <c r="D29" s="385"/>
      <c r="E29" s="385"/>
      <c r="F29" s="386"/>
      <c r="G29" s="386"/>
      <c r="H29" s="386"/>
      <c r="I29" s="386"/>
      <c r="J29" s="386"/>
      <c r="K29" s="386"/>
      <c r="L29" s="386"/>
      <c r="M29" s="386"/>
      <c r="N29" s="387"/>
      <c r="O29" s="387"/>
      <c r="P29" s="388" t="str">
        <f t="shared" si="0"/>
        <v/>
      </c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</row>
    <row r="30" spans="1:73" s="168" customFormat="1" ht="12.75" x14ac:dyDescent="0.2">
      <c r="A30" s="204"/>
      <c r="B30" s="199"/>
      <c r="C30" s="199"/>
      <c r="D30" s="199"/>
      <c r="E30" s="199"/>
      <c r="F30" s="200"/>
      <c r="G30" s="200"/>
      <c r="H30" s="200"/>
      <c r="I30" s="200"/>
      <c r="J30" s="200"/>
      <c r="K30" s="200"/>
      <c r="L30" s="200"/>
      <c r="M30" s="200"/>
      <c r="N30" s="201"/>
      <c r="O30" s="201"/>
      <c r="P30" s="202" t="str">
        <f t="shared" si="0"/>
        <v/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</row>
    <row r="31" spans="1:73" s="168" customFormat="1" ht="12.75" x14ac:dyDescent="0.2">
      <c r="A31" s="204"/>
      <c r="B31" s="199"/>
      <c r="C31" s="199"/>
      <c r="D31" s="199"/>
      <c r="E31" s="199"/>
      <c r="F31" s="200"/>
      <c r="G31" s="200"/>
      <c r="H31" s="200"/>
      <c r="I31" s="200"/>
      <c r="J31" s="200"/>
      <c r="K31" s="200"/>
      <c r="L31" s="200"/>
      <c r="M31" s="200"/>
      <c r="N31" s="201"/>
      <c r="O31" s="201"/>
      <c r="P31" s="202" t="str">
        <f t="shared" si="0"/>
        <v/>
      </c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</row>
    <row r="32" spans="1:73" s="168" customFormat="1" ht="12.75" x14ac:dyDescent="0.2">
      <c r="A32" s="204"/>
      <c r="B32" s="199"/>
      <c r="C32" s="199"/>
      <c r="D32" s="199"/>
      <c r="E32" s="199"/>
      <c r="F32" s="200"/>
      <c r="G32" s="200"/>
      <c r="H32" s="200"/>
      <c r="I32" s="200"/>
      <c r="J32" s="200"/>
      <c r="K32" s="200"/>
      <c r="L32" s="200"/>
      <c r="M32" s="200"/>
      <c r="N32" s="201"/>
      <c r="O32" s="201"/>
      <c r="P32" s="202" t="str">
        <f t="shared" si="0"/>
        <v/>
      </c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</row>
    <row r="33" spans="1:73" s="168" customFormat="1" ht="12.75" x14ac:dyDescent="0.2">
      <c r="A33" s="204"/>
      <c r="B33" s="199"/>
      <c r="C33" s="199"/>
      <c r="D33" s="199"/>
      <c r="E33" s="199"/>
      <c r="F33" s="200"/>
      <c r="G33" s="200"/>
      <c r="H33" s="200"/>
      <c r="I33" s="200"/>
      <c r="J33" s="200"/>
      <c r="K33" s="200"/>
      <c r="L33" s="200"/>
      <c r="M33" s="200"/>
      <c r="N33" s="201"/>
      <c r="O33" s="201"/>
      <c r="P33" s="202" t="str">
        <f t="shared" si="0"/>
        <v/>
      </c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</row>
    <row r="34" spans="1:73" s="210" customFormat="1" ht="12.75" x14ac:dyDescent="0.2">
      <c r="A34" s="204"/>
      <c r="B34" s="199"/>
      <c r="C34" s="199"/>
      <c r="D34" s="199"/>
      <c r="E34" s="199"/>
      <c r="F34" s="200"/>
      <c r="G34" s="200"/>
      <c r="H34" s="200"/>
      <c r="I34" s="200"/>
      <c r="J34" s="200"/>
      <c r="K34" s="200"/>
      <c r="L34" s="200"/>
      <c r="M34" s="200"/>
      <c r="N34" s="201"/>
      <c r="O34" s="201"/>
      <c r="P34" s="202" t="str">
        <f t="shared" si="0"/>
        <v/>
      </c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</row>
    <row r="35" spans="1:73" s="210" customFormat="1" ht="12.75" x14ac:dyDescent="0.2">
      <c r="A35" s="204"/>
      <c r="B35" s="199"/>
      <c r="C35" s="199"/>
      <c r="D35" s="199"/>
      <c r="E35" s="199"/>
      <c r="F35" s="200"/>
      <c r="G35" s="200"/>
      <c r="H35" s="200"/>
      <c r="I35" s="200"/>
      <c r="J35" s="200"/>
      <c r="K35" s="200"/>
      <c r="L35" s="200"/>
      <c r="M35" s="200"/>
      <c r="N35" s="201"/>
      <c r="O35" s="201"/>
      <c r="P35" s="202" t="str">
        <f t="shared" si="0"/>
        <v/>
      </c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</row>
    <row r="36" spans="1:73" s="210" customFormat="1" ht="12.75" x14ac:dyDescent="0.2">
      <c r="A36" s="204"/>
      <c r="B36" s="199"/>
      <c r="C36" s="199"/>
      <c r="D36" s="199"/>
      <c r="E36" s="199"/>
      <c r="F36" s="200"/>
      <c r="G36" s="200"/>
      <c r="H36" s="200"/>
      <c r="I36" s="200"/>
      <c r="J36" s="200"/>
      <c r="K36" s="200"/>
      <c r="L36" s="200"/>
      <c r="M36" s="200"/>
      <c r="N36" s="201"/>
      <c r="O36" s="201"/>
      <c r="P36" s="202" t="str">
        <f t="shared" si="0"/>
        <v/>
      </c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</row>
    <row r="37" spans="1:73" s="210" customFormat="1" ht="12.75" x14ac:dyDescent="0.2">
      <c r="A37" s="204"/>
      <c r="B37" s="199"/>
      <c r="C37" s="199"/>
      <c r="D37" s="199"/>
      <c r="E37" s="199"/>
      <c r="F37" s="200"/>
      <c r="G37" s="200"/>
      <c r="H37" s="200"/>
      <c r="I37" s="200"/>
      <c r="J37" s="200"/>
      <c r="K37" s="200"/>
      <c r="L37" s="200"/>
      <c r="M37" s="200"/>
      <c r="N37" s="201"/>
      <c r="O37" s="201"/>
      <c r="P37" s="202" t="str">
        <f t="shared" si="0"/>
        <v/>
      </c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</row>
    <row r="38" spans="1:73" s="168" customFormat="1" ht="13.5" thickBot="1" x14ac:dyDescent="0.25">
      <c r="A38" s="211"/>
      <c r="B38" s="206"/>
      <c r="C38" s="206"/>
      <c r="D38" s="206"/>
      <c r="E38" s="206"/>
      <c r="F38" s="207"/>
      <c r="G38" s="207"/>
      <c r="H38" s="207"/>
      <c r="I38" s="207"/>
      <c r="J38" s="207"/>
      <c r="K38" s="207"/>
      <c r="L38" s="207"/>
      <c r="M38" s="207"/>
      <c r="N38" s="208"/>
      <c r="O38" s="208"/>
      <c r="P38" s="209" t="str">
        <f t="shared" si="0"/>
        <v/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</row>
    <row r="39" spans="1:73" ht="12.75" x14ac:dyDescent="0.2"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</row>
    <row r="40" spans="1:73" ht="12.75" x14ac:dyDescent="0.2"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</row>
    <row r="41" spans="1:73" ht="12.75" x14ac:dyDescent="0.2"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</row>
    <row r="42" spans="1:73" ht="12.75" x14ac:dyDescent="0.2"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</row>
    <row r="43" spans="1:73" ht="12.75" x14ac:dyDescent="0.2"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</row>
    <row r="44" spans="1:73" ht="12.75" x14ac:dyDescent="0.2"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</row>
    <row r="45" spans="1:73" ht="12.75" x14ac:dyDescent="0.2"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</row>
    <row r="46" spans="1:73" ht="12.75" x14ac:dyDescent="0.2"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</row>
    <row r="47" spans="1:73" ht="12.75" x14ac:dyDescent="0.2"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</row>
    <row r="48" spans="1:73" ht="12.75" x14ac:dyDescent="0.2"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</row>
    <row r="49" spans="17:73" ht="12.75" x14ac:dyDescent="0.2"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</row>
    <row r="50" spans="17:73" ht="12.75" x14ac:dyDescent="0.2"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</row>
    <row r="51" spans="17:73" ht="12.75" x14ac:dyDescent="0.2"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</row>
    <row r="52" spans="17:73" ht="12.75" x14ac:dyDescent="0.2"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</row>
    <row r="53" spans="17:73" ht="12.75" x14ac:dyDescent="0.2"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</row>
    <row r="54" spans="17:73" ht="12.75" x14ac:dyDescent="0.2"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</row>
    <row r="55" spans="17:73" ht="12.75" x14ac:dyDescent="0.2"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</row>
    <row r="56" spans="17:73" ht="12.75" x14ac:dyDescent="0.2"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</row>
    <row r="57" spans="17:73" ht="12.75" x14ac:dyDescent="0.2"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</row>
    <row r="58" spans="17:73" ht="12.75" x14ac:dyDescent="0.2"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</row>
    <row r="59" spans="17:73" ht="12.75" x14ac:dyDescent="0.2"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</row>
    <row r="60" spans="17:73" ht="12.75" x14ac:dyDescent="0.2"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</row>
    <row r="61" spans="17:73" ht="12.75" x14ac:dyDescent="0.2"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</row>
    <row r="62" spans="17:73" ht="12.75" x14ac:dyDescent="0.2"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</row>
    <row r="63" spans="17:73" ht="12.75" x14ac:dyDescent="0.2"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</row>
    <row r="64" spans="17:73" ht="12.75" x14ac:dyDescent="0.2"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</row>
    <row r="65" spans="17:73" ht="12.75" x14ac:dyDescent="0.2"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</row>
    <row r="66" spans="17:73" ht="12.75" x14ac:dyDescent="0.2"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</row>
    <row r="67" spans="17:73" ht="12.75" x14ac:dyDescent="0.2"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</row>
    <row r="68" spans="17:73" ht="12.75" x14ac:dyDescent="0.2"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</row>
    <row r="69" spans="17:73" ht="12.75" x14ac:dyDescent="0.2"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</row>
    <row r="70" spans="17:73" ht="12.75" x14ac:dyDescent="0.2"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</row>
    <row r="71" spans="17:73" ht="12.75" x14ac:dyDescent="0.2"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</row>
    <row r="72" spans="17:73" ht="12.75" x14ac:dyDescent="0.2"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</row>
    <row r="73" spans="17:73" ht="12.75" x14ac:dyDescent="0.2"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</row>
    <row r="74" spans="17:73" ht="12.75" x14ac:dyDescent="0.2"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</row>
    <row r="75" spans="17:73" ht="12.75" x14ac:dyDescent="0.2"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</row>
    <row r="76" spans="17:73" ht="12.75" x14ac:dyDescent="0.2"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</row>
    <row r="77" spans="17:73" ht="12.75" x14ac:dyDescent="0.2"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</row>
    <row r="78" spans="17:73" ht="12.75" x14ac:dyDescent="0.2"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</row>
    <row r="79" spans="17:73" ht="12.75" x14ac:dyDescent="0.2"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</row>
    <row r="80" spans="17:73" ht="12.75" x14ac:dyDescent="0.2"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</row>
    <row r="81" spans="17:73" ht="12.75" x14ac:dyDescent="0.2"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</row>
    <row r="82" spans="17:73" ht="12.75" x14ac:dyDescent="0.2"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</row>
    <row r="83" spans="17:73" ht="12.75" x14ac:dyDescent="0.2"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</row>
    <row r="84" spans="17:73" ht="12.75" x14ac:dyDescent="0.2"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</row>
    <row r="85" spans="17:73" ht="12.75" x14ac:dyDescent="0.2"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</row>
    <row r="86" spans="17:73" ht="12.75" x14ac:dyDescent="0.2"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</row>
    <row r="87" spans="17:73" ht="12.75" x14ac:dyDescent="0.2"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</row>
    <row r="88" spans="17:73" ht="12.75" x14ac:dyDescent="0.2"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</row>
    <row r="89" spans="17:73" ht="12.75" x14ac:dyDescent="0.2"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</row>
    <row r="90" spans="17:73" ht="12.75" x14ac:dyDescent="0.2"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</row>
    <row r="91" spans="17:73" ht="12.75" x14ac:dyDescent="0.2"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</row>
    <row r="92" spans="17:73" ht="12.75" x14ac:dyDescent="0.2"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</row>
    <row r="93" spans="17:73" ht="12.75" x14ac:dyDescent="0.2"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</row>
    <row r="94" spans="17:73" ht="12.75" x14ac:dyDescent="0.2"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</row>
    <row r="95" spans="17:73" ht="12.75" x14ac:dyDescent="0.2"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</row>
    <row r="96" spans="17:73" ht="12.75" x14ac:dyDescent="0.2"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</row>
    <row r="97" spans="17:73" ht="12.75" x14ac:dyDescent="0.2"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</row>
    <row r="98" spans="17:73" ht="12.75" x14ac:dyDescent="0.2"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</row>
    <row r="99" spans="17:73" ht="12.75" x14ac:dyDescent="0.2"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</row>
    <row r="100" spans="17:73" ht="12.75" x14ac:dyDescent="0.2"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</row>
    <row r="101" spans="17:73" ht="12.75" x14ac:dyDescent="0.2"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</row>
    <row r="102" spans="17:73" ht="12.75" x14ac:dyDescent="0.2"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</row>
    <row r="103" spans="17:73" ht="12.75" x14ac:dyDescent="0.2"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</row>
    <row r="104" spans="17:73" ht="12.75" x14ac:dyDescent="0.2"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</row>
    <row r="105" spans="17:73" ht="12.75" x14ac:dyDescent="0.2"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</row>
    <row r="106" spans="17:73" ht="12.75" x14ac:dyDescent="0.2"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</row>
    <row r="107" spans="17:73" ht="12.75" x14ac:dyDescent="0.2"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</row>
    <row r="108" spans="17:73" ht="12.75" x14ac:dyDescent="0.2"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</row>
    <row r="109" spans="17:73" ht="12.75" x14ac:dyDescent="0.2"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</row>
    <row r="110" spans="17:73" ht="12.75" x14ac:dyDescent="0.2"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</row>
    <row r="111" spans="17:73" ht="12.75" x14ac:dyDescent="0.2"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</row>
    <row r="112" spans="17:73" ht="12.75" x14ac:dyDescent="0.2"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</row>
    <row r="113" spans="17:73" ht="12.75" x14ac:dyDescent="0.2"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</row>
    <row r="114" spans="17:73" ht="12.75" x14ac:dyDescent="0.2"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</row>
    <row r="115" spans="17:73" ht="12.75" x14ac:dyDescent="0.2"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</row>
    <row r="116" spans="17:73" ht="12.75" x14ac:dyDescent="0.2"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</row>
    <row r="117" spans="17:73" ht="12.75" x14ac:dyDescent="0.2"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</row>
    <row r="118" spans="17:73" ht="12.75" x14ac:dyDescent="0.2"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</row>
    <row r="119" spans="17:73" ht="12.75" x14ac:dyDescent="0.2"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</row>
    <row r="120" spans="17:73" ht="12.75" x14ac:dyDescent="0.2"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</row>
  </sheetData>
  <mergeCells count="1">
    <mergeCell ref="C4:F4"/>
  </mergeCells>
  <phoneticPr fontId="1" type="noConversion"/>
  <printOptions horizontalCentered="1"/>
  <pageMargins left="0.22" right="0.22" top="0.7" bottom="0.6" header="0.5" footer="0.5"/>
  <pageSetup orientation="landscape" horizontalDpi="4294967292" verticalDpi="4294967292" r:id="rId1"/>
  <headerFooter alignWithMargins="0">
    <oddHeader xml:space="preserve">&amp;CFlorida Department of Environmental Protection - Bureau of Petroleum Storage Systems - Remedial Action Reporting&amp;8
 </oddHeader>
    <oddFooter>&amp;L&amp;F&amp;C&amp;A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21"/>
  <sheetViews>
    <sheetView view="pageLayout" zoomScaleNormal="100" workbookViewId="0">
      <selection activeCell="E14" sqref="E14"/>
    </sheetView>
  </sheetViews>
  <sheetFormatPr defaultRowHeight="10.5" x14ac:dyDescent="0.15"/>
  <cols>
    <col min="1" max="2" width="8.5703125" style="25" customWidth="1"/>
    <col min="3" max="4" width="7.7109375" style="13" customWidth="1"/>
    <col min="5" max="10" width="6.7109375" style="15" customWidth="1"/>
    <col min="11" max="11" width="8.85546875" style="15" customWidth="1"/>
    <col min="12" max="12" width="7.5703125" style="15" customWidth="1"/>
    <col min="13" max="19" width="6.7109375" style="15" customWidth="1"/>
    <col min="20" max="23" width="9.140625" style="15"/>
    <col min="24" max="32" width="9.140625" style="25"/>
    <col min="33" max="16384" width="9.140625" style="11"/>
  </cols>
  <sheetData>
    <row r="1" spans="1:77" ht="12.75" x14ac:dyDescent="0.2"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9.5" x14ac:dyDescent="0.35">
      <c r="A2" s="212" t="s">
        <v>78</v>
      </c>
      <c r="B2" s="21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2.75" x14ac:dyDescent="0.2">
      <c r="P3" s="178" t="s">
        <v>377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2.75" x14ac:dyDescent="0.2">
      <c r="A4" s="12" t="s">
        <v>0</v>
      </c>
      <c r="B4" s="12"/>
      <c r="C4" s="667" t="str">
        <f>'T1A - Site Summary'!C3</f>
        <v>DEP BMC</v>
      </c>
      <c r="D4" s="667"/>
      <c r="E4" s="667"/>
      <c r="F4" s="667"/>
      <c r="G4" s="667"/>
      <c r="H4" s="14"/>
      <c r="I4" s="12" t="s">
        <v>9</v>
      </c>
      <c r="K4" s="680">
        <f>'T1A - Site Summary'!C6</f>
        <v>123456789</v>
      </c>
      <c r="L4" s="680"/>
      <c r="M4" s="14"/>
      <c r="N4" s="14"/>
      <c r="P4" s="16" t="s">
        <v>67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thickBot="1" x14ac:dyDescent="0.25">
      <c r="E5" s="14"/>
      <c r="F5" s="14"/>
      <c r="G5" s="14"/>
      <c r="H5" s="14"/>
      <c r="I5" s="12"/>
      <c r="K5" s="14"/>
      <c r="L5" s="14"/>
      <c r="M5" s="14"/>
      <c r="N5" s="14"/>
      <c r="P5" s="21" t="s">
        <v>378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2.75" x14ac:dyDescent="0.2">
      <c r="A6" s="12" t="s">
        <v>389</v>
      </c>
      <c r="C6" s="213"/>
      <c r="D6" s="214" t="s">
        <v>79</v>
      </c>
      <c r="E6" s="215">
        <v>100</v>
      </c>
      <c r="F6" s="215">
        <v>400</v>
      </c>
      <c r="G6" s="215">
        <v>300</v>
      </c>
      <c r="H6" s="215">
        <v>200</v>
      </c>
      <c r="I6" s="215" t="s">
        <v>80</v>
      </c>
      <c r="J6" s="215">
        <v>200</v>
      </c>
      <c r="K6" s="215">
        <v>2</v>
      </c>
      <c r="L6" s="215" t="s">
        <v>80</v>
      </c>
      <c r="M6" s="215">
        <v>150</v>
      </c>
      <c r="N6" s="215">
        <v>140</v>
      </c>
      <c r="O6" s="215">
        <v>280</v>
      </c>
      <c r="P6" s="215">
        <v>280</v>
      </c>
      <c r="Q6" s="216">
        <v>50000</v>
      </c>
      <c r="R6" s="217"/>
      <c r="S6" s="217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25" customFormat="1" ht="13.5" thickBot="1" x14ac:dyDescent="0.25">
      <c r="A7" s="12" t="s">
        <v>81</v>
      </c>
      <c r="B7" s="12"/>
      <c r="C7" s="13"/>
      <c r="D7" s="218" t="s">
        <v>82</v>
      </c>
      <c r="E7" s="219">
        <v>1</v>
      </c>
      <c r="F7" s="219">
        <v>40</v>
      </c>
      <c r="G7" s="219">
        <v>30</v>
      </c>
      <c r="H7" s="219">
        <v>20</v>
      </c>
      <c r="I7" s="219" t="s">
        <v>80</v>
      </c>
      <c r="J7" s="219">
        <v>20</v>
      </c>
      <c r="K7" s="220">
        <v>0.02</v>
      </c>
      <c r="L7" s="219" t="s">
        <v>80</v>
      </c>
      <c r="M7" s="219">
        <v>15</v>
      </c>
      <c r="N7" s="219">
        <v>14</v>
      </c>
      <c r="O7" s="219">
        <v>28</v>
      </c>
      <c r="P7" s="219">
        <v>28</v>
      </c>
      <c r="Q7" s="221">
        <v>5000</v>
      </c>
      <c r="R7" s="222"/>
      <c r="S7" s="22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22" customFormat="1" ht="12" customHeight="1" x14ac:dyDescent="0.2">
      <c r="A8" s="223" t="s">
        <v>72</v>
      </c>
      <c r="B8" s="224" t="s">
        <v>83</v>
      </c>
      <c r="C8" s="225"/>
      <c r="D8" s="225"/>
      <c r="E8" s="226"/>
      <c r="F8" s="227"/>
      <c r="G8" s="227" t="s">
        <v>70</v>
      </c>
      <c r="H8" s="228" t="s">
        <v>40</v>
      </c>
      <c r="I8" s="227" t="s">
        <v>40</v>
      </c>
      <c r="J8" s="227"/>
      <c r="K8" s="227"/>
      <c r="L8" s="227" t="s">
        <v>71</v>
      </c>
      <c r="M8" s="227" t="s">
        <v>40</v>
      </c>
      <c r="N8" s="227" t="s">
        <v>84</v>
      </c>
      <c r="O8" s="227" t="s">
        <v>85</v>
      </c>
      <c r="P8" s="227" t="s">
        <v>85</v>
      </c>
      <c r="Q8" s="227"/>
      <c r="R8" s="227"/>
      <c r="S8" s="22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22" customFormat="1" ht="12" customHeight="1" thickBot="1" x14ac:dyDescent="0.25">
      <c r="A9" s="230"/>
      <c r="B9" s="231" t="s">
        <v>86</v>
      </c>
      <c r="C9" s="232" t="s">
        <v>7</v>
      </c>
      <c r="D9" s="232" t="s">
        <v>63</v>
      </c>
      <c r="E9" s="233" t="s">
        <v>8</v>
      </c>
      <c r="F9" s="233" t="s">
        <v>73</v>
      </c>
      <c r="G9" s="233" t="s">
        <v>8</v>
      </c>
      <c r="H9" s="233" t="s">
        <v>74</v>
      </c>
      <c r="I9" s="234" t="s">
        <v>75</v>
      </c>
      <c r="J9" s="233" t="s">
        <v>2</v>
      </c>
      <c r="K9" s="233" t="s">
        <v>76</v>
      </c>
      <c r="L9" s="233" t="s">
        <v>77</v>
      </c>
      <c r="M9" s="233" t="s">
        <v>77</v>
      </c>
      <c r="N9" s="233" t="s">
        <v>87</v>
      </c>
      <c r="O9" s="233" t="s">
        <v>88</v>
      </c>
      <c r="P9" s="233" t="s">
        <v>89</v>
      </c>
      <c r="Q9" s="233" t="s">
        <v>557</v>
      </c>
      <c r="R9" s="233"/>
      <c r="S9" s="235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25" customFormat="1" ht="12.75" x14ac:dyDescent="0.2">
      <c r="A10" s="516" t="s">
        <v>157</v>
      </c>
      <c r="B10" s="236"/>
      <c r="C10" s="237"/>
      <c r="D10" s="238"/>
      <c r="E10" s="23"/>
      <c r="F10" s="20"/>
      <c r="G10" s="20"/>
      <c r="H10" s="20"/>
      <c r="I10" s="20"/>
      <c r="J10" s="20"/>
      <c r="K10" s="20"/>
      <c r="L10" s="20"/>
      <c r="M10" s="27"/>
      <c r="N10" s="27"/>
      <c r="O10" s="27"/>
      <c r="P10" s="27"/>
      <c r="Q10" s="27"/>
      <c r="R10" s="27"/>
      <c r="S10" s="239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</row>
    <row r="11" spans="1:77" s="25" customFormat="1" ht="12.75" x14ac:dyDescent="0.2">
      <c r="A11" s="29"/>
      <c r="B11" s="240"/>
      <c r="C11" s="26"/>
      <c r="D11" s="241"/>
      <c r="E11" s="23"/>
      <c r="F11" s="20"/>
      <c r="G11" s="20"/>
      <c r="H11" s="20"/>
      <c r="I11" s="20"/>
      <c r="J11" s="20"/>
      <c r="K11" s="20"/>
      <c r="L11" s="20"/>
      <c r="M11" s="27"/>
      <c r="N11" s="27"/>
      <c r="O11" s="27"/>
      <c r="P11" s="27"/>
      <c r="Q11" s="27"/>
      <c r="R11" s="27"/>
      <c r="S11" s="23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</row>
    <row r="12" spans="1:77" s="25" customFormat="1" ht="12.75" x14ac:dyDescent="0.2">
      <c r="A12" s="29"/>
      <c r="B12" s="240"/>
      <c r="C12" s="26"/>
      <c r="D12" s="241"/>
      <c r="E12" s="23"/>
      <c r="F12" s="20"/>
      <c r="G12" s="20"/>
      <c r="H12" s="20"/>
      <c r="I12" s="20"/>
      <c r="J12" s="20"/>
      <c r="K12" s="20"/>
      <c r="L12" s="20"/>
      <c r="M12" s="27"/>
      <c r="N12" s="27"/>
      <c r="O12" s="27"/>
      <c r="P12" s="27"/>
      <c r="Q12" s="27"/>
      <c r="R12" s="27"/>
      <c r="S12" s="23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s="25" customFormat="1" ht="12.75" x14ac:dyDescent="0.2">
      <c r="A13" s="29"/>
      <c r="B13" s="240"/>
      <c r="C13" s="26"/>
      <c r="D13" s="241"/>
      <c r="E13" s="23"/>
      <c r="F13" s="20"/>
      <c r="G13" s="20"/>
      <c r="H13" s="20"/>
      <c r="I13" s="20"/>
      <c r="J13" s="20"/>
      <c r="K13" s="20"/>
      <c r="L13" s="20"/>
      <c r="M13" s="27"/>
      <c r="N13" s="27"/>
      <c r="O13" s="27"/>
      <c r="P13" s="27"/>
      <c r="Q13" s="27"/>
      <c r="R13" s="27"/>
      <c r="S13" s="239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s="25" customFormat="1" ht="12.75" x14ac:dyDescent="0.2">
      <c r="A14" s="29"/>
      <c r="B14" s="240"/>
      <c r="C14" s="26"/>
      <c r="D14" s="241"/>
      <c r="E14" s="23"/>
      <c r="F14" s="20"/>
      <c r="G14" s="20"/>
      <c r="H14" s="20"/>
      <c r="I14" s="20"/>
      <c r="J14" s="20"/>
      <c r="K14" s="20"/>
      <c r="L14" s="20"/>
      <c r="M14" s="27"/>
      <c r="N14" s="27"/>
      <c r="O14" s="27"/>
      <c r="P14" s="27"/>
      <c r="Q14" s="27"/>
      <c r="R14" s="27"/>
      <c r="S14" s="239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s="25" customFormat="1" ht="12.75" x14ac:dyDescent="0.2">
      <c r="A15" s="29"/>
      <c r="B15" s="240"/>
      <c r="C15" s="26"/>
      <c r="D15" s="241"/>
      <c r="E15" s="23"/>
      <c r="F15" s="20"/>
      <c r="G15" s="20"/>
      <c r="H15" s="20"/>
      <c r="I15" s="20"/>
      <c r="J15" s="20"/>
      <c r="K15" s="20"/>
      <c r="L15" s="20"/>
      <c r="M15" s="27"/>
      <c r="N15" s="27"/>
      <c r="O15" s="27"/>
      <c r="P15" s="27"/>
      <c r="Q15" s="27"/>
      <c r="R15" s="27"/>
      <c r="S15" s="23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</row>
    <row r="16" spans="1:77" s="25" customFormat="1" ht="12.75" x14ac:dyDescent="0.2">
      <c r="A16" s="29"/>
      <c r="B16" s="240"/>
      <c r="C16" s="26"/>
      <c r="D16" s="241"/>
      <c r="E16" s="23"/>
      <c r="F16" s="20"/>
      <c r="G16" s="20"/>
      <c r="H16" s="20"/>
      <c r="I16" s="20"/>
      <c r="J16" s="20"/>
      <c r="K16" s="20"/>
      <c r="L16" s="20"/>
      <c r="M16" s="27"/>
      <c r="N16" s="27"/>
      <c r="O16" s="27"/>
      <c r="P16" s="27"/>
      <c r="Q16" s="27"/>
      <c r="R16" s="27"/>
      <c r="S16" s="23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</row>
    <row r="17" spans="1:77" s="25" customFormat="1" ht="12.75" x14ac:dyDescent="0.2">
      <c r="A17" s="29"/>
      <c r="B17" s="240"/>
      <c r="C17" s="26"/>
      <c r="D17" s="241"/>
      <c r="E17" s="23"/>
      <c r="F17" s="20"/>
      <c r="G17" s="20"/>
      <c r="H17" s="20"/>
      <c r="I17" s="20"/>
      <c r="J17" s="20"/>
      <c r="K17" s="20"/>
      <c r="L17" s="20"/>
      <c r="M17" s="27"/>
      <c r="N17" s="27"/>
      <c r="O17" s="27"/>
      <c r="P17" s="27"/>
      <c r="Q17" s="27"/>
      <c r="R17" s="27"/>
      <c r="S17" s="239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</row>
    <row r="18" spans="1:77" s="25" customFormat="1" ht="12.75" x14ac:dyDescent="0.2">
      <c r="A18" s="29"/>
      <c r="B18" s="240"/>
      <c r="C18" s="26"/>
      <c r="D18" s="241"/>
      <c r="E18" s="23"/>
      <c r="F18" s="20"/>
      <c r="G18" s="20"/>
      <c r="H18" s="20"/>
      <c r="I18" s="20"/>
      <c r="J18" s="20"/>
      <c r="K18" s="20"/>
      <c r="L18" s="20"/>
      <c r="M18" s="27"/>
      <c r="N18" s="27"/>
      <c r="O18" s="27"/>
      <c r="P18" s="27"/>
      <c r="Q18" s="27"/>
      <c r="R18" s="27"/>
      <c r="S18" s="239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</row>
    <row r="19" spans="1:77" s="25" customFormat="1" ht="13.5" thickBot="1" x14ac:dyDescent="0.25">
      <c r="A19" s="17"/>
      <c r="B19" s="242"/>
      <c r="C19" s="18"/>
      <c r="D19" s="243"/>
      <c r="E19" s="244"/>
      <c r="F19" s="19"/>
      <c r="G19" s="19"/>
      <c r="H19" s="19"/>
      <c r="I19" s="19"/>
      <c r="J19" s="19"/>
      <c r="K19" s="19"/>
      <c r="L19" s="19"/>
      <c r="M19" s="245"/>
      <c r="N19" s="245"/>
      <c r="O19" s="245"/>
      <c r="P19" s="245"/>
      <c r="Q19" s="245"/>
      <c r="R19" s="245"/>
      <c r="S19" s="24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</row>
    <row r="20" spans="1:77" s="25" customFormat="1" ht="12.75" x14ac:dyDescent="0.2">
      <c r="A20" s="247"/>
      <c r="B20" s="248"/>
      <c r="C20" s="237"/>
      <c r="D20" s="238"/>
      <c r="E20" s="23"/>
      <c r="F20" s="20"/>
      <c r="G20" s="20"/>
      <c r="H20" s="20"/>
      <c r="I20" s="20"/>
      <c r="J20" s="20"/>
      <c r="K20" s="20"/>
      <c r="L20" s="20"/>
      <c r="M20" s="27"/>
      <c r="N20" s="27"/>
      <c r="O20" s="27"/>
      <c r="P20" s="27"/>
      <c r="Q20" s="27"/>
      <c r="R20" s="27"/>
      <c r="S20" s="23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spans="1:77" s="25" customFormat="1" ht="12.75" x14ac:dyDescent="0.2">
      <c r="A21" s="29"/>
      <c r="B21" s="240"/>
      <c r="C21" s="26"/>
      <c r="D21" s="241"/>
      <c r="E21" s="23"/>
      <c r="F21" s="20"/>
      <c r="G21" s="20"/>
      <c r="H21" s="20"/>
      <c r="I21" s="20"/>
      <c r="J21" s="20"/>
      <c r="K21" s="20"/>
      <c r="L21" s="20"/>
      <c r="M21" s="27"/>
      <c r="N21" s="27"/>
      <c r="O21" s="27"/>
      <c r="P21" s="27"/>
      <c r="Q21" s="27"/>
      <c r="R21" s="27"/>
      <c r="S21" s="239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</row>
    <row r="22" spans="1:77" s="25" customFormat="1" ht="12.75" x14ac:dyDescent="0.2">
      <c r="A22" s="29"/>
      <c r="B22" s="240"/>
      <c r="C22" s="26"/>
      <c r="D22" s="241"/>
      <c r="E22" s="23"/>
      <c r="F22" s="20"/>
      <c r="G22" s="20"/>
      <c r="H22" s="20"/>
      <c r="I22" s="20"/>
      <c r="J22" s="20"/>
      <c r="K22" s="20"/>
      <c r="L22" s="20"/>
      <c r="M22" s="27"/>
      <c r="N22" s="27"/>
      <c r="O22" s="27"/>
      <c r="P22" s="27"/>
      <c r="Q22" s="27"/>
      <c r="R22" s="27"/>
      <c r="S22" s="23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</row>
    <row r="23" spans="1:77" s="25" customFormat="1" ht="12.75" x14ac:dyDescent="0.2">
      <c r="A23" s="29"/>
      <c r="B23" s="240"/>
      <c r="C23" s="26"/>
      <c r="D23" s="241"/>
      <c r="E23" s="23"/>
      <c r="F23" s="20"/>
      <c r="G23" s="20"/>
      <c r="H23" s="20"/>
      <c r="I23" s="20"/>
      <c r="J23" s="20"/>
      <c r="K23" s="20"/>
      <c r="L23" s="20"/>
      <c r="M23" s="27"/>
      <c r="N23" s="27"/>
      <c r="O23" s="27"/>
      <c r="P23" s="27"/>
      <c r="Q23" s="27"/>
      <c r="R23" s="27"/>
      <c r="S23" s="239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spans="1:77" s="25" customFormat="1" ht="12.75" x14ac:dyDescent="0.2">
      <c r="A24" s="29"/>
      <c r="B24" s="240"/>
      <c r="C24" s="26"/>
      <c r="D24" s="241"/>
      <c r="E24" s="23"/>
      <c r="F24" s="20"/>
      <c r="G24" s="20"/>
      <c r="H24" s="20"/>
      <c r="I24" s="20"/>
      <c r="J24" s="20"/>
      <c r="K24" s="20"/>
      <c r="L24" s="20"/>
      <c r="M24" s="27"/>
      <c r="N24" s="27"/>
      <c r="O24" s="27"/>
      <c r="P24" s="27"/>
      <c r="Q24" s="27"/>
      <c r="R24" s="27"/>
      <c r="S24" s="239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</row>
    <row r="25" spans="1:77" s="25" customFormat="1" ht="12.75" x14ac:dyDescent="0.2">
      <c r="A25" s="29"/>
      <c r="B25" s="240"/>
      <c r="C25" s="26"/>
      <c r="D25" s="241"/>
      <c r="E25" s="23"/>
      <c r="F25" s="20"/>
      <c r="G25" s="20"/>
      <c r="H25" s="20"/>
      <c r="I25" s="20"/>
      <c r="J25" s="20"/>
      <c r="K25" s="20"/>
      <c r="L25" s="20"/>
      <c r="M25" s="27"/>
      <c r="N25" s="27"/>
      <c r="O25" s="27"/>
      <c r="P25" s="27"/>
      <c r="Q25" s="27"/>
      <c r="R25" s="27"/>
      <c r="S25" s="23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</row>
    <row r="26" spans="1:77" s="25" customFormat="1" ht="12.75" x14ac:dyDescent="0.2">
      <c r="A26" s="29"/>
      <c r="B26" s="240"/>
      <c r="C26" s="26"/>
      <c r="D26" s="241"/>
      <c r="E26" s="23"/>
      <c r="F26" s="20"/>
      <c r="G26" s="20"/>
      <c r="H26" s="20"/>
      <c r="I26" s="20"/>
      <c r="J26" s="20"/>
      <c r="K26" s="20"/>
      <c r="L26" s="20"/>
      <c r="M26" s="27"/>
      <c r="N26" s="27"/>
      <c r="O26" s="27"/>
      <c r="P26" s="27"/>
      <c r="Q26" s="27"/>
      <c r="R26" s="27"/>
      <c r="S26" s="239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</row>
    <row r="27" spans="1:77" s="25" customFormat="1" ht="12.75" x14ac:dyDescent="0.2">
      <c r="A27" s="29"/>
      <c r="B27" s="240"/>
      <c r="C27" s="26"/>
      <c r="D27" s="241"/>
      <c r="E27" s="23"/>
      <c r="F27" s="20"/>
      <c r="G27" s="20"/>
      <c r="H27" s="20"/>
      <c r="I27" s="20"/>
      <c r="J27" s="20"/>
      <c r="K27" s="20"/>
      <c r="L27" s="20"/>
      <c r="M27" s="27"/>
      <c r="N27" s="27"/>
      <c r="O27" s="27"/>
      <c r="P27" s="27"/>
      <c r="Q27" s="27"/>
      <c r="R27" s="27"/>
      <c r="S27" s="239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</row>
    <row r="28" spans="1:77" s="25" customFormat="1" ht="12.75" x14ac:dyDescent="0.2">
      <c r="A28" s="29"/>
      <c r="B28" s="240"/>
      <c r="C28" s="26"/>
      <c r="D28" s="241"/>
      <c r="E28" s="23"/>
      <c r="F28" s="20"/>
      <c r="G28" s="20"/>
      <c r="H28" s="20"/>
      <c r="I28" s="20"/>
      <c r="J28" s="20"/>
      <c r="K28" s="20"/>
      <c r="L28" s="20"/>
      <c r="M28" s="27"/>
      <c r="N28" s="27"/>
      <c r="O28" s="27"/>
      <c r="P28" s="27"/>
      <c r="Q28" s="27"/>
      <c r="R28" s="27"/>
      <c r="S28" s="2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</row>
    <row r="29" spans="1:77" s="25" customFormat="1" ht="10.5" customHeight="1" thickBot="1" x14ac:dyDescent="0.25">
      <c r="A29" s="17"/>
      <c r="B29" s="242"/>
      <c r="C29" s="18"/>
      <c r="D29" s="243"/>
      <c r="E29" s="244"/>
      <c r="F29" s="19"/>
      <c r="G29" s="19"/>
      <c r="H29" s="19"/>
      <c r="I29" s="19"/>
      <c r="J29" s="19"/>
      <c r="K29" s="19"/>
      <c r="L29" s="19"/>
      <c r="M29" s="245"/>
      <c r="N29" s="245"/>
      <c r="O29" s="245"/>
      <c r="P29" s="245"/>
      <c r="Q29" s="245"/>
      <c r="R29" s="245"/>
      <c r="S29" s="24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</row>
    <row r="30" spans="1:77" s="25" customFormat="1" ht="12.75" x14ac:dyDescent="0.2">
      <c r="A30" s="249"/>
      <c r="B30" s="250"/>
      <c r="C30" s="237"/>
      <c r="D30" s="238"/>
      <c r="E30" s="23"/>
      <c r="F30" s="20"/>
      <c r="G30" s="20"/>
      <c r="H30" s="20"/>
      <c r="I30" s="20"/>
      <c r="J30" s="20"/>
      <c r="K30" s="20"/>
      <c r="L30" s="20"/>
      <c r="M30" s="27"/>
      <c r="N30" s="27"/>
      <c r="O30" s="27"/>
      <c r="P30" s="27"/>
      <c r="Q30" s="27"/>
      <c r="R30" s="27"/>
      <c r="S30" s="23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</row>
    <row r="31" spans="1:77" s="25" customFormat="1" ht="12.75" x14ac:dyDescent="0.2">
      <c r="A31" s="29"/>
      <c r="B31" s="240"/>
      <c r="C31" s="26"/>
      <c r="D31" s="241"/>
      <c r="E31" s="23"/>
      <c r="F31" s="20"/>
      <c r="G31" s="20"/>
      <c r="H31" s="20"/>
      <c r="I31" s="20"/>
      <c r="J31" s="20"/>
      <c r="K31" s="20"/>
      <c r="L31" s="20"/>
      <c r="M31" s="27"/>
      <c r="N31" s="27"/>
      <c r="O31" s="27"/>
      <c r="P31" s="27"/>
      <c r="Q31" s="27"/>
      <c r="R31" s="27"/>
      <c r="S31" s="2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</row>
    <row r="32" spans="1:77" s="25" customFormat="1" ht="12.75" x14ac:dyDescent="0.2">
      <c r="A32" s="29"/>
      <c r="B32" s="240"/>
      <c r="C32" s="26"/>
      <c r="D32" s="241"/>
      <c r="E32" s="23"/>
      <c r="F32" s="20"/>
      <c r="G32" s="20"/>
      <c r="H32" s="20"/>
      <c r="I32" s="20"/>
      <c r="J32" s="20"/>
      <c r="K32" s="20"/>
      <c r="L32" s="20"/>
      <c r="M32" s="27"/>
      <c r="N32" s="27"/>
      <c r="O32" s="27"/>
      <c r="P32" s="27"/>
      <c r="Q32" s="27"/>
      <c r="R32" s="27"/>
      <c r="S32" s="23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</row>
    <row r="33" spans="1:77" s="25" customFormat="1" ht="12.75" x14ac:dyDescent="0.2">
      <c r="A33" s="29"/>
      <c r="B33" s="240"/>
      <c r="C33" s="26"/>
      <c r="D33" s="241"/>
      <c r="E33" s="23"/>
      <c r="F33" s="20"/>
      <c r="G33" s="20"/>
      <c r="H33" s="20"/>
      <c r="I33" s="20"/>
      <c r="J33" s="20"/>
      <c r="K33" s="20"/>
      <c r="L33" s="20"/>
      <c r="M33" s="27"/>
      <c r="N33" s="27"/>
      <c r="O33" s="27"/>
      <c r="P33" s="27"/>
      <c r="Q33" s="27"/>
      <c r="R33" s="27"/>
      <c r="S33" s="23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</row>
    <row r="34" spans="1:77" s="25" customFormat="1" ht="12.75" x14ac:dyDescent="0.2">
      <c r="A34" s="29"/>
      <c r="B34" s="240"/>
      <c r="C34" s="26"/>
      <c r="D34" s="241"/>
      <c r="E34" s="23"/>
      <c r="F34" s="20"/>
      <c r="G34" s="20"/>
      <c r="H34" s="20"/>
      <c r="I34" s="20"/>
      <c r="J34" s="20"/>
      <c r="K34" s="20"/>
      <c r="L34" s="20"/>
      <c r="M34" s="27"/>
      <c r="N34" s="27"/>
      <c r="O34" s="27"/>
      <c r="P34" s="27"/>
      <c r="Q34" s="27"/>
      <c r="R34" s="27"/>
      <c r="S34" s="239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</row>
    <row r="35" spans="1:77" s="28" customFormat="1" ht="12.75" x14ac:dyDescent="0.2">
      <c r="A35" s="29"/>
      <c r="B35" s="240"/>
      <c r="C35" s="26"/>
      <c r="D35" s="241"/>
      <c r="E35" s="23"/>
      <c r="F35" s="20"/>
      <c r="G35" s="20"/>
      <c r="H35" s="20"/>
      <c r="I35" s="20"/>
      <c r="J35" s="20"/>
      <c r="K35" s="20"/>
      <c r="L35" s="20"/>
      <c r="M35" s="27"/>
      <c r="N35" s="27"/>
      <c r="O35" s="27"/>
      <c r="P35" s="27"/>
      <c r="Q35" s="27"/>
      <c r="R35" s="27"/>
      <c r="S35" s="23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</row>
    <row r="36" spans="1:77" s="28" customFormat="1" ht="12.75" x14ac:dyDescent="0.2">
      <c r="A36" s="29"/>
      <c r="B36" s="240"/>
      <c r="C36" s="26"/>
      <c r="D36" s="241"/>
      <c r="E36" s="23"/>
      <c r="F36" s="20"/>
      <c r="G36" s="20"/>
      <c r="H36" s="20"/>
      <c r="I36" s="20"/>
      <c r="J36" s="20"/>
      <c r="K36" s="20"/>
      <c r="L36" s="20"/>
      <c r="M36" s="27"/>
      <c r="N36" s="27"/>
      <c r="O36" s="27"/>
      <c r="P36" s="27"/>
      <c r="Q36" s="27"/>
      <c r="R36" s="27"/>
      <c r="S36" s="239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</row>
    <row r="37" spans="1:77" s="28" customFormat="1" ht="12.75" x14ac:dyDescent="0.2">
      <c r="A37" s="29"/>
      <c r="B37" s="240"/>
      <c r="C37" s="26"/>
      <c r="D37" s="241"/>
      <c r="E37" s="23"/>
      <c r="F37" s="20"/>
      <c r="G37" s="20"/>
      <c r="H37" s="20"/>
      <c r="I37" s="20"/>
      <c r="J37" s="20"/>
      <c r="K37" s="20"/>
      <c r="L37" s="20"/>
      <c r="M37" s="27"/>
      <c r="N37" s="27"/>
      <c r="O37" s="27"/>
      <c r="P37" s="27"/>
      <c r="Q37" s="27"/>
      <c r="R37" s="27"/>
      <c r="S37" s="23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</row>
    <row r="38" spans="1:77" s="28" customFormat="1" ht="12.75" x14ac:dyDescent="0.2">
      <c r="A38" s="29"/>
      <c r="B38" s="240"/>
      <c r="C38" s="26"/>
      <c r="D38" s="241"/>
      <c r="E38" s="23"/>
      <c r="F38" s="20"/>
      <c r="G38" s="20"/>
      <c r="H38" s="20"/>
      <c r="I38" s="20"/>
      <c r="J38" s="20"/>
      <c r="K38" s="20"/>
      <c r="L38" s="20"/>
      <c r="M38" s="27"/>
      <c r="N38" s="27"/>
      <c r="O38" s="27"/>
      <c r="P38" s="27"/>
      <c r="Q38" s="27"/>
      <c r="R38" s="27"/>
      <c r="S38" s="239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</row>
    <row r="39" spans="1:77" s="25" customFormat="1" ht="13.5" thickBot="1" x14ac:dyDescent="0.25">
      <c r="A39" s="251"/>
      <c r="B39" s="252"/>
      <c r="C39" s="18"/>
      <c r="D39" s="243"/>
      <c r="E39" s="244"/>
      <c r="F39" s="19"/>
      <c r="G39" s="19"/>
      <c r="H39" s="19"/>
      <c r="I39" s="19"/>
      <c r="J39" s="19"/>
      <c r="K39" s="19"/>
      <c r="L39" s="19"/>
      <c r="M39" s="245"/>
      <c r="N39" s="245"/>
      <c r="O39" s="245"/>
      <c r="P39" s="245"/>
      <c r="Q39" s="245"/>
      <c r="R39" s="245"/>
      <c r="S39" s="246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</row>
    <row r="40" spans="1:77" ht="12.75" x14ac:dyDescent="0.2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2.75" x14ac:dyDescent="0.2"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2.75" x14ac:dyDescent="0.2"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2.75" x14ac:dyDescent="0.2"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2.75" x14ac:dyDescent="0.2"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2.75" x14ac:dyDescent="0.2"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2.75" x14ac:dyDescent="0.2"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2.75" x14ac:dyDescent="0.2"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2.75" x14ac:dyDescent="0.2"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20:77" ht="12.75" x14ac:dyDescent="0.2"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20:77" ht="12.75" x14ac:dyDescent="0.2"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20:77" ht="12.75" x14ac:dyDescent="0.2"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20:77" ht="12.75" x14ac:dyDescent="0.2"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20:77" ht="12.75" x14ac:dyDescent="0.2"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20:77" ht="12.75" x14ac:dyDescent="0.2"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20:77" ht="12.75" x14ac:dyDescent="0.2"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20:77" ht="12.75" x14ac:dyDescent="0.2"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20:77" ht="12.75" x14ac:dyDescent="0.2"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20:77" ht="12.75" x14ac:dyDescent="0.2"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20:77" ht="12.75" x14ac:dyDescent="0.2"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20:77" ht="12.75" x14ac:dyDescent="0.2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20:77" ht="12.75" x14ac:dyDescent="0.2"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20:77" ht="12.75" x14ac:dyDescent="0.2"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20:77" ht="12.75" x14ac:dyDescent="0.2"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20:77" ht="12.75" x14ac:dyDescent="0.2"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20:77" ht="12.75" x14ac:dyDescent="0.2"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20:77" ht="12.75" x14ac:dyDescent="0.2"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20:77" ht="12.75" x14ac:dyDescent="0.2"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20:77" ht="12.75" x14ac:dyDescent="0.2"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20:77" ht="12.75" x14ac:dyDescent="0.2"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20:77" ht="12.75" x14ac:dyDescent="0.2"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20:77" ht="12.75" x14ac:dyDescent="0.2"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20:77" ht="12.75" x14ac:dyDescent="0.2"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20:77" ht="12.75" x14ac:dyDescent="0.2"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20:77" ht="12.75" x14ac:dyDescent="0.2"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20:77" ht="12.75" x14ac:dyDescent="0.2"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20:77" ht="12.75" x14ac:dyDescent="0.2"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20:77" ht="12.75" x14ac:dyDescent="0.2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20:77" ht="12.75" x14ac:dyDescent="0.2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20:77" ht="12.75" x14ac:dyDescent="0.2"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20:77" ht="12.75" x14ac:dyDescent="0.2"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20:77" ht="12.75" x14ac:dyDescent="0.2"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20:77" ht="12.75" x14ac:dyDescent="0.2"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20:77" ht="12.75" x14ac:dyDescent="0.2"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20:77" ht="12.75" x14ac:dyDescent="0.2"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20:77" ht="12.75" x14ac:dyDescent="0.2"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20:77" ht="12.75" x14ac:dyDescent="0.2"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20:77" ht="12.75" x14ac:dyDescent="0.2"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20:77" ht="12.75" x14ac:dyDescent="0.2"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20:77" ht="12.75" x14ac:dyDescent="0.2"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20:77" ht="12.75" x14ac:dyDescent="0.2"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20:77" ht="12.75" x14ac:dyDescent="0.2"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20:77" ht="12.75" x14ac:dyDescent="0.2"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20:77" ht="12.75" x14ac:dyDescent="0.2"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20:77" ht="12.75" x14ac:dyDescent="0.2"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20:77" ht="12.75" x14ac:dyDescent="0.2"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20:77" ht="12.75" x14ac:dyDescent="0.2"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20:77" ht="12.75" x14ac:dyDescent="0.2"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20:77" ht="12.75" x14ac:dyDescent="0.2"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20:77" ht="12.75" x14ac:dyDescent="0.2"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20:77" ht="12.75" x14ac:dyDescent="0.2"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20:77" ht="12.75" x14ac:dyDescent="0.2"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20:77" ht="12.75" x14ac:dyDescent="0.2"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20:77" ht="12.75" x14ac:dyDescent="0.2"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  <row r="104" spans="20:77" ht="12.75" x14ac:dyDescent="0.2"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</row>
    <row r="105" spans="20:77" ht="12.75" x14ac:dyDescent="0.2"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</row>
    <row r="106" spans="20:77" ht="12.75" x14ac:dyDescent="0.2"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</row>
    <row r="107" spans="20:77" ht="12.75" x14ac:dyDescent="0.2"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</row>
    <row r="108" spans="20:77" ht="12.75" x14ac:dyDescent="0.2"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</row>
    <row r="109" spans="20:77" ht="12.75" x14ac:dyDescent="0.2"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</row>
    <row r="110" spans="20:77" ht="12.75" x14ac:dyDescent="0.2"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</row>
    <row r="111" spans="20:77" ht="12.75" x14ac:dyDescent="0.2"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</row>
    <row r="112" spans="20:77" ht="12.75" x14ac:dyDescent="0.2"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</row>
    <row r="113" spans="20:77" ht="12.75" x14ac:dyDescent="0.2"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</row>
    <row r="114" spans="20:77" ht="12.75" x14ac:dyDescent="0.2"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</row>
    <row r="115" spans="20:77" ht="12.75" x14ac:dyDescent="0.2"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</row>
    <row r="116" spans="20:77" ht="12.75" x14ac:dyDescent="0.2"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</row>
    <row r="117" spans="20:77" ht="12.75" x14ac:dyDescent="0.2"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</row>
    <row r="118" spans="20:77" ht="12.75" x14ac:dyDescent="0.2"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</row>
    <row r="119" spans="20:77" ht="12.75" x14ac:dyDescent="0.2"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</row>
    <row r="120" spans="20:77" ht="12.75" x14ac:dyDescent="0.2"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</row>
    <row r="121" spans="20:77" ht="12.75" x14ac:dyDescent="0.2"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</row>
  </sheetData>
  <mergeCells count="2">
    <mergeCell ref="C4:G4"/>
    <mergeCell ref="K4:L4"/>
  </mergeCells>
  <phoneticPr fontId="1" type="noConversion"/>
  <printOptions horizontalCentered="1"/>
  <pageMargins left="0.22" right="0.22" top="0.7" bottom="0.6" header="0.5" footer="0.5"/>
  <pageSetup scale="85" orientation="landscape" horizontalDpi="4294967292" verticalDpi="4294967292" r:id="rId1"/>
  <headerFooter alignWithMargins="0">
    <oddHeader xml:space="preserve">&amp;CFlorida Department of Environmental Protection - Bureau of Petroleum Storage Systems - Remedial Action Reporting&amp;8
 </oddHeader>
    <oddFooter>&amp;L&amp;F&amp;C&amp;8&amp;A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view="pageLayout" zoomScaleNormal="100" workbookViewId="0">
      <selection activeCell="F35" sqref="F35"/>
    </sheetView>
  </sheetViews>
  <sheetFormatPr defaultRowHeight="10.5" x14ac:dyDescent="0.15"/>
  <cols>
    <col min="1" max="1" width="8.42578125" style="253" customWidth="1"/>
    <col min="2" max="3" width="8.42578125" style="254" customWidth="1"/>
    <col min="4" max="4" width="12.5703125" style="254" customWidth="1"/>
    <col min="5" max="5" width="9.140625" style="255"/>
    <col min="6" max="12" width="8.42578125" style="255" customWidth="1"/>
    <col min="13" max="13" width="10.140625" style="351" bestFit="1" customWidth="1"/>
    <col min="14" max="14" width="12.7109375" style="255" customWidth="1"/>
    <col min="15" max="18" width="9.140625" style="255"/>
    <col min="19" max="27" width="9.140625" style="253"/>
    <col min="28" max="16384" width="9.140625" style="257"/>
  </cols>
  <sheetData>
    <row r="1" spans="1:59" ht="12.75" x14ac:dyDescent="0.2"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</row>
    <row r="2" spans="1:59" ht="19.5" x14ac:dyDescent="0.35">
      <c r="A2" s="258" t="s">
        <v>558</v>
      </c>
      <c r="B2" s="259"/>
      <c r="C2" s="259"/>
      <c r="D2" s="259"/>
      <c r="E2" s="260"/>
      <c r="F2" s="260"/>
      <c r="G2" s="260"/>
      <c r="H2" s="260"/>
      <c r="I2" s="260"/>
      <c r="J2" s="260"/>
      <c r="K2" s="260"/>
      <c r="L2" s="260"/>
      <c r="M2" s="352"/>
      <c r="N2" s="260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</row>
    <row r="3" spans="1:59" ht="12.75" x14ac:dyDescent="0.2">
      <c r="E3" s="256"/>
      <c r="K3" s="178" t="s">
        <v>377</v>
      </c>
      <c r="M3" s="353"/>
      <c r="N3" s="178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</row>
    <row r="4" spans="1:59" ht="12.75" x14ac:dyDescent="0.2">
      <c r="A4" s="261" t="s">
        <v>0</v>
      </c>
      <c r="C4" s="682" t="str">
        <f>'T1A - Site Summary'!C3</f>
        <v>DEP BMC</v>
      </c>
      <c r="D4" s="682"/>
      <c r="E4" s="682"/>
      <c r="F4" s="262"/>
      <c r="G4" s="349" t="s">
        <v>9</v>
      </c>
      <c r="H4" s="681">
        <f>'T1A - Site Summary'!C6</f>
        <v>123456789</v>
      </c>
      <c r="I4" s="681"/>
      <c r="J4" s="262"/>
      <c r="K4" s="263" t="s">
        <v>67</v>
      </c>
      <c r="M4" s="353"/>
      <c r="N4" s="2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</row>
    <row r="5" spans="1:59" ht="15" x14ac:dyDescent="0.2">
      <c r="E5" s="256"/>
      <c r="K5" s="265" t="s">
        <v>379</v>
      </c>
      <c r="M5" s="353"/>
      <c r="N5" s="26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</row>
    <row r="6" spans="1:59" s="253" customFormat="1" ht="13.5" thickBot="1" x14ac:dyDescent="0.25">
      <c r="B6" s="254"/>
      <c r="C6" s="254"/>
      <c r="D6" s="254"/>
      <c r="E6" s="255"/>
      <c r="F6" s="255"/>
      <c r="G6" s="255"/>
      <c r="H6" s="255"/>
      <c r="I6" s="255"/>
      <c r="J6" s="255"/>
      <c r="K6" s="179"/>
      <c r="L6" s="255"/>
      <c r="M6" s="351"/>
      <c r="N6" s="255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</row>
    <row r="7" spans="1:59" s="274" customFormat="1" ht="12" customHeight="1" x14ac:dyDescent="0.2">
      <c r="A7" s="267" t="s">
        <v>68</v>
      </c>
      <c r="B7" s="268"/>
      <c r="C7" s="268" t="s">
        <v>42</v>
      </c>
      <c r="D7" s="269" t="s">
        <v>559</v>
      </c>
      <c r="E7" s="270" t="s">
        <v>100</v>
      </c>
      <c r="F7" s="270" t="s">
        <v>91</v>
      </c>
      <c r="G7" s="271"/>
      <c r="H7" s="270"/>
      <c r="I7" s="270" t="s">
        <v>70</v>
      </c>
      <c r="J7" s="272" t="s">
        <v>40</v>
      </c>
      <c r="K7" s="270" t="s">
        <v>40</v>
      </c>
      <c r="L7" s="270"/>
      <c r="M7" s="354" t="s">
        <v>102</v>
      </c>
      <c r="N7" s="273" t="s">
        <v>110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</row>
    <row r="8" spans="1:59" s="274" customFormat="1" ht="12" customHeight="1" thickBot="1" x14ac:dyDescent="0.25">
      <c r="A8" s="275" t="s">
        <v>72</v>
      </c>
      <c r="B8" s="276" t="s">
        <v>7</v>
      </c>
      <c r="C8" s="276" t="s">
        <v>49</v>
      </c>
      <c r="D8" s="277" t="s">
        <v>92</v>
      </c>
      <c r="E8" s="278" t="s">
        <v>101</v>
      </c>
      <c r="F8" s="278" t="s">
        <v>93</v>
      </c>
      <c r="G8" s="278" t="s">
        <v>8</v>
      </c>
      <c r="H8" s="278" t="s">
        <v>73</v>
      </c>
      <c r="I8" s="278" t="s">
        <v>8</v>
      </c>
      <c r="J8" s="278" t="s">
        <v>74</v>
      </c>
      <c r="K8" s="279" t="s">
        <v>75</v>
      </c>
      <c r="L8" s="278" t="s">
        <v>99</v>
      </c>
      <c r="M8" s="355" t="s">
        <v>103</v>
      </c>
      <c r="N8" s="280" t="s">
        <v>556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</row>
    <row r="9" spans="1:59" s="253" customFormat="1" ht="12.75" x14ac:dyDescent="0.2">
      <c r="A9" s="402"/>
      <c r="B9" s="403"/>
      <c r="C9" s="409"/>
      <c r="D9" s="409"/>
      <c r="E9" s="404"/>
      <c r="F9" s="404"/>
      <c r="G9" s="404"/>
      <c r="H9" s="404"/>
      <c r="I9" s="404"/>
      <c r="J9" s="404"/>
      <c r="K9" s="404"/>
      <c r="L9" s="404"/>
      <c r="M9" s="405" t="str">
        <f>IF(L9="","",L9*E9*0.00008990535168)</f>
        <v/>
      </c>
      <c r="N9" s="406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</row>
    <row r="10" spans="1:59" s="253" customFormat="1" ht="12.75" x14ac:dyDescent="0.2">
      <c r="A10" s="285"/>
      <c r="B10" s="281"/>
      <c r="C10" s="408"/>
      <c r="D10" s="408"/>
      <c r="E10" s="282"/>
      <c r="F10" s="282"/>
      <c r="G10" s="282"/>
      <c r="H10" s="282"/>
      <c r="I10" s="282"/>
      <c r="J10" s="282"/>
      <c r="K10" s="282"/>
      <c r="L10" s="282"/>
      <c r="M10" s="356" t="str">
        <f t="shared" ref="M10:M38" si="0">IF(L10="","",L10*E10*0.00008990535168)</f>
        <v/>
      </c>
      <c r="N10" s="283" t="str">
        <f>IF(B10="","",(0.5*(M9+M10))*((C10-C9)/24))</f>
        <v/>
      </c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</row>
    <row r="11" spans="1:59" s="253" customFormat="1" ht="12.75" x14ac:dyDescent="0.2">
      <c r="A11" s="285"/>
      <c r="B11" s="281"/>
      <c r="C11" s="408"/>
      <c r="D11" s="408"/>
      <c r="E11" s="282"/>
      <c r="F11" s="282"/>
      <c r="G11" s="282"/>
      <c r="H11" s="282"/>
      <c r="I11" s="282"/>
      <c r="J11" s="282"/>
      <c r="K11" s="282"/>
      <c r="L11" s="282"/>
      <c r="M11" s="356" t="str">
        <f t="shared" si="0"/>
        <v/>
      </c>
      <c r="N11" s="283" t="str">
        <f>IF(B11="","",N10+(0.5*(M10+M11))*((C11-C10)/24))</f>
        <v/>
      </c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</row>
    <row r="12" spans="1:59" s="253" customFormat="1" ht="12.75" x14ac:dyDescent="0.2">
      <c r="A12" s="285"/>
      <c r="B12" s="281"/>
      <c r="C12" s="408"/>
      <c r="D12" s="408"/>
      <c r="E12" s="282"/>
      <c r="F12" s="282"/>
      <c r="G12" s="282"/>
      <c r="H12" s="282"/>
      <c r="I12" s="282"/>
      <c r="J12" s="282"/>
      <c r="K12" s="282"/>
      <c r="L12" s="282"/>
      <c r="M12" s="356" t="str">
        <f t="shared" si="0"/>
        <v/>
      </c>
      <c r="N12" s="283" t="str">
        <f t="shared" ref="N12:N38" si="1">IF(B12="","",N11+(0.5*(M11+M12))*((C12-C11)/24))</f>
        <v/>
      </c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</row>
    <row r="13" spans="1:59" s="253" customFormat="1" ht="12.75" x14ac:dyDescent="0.2">
      <c r="A13" s="285"/>
      <c r="B13" s="281"/>
      <c r="C13" s="408"/>
      <c r="D13" s="408"/>
      <c r="E13" s="282"/>
      <c r="F13" s="282"/>
      <c r="G13" s="282"/>
      <c r="H13" s="282"/>
      <c r="I13" s="282"/>
      <c r="J13" s="282"/>
      <c r="K13" s="282"/>
      <c r="L13" s="282"/>
      <c r="M13" s="356" t="str">
        <f t="shared" si="0"/>
        <v/>
      </c>
      <c r="N13" s="283" t="str">
        <f t="shared" si="1"/>
        <v/>
      </c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</row>
    <row r="14" spans="1:59" s="253" customFormat="1" ht="12.75" x14ac:dyDescent="0.2">
      <c r="A14" s="285"/>
      <c r="B14" s="281"/>
      <c r="C14" s="408"/>
      <c r="D14" s="408"/>
      <c r="E14" s="282"/>
      <c r="F14" s="282"/>
      <c r="G14" s="282"/>
      <c r="H14" s="282"/>
      <c r="I14" s="282"/>
      <c r="J14" s="282"/>
      <c r="K14" s="282"/>
      <c r="L14" s="282"/>
      <c r="M14" s="356" t="str">
        <f t="shared" si="0"/>
        <v/>
      </c>
      <c r="N14" s="283" t="str">
        <f t="shared" si="1"/>
        <v/>
      </c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</row>
    <row r="15" spans="1:59" s="253" customFormat="1" ht="12.75" x14ac:dyDescent="0.2">
      <c r="A15" s="285"/>
      <c r="B15" s="281"/>
      <c r="C15" s="408"/>
      <c r="D15" s="408"/>
      <c r="E15" s="282"/>
      <c r="F15" s="282"/>
      <c r="G15" s="282"/>
      <c r="H15" s="282"/>
      <c r="I15" s="282"/>
      <c r="J15" s="282"/>
      <c r="K15" s="282"/>
      <c r="L15" s="282"/>
      <c r="M15" s="356" t="str">
        <f t="shared" si="0"/>
        <v/>
      </c>
      <c r="N15" s="283" t="str">
        <f t="shared" si="1"/>
        <v/>
      </c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</row>
    <row r="16" spans="1:59" s="253" customFormat="1" ht="12.75" x14ac:dyDescent="0.2">
      <c r="A16" s="285"/>
      <c r="B16" s="281"/>
      <c r="C16" s="408"/>
      <c r="D16" s="408"/>
      <c r="E16" s="282"/>
      <c r="F16" s="282"/>
      <c r="G16" s="282"/>
      <c r="H16" s="282"/>
      <c r="I16" s="282"/>
      <c r="J16" s="282"/>
      <c r="K16" s="282"/>
      <c r="L16" s="282"/>
      <c r="M16" s="356" t="str">
        <f t="shared" si="0"/>
        <v/>
      </c>
      <c r="N16" s="283" t="str">
        <f t="shared" si="1"/>
        <v/>
      </c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</row>
    <row r="17" spans="1:59" s="253" customFormat="1" ht="12.75" x14ac:dyDescent="0.2">
      <c r="A17" s="285"/>
      <c r="B17" s="281"/>
      <c r="C17" s="408"/>
      <c r="D17" s="408"/>
      <c r="E17" s="282"/>
      <c r="F17" s="282"/>
      <c r="G17" s="282"/>
      <c r="H17" s="282"/>
      <c r="I17" s="282"/>
      <c r="J17" s="282"/>
      <c r="K17" s="282"/>
      <c r="L17" s="282"/>
      <c r="M17" s="356" t="str">
        <f t="shared" si="0"/>
        <v/>
      </c>
      <c r="N17" s="283" t="str">
        <f t="shared" si="1"/>
        <v/>
      </c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</row>
    <row r="18" spans="1:59" s="253" customFormat="1" ht="13.5" thickBot="1" x14ac:dyDescent="0.25">
      <c r="A18" s="286"/>
      <c r="B18" s="287"/>
      <c r="C18" s="357"/>
      <c r="D18" s="357"/>
      <c r="E18" s="288"/>
      <c r="F18" s="288"/>
      <c r="G18" s="288"/>
      <c r="H18" s="288"/>
      <c r="I18" s="288"/>
      <c r="J18" s="288"/>
      <c r="K18" s="288"/>
      <c r="L18" s="288"/>
      <c r="M18" s="357" t="str">
        <f t="shared" si="0"/>
        <v/>
      </c>
      <c r="N18" s="289" t="str">
        <f t="shared" si="1"/>
        <v/>
      </c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</row>
    <row r="19" spans="1:59" s="253" customFormat="1" ht="12.75" x14ac:dyDescent="0.2">
      <c r="A19" s="410"/>
      <c r="B19" s="399"/>
      <c r="C19" s="411"/>
      <c r="D19" s="411"/>
      <c r="E19" s="400"/>
      <c r="F19" s="400"/>
      <c r="G19" s="400"/>
      <c r="H19" s="400"/>
      <c r="I19" s="400"/>
      <c r="J19" s="400"/>
      <c r="K19" s="400"/>
      <c r="L19" s="400"/>
      <c r="M19" s="358" t="str">
        <f t="shared" si="0"/>
        <v/>
      </c>
      <c r="N19" s="401" t="str">
        <f t="shared" si="1"/>
        <v/>
      </c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</row>
    <row r="20" spans="1:59" s="253" customFormat="1" ht="12.75" x14ac:dyDescent="0.2">
      <c r="A20" s="285"/>
      <c r="B20" s="281"/>
      <c r="C20" s="408"/>
      <c r="D20" s="408"/>
      <c r="E20" s="282"/>
      <c r="F20" s="282"/>
      <c r="G20" s="282"/>
      <c r="H20" s="282"/>
      <c r="I20" s="282"/>
      <c r="J20" s="282"/>
      <c r="K20" s="282"/>
      <c r="L20" s="282"/>
      <c r="M20" s="356" t="str">
        <f t="shared" si="0"/>
        <v/>
      </c>
      <c r="N20" s="283" t="str">
        <f t="shared" si="1"/>
        <v/>
      </c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</row>
    <row r="21" spans="1:59" s="253" customFormat="1" ht="12.75" x14ac:dyDescent="0.2">
      <c r="A21" s="285"/>
      <c r="B21" s="281"/>
      <c r="C21" s="408"/>
      <c r="D21" s="408"/>
      <c r="E21" s="282"/>
      <c r="F21" s="282"/>
      <c r="G21" s="282"/>
      <c r="H21" s="282"/>
      <c r="I21" s="282"/>
      <c r="J21" s="282"/>
      <c r="K21" s="282"/>
      <c r="L21" s="282"/>
      <c r="M21" s="356" t="str">
        <f t="shared" si="0"/>
        <v/>
      </c>
      <c r="N21" s="283" t="str">
        <f t="shared" si="1"/>
        <v/>
      </c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</row>
    <row r="22" spans="1:59" s="253" customFormat="1" ht="12.75" x14ac:dyDescent="0.2">
      <c r="A22" s="285"/>
      <c r="B22" s="281"/>
      <c r="C22" s="408"/>
      <c r="D22" s="408"/>
      <c r="E22" s="282"/>
      <c r="F22" s="282"/>
      <c r="G22" s="282"/>
      <c r="H22" s="282"/>
      <c r="I22" s="282"/>
      <c r="J22" s="282"/>
      <c r="K22" s="282"/>
      <c r="L22" s="282"/>
      <c r="M22" s="356" t="str">
        <f t="shared" si="0"/>
        <v/>
      </c>
      <c r="N22" s="283" t="str">
        <f t="shared" si="1"/>
        <v/>
      </c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</row>
    <row r="23" spans="1:59" s="253" customFormat="1" ht="12.75" x14ac:dyDescent="0.2">
      <c r="A23" s="285"/>
      <c r="B23" s="281"/>
      <c r="C23" s="408"/>
      <c r="D23" s="408"/>
      <c r="E23" s="282"/>
      <c r="F23" s="282"/>
      <c r="G23" s="282"/>
      <c r="H23" s="282"/>
      <c r="I23" s="282"/>
      <c r="J23" s="282"/>
      <c r="K23" s="282"/>
      <c r="L23" s="282"/>
      <c r="M23" s="356" t="str">
        <f t="shared" si="0"/>
        <v/>
      </c>
      <c r="N23" s="283" t="str">
        <f t="shared" si="1"/>
        <v/>
      </c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</row>
    <row r="24" spans="1:59" s="253" customFormat="1" ht="12.75" x14ac:dyDescent="0.2">
      <c r="A24" s="285"/>
      <c r="B24" s="281"/>
      <c r="C24" s="408"/>
      <c r="D24" s="408"/>
      <c r="E24" s="282"/>
      <c r="F24" s="282"/>
      <c r="G24" s="282"/>
      <c r="H24" s="282"/>
      <c r="I24" s="282"/>
      <c r="J24" s="282"/>
      <c r="K24" s="282"/>
      <c r="L24" s="282"/>
      <c r="M24" s="356" t="str">
        <f t="shared" si="0"/>
        <v/>
      </c>
      <c r="N24" s="283" t="str">
        <f t="shared" si="1"/>
        <v/>
      </c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</row>
    <row r="25" spans="1:59" s="253" customFormat="1" ht="12.75" x14ac:dyDescent="0.2">
      <c r="A25" s="285"/>
      <c r="B25" s="281"/>
      <c r="C25" s="408"/>
      <c r="D25" s="408"/>
      <c r="E25" s="282"/>
      <c r="F25" s="282"/>
      <c r="G25" s="282"/>
      <c r="H25" s="282"/>
      <c r="I25" s="282"/>
      <c r="J25" s="282"/>
      <c r="K25" s="282"/>
      <c r="L25" s="282"/>
      <c r="M25" s="356" t="str">
        <f t="shared" si="0"/>
        <v/>
      </c>
      <c r="N25" s="283" t="str">
        <f t="shared" si="1"/>
        <v/>
      </c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</row>
    <row r="26" spans="1:59" s="253" customFormat="1" ht="12.75" x14ac:dyDescent="0.2">
      <c r="A26" s="285"/>
      <c r="B26" s="281"/>
      <c r="C26" s="408"/>
      <c r="D26" s="408"/>
      <c r="E26" s="282"/>
      <c r="F26" s="282"/>
      <c r="G26" s="282"/>
      <c r="H26" s="282"/>
      <c r="I26" s="282"/>
      <c r="J26" s="282"/>
      <c r="K26" s="282"/>
      <c r="L26" s="282"/>
      <c r="M26" s="356" t="str">
        <f t="shared" si="0"/>
        <v/>
      </c>
      <c r="N26" s="283" t="str">
        <f t="shared" si="1"/>
        <v/>
      </c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</row>
    <row r="27" spans="1:59" s="253" customFormat="1" ht="12.75" x14ac:dyDescent="0.2">
      <c r="A27" s="285"/>
      <c r="B27" s="281"/>
      <c r="C27" s="408"/>
      <c r="D27" s="408"/>
      <c r="E27" s="282"/>
      <c r="F27" s="282"/>
      <c r="G27" s="282"/>
      <c r="H27" s="282"/>
      <c r="I27" s="282"/>
      <c r="J27" s="282"/>
      <c r="K27" s="282"/>
      <c r="L27" s="282"/>
      <c r="M27" s="356" t="str">
        <f t="shared" si="0"/>
        <v/>
      </c>
      <c r="N27" s="283" t="str">
        <f t="shared" si="1"/>
        <v/>
      </c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</row>
    <row r="28" spans="1:59" s="253" customFormat="1" ht="10.5" customHeight="1" thickBot="1" x14ac:dyDescent="0.25">
      <c r="A28" s="394"/>
      <c r="B28" s="395"/>
      <c r="C28" s="397"/>
      <c r="D28" s="397"/>
      <c r="E28" s="396"/>
      <c r="F28" s="396"/>
      <c r="G28" s="396"/>
      <c r="H28" s="396"/>
      <c r="I28" s="396"/>
      <c r="J28" s="396"/>
      <c r="K28" s="396"/>
      <c r="L28" s="396"/>
      <c r="M28" s="397" t="str">
        <f t="shared" si="0"/>
        <v/>
      </c>
      <c r="N28" s="398" t="str">
        <f t="shared" si="1"/>
        <v/>
      </c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</row>
    <row r="29" spans="1:59" s="253" customFormat="1" ht="12.75" x14ac:dyDescent="0.2">
      <c r="A29" s="407"/>
      <c r="B29" s="403"/>
      <c r="C29" s="409"/>
      <c r="D29" s="409"/>
      <c r="E29" s="404"/>
      <c r="F29" s="404"/>
      <c r="G29" s="404"/>
      <c r="H29" s="404"/>
      <c r="I29" s="404"/>
      <c r="J29" s="404"/>
      <c r="K29" s="404"/>
      <c r="L29" s="404"/>
      <c r="M29" s="405" t="str">
        <f t="shared" si="0"/>
        <v/>
      </c>
      <c r="N29" s="406" t="str">
        <f t="shared" si="1"/>
        <v/>
      </c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</row>
    <row r="30" spans="1:59" s="253" customFormat="1" ht="12.75" x14ac:dyDescent="0.2">
      <c r="A30" s="285"/>
      <c r="B30" s="281"/>
      <c r="C30" s="408"/>
      <c r="D30" s="408"/>
      <c r="E30" s="282"/>
      <c r="F30" s="282"/>
      <c r="G30" s="282"/>
      <c r="H30" s="282"/>
      <c r="I30" s="282"/>
      <c r="J30" s="282"/>
      <c r="K30" s="282"/>
      <c r="L30" s="282"/>
      <c r="M30" s="356" t="str">
        <f t="shared" si="0"/>
        <v/>
      </c>
      <c r="N30" s="283" t="str">
        <f t="shared" si="1"/>
        <v/>
      </c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</row>
    <row r="31" spans="1:59" s="253" customFormat="1" ht="12.75" x14ac:dyDescent="0.2">
      <c r="A31" s="285"/>
      <c r="B31" s="281"/>
      <c r="C31" s="408"/>
      <c r="D31" s="408"/>
      <c r="E31" s="282"/>
      <c r="F31" s="282"/>
      <c r="G31" s="282"/>
      <c r="H31" s="282"/>
      <c r="I31" s="282"/>
      <c r="J31" s="282"/>
      <c r="K31" s="282"/>
      <c r="L31" s="282"/>
      <c r="M31" s="356" t="str">
        <f t="shared" si="0"/>
        <v/>
      </c>
      <c r="N31" s="283" t="str">
        <f t="shared" si="1"/>
        <v/>
      </c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</row>
    <row r="32" spans="1:59" s="253" customFormat="1" ht="12.75" x14ac:dyDescent="0.2">
      <c r="A32" s="285"/>
      <c r="B32" s="281"/>
      <c r="C32" s="408"/>
      <c r="D32" s="408"/>
      <c r="E32" s="282"/>
      <c r="F32" s="282"/>
      <c r="G32" s="282"/>
      <c r="H32" s="282"/>
      <c r="I32" s="282"/>
      <c r="J32" s="282"/>
      <c r="K32" s="282"/>
      <c r="L32" s="282"/>
      <c r="M32" s="356" t="str">
        <f t="shared" si="0"/>
        <v/>
      </c>
      <c r="N32" s="283" t="str">
        <f t="shared" si="1"/>
        <v/>
      </c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</row>
    <row r="33" spans="1:256" s="253" customFormat="1" ht="12.75" x14ac:dyDescent="0.2">
      <c r="A33" s="285"/>
      <c r="B33" s="281"/>
      <c r="C33" s="408"/>
      <c r="D33" s="408"/>
      <c r="E33" s="282"/>
      <c r="F33" s="282"/>
      <c r="G33" s="282"/>
      <c r="H33" s="282"/>
      <c r="I33" s="282"/>
      <c r="J33" s="282"/>
      <c r="K33" s="282"/>
      <c r="L33" s="282"/>
      <c r="M33" s="356" t="str">
        <f t="shared" si="0"/>
        <v/>
      </c>
      <c r="N33" s="283" t="str">
        <f t="shared" si="1"/>
        <v/>
      </c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</row>
    <row r="34" spans="1:256" s="290" customFormat="1" ht="12.75" x14ac:dyDescent="0.2">
      <c r="A34" s="285"/>
      <c r="B34" s="281"/>
      <c r="C34" s="408"/>
      <c r="D34" s="408"/>
      <c r="E34" s="282"/>
      <c r="F34" s="282"/>
      <c r="G34" s="282"/>
      <c r="H34" s="282"/>
      <c r="I34" s="282"/>
      <c r="J34" s="282"/>
      <c r="K34" s="282"/>
      <c r="L34" s="282"/>
      <c r="M34" s="356" t="str">
        <f t="shared" si="0"/>
        <v/>
      </c>
      <c r="N34" s="283" t="str">
        <f t="shared" si="1"/>
        <v/>
      </c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256" s="290" customFormat="1" ht="12.75" x14ac:dyDescent="0.2">
      <c r="A35" s="285"/>
      <c r="B35" s="281"/>
      <c r="C35" s="408"/>
      <c r="D35" s="408"/>
      <c r="E35" s="282"/>
      <c r="F35" s="282"/>
      <c r="G35" s="282"/>
      <c r="H35" s="282"/>
      <c r="I35" s="282"/>
      <c r="J35" s="282"/>
      <c r="K35" s="282"/>
      <c r="L35" s="282"/>
      <c r="M35" s="356" t="str">
        <f t="shared" si="0"/>
        <v/>
      </c>
      <c r="N35" s="283" t="str">
        <f t="shared" si="1"/>
        <v/>
      </c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3"/>
      <c r="II35" s="253"/>
      <c r="IJ35" s="253"/>
      <c r="IK35" s="253"/>
      <c r="IL35" s="253"/>
      <c r="IM35" s="253"/>
      <c r="IN35" s="253"/>
      <c r="IO35" s="253"/>
      <c r="IP35" s="253"/>
      <c r="IQ35" s="253"/>
      <c r="IR35" s="253"/>
      <c r="IS35" s="253"/>
      <c r="IT35" s="253"/>
      <c r="IU35" s="253"/>
      <c r="IV35" s="253"/>
    </row>
    <row r="36" spans="1:256" s="290" customFormat="1" ht="12.75" x14ac:dyDescent="0.2">
      <c r="A36" s="285"/>
      <c r="B36" s="281"/>
      <c r="C36" s="408"/>
      <c r="D36" s="408"/>
      <c r="E36" s="282"/>
      <c r="F36" s="282"/>
      <c r="G36" s="282"/>
      <c r="H36" s="282"/>
      <c r="I36" s="282"/>
      <c r="J36" s="282"/>
      <c r="K36" s="282"/>
      <c r="L36" s="282"/>
      <c r="M36" s="356" t="str">
        <f t="shared" si="0"/>
        <v/>
      </c>
      <c r="N36" s="283" t="str">
        <f t="shared" si="1"/>
        <v/>
      </c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spans="1:256" s="290" customFormat="1" ht="12.75" x14ac:dyDescent="0.2">
      <c r="A37" s="285"/>
      <c r="B37" s="281"/>
      <c r="C37" s="408"/>
      <c r="D37" s="408"/>
      <c r="E37" s="282"/>
      <c r="F37" s="282"/>
      <c r="G37" s="282"/>
      <c r="H37" s="282"/>
      <c r="I37" s="282"/>
      <c r="J37" s="282"/>
      <c r="K37" s="282"/>
      <c r="L37" s="282"/>
      <c r="M37" s="356" t="str">
        <f t="shared" si="0"/>
        <v/>
      </c>
      <c r="N37" s="283" t="str">
        <f t="shared" si="1"/>
        <v/>
      </c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spans="1:256" s="253" customFormat="1" ht="13.5" thickBot="1" x14ac:dyDescent="0.25">
      <c r="A38" s="291"/>
      <c r="B38" s="287"/>
      <c r="C38" s="357"/>
      <c r="D38" s="357"/>
      <c r="E38" s="288"/>
      <c r="F38" s="288"/>
      <c r="G38" s="288"/>
      <c r="H38" s="288"/>
      <c r="I38" s="288"/>
      <c r="J38" s="288"/>
      <c r="K38" s="288"/>
      <c r="L38" s="288"/>
      <c r="M38" s="357" t="str">
        <f t="shared" si="0"/>
        <v/>
      </c>
      <c r="N38" s="289" t="str">
        <f t="shared" si="1"/>
        <v/>
      </c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</row>
    <row r="39" spans="1:256" ht="12.75" x14ac:dyDescent="0.2"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</row>
    <row r="40" spans="1:256" ht="12.75" x14ac:dyDescent="0.2"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</row>
    <row r="41" spans="1:256" ht="12.75" x14ac:dyDescent="0.2"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</row>
    <row r="42" spans="1:256" ht="12.75" x14ac:dyDescent="0.2"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</row>
    <row r="43" spans="1:256" ht="12.75" x14ac:dyDescent="0.2"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</row>
    <row r="44" spans="1:256" ht="12.75" x14ac:dyDescent="0.2"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</row>
    <row r="45" spans="1:256" ht="12.75" x14ac:dyDescent="0.2"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</row>
    <row r="46" spans="1:256" ht="12.75" x14ac:dyDescent="0.2"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</row>
    <row r="47" spans="1:256" ht="12.75" x14ac:dyDescent="0.2"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</row>
    <row r="48" spans="1:256" ht="12.75" x14ac:dyDescent="0.2"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</row>
    <row r="49" spans="15:59" ht="12.75" x14ac:dyDescent="0.2"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</row>
    <row r="50" spans="15:59" ht="12.75" x14ac:dyDescent="0.2"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</row>
    <row r="51" spans="15:59" ht="12.75" x14ac:dyDescent="0.2"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</row>
    <row r="52" spans="15:59" ht="12.75" x14ac:dyDescent="0.2"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</row>
    <row r="53" spans="15:59" ht="12.75" x14ac:dyDescent="0.2"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</row>
    <row r="54" spans="15:59" ht="12.75" x14ac:dyDescent="0.2"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</row>
    <row r="55" spans="15:59" ht="12.75" x14ac:dyDescent="0.2"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</row>
    <row r="56" spans="15:59" ht="12.75" x14ac:dyDescent="0.2"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</row>
    <row r="57" spans="15:59" ht="12.75" x14ac:dyDescent="0.2"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</row>
    <row r="58" spans="15:59" ht="12.75" x14ac:dyDescent="0.2"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</row>
    <row r="59" spans="15:59" ht="12.75" x14ac:dyDescent="0.2"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</row>
    <row r="60" spans="15:59" ht="12.75" x14ac:dyDescent="0.2"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</row>
    <row r="61" spans="15:59" ht="12.75" x14ac:dyDescent="0.2"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</row>
    <row r="62" spans="15:59" ht="12.75" x14ac:dyDescent="0.2"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</row>
    <row r="63" spans="15:59" ht="12.75" x14ac:dyDescent="0.2"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</row>
    <row r="64" spans="15:59" ht="12.75" x14ac:dyDescent="0.2"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</row>
    <row r="65" spans="15:59" ht="12.75" x14ac:dyDescent="0.2"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</row>
    <row r="66" spans="15:59" ht="12.75" x14ac:dyDescent="0.2"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</row>
    <row r="67" spans="15:59" ht="12.75" x14ac:dyDescent="0.2"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</row>
    <row r="68" spans="15:59" ht="12.75" x14ac:dyDescent="0.2"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</row>
    <row r="69" spans="15:59" ht="12.75" x14ac:dyDescent="0.2"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</row>
    <row r="70" spans="15:59" ht="12.75" x14ac:dyDescent="0.2"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</row>
    <row r="71" spans="15:59" ht="12.75" x14ac:dyDescent="0.2"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</row>
    <row r="72" spans="15:59" ht="12.75" x14ac:dyDescent="0.2"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</row>
    <row r="73" spans="15:59" ht="12.75" x14ac:dyDescent="0.2"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</row>
    <row r="74" spans="15:59" ht="12.75" x14ac:dyDescent="0.2"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</row>
    <row r="75" spans="15:59" ht="12.75" x14ac:dyDescent="0.2"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</row>
    <row r="76" spans="15:59" ht="12.75" x14ac:dyDescent="0.2"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</row>
    <row r="77" spans="15:59" ht="12.75" x14ac:dyDescent="0.2"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</row>
    <row r="78" spans="15:59" ht="12.75" x14ac:dyDescent="0.2"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</row>
    <row r="79" spans="15:59" ht="12.75" x14ac:dyDescent="0.2"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</row>
    <row r="80" spans="15:59" ht="12.75" x14ac:dyDescent="0.2"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</row>
    <row r="81" spans="15:59" ht="12.75" x14ac:dyDescent="0.2"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</row>
    <row r="82" spans="15:59" ht="12.75" x14ac:dyDescent="0.2"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</row>
    <row r="83" spans="15:59" ht="12.75" x14ac:dyDescent="0.2"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</row>
    <row r="84" spans="15:59" ht="12.75" x14ac:dyDescent="0.2"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</row>
    <row r="85" spans="15:59" ht="12.75" x14ac:dyDescent="0.2"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</row>
    <row r="86" spans="15:59" ht="12.75" x14ac:dyDescent="0.2"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</row>
    <row r="87" spans="15:59" ht="12.75" x14ac:dyDescent="0.2"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</row>
    <row r="88" spans="15:59" ht="12.75" x14ac:dyDescent="0.2"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</row>
    <row r="89" spans="15:59" ht="12.75" x14ac:dyDescent="0.2"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</row>
    <row r="90" spans="15:59" ht="12.75" x14ac:dyDescent="0.2"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</row>
    <row r="91" spans="15:59" ht="12.75" x14ac:dyDescent="0.2"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</row>
    <row r="92" spans="15:59" ht="12.75" x14ac:dyDescent="0.2"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</row>
    <row r="93" spans="15:59" ht="12.75" x14ac:dyDescent="0.2"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</row>
    <row r="94" spans="15:59" ht="12.75" x14ac:dyDescent="0.2"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</row>
    <row r="95" spans="15:59" ht="12.75" x14ac:dyDescent="0.2"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</row>
    <row r="96" spans="15:59" ht="12.75" x14ac:dyDescent="0.2"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</row>
    <row r="97" spans="15:59" ht="12.75" x14ac:dyDescent="0.2"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</row>
    <row r="98" spans="15:59" ht="12.75" x14ac:dyDescent="0.2"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</row>
    <row r="99" spans="15:59" ht="12.75" x14ac:dyDescent="0.2"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</row>
    <row r="100" spans="15:59" ht="12.75" x14ac:dyDescent="0.2"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</row>
    <row r="101" spans="15:59" ht="12.75" x14ac:dyDescent="0.2"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</row>
    <row r="102" spans="15:59" ht="12.75" x14ac:dyDescent="0.2"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</row>
    <row r="103" spans="15:59" ht="12.75" x14ac:dyDescent="0.2"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</row>
    <row r="104" spans="15:59" ht="12.75" x14ac:dyDescent="0.2"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</row>
    <row r="105" spans="15:59" ht="12.75" x14ac:dyDescent="0.2"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</row>
    <row r="106" spans="15:59" ht="12.75" x14ac:dyDescent="0.2"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</row>
    <row r="107" spans="15:59" ht="12.75" x14ac:dyDescent="0.2"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</row>
    <row r="108" spans="15:59" ht="12.75" x14ac:dyDescent="0.2"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</row>
    <row r="109" spans="15:59" ht="12.75" x14ac:dyDescent="0.2"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</row>
    <row r="110" spans="15:59" ht="12.75" x14ac:dyDescent="0.2"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</row>
    <row r="111" spans="15:59" ht="12.75" x14ac:dyDescent="0.2"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</row>
    <row r="112" spans="15:59" ht="12.75" x14ac:dyDescent="0.2"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</row>
    <row r="113" spans="15:59" ht="12.75" x14ac:dyDescent="0.2"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</row>
    <row r="114" spans="15:59" ht="12.75" x14ac:dyDescent="0.2"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</row>
    <row r="115" spans="15:59" ht="12.75" x14ac:dyDescent="0.2"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</row>
    <row r="116" spans="15:59" ht="12.75" x14ac:dyDescent="0.2"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</row>
    <row r="117" spans="15:59" ht="12.75" x14ac:dyDescent="0.2"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</row>
    <row r="118" spans="15:59" ht="12.75" x14ac:dyDescent="0.2"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</row>
    <row r="119" spans="15:59" ht="12.75" x14ac:dyDescent="0.2"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</row>
    <row r="120" spans="15:59" ht="12.75" x14ac:dyDescent="0.2"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</row>
  </sheetData>
  <mergeCells count="2">
    <mergeCell ref="H4:I4"/>
    <mergeCell ref="C4:E4"/>
  </mergeCells>
  <phoneticPr fontId="1" type="noConversion"/>
  <printOptions horizontalCentered="1"/>
  <pageMargins left="0.22" right="0.22" top="0.7" bottom="0.6" header="0.5" footer="0.5"/>
  <pageSetup orientation="landscape" horizontalDpi="4294967292" verticalDpi="4294967292" r:id="rId1"/>
  <headerFooter alignWithMargins="0">
    <oddHeader xml:space="preserve">&amp;CFlorida Department of Environmental Protection - Bureau of Petroleum Storage Systems - Remedial Action Reporting&amp;8
 </oddHeader>
    <oddFooter>&amp;L&amp;F&amp;C&amp;8&amp;A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Layout" zoomScaleNormal="100" workbookViewId="0">
      <selection activeCell="G6" sqref="G6"/>
    </sheetView>
  </sheetViews>
  <sheetFormatPr defaultRowHeight="10.5" x14ac:dyDescent="0.15"/>
  <cols>
    <col min="1" max="1" width="15.42578125" style="292" bestFit="1" customWidth="1"/>
    <col min="2" max="2" width="9.28515625" style="292" customWidth="1"/>
    <col min="3" max="5" width="6.5703125" style="292" customWidth="1"/>
    <col min="6" max="7" width="9.28515625" style="292" customWidth="1"/>
    <col min="8" max="10" width="6.5703125" style="292" customWidth="1"/>
    <col min="11" max="12" width="9.28515625" style="292" customWidth="1"/>
    <col min="13" max="15" width="6.5703125" style="292" customWidth="1"/>
    <col min="16" max="16" width="9.28515625" style="292" customWidth="1"/>
    <col min="17" max="249" width="7.7109375" style="292" customWidth="1"/>
    <col min="250" max="16384" width="9.140625" style="292"/>
  </cols>
  <sheetData>
    <row r="1" spans="1:16" ht="9.9499999999999993" customHeight="1" x14ac:dyDescent="0.15"/>
    <row r="2" spans="1:16" ht="19.5" x14ac:dyDescent="0.35">
      <c r="A2" s="683" t="s">
        <v>560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15">
      <c r="M3" s="293" t="s">
        <v>55</v>
      </c>
    </row>
    <row r="4" spans="1:16" ht="12.75" customHeight="1" x14ac:dyDescent="0.2">
      <c r="B4" s="347" t="s">
        <v>0</v>
      </c>
      <c r="C4" s="684" t="str">
        <f>'T1A - Site Summary'!C3</f>
        <v>DEP BMC</v>
      </c>
      <c r="D4" s="684"/>
      <c r="E4" s="684"/>
      <c r="F4" s="684"/>
      <c r="G4" s="294"/>
      <c r="H4" s="294"/>
      <c r="I4" s="684">
        <f>'T1A - Site Summary'!C6</f>
        <v>123456789</v>
      </c>
      <c r="J4" s="684"/>
      <c r="K4" s="684"/>
      <c r="L4" s="294"/>
      <c r="M4" s="295" t="s">
        <v>56</v>
      </c>
    </row>
    <row r="5" spans="1:16" ht="12.75" customHeight="1" x14ac:dyDescent="0.2">
      <c r="L5" s="296"/>
      <c r="M5" s="297" t="s">
        <v>94</v>
      </c>
    </row>
    <row r="6" spans="1:16" ht="12.75" customHeight="1" thickBot="1" x14ac:dyDescent="0.3">
      <c r="E6" s="482" t="s">
        <v>129</v>
      </c>
      <c r="F6" s="483"/>
      <c r="G6" s="602" t="s">
        <v>561</v>
      </c>
      <c r="H6" s="602"/>
      <c r="J6" s="482" t="s">
        <v>562</v>
      </c>
      <c r="K6" s="483"/>
      <c r="L6" s="296"/>
      <c r="M6" s="297" t="s">
        <v>98</v>
      </c>
    </row>
    <row r="7" spans="1:16" ht="12.75" customHeight="1" thickBot="1" x14ac:dyDescent="0.25">
      <c r="L7" s="296"/>
      <c r="M7" s="297" t="s">
        <v>126</v>
      </c>
    </row>
    <row r="8" spans="1:16" s="302" customFormat="1" ht="12.75" customHeight="1" x14ac:dyDescent="0.15">
      <c r="A8" s="298" t="s">
        <v>57</v>
      </c>
      <c r="B8" s="412"/>
      <c r="C8" s="299"/>
      <c r="D8" s="299"/>
      <c r="E8" s="299"/>
      <c r="F8" s="299"/>
      <c r="G8" s="412"/>
      <c r="H8" s="299"/>
      <c r="I8" s="299"/>
      <c r="J8" s="299"/>
      <c r="K8" s="301"/>
      <c r="L8" s="299"/>
      <c r="M8" s="299"/>
      <c r="N8" s="299"/>
      <c r="O8" s="299"/>
      <c r="P8" s="300"/>
    </row>
    <row r="9" spans="1:16" s="302" customFormat="1" ht="12.75" customHeight="1" x14ac:dyDescent="0.15">
      <c r="A9" s="134" t="s">
        <v>554</v>
      </c>
      <c r="B9" s="413"/>
      <c r="C9" s="414"/>
      <c r="D9" s="414"/>
      <c r="E9" s="414"/>
      <c r="F9" s="414"/>
      <c r="G9" s="413"/>
      <c r="H9" s="414"/>
      <c r="I9" s="414"/>
      <c r="J9" s="414"/>
      <c r="K9" s="445"/>
      <c r="L9" s="414"/>
      <c r="M9" s="414"/>
      <c r="N9" s="414"/>
      <c r="O9" s="414"/>
      <c r="P9" s="415"/>
    </row>
    <row r="10" spans="1:16" s="304" customFormat="1" ht="12.75" customHeight="1" x14ac:dyDescent="0.15">
      <c r="A10" s="303" t="s">
        <v>58</v>
      </c>
      <c r="B10" s="416"/>
      <c r="C10" s="417"/>
      <c r="D10" s="417"/>
      <c r="E10" s="417"/>
      <c r="F10" s="443"/>
      <c r="G10" s="416"/>
      <c r="H10" s="417"/>
      <c r="I10" s="417"/>
      <c r="J10" s="417"/>
      <c r="K10" s="446"/>
      <c r="L10" s="443"/>
      <c r="M10" s="417"/>
      <c r="N10" s="417"/>
      <c r="O10" s="417"/>
      <c r="P10" s="418"/>
    </row>
    <row r="11" spans="1:16" s="304" customFormat="1" ht="12.75" customHeight="1" x14ac:dyDescent="0.15">
      <c r="A11" s="434" t="s">
        <v>95</v>
      </c>
      <c r="B11" s="416"/>
      <c r="C11" s="417"/>
      <c r="D11" s="417"/>
      <c r="E11" s="417"/>
      <c r="F11" s="443"/>
      <c r="G11" s="416"/>
      <c r="H11" s="417"/>
      <c r="I11" s="417"/>
      <c r="J11" s="417"/>
      <c r="K11" s="446"/>
      <c r="L11" s="443"/>
      <c r="M11" s="417"/>
      <c r="N11" s="417"/>
      <c r="O11" s="417"/>
      <c r="P11" s="418"/>
    </row>
    <row r="12" spans="1:16" s="304" customFormat="1" ht="12.75" customHeight="1" x14ac:dyDescent="0.15">
      <c r="A12" s="434" t="s">
        <v>111</v>
      </c>
      <c r="B12" s="416"/>
      <c r="C12" s="417"/>
      <c r="D12" s="417"/>
      <c r="E12" s="417"/>
      <c r="F12" s="443"/>
      <c r="G12" s="416"/>
      <c r="H12" s="417"/>
      <c r="I12" s="417"/>
      <c r="J12" s="417"/>
      <c r="K12" s="446"/>
      <c r="L12" s="443"/>
      <c r="M12" s="417"/>
      <c r="N12" s="417"/>
      <c r="O12" s="417"/>
      <c r="P12" s="418"/>
    </row>
    <row r="13" spans="1:16" s="306" customFormat="1" ht="12.75" customHeight="1" thickBot="1" x14ac:dyDescent="0.2">
      <c r="A13" s="435" t="s">
        <v>112</v>
      </c>
      <c r="B13" s="419"/>
      <c r="C13" s="420"/>
      <c r="D13" s="420"/>
      <c r="E13" s="420"/>
      <c r="F13" s="444"/>
      <c r="G13" s="419"/>
      <c r="H13" s="420"/>
      <c r="I13" s="420"/>
      <c r="J13" s="420"/>
      <c r="K13" s="447"/>
      <c r="L13" s="444"/>
      <c r="M13" s="420"/>
      <c r="N13" s="420"/>
      <c r="O13" s="420"/>
      <c r="P13" s="421"/>
    </row>
    <row r="14" spans="1:16" s="307" customFormat="1" ht="9.9499999999999993" customHeight="1" thickBot="1" x14ac:dyDescent="0.25"/>
    <row r="15" spans="1:16" s="302" customFormat="1" ht="12.75" customHeight="1" x14ac:dyDescent="0.2">
      <c r="A15"/>
      <c r="B15" s="687" t="s">
        <v>7</v>
      </c>
      <c r="C15" s="599" t="s">
        <v>97</v>
      </c>
      <c r="D15" s="689" t="s">
        <v>90</v>
      </c>
      <c r="E15" s="689"/>
      <c r="F15" s="685" t="s">
        <v>91</v>
      </c>
      <c r="G15" s="687" t="s">
        <v>7</v>
      </c>
      <c r="H15" s="599" t="s">
        <v>97</v>
      </c>
      <c r="I15" s="689" t="s">
        <v>90</v>
      </c>
      <c r="J15" s="689"/>
      <c r="K15" s="685" t="s">
        <v>91</v>
      </c>
      <c r="L15" s="687" t="s">
        <v>7</v>
      </c>
      <c r="M15" s="599" t="s">
        <v>97</v>
      </c>
      <c r="N15" s="689" t="s">
        <v>90</v>
      </c>
      <c r="O15" s="689"/>
      <c r="P15" s="685" t="s">
        <v>91</v>
      </c>
    </row>
    <row r="16" spans="1:16" s="302" customFormat="1" ht="26.25" customHeight="1" thickBot="1" x14ac:dyDescent="0.25">
      <c r="A16"/>
      <c r="B16" s="688"/>
      <c r="C16" s="432" t="s">
        <v>113</v>
      </c>
      <c r="D16" s="432" t="s">
        <v>113</v>
      </c>
      <c r="E16" s="432" t="s">
        <v>114</v>
      </c>
      <c r="F16" s="686"/>
      <c r="G16" s="688"/>
      <c r="H16" s="432" t="s">
        <v>113</v>
      </c>
      <c r="I16" s="432" t="s">
        <v>113</v>
      </c>
      <c r="J16" s="432" t="s">
        <v>114</v>
      </c>
      <c r="K16" s="686"/>
      <c r="L16" s="688"/>
      <c r="M16" s="432" t="s">
        <v>113</v>
      </c>
      <c r="N16" s="432" t="s">
        <v>113</v>
      </c>
      <c r="O16" s="432" t="s">
        <v>114</v>
      </c>
      <c r="P16" s="686"/>
    </row>
    <row r="17" spans="1:16" s="304" customFormat="1" ht="12.75" customHeight="1" x14ac:dyDescent="0.2">
      <c r="A17"/>
      <c r="B17" s="345"/>
      <c r="C17" s="422"/>
      <c r="D17" s="422"/>
      <c r="E17" s="422"/>
      <c r="F17" s="308"/>
      <c r="G17" s="345"/>
      <c r="H17" s="422"/>
      <c r="I17" s="422"/>
      <c r="J17" s="422"/>
      <c r="K17" s="308"/>
      <c r="L17" s="345"/>
      <c r="M17" s="422"/>
      <c r="N17" s="422"/>
      <c r="O17" s="422"/>
      <c r="P17" s="308"/>
    </row>
    <row r="18" spans="1:16" s="304" customFormat="1" ht="12.75" customHeight="1" x14ac:dyDescent="0.2">
      <c r="A18"/>
      <c r="B18" s="345"/>
      <c r="C18" s="422"/>
      <c r="D18" s="422"/>
      <c r="E18" s="422"/>
      <c r="F18" s="308"/>
      <c r="G18" s="345"/>
      <c r="H18" s="422"/>
      <c r="I18" s="422"/>
      <c r="J18" s="422"/>
      <c r="K18" s="308"/>
      <c r="L18" s="345"/>
      <c r="M18" s="422"/>
      <c r="N18" s="422"/>
      <c r="O18" s="422"/>
      <c r="P18" s="308"/>
    </row>
    <row r="19" spans="1:16" s="304" customFormat="1" ht="12.75" customHeight="1" x14ac:dyDescent="0.2">
      <c r="A19"/>
      <c r="B19" s="345"/>
      <c r="C19" s="422"/>
      <c r="D19" s="422"/>
      <c r="E19" s="422"/>
      <c r="F19" s="308"/>
      <c r="G19" s="345"/>
      <c r="H19" s="422"/>
      <c r="I19" s="422"/>
      <c r="J19" s="422"/>
      <c r="K19" s="308"/>
      <c r="L19" s="345"/>
      <c r="M19" s="422"/>
      <c r="N19" s="422"/>
      <c r="O19" s="422"/>
      <c r="P19" s="308"/>
    </row>
    <row r="20" spans="1:16" s="304" customFormat="1" ht="12.75" customHeight="1" x14ac:dyDescent="0.2">
      <c r="A20"/>
      <c r="B20" s="345"/>
      <c r="C20" s="422"/>
      <c r="D20" s="422"/>
      <c r="E20" s="422"/>
      <c r="F20" s="308"/>
      <c r="G20" s="345"/>
      <c r="H20" s="422"/>
      <c r="I20" s="422"/>
      <c r="J20" s="422"/>
      <c r="K20" s="308"/>
      <c r="L20" s="345"/>
      <c r="M20" s="422"/>
      <c r="N20" s="422"/>
      <c r="O20" s="422"/>
      <c r="P20" s="308"/>
    </row>
    <row r="21" spans="1:16" s="304" customFormat="1" ht="12.75" customHeight="1" x14ac:dyDescent="0.2">
      <c r="A21"/>
      <c r="B21" s="345"/>
      <c r="C21" s="422"/>
      <c r="D21" s="422"/>
      <c r="E21" s="422"/>
      <c r="F21" s="308"/>
      <c r="G21" s="345"/>
      <c r="H21" s="422"/>
      <c r="I21" s="422"/>
      <c r="J21" s="422"/>
      <c r="K21" s="308"/>
      <c r="L21" s="345"/>
      <c r="M21" s="422"/>
      <c r="N21" s="422"/>
      <c r="O21" s="422"/>
      <c r="P21" s="308"/>
    </row>
    <row r="22" spans="1:16" s="304" customFormat="1" ht="12.75" customHeight="1" x14ac:dyDescent="0.2">
      <c r="A22"/>
      <c r="B22" s="345"/>
      <c r="C22" s="422"/>
      <c r="D22" s="422"/>
      <c r="E22" s="422"/>
      <c r="F22" s="308"/>
      <c r="G22" s="345"/>
      <c r="H22" s="422"/>
      <c r="I22" s="422"/>
      <c r="J22" s="422"/>
      <c r="K22" s="308"/>
      <c r="L22" s="345"/>
      <c r="M22" s="422"/>
      <c r="N22" s="422"/>
      <c r="O22" s="422"/>
      <c r="P22" s="308"/>
    </row>
    <row r="23" spans="1:16" s="304" customFormat="1" ht="12.75" customHeight="1" x14ac:dyDescent="0.2">
      <c r="A23"/>
      <c r="B23" s="345"/>
      <c r="C23" s="422"/>
      <c r="D23" s="422"/>
      <c r="E23" s="422"/>
      <c r="F23" s="308"/>
      <c r="G23" s="345"/>
      <c r="H23" s="422"/>
      <c r="I23" s="422"/>
      <c r="J23" s="422"/>
      <c r="K23" s="308"/>
      <c r="L23" s="345"/>
      <c r="M23" s="422"/>
      <c r="N23" s="422"/>
      <c r="O23" s="422"/>
      <c r="P23" s="308"/>
    </row>
    <row r="24" spans="1:16" s="304" customFormat="1" ht="12.75" customHeight="1" x14ac:dyDescent="0.2">
      <c r="A24"/>
      <c r="B24" s="345"/>
      <c r="C24" s="422"/>
      <c r="D24" s="422"/>
      <c r="E24" s="422"/>
      <c r="F24" s="308"/>
      <c r="G24" s="345"/>
      <c r="H24" s="422"/>
      <c r="I24" s="422"/>
      <c r="J24" s="422"/>
      <c r="K24" s="308"/>
      <c r="L24" s="345"/>
      <c r="M24" s="422"/>
      <c r="N24" s="422"/>
      <c r="O24" s="422"/>
      <c r="P24" s="308"/>
    </row>
    <row r="25" spans="1:16" s="304" customFormat="1" ht="12.75" customHeight="1" x14ac:dyDescent="0.2">
      <c r="A25"/>
      <c r="B25" s="345"/>
      <c r="C25" s="422"/>
      <c r="D25" s="422"/>
      <c r="E25" s="422"/>
      <c r="F25" s="308"/>
      <c r="G25" s="345"/>
      <c r="H25" s="422"/>
      <c r="I25" s="422"/>
      <c r="J25" s="422"/>
      <c r="K25" s="308"/>
      <c r="L25" s="345"/>
      <c r="M25" s="422"/>
      <c r="N25" s="422"/>
      <c r="O25" s="422"/>
      <c r="P25" s="308"/>
    </row>
    <row r="26" spans="1:16" s="304" customFormat="1" ht="12.75" customHeight="1" x14ac:dyDescent="0.2">
      <c r="A26"/>
      <c r="B26" s="345"/>
      <c r="C26" s="422"/>
      <c r="D26" s="422"/>
      <c r="E26" s="422"/>
      <c r="F26" s="308"/>
      <c r="G26" s="345"/>
      <c r="H26" s="422"/>
      <c r="I26" s="422"/>
      <c r="J26" s="422"/>
      <c r="K26" s="308"/>
      <c r="L26" s="345"/>
      <c r="M26" s="422"/>
      <c r="N26" s="422"/>
      <c r="O26" s="422"/>
      <c r="P26" s="308"/>
    </row>
    <row r="27" spans="1:16" s="304" customFormat="1" ht="12.75" customHeight="1" x14ac:dyDescent="0.2">
      <c r="A27"/>
      <c r="B27" s="345"/>
      <c r="C27" s="422"/>
      <c r="D27" s="422"/>
      <c r="E27" s="422"/>
      <c r="F27" s="308"/>
      <c r="G27" s="345"/>
      <c r="H27" s="422"/>
      <c r="I27" s="422"/>
      <c r="J27" s="422"/>
      <c r="K27" s="308"/>
      <c r="L27" s="345"/>
      <c r="M27" s="422"/>
      <c r="N27" s="422"/>
      <c r="O27" s="422"/>
      <c r="P27" s="308"/>
    </row>
    <row r="28" spans="1:16" s="304" customFormat="1" ht="12.75" customHeight="1" x14ac:dyDescent="0.2">
      <c r="A28"/>
      <c r="B28" s="345"/>
      <c r="C28" s="422"/>
      <c r="D28" s="422"/>
      <c r="E28" s="422"/>
      <c r="F28" s="308"/>
      <c r="G28" s="345"/>
      <c r="H28" s="422"/>
      <c r="I28" s="422"/>
      <c r="J28" s="422"/>
      <c r="K28" s="308"/>
      <c r="L28" s="345"/>
      <c r="M28" s="422"/>
      <c r="N28" s="422"/>
      <c r="O28" s="422"/>
      <c r="P28" s="308"/>
    </row>
    <row r="29" spans="1:16" s="304" customFormat="1" ht="12.75" customHeight="1" x14ac:dyDescent="0.2">
      <c r="A29"/>
      <c r="B29" s="345"/>
      <c r="C29" s="422"/>
      <c r="D29" s="422"/>
      <c r="E29" s="422"/>
      <c r="F29" s="308"/>
      <c r="G29" s="345"/>
      <c r="H29" s="422"/>
      <c r="I29" s="422"/>
      <c r="J29" s="422"/>
      <c r="K29" s="308"/>
      <c r="L29" s="345"/>
      <c r="M29" s="422"/>
      <c r="N29" s="422"/>
      <c r="O29" s="422"/>
      <c r="P29" s="308"/>
    </row>
    <row r="30" spans="1:16" s="304" customFormat="1" ht="12.75" customHeight="1" x14ac:dyDescent="0.2">
      <c r="A30"/>
      <c r="B30" s="345"/>
      <c r="C30" s="422"/>
      <c r="D30" s="422"/>
      <c r="E30" s="422"/>
      <c r="F30" s="308"/>
      <c r="G30" s="345"/>
      <c r="H30" s="422"/>
      <c r="I30" s="422"/>
      <c r="J30" s="422"/>
      <c r="K30" s="308"/>
      <c r="L30" s="345"/>
      <c r="M30" s="422"/>
      <c r="N30" s="422"/>
      <c r="O30" s="422"/>
      <c r="P30" s="308"/>
    </row>
    <row r="31" spans="1:16" s="304" customFormat="1" ht="12.75" customHeight="1" x14ac:dyDescent="0.2">
      <c r="A31"/>
      <c r="B31" s="345"/>
      <c r="C31" s="422"/>
      <c r="D31" s="422"/>
      <c r="E31" s="422"/>
      <c r="F31" s="308"/>
      <c r="G31" s="345"/>
      <c r="H31" s="422"/>
      <c r="I31" s="422"/>
      <c r="J31" s="422"/>
      <c r="K31" s="308"/>
      <c r="L31" s="345"/>
      <c r="M31" s="422"/>
      <c r="N31" s="422"/>
      <c r="O31" s="422"/>
      <c r="P31" s="308"/>
    </row>
    <row r="32" spans="1:16" s="304" customFormat="1" ht="12.75" customHeight="1" x14ac:dyDescent="0.2">
      <c r="A32"/>
      <c r="B32" s="345"/>
      <c r="C32" s="422"/>
      <c r="D32" s="422"/>
      <c r="E32" s="422"/>
      <c r="F32" s="308"/>
      <c r="G32" s="345"/>
      <c r="H32" s="422"/>
      <c r="I32" s="422"/>
      <c r="J32" s="422"/>
      <c r="K32" s="308"/>
      <c r="L32" s="345"/>
      <c r="M32" s="422"/>
      <c r="N32" s="422"/>
      <c r="O32" s="422"/>
      <c r="P32" s="308"/>
    </row>
    <row r="33" spans="1:16" s="304" customFormat="1" ht="12.75" customHeight="1" x14ac:dyDescent="0.2">
      <c r="A33"/>
      <c r="B33" s="345"/>
      <c r="C33" s="422"/>
      <c r="D33" s="422"/>
      <c r="E33" s="422"/>
      <c r="F33" s="308"/>
      <c r="G33" s="345"/>
      <c r="H33" s="422"/>
      <c r="I33" s="422"/>
      <c r="J33" s="422"/>
      <c r="K33" s="308"/>
      <c r="L33" s="345"/>
      <c r="M33" s="422"/>
      <c r="N33" s="422"/>
      <c r="O33" s="422"/>
      <c r="P33" s="308"/>
    </row>
    <row r="34" spans="1:16" s="304" customFormat="1" ht="12.75" customHeight="1" x14ac:dyDescent="0.2">
      <c r="A34"/>
      <c r="B34" s="345"/>
      <c r="C34" s="422"/>
      <c r="D34" s="422"/>
      <c r="E34" s="422"/>
      <c r="F34" s="308"/>
      <c r="G34" s="345"/>
      <c r="H34" s="422"/>
      <c r="I34" s="422"/>
      <c r="J34" s="422"/>
      <c r="K34" s="308"/>
      <c r="L34" s="345"/>
      <c r="M34" s="422"/>
      <c r="N34" s="422"/>
      <c r="O34" s="422"/>
      <c r="P34" s="308"/>
    </row>
    <row r="35" spans="1:16" s="304" customFormat="1" ht="12.75" customHeight="1" x14ac:dyDescent="0.2">
      <c r="A35"/>
      <c r="B35" s="345"/>
      <c r="C35" s="422"/>
      <c r="D35" s="422"/>
      <c r="E35" s="422"/>
      <c r="F35" s="308"/>
      <c r="G35" s="345"/>
      <c r="H35" s="422"/>
      <c r="I35" s="422"/>
      <c r="J35" s="422"/>
      <c r="K35" s="308"/>
      <c r="L35" s="345"/>
      <c r="M35" s="422"/>
      <c r="N35" s="422"/>
      <c r="O35" s="422"/>
      <c r="P35" s="308"/>
    </row>
    <row r="36" spans="1:16" s="304" customFormat="1" ht="12.75" customHeight="1" x14ac:dyDescent="0.2">
      <c r="A36"/>
      <c r="B36" s="345"/>
      <c r="C36" s="422"/>
      <c r="D36" s="422"/>
      <c r="E36" s="422"/>
      <c r="F36" s="308"/>
      <c r="G36" s="345"/>
      <c r="H36" s="422"/>
      <c r="I36" s="422"/>
      <c r="J36" s="422"/>
      <c r="K36" s="308"/>
      <c r="L36" s="345"/>
      <c r="M36" s="422"/>
      <c r="N36" s="422"/>
      <c r="O36" s="422"/>
      <c r="P36" s="308"/>
    </row>
    <row r="37" spans="1:16" s="304" customFormat="1" ht="12.75" customHeight="1" x14ac:dyDescent="0.2">
      <c r="A37"/>
      <c r="B37" s="345"/>
      <c r="C37" s="422"/>
      <c r="D37" s="422"/>
      <c r="E37" s="422"/>
      <c r="F37" s="308"/>
      <c r="G37" s="345"/>
      <c r="H37" s="422"/>
      <c r="I37" s="422"/>
      <c r="J37" s="422"/>
      <c r="K37" s="308"/>
      <c r="L37" s="345"/>
      <c r="M37" s="422"/>
      <c r="N37" s="422"/>
      <c r="O37" s="422"/>
      <c r="P37" s="308"/>
    </row>
    <row r="38" spans="1:16" s="304" customFormat="1" ht="12.75" customHeight="1" x14ac:dyDescent="0.2">
      <c r="A38"/>
      <c r="B38" s="345"/>
      <c r="C38" s="422"/>
      <c r="D38" s="422"/>
      <c r="E38" s="422"/>
      <c r="F38" s="308"/>
      <c r="G38" s="345"/>
      <c r="H38" s="422"/>
      <c r="I38" s="422"/>
      <c r="J38" s="422"/>
      <c r="K38" s="308"/>
      <c r="L38" s="345"/>
      <c r="M38" s="422"/>
      <c r="N38" s="422"/>
      <c r="O38" s="422"/>
      <c r="P38" s="308"/>
    </row>
    <row r="39" spans="1:16" s="304" customFormat="1" ht="12.75" customHeight="1" x14ac:dyDescent="0.2">
      <c r="A39"/>
      <c r="B39" s="345"/>
      <c r="C39" s="422"/>
      <c r="D39" s="422"/>
      <c r="E39" s="422"/>
      <c r="F39" s="308"/>
      <c r="G39" s="345"/>
      <c r="H39" s="422"/>
      <c r="I39" s="422"/>
      <c r="J39" s="422"/>
      <c r="K39" s="308"/>
      <c r="L39" s="345"/>
      <c r="M39" s="422"/>
      <c r="N39" s="422"/>
      <c r="O39" s="422"/>
      <c r="P39" s="308"/>
    </row>
    <row r="40" spans="1:16" s="304" customFormat="1" ht="12.75" customHeight="1" thickBot="1" x14ac:dyDescent="0.25">
      <c r="A40"/>
      <c r="B40" s="346"/>
      <c r="C40" s="423"/>
      <c r="D40" s="423"/>
      <c r="E40" s="423"/>
      <c r="F40" s="305"/>
      <c r="G40" s="346"/>
      <c r="H40" s="423"/>
      <c r="I40" s="423"/>
      <c r="J40" s="423"/>
      <c r="K40" s="305"/>
      <c r="L40" s="346"/>
      <c r="M40" s="423"/>
      <c r="N40" s="423"/>
      <c r="O40" s="423"/>
      <c r="P40" s="305"/>
    </row>
  </sheetData>
  <mergeCells count="12">
    <mergeCell ref="A2:P2"/>
    <mergeCell ref="C4:F4"/>
    <mergeCell ref="I4:K4"/>
    <mergeCell ref="P15:P16"/>
    <mergeCell ref="G15:G16"/>
    <mergeCell ref="I15:J15"/>
    <mergeCell ref="K15:K16"/>
    <mergeCell ref="L15:L16"/>
    <mergeCell ref="N15:O15"/>
    <mergeCell ref="B15:B16"/>
    <mergeCell ref="F15:F16"/>
    <mergeCell ref="D15:E15"/>
  </mergeCells>
  <phoneticPr fontId="1" type="noConversion"/>
  <printOptions horizontalCentered="1"/>
  <pageMargins left="0.25" right="0.25" top="0.7" bottom="0.6" header="0.5" footer="0.5"/>
  <pageSetup orientation="landscape" horizontalDpi="4294967292" verticalDpi="4294967292" r:id="rId1"/>
  <headerFooter alignWithMargins="0">
    <oddHeader xml:space="preserve">&amp;CFlorida Department of Environmental Protection - Bureau of Petroleum Storage Systems - Remedial Action Reporting&amp;8
 </oddHeader>
    <oddFooter>&amp;L&amp;F&amp;C&amp;8&amp;A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Layout" zoomScaleNormal="100" workbookViewId="0">
      <selection activeCell="C7" sqref="C7"/>
    </sheetView>
  </sheetViews>
  <sheetFormatPr defaultRowHeight="10.5" x14ac:dyDescent="0.15"/>
  <cols>
    <col min="1" max="1" width="16.85546875" style="310" bestFit="1" customWidth="1"/>
    <col min="2" max="2" width="8.7109375" style="310" customWidth="1"/>
    <col min="3" max="5" width="6.5703125" style="310" customWidth="1"/>
    <col min="6" max="6" width="8.7109375" style="310" customWidth="1"/>
    <col min="7" max="9" width="6.5703125" style="310" customWidth="1"/>
    <col min="10" max="10" width="8.7109375" style="310" customWidth="1"/>
    <col min="11" max="13" width="6.5703125" style="310" customWidth="1"/>
    <col min="14" max="14" width="7.7109375" style="310" customWidth="1"/>
    <col min="15" max="17" width="6.5703125" style="310" customWidth="1"/>
    <col min="18" max="247" width="7.7109375" style="310" customWidth="1"/>
    <col min="248" max="16384" width="9.140625" style="310"/>
  </cols>
  <sheetData>
    <row r="1" spans="1:17" ht="9.9499999999999993" customHeight="1" x14ac:dyDescent="0.15"/>
    <row r="2" spans="1:17" ht="19.5" x14ac:dyDescent="0.35">
      <c r="A2" s="692" t="s">
        <v>96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17" ht="12.75" customHeight="1" x14ac:dyDescent="0.15">
      <c r="N3" s="311" t="s">
        <v>55</v>
      </c>
    </row>
    <row r="4" spans="1:17" ht="12.75" customHeight="1" x14ac:dyDescent="0.2">
      <c r="B4" s="348" t="s">
        <v>0</v>
      </c>
      <c r="C4" s="691" t="str">
        <f>'T1A - Site Summary'!C3</f>
        <v>DEP BMC</v>
      </c>
      <c r="D4" s="691"/>
      <c r="E4" s="691"/>
      <c r="F4" s="691"/>
      <c r="G4" s="312"/>
      <c r="H4" s="348" t="s">
        <v>9</v>
      </c>
      <c r="I4" s="691">
        <f>'T1A - Site Summary'!C6</f>
        <v>123456789</v>
      </c>
      <c r="J4" s="691"/>
      <c r="K4" s="312"/>
      <c r="N4" s="313" t="s">
        <v>56</v>
      </c>
    </row>
    <row r="5" spans="1:17" ht="12.75" customHeight="1" x14ac:dyDescent="0.15">
      <c r="N5" s="314" t="s">
        <v>125</v>
      </c>
    </row>
    <row r="6" spans="1:17" ht="12.75" customHeight="1" thickBot="1" x14ac:dyDescent="0.2">
      <c r="E6" s="482" t="s">
        <v>129</v>
      </c>
      <c r="F6" s="483"/>
      <c r="G6" s="602" t="s">
        <v>561</v>
      </c>
      <c r="H6" s="292"/>
      <c r="I6" s="292"/>
      <c r="J6" s="482" t="s">
        <v>130</v>
      </c>
      <c r="K6" s="483"/>
      <c r="N6" s="297" t="s">
        <v>118</v>
      </c>
    </row>
    <row r="7" spans="1:17" ht="12.75" customHeight="1" thickBot="1" x14ac:dyDescent="0.2">
      <c r="F7" s="482"/>
      <c r="G7" s="309"/>
      <c r="H7" s="292"/>
      <c r="I7" s="292"/>
      <c r="J7" s="482"/>
      <c r="K7" s="309"/>
      <c r="N7" s="297"/>
    </row>
    <row r="8" spans="1:17" s="319" customFormat="1" ht="12.75" customHeight="1" x14ac:dyDescent="0.15">
      <c r="A8" s="315" t="s">
        <v>57</v>
      </c>
      <c r="B8" s="316"/>
      <c r="C8" s="316"/>
      <c r="D8" s="316"/>
      <c r="E8" s="316"/>
      <c r="F8" s="437"/>
      <c r="G8" s="316"/>
      <c r="H8" s="316"/>
      <c r="I8" s="318"/>
      <c r="J8" s="437"/>
      <c r="K8" s="316"/>
      <c r="L8" s="316"/>
      <c r="M8" s="318"/>
      <c r="N8" s="316"/>
      <c r="O8" s="316"/>
      <c r="P8" s="316"/>
      <c r="Q8" s="317"/>
    </row>
    <row r="9" spans="1:17" s="319" customFormat="1" ht="12.75" customHeight="1" x14ac:dyDescent="0.15">
      <c r="A9" s="134" t="s">
        <v>554</v>
      </c>
      <c r="B9" s="320"/>
      <c r="C9" s="600"/>
      <c r="D9" s="320"/>
      <c r="E9" s="320"/>
      <c r="F9" s="438"/>
      <c r="G9" s="600"/>
      <c r="H9" s="320"/>
      <c r="I9" s="322"/>
      <c r="J9" s="438"/>
      <c r="K9" s="600"/>
      <c r="L9" s="320"/>
      <c r="M9" s="322"/>
      <c r="N9" s="320"/>
      <c r="O9" s="600"/>
      <c r="P9" s="320"/>
      <c r="Q9" s="321"/>
    </row>
    <row r="10" spans="1:17" s="328" customFormat="1" ht="12.75" customHeight="1" x14ac:dyDescent="0.15">
      <c r="A10" s="323" t="s">
        <v>58</v>
      </c>
      <c r="B10" s="324"/>
      <c r="C10" s="601"/>
      <c r="D10" s="325"/>
      <c r="E10" s="324"/>
      <c r="F10" s="439"/>
      <c r="G10" s="601"/>
      <c r="H10" s="325"/>
      <c r="I10" s="327"/>
      <c r="J10" s="439"/>
      <c r="K10" s="601"/>
      <c r="L10" s="325"/>
      <c r="M10" s="327"/>
      <c r="N10" s="324"/>
      <c r="O10" s="601"/>
      <c r="P10" s="325"/>
      <c r="Q10" s="326"/>
    </row>
    <row r="11" spans="1:17" s="334" customFormat="1" ht="12.75" customHeight="1" x14ac:dyDescent="0.15">
      <c r="A11" s="329" t="s">
        <v>95</v>
      </c>
      <c r="B11" s="330"/>
      <c r="C11" s="424"/>
      <c r="D11" s="331"/>
      <c r="E11" s="330"/>
      <c r="F11" s="440"/>
      <c r="G11" s="424"/>
      <c r="H11" s="331"/>
      <c r="I11" s="333"/>
      <c r="J11" s="440"/>
      <c r="K11" s="424"/>
      <c r="L11" s="331"/>
      <c r="M11" s="333"/>
      <c r="N11" s="330"/>
      <c r="O11" s="424"/>
      <c r="P11" s="331"/>
      <c r="Q11" s="332"/>
    </row>
    <row r="12" spans="1:17" s="334" customFormat="1" ht="12.75" customHeight="1" x14ac:dyDescent="0.15">
      <c r="A12" s="434" t="s">
        <v>116</v>
      </c>
      <c r="B12" s="426"/>
      <c r="C12" s="424"/>
      <c r="D12" s="424"/>
      <c r="E12" s="430"/>
      <c r="F12" s="426"/>
      <c r="G12" s="424"/>
      <c r="H12" s="424"/>
      <c r="I12" s="441"/>
      <c r="J12" s="426"/>
      <c r="K12" s="424"/>
      <c r="L12" s="424"/>
      <c r="M12" s="441"/>
      <c r="N12" s="430"/>
      <c r="O12" s="424"/>
      <c r="P12" s="424"/>
      <c r="Q12" s="427"/>
    </row>
    <row r="13" spans="1:17" s="328" customFormat="1" ht="12.75" customHeight="1" thickBot="1" x14ac:dyDescent="0.2">
      <c r="A13" s="436" t="s">
        <v>117</v>
      </c>
      <c r="B13" s="428"/>
      <c r="C13" s="425"/>
      <c r="D13" s="425"/>
      <c r="E13" s="431"/>
      <c r="F13" s="428"/>
      <c r="G13" s="425"/>
      <c r="H13" s="425"/>
      <c r="I13" s="442"/>
      <c r="J13" s="428"/>
      <c r="K13" s="425"/>
      <c r="L13" s="425"/>
      <c r="M13" s="442"/>
      <c r="N13" s="431"/>
      <c r="O13" s="425"/>
      <c r="P13" s="425"/>
      <c r="Q13" s="429"/>
    </row>
    <row r="14" spans="1:17" s="335" customFormat="1" ht="9.9499999999999993" customHeight="1" thickBot="1" x14ac:dyDescent="0.25">
      <c r="A14"/>
    </row>
    <row r="15" spans="1:17" s="319" customFormat="1" ht="12.75" customHeight="1" x14ac:dyDescent="0.2">
      <c r="A15"/>
      <c r="B15" s="687" t="s">
        <v>7</v>
      </c>
      <c r="C15" s="599" t="s">
        <v>97</v>
      </c>
      <c r="D15" s="689" t="s">
        <v>115</v>
      </c>
      <c r="E15" s="690"/>
      <c r="F15" s="687" t="s">
        <v>7</v>
      </c>
      <c r="G15" s="599" t="s">
        <v>97</v>
      </c>
      <c r="H15" s="689" t="s">
        <v>115</v>
      </c>
      <c r="I15" s="690"/>
      <c r="J15" s="687" t="s">
        <v>7</v>
      </c>
      <c r="K15" s="599" t="s">
        <v>97</v>
      </c>
      <c r="L15" s="689" t="s">
        <v>115</v>
      </c>
      <c r="M15" s="690"/>
      <c r="N15" s="687" t="s">
        <v>7</v>
      </c>
      <c r="O15" s="599" t="s">
        <v>97</v>
      </c>
      <c r="P15" s="689" t="s">
        <v>115</v>
      </c>
      <c r="Q15" s="690"/>
    </row>
    <row r="16" spans="1:17" s="328" customFormat="1" ht="21.75" thickBot="1" x14ac:dyDescent="0.25">
      <c r="A16" t="s">
        <v>1</v>
      </c>
      <c r="B16" s="688"/>
      <c r="C16" s="432" t="s">
        <v>113</v>
      </c>
      <c r="D16" s="432" t="s">
        <v>113</v>
      </c>
      <c r="E16" s="433" t="s">
        <v>114</v>
      </c>
      <c r="F16" s="688"/>
      <c r="G16" s="432" t="s">
        <v>113</v>
      </c>
      <c r="H16" s="432" t="s">
        <v>113</v>
      </c>
      <c r="I16" s="433" t="s">
        <v>114</v>
      </c>
      <c r="J16" s="688"/>
      <c r="K16" s="432" t="s">
        <v>113</v>
      </c>
      <c r="L16" s="432" t="s">
        <v>113</v>
      </c>
      <c r="M16" s="433" t="s">
        <v>114</v>
      </c>
      <c r="N16" s="688"/>
      <c r="O16" s="432" t="s">
        <v>113</v>
      </c>
      <c r="P16" s="432" t="s">
        <v>113</v>
      </c>
      <c r="Q16" s="433" t="s">
        <v>114</v>
      </c>
    </row>
    <row r="17" spans="1:17" s="328" customFormat="1" ht="12.75" customHeight="1" x14ac:dyDescent="0.15">
      <c r="A17" s="342"/>
      <c r="B17" s="343"/>
      <c r="C17" s="336"/>
      <c r="D17" s="336"/>
      <c r="E17" s="333"/>
      <c r="F17" s="343"/>
      <c r="G17" s="336"/>
      <c r="H17" s="336"/>
      <c r="I17" s="333"/>
      <c r="J17" s="343"/>
      <c r="K17" s="336"/>
      <c r="L17" s="336"/>
      <c r="M17" s="333"/>
      <c r="N17" s="343"/>
      <c r="O17" s="336"/>
      <c r="P17" s="336"/>
      <c r="Q17" s="333"/>
    </row>
    <row r="18" spans="1:17" s="328" customFormat="1" ht="12.75" customHeight="1" x14ac:dyDescent="0.15">
      <c r="A18" s="342"/>
      <c r="B18" s="343"/>
      <c r="C18" s="336"/>
      <c r="D18" s="336"/>
      <c r="E18" s="333"/>
      <c r="F18" s="343"/>
      <c r="G18" s="336"/>
      <c r="H18" s="336"/>
      <c r="I18" s="333"/>
      <c r="J18" s="343"/>
      <c r="K18" s="336"/>
      <c r="L18" s="336"/>
      <c r="M18" s="333"/>
      <c r="N18" s="343"/>
      <c r="O18" s="336"/>
      <c r="P18" s="336"/>
      <c r="Q18" s="333"/>
    </row>
    <row r="19" spans="1:17" s="328" customFormat="1" ht="12.75" customHeight="1" x14ac:dyDescent="0.15">
      <c r="A19" s="342"/>
      <c r="B19" s="343"/>
      <c r="C19" s="336"/>
      <c r="D19" s="336"/>
      <c r="E19" s="333"/>
      <c r="F19" s="343"/>
      <c r="G19" s="336"/>
      <c r="H19" s="336"/>
      <c r="I19" s="333"/>
      <c r="J19" s="343"/>
      <c r="K19" s="336"/>
      <c r="L19" s="336"/>
      <c r="M19" s="333"/>
      <c r="N19" s="343"/>
      <c r="O19" s="336"/>
      <c r="P19" s="336"/>
      <c r="Q19" s="333"/>
    </row>
    <row r="20" spans="1:17" s="328" customFormat="1" ht="12.75" customHeight="1" x14ac:dyDescent="0.15">
      <c r="A20" s="342"/>
      <c r="B20" s="343"/>
      <c r="C20" s="336"/>
      <c r="D20" s="336"/>
      <c r="E20" s="333"/>
      <c r="F20" s="343"/>
      <c r="G20" s="336"/>
      <c r="H20" s="336"/>
      <c r="I20" s="333"/>
      <c r="J20" s="343"/>
      <c r="K20" s="336"/>
      <c r="L20" s="336"/>
      <c r="M20" s="333"/>
      <c r="N20" s="343"/>
      <c r="O20" s="336"/>
      <c r="P20" s="336"/>
      <c r="Q20" s="333"/>
    </row>
    <row r="21" spans="1:17" s="328" customFormat="1" ht="12.75" customHeight="1" x14ac:dyDescent="0.15">
      <c r="A21" s="342"/>
      <c r="B21" s="343"/>
      <c r="C21" s="336"/>
      <c r="D21" s="336"/>
      <c r="E21" s="333"/>
      <c r="F21" s="343"/>
      <c r="G21" s="336"/>
      <c r="H21" s="336"/>
      <c r="I21" s="333"/>
      <c r="J21" s="343"/>
      <c r="K21" s="336"/>
      <c r="L21" s="336"/>
      <c r="M21" s="333"/>
      <c r="N21" s="343"/>
      <c r="O21" s="336"/>
      <c r="P21" s="336"/>
      <c r="Q21" s="333"/>
    </row>
    <row r="22" spans="1:17" s="328" customFormat="1" ht="12.75" customHeight="1" x14ac:dyDescent="0.15">
      <c r="A22" s="342"/>
      <c r="B22" s="343"/>
      <c r="C22" s="336"/>
      <c r="D22" s="336"/>
      <c r="E22" s="333"/>
      <c r="F22" s="343"/>
      <c r="G22" s="336"/>
      <c r="H22" s="336"/>
      <c r="I22" s="333"/>
      <c r="J22" s="343"/>
      <c r="K22" s="336"/>
      <c r="L22" s="336"/>
      <c r="M22" s="333"/>
      <c r="N22" s="343"/>
      <c r="O22" s="336"/>
      <c r="P22" s="336"/>
      <c r="Q22" s="333"/>
    </row>
    <row r="23" spans="1:17" s="328" customFormat="1" ht="12.75" customHeight="1" x14ac:dyDescent="0.15">
      <c r="A23" s="342"/>
      <c r="B23" s="343"/>
      <c r="C23" s="336"/>
      <c r="D23" s="336"/>
      <c r="E23" s="333"/>
      <c r="F23" s="343"/>
      <c r="G23" s="336"/>
      <c r="H23" s="336"/>
      <c r="I23" s="333"/>
      <c r="J23" s="343"/>
      <c r="K23" s="336"/>
      <c r="L23" s="336"/>
      <c r="M23" s="333"/>
      <c r="N23" s="343"/>
      <c r="O23" s="336"/>
      <c r="P23" s="336"/>
      <c r="Q23" s="333"/>
    </row>
    <row r="24" spans="1:17" s="328" customFormat="1" ht="12.75" customHeight="1" x14ac:dyDescent="0.15">
      <c r="A24" s="342"/>
      <c r="B24" s="343"/>
      <c r="C24" s="336"/>
      <c r="D24" s="336"/>
      <c r="E24" s="333"/>
      <c r="F24" s="343"/>
      <c r="G24" s="336"/>
      <c r="H24" s="336"/>
      <c r="I24" s="333"/>
      <c r="J24" s="343"/>
      <c r="K24" s="336"/>
      <c r="L24" s="336"/>
      <c r="M24" s="333"/>
      <c r="N24" s="343"/>
      <c r="O24" s="336"/>
      <c r="P24" s="336"/>
      <c r="Q24" s="333"/>
    </row>
    <row r="25" spans="1:17" s="328" customFormat="1" ht="12.75" customHeight="1" x14ac:dyDescent="0.15">
      <c r="A25" s="342"/>
      <c r="B25" s="343"/>
      <c r="C25" s="336"/>
      <c r="D25" s="336"/>
      <c r="E25" s="333"/>
      <c r="F25" s="343"/>
      <c r="G25" s="336"/>
      <c r="H25" s="336"/>
      <c r="I25" s="333"/>
      <c r="J25" s="343"/>
      <c r="K25" s="336"/>
      <c r="L25" s="336"/>
      <c r="M25" s="333"/>
      <c r="N25" s="343"/>
      <c r="O25" s="336"/>
      <c r="P25" s="336"/>
      <c r="Q25" s="333"/>
    </row>
    <row r="26" spans="1:17" s="328" customFormat="1" ht="12.75" customHeight="1" x14ac:dyDescent="0.15">
      <c r="A26" s="342"/>
      <c r="B26" s="343"/>
      <c r="C26" s="336"/>
      <c r="D26" s="336"/>
      <c r="E26" s="333"/>
      <c r="F26" s="343"/>
      <c r="G26" s="336"/>
      <c r="H26" s="336"/>
      <c r="I26" s="333"/>
      <c r="J26" s="343"/>
      <c r="K26" s="336"/>
      <c r="L26" s="336"/>
      <c r="M26" s="333"/>
      <c r="N26" s="343"/>
      <c r="O26" s="336"/>
      <c r="P26" s="336"/>
      <c r="Q26" s="333"/>
    </row>
    <row r="27" spans="1:17" s="328" customFormat="1" ht="12.75" customHeight="1" x14ac:dyDescent="0.15">
      <c r="A27" s="342"/>
      <c r="B27" s="343"/>
      <c r="C27" s="336"/>
      <c r="D27" s="336"/>
      <c r="E27" s="333"/>
      <c r="F27" s="343"/>
      <c r="G27" s="336"/>
      <c r="H27" s="336"/>
      <c r="I27" s="333"/>
      <c r="J27" s="343"/>
      <c r="K27" s="336"/>
      <c r="L27" s="336"/>
      <c r="M27" s="333"/>
      <c r="N27" s="343"/>
      <c r="O27" s="336"/>
      <c r="P27" s="336"/>
      <c r="Q27" s="333"/>
    </row>
    <row r="28" spans="1:17" s="328" customFormat="1" ht="12.75" customHeight="1" x14ac:dyDescent="0.15">
      <c r="A28" s="342"/>
      <c r="B28" s="343"/>
      <c r="C28" s="336"/>
      <c r="D28" s="336"/>
      <c r="E28" s="333"/>
      <c r="F28" s="343"/>
      <c r="G28" s="336"/>
      <c r="H28" s="336"/>
      <c r="I28" s="333"/>
      <c r="J28" s="343"/>
      <c r="K28" s="336"/>
      <c r="L28" s="336"/>
      <c r="M28" s="333"/>
      <c r="N28" s="343"/>
      <c r="O28" s="336"/>
      <c r="P28" s="336"/>
      <c r="Q28" s="333"/>
    </row>
    <row r="29" spans="1:17" s="328" customFormat="1" ht="12.75" customHeight="1" x14ac:dyDescent="0.15">
      <c r="A29" s="342"/>
      <c r="B29" s="343"/>
      <c r="C29" s="336"/>
      <c r="D29" s="336"/>
      <c r="E29" s="333"/>
      <c r="F29" s="343"/>
      <c r="G29" s="336"/>
      <c r="H29" s="336"/>
      <c r="I29" s="333"/>
      <c r="J29" s="343"/>
      <c r="K29" s="336"/>
      <c r="L29" s="336"/>
      <c r="M29" s="333"/>
      <c r="N29" s="343"/>
      <c r="O29" s="336"/>
      <c r="P29" s="336"/>
      <c r="Q29" s="333"/>
    </row>
    <row r="30" spans="1:17" s="328" customFormat="1" ht="12.75" customHeight="1" x14ac:dyDescent="0.15">
      <c r="A30" s="342"/>
      <c r="B30" s="343"/>
      <c r="C30" s="336"/>
      <c r="D30" s="336"/>
      <c r="E30" s="333"/>
      <c r="F30" s="343"/>
      <c r="G30" s="336"/>
      <c r="H30" s="336"/>
      <c r="I30" s="333"/>
      <c r="J30" s="343"/>
      <c r="K30" s="336"/>
      <c r="L30" s="336"/>
      <c r="M30" s="333"/>
      <c r="N30" s="343"/>
      <c r="O30" s="336"/>
      <c r="P30" s="336"/>
      <c r="Q30" s="333"/>
    </row>
    <row r="31" spans="1:17" s="328" customFormat="1" ht="12.75" customHeight="1" x14ac:dyDescent="0.15">
      <c r="A31" s="342"/>
      <c r="B31" s="343"/>
      <c r="C31" s="336"/>
      <c r="D31" s="336"/>
      <c r="E31" s="333"/>
      <c r="F31" s="343"/>
      <c r="G31" s="336"/>
      <c r="H31" s="336"/>
      <c r="I31" s="333"/>
      <c r="J31" s="343"/>
      <c r="K31" s="336"/>
      <c r="L31" s="336"/>
      <c r="M31" s="333"/>
      <c r="N31" s="343"/>
      <c r="O31" s="336"/>
      <c r="P31" s="336"/>
      <c r="Q31" s="333"/>
    </row>
    <row r="32" spans="1:17" s="328" customFormat="1" ht="12.75" customHeight="1" x14ac:dyDescent="0.15">
      <c r="A32" s="342"/>
      <c r="B32" s="343"/>
      <c r="C32" s="336"/>
      <c r="D32" s="336"/>
      <c r="E32" s="333"/>
      <c r="F32" s="343"/>
      <c r="G32" s="336"/>
      <c r="H32" s="336"/>
      <c r="I32" s="333"/>
      <c r="J32" s="343"/>
      <c r="K32" s="336"/>
      <c r="L32" s="336"/>
      <c r="M32" s="333"/>
      <c r="N32" s="343"/>
      <c r="O32" s="336"/>
      <c r="P32" s="336"/>
      <c r="Q32" s="333"/>
    </row>
    <row r="33" spans="1:17" s="328" customFormat="1" ht="12.75" customHeight="1" x14ac:dyDescent="0.15">
      <c r="A33" s="342"/>
      <c r="B33" s="343"/>
      <c r="C33" s="336"/>
      <c r="D33" s="336"/>
      <c r="E33" s="333"/>
      <c r="F33" s="343"/>
      <c r="G33" s="336"/>
      <c r="H33" s="336"/>
      <c r="I33" s="333"/>
      <c r="J33" s="343"/>
      <c r="K33" s="336"/>
      <c r="L33" s="336"/>
      <c r="M33" s="333"/>
      <c r="N33" s="343"/>
      <c r="O33" s="336"/>
      <c r="P33" s="336"/>
      <c r="Q33" s="333"/>
    </row>
    <row r="34" spans="1:17" s="328" customFormat="1" ht="12.75" customHeight="1" x14ac:dyDescent="0.15">
      <c r="A34" s="342"/>
      <c r="B34" s="343"/>
      <c r="C34" s="336"/>
      <c r="D34" s="336"/>
      <c r="E34" s="333"/>
      <c r="F34" s="343"/>
      <c r="G34" s="336"/>
      <c r="H34" s="336"/>
      <c r="I34" s="333"/>
      <c r="J34" s="343"/>
      <c r="K34" s="336"/>
      <c r="L34" s="336"/>
      <c r="M34" s="333"/>
      <c r="N34" s="343"/>
      <c r="O34" s="336"/>
      <c r="P34" s="336"/>
      <c r="Q34" s="333"/>
    </row>
    <row r="35" spans="1:17" s="328" customFormat="1" ht="12.75" customHeight="1" x14ac:dyDescent="0.15">
      <c r="A35" s="342"/>
      <c r="B35" s="343"/>
      <c r="C35" s="336"/>
      <c r="D35" s="336"/>
      <c r="E35" s="333"/>
      <c r="F35" s="343"/>
      <c r="G35" s="336"/>
      <c r="H35" s="336"/>
      <c r="I35" s="333"/>
      <c r="J35" s="343"/>
      <c r="K35" s="336"/>
      <c r="L35" s="336"/>
      <c r="M35" s="333"/>
      <c r="N35" s="343"/>
      <c r="O35" s="336"/>
      <c r="P35" s="336"/>
      <c r="Q35" s="333"/>
    </row>
    <row r="36" spans="1:17" s="328" customFormat="1" ht="12.75" customHeight="1" x14ac:dyDescent="0.15">
      <c r="A36" s="342"/>
      <c r="B36" s="343"/>
      <c r="C36" s="336"/>
      <c r="D36" s="336"/>
      <c r="E36" s="333"/>
      <c r="F36" s="343"/>
      <c r="G36" s="336"/>
      <c r="H36" s="336"/>
      <c r="I36" s="333"/>
      <c r="J36" s="343"/>
      <c r="K36" s="336"/>
      <c r="L36" s="336"/>
      <c r="M36" s="333"/>
      <c r="N36" s="343"/>
      <c r="O36" s="336"/>
      <c r="P36" s="336"/>
      <c r="Q36" s="333"/>
    </row>
    <row r="37" spans="1:17" s="328" customFormat="1" ht="12.75" customHeight="1" x14ac:dyDescent="0.15">
      <c r="A37" s="342"/>
      <c r="B37" s="343"/>
      <c r="C37" s="336"/>
      <c r="D37" s="336"/>
      <c r="E37" s="333"/>
      <c r="F37" s="343"/>
      <c r="G37" s="336"/>
      <c r="H37" s="336"/>
      <c r="I37" s="333"/>
      <c r="J37" s="343"/>
      <c r="K37" s="336"/>
      <c r="L37" s="336"/>
      <c r="M37" s="333"/>
      <c r="N37" s="343"/>
      <c r="O37" s="336"/>
      <c r="P37" s="336"/>
      <c r="Q37" s="333"/>
    </row>
    <row r="38" spans="1:17" s="328" customFormat="1" ht="12.75" customHeight="1" x14ac:dyDescent="0.15">
      <c r="A38" s="342"/>
      <c r="B38" s="343"/>
      <c r="C38" s="336"/>
      <c r="D38" s="336"/>
      <c r="E38" s="333"/>
      <c r="F38" s="343"/>
      <c r="G38" s="336"/>
      <c r="H38" s="336"/>
      <c r="I38" s="333"/>
      <c r="J38" s="343"/>
      <c r="K38" s="336"/>
      <c r="L38" s="336"/>
      <c r="M38" s="333"/>
      <c r="N38" s="343"/>
      <c r="O38" s="336"/>
      <c r="P38" s="336"/>
      <c r="Q38" s="333"/>
    </row>
    <row r="39" spans="1:17" s="328" customFormat="1" ht="12.75" customHeight="1" x14ac:dyDescent="0.15">
      <c r="A39" s="342"/>
      <c r="B39" s="343"/>
      <c r="C39" s="336"/>
      <c r="D39" s="336"/>
      <c r="E39" s="333"/>
      <c r="F39" s="343"/>
      <c r="G39" s="336"/>
      <c r="H39" s="336"/>
      <c r="I39" s="333"/>
      <c r="J39" s="343"/>
      <c r="K39" s="336"/>
      <c r="L39" s="336"/>
      <c r="M39" s="333"/>
      <c r="N39" s="343"/>
      <c r="O39" s="336"/>
      <c r="P39" s="336"/>
      <c r="Q39" s="333"/>
    </row>
    <row r="40" spans="1:17" s="328" customFormat="1" ht="12.75" customHeight="1" thickBot="1" x14ac:dyDescent="0.2">
      <c r="A40" s="342"/>
      <c r="B40" s="548"/>
      <c r="C40" s="549"/>
      <c r="D40" s="549"/>
      <c r="E40" s="550"/>
      <c r="F40" s="548"/>
      <c r="G40" s="549"/>
      <c r="H40" s="549"/>
      <c r="I40" s="550"/>
      <c r="J40" s="548"/>
      <c r="K40" s="549"/>
      <c r="L40" s="549"/>
      <c r="M40" s="550"/>
      <c r="N40" s="548"/>
      <c r="O40" s="549"/>
      <c r="P40" s="549"/>
      <c r="Q40" s="550"/>
    </row>
    <row r="41" spans="1:17" x14ac:dyDescent="0.15"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</row>
  </sheetData>
  <mergeCells count="11">
    <mergeCell ref="A2:Q2"/>
    <mergeCell ref="L15:M15"/>
    <mergeCell ref="P15:Q15"/>
    <mergeCell ref="B15:B16"/>
    <mergeCell ref="J15:J16"/>
    <mergeCell ref="N15:N16"/>
    <mergeCell ref="F15:F16"/>
    <mergeCell ref="D15:E15"/>
    <mergeCell ref="H15:I15"/>
    <mergeCell ref="C4:F4"/>
    <mergeCell ref="I4:J4"/>
  </mergeCells>
  <phoneticPr fontId="1" type="noConversion"/>
  <printOptions horizontalCentered="1"/>
  <pageMargins left="0.25" right="0.25" top="0.7" bottom="0.6" header="0.5" footer="0.5"/>
  <pageSetup orientation="landscape" horizontalDpi="4294967292" verticalDpi="4294967292" r:id="rId1"/>
  <headerFooter alignWithMargins="0">
    <oddHeader xml:space="preserve">&amp;CFlorida Department of Environmental Protection  - Bureau of Petroleum Storage Systems - Remedial Action Reporting&amp;8
 </oddHeader>
    <oddFooter>&amp;L&amp;F&amp;C&amp;8&amp;A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Layout" zoomScaleNormal="100" workbookViewId="0">
      <selection activeCell="A8" sqref="A8"/>
    </sheetView>
  </sheetViews>
  <sheetFormatPr defaultRowHeight="10.5" x14ac:dyDescent="0.15"/>
  <cols>
    <col min="1" max="1" width="16.85546875" style="310" bestFit="1" customWidth="1"/>
    <col min="2" max="13" width="8.7109375" style="310" customWidth="1"/>
    <col min="14" max="243" width="7.7109375" style="310" customWidth="1"/>
    <col min="244" max="16384" width="9.140625" style="310"/>
  </cols>
  <sheetData>
    <row r="1" spans="1:13" ht="9.9499999999999993" customHeight="1" x14ac:dyDescent="0.15"/>
    <row r="2" spans="1:13" ht="19.5" x14ac:dyDescent="0.35">
      <c r="A2" s="692" t="s">
        <v>380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</row>
    <row r="3" spans="1:13" ht="12.75" customHeight="1" x14ac:dyDescent="0.15">
      <c r="K3" s="311" t="s">
        <v>55</v>
      </c>
    </row>
    <row r="4" spans="1:13" ht="12.75" customHeight="1" x14ac:dyDescent="0.2">
      <c r="B4" s="348" t="s">
        <v>0</v>
      </c>
      <c r="C4" s="691" t="str">
        <f>'T1A - Site Summary'!C3</f>
        <v>DEP BMC</v>
      </c>
      <c r="D4" s="691"/>
      <c r="F4" s="348" t="s">
        <v>9</v>
      </c>
      <c r="G4" s="312">
        <f>'T1A - Site Summary'!C6</f>
        <v>123456789</v>
      </c>
      <c r="K4" s="313" t="s">
        <v>56</v>
      </c>
    </row>
    <row r="5" spans="1:13" ht="12.75" customHeight="1" x14ac:dyDescent="0.15">
      <c r="K5" s="314" t="s">
        <v>122</v>
      </c>
    </row>
    <row r="6" spans="1:13" ht="12.75" customHeight="1" thickBot="1" x14ac:dyDescent="0.2">
      <c r="C6" s="310" t="s">
        <v>1</v>
      </c>
      <c r="H6" s="297"/>
    </row>
    <row r="7" spans="1:13" s="319" customFormat="1" ht="12.75" customHeight="1" x14ac:dyDescent="0.15">
      <c r="A7" s="315" t="s">
        <v>57</v>
      </c>
      <c r="B7" s="697"/>
      <c r="C7" s="698"/>
      <c r="D7" s="697"/>
      <c r="E7" s="698"/>
      <c r="F7" s="697"/>
      <c r="G7" s="698"/>
      <c r="H7" s="697"/>
      <c r="I7" s="698"/>
      <c r="J7" s="697"/>
      <c r="K7" s="698"/>
      <c r="L7" s="697"/>
      <c r="M7" s="698"/>
    </row>
    <row r="8" spans="1:13" s="319" customFormat="1" ht="12.75" customHeight="1" x14ac:dyDescent="0.15">
      <c r="A8" s="134" t="s">
        <v>554</v>
      </c>
      <c r="B8" s="699"/>
      <c r="C8" s="700"/>
      <c r="D8" s="699"/>
      <c r="E8" s="700"/>
      <c r="F8" s="699"/>
      <c r="G8" s="700"/>
      <c r="H8" s="699"/>
      <c r="I8" s="700"/>
      <c r="J8" s="699"/>
      <c r="K8" s="700"/>
      <c r="L8" s="699"/>
      <c r="M8" s="700"/>
    </row>
    <row r="9" spans="1:13" s="328" customFormat="1" ht="12.75" customHeight="1" x14ac:dyDescent="0.15">
      <c r="A9" s="323" t="s">
        <v>58</v>
      </c>
      <c r="B9" s="701"/>
      <c r="C9" s="702"/>
      <c r="D9" s="701"/>
      <c r="E9" s="702"/>
      <c r="F9" s="701"/>
      <c r="G9" s="702"/>
      <c r="H9" s="701"/>
      <c r="I9" s="702"/>
      <c r="J9" s="701"/>
      <c r="K9" s="702"/>
      <c r="L9" s="701"/>
      <c r="M9" s="702"/>
    </row>
    <row r="10" spans="1:13" s="334" customFormat="1" ht="12.75" customHeight="1" x14ac:dyDescent="0.15">
      <c r="A10" s="329" t="s">
        <v>95</v>
      </c>
      <c r="B10" s="693"/>
      <c r="C10" s="694"/>
      <c r="D10" s="693"/>
      <c r="E10" s="694"/>
      <c r="F10" s="693"/>
      <c r="G10" s="694"/>
      <c r="H10" s="693"/>
      <c r="I10" s="694"/>
      <c r="J10" s="693"/>
      <c r="K10" s="694"/>
      <c r="L10" s="693"/>
      <c r="M10" s="694"/>
    </row>
    <row r="11" spans="1:13" s="334" customFormat="1" ht="12.75" customHeight="1" x14ac:dyDescent="0.15">
      <c r="A11" s="434" t="s">
        <v>123</v>
      </c>
      <c r="B11" s="693"/>
      <c r="C11" s="694"/>
      <c r="D11" s="693"/>
      <c r="E11" s="694"/>
      <c r="F11" s="693"/>
      <c r="G11" s="694"/>
      <c r="H11" s="693"/>
      <c r="I11" s="694"/>
      <c r="J11" s="693"/>
      <c r="K11" s="694"/>
      <c r="L11" s="693"/>
      <c r="M11" s="694"/>
    </row>
    <row r="12" spans="1:13" s="328" customFormat="1" ht="12.75" customHeight="1" thickBot="1" x14ac:dyDescent="0.2">
      <c r="A12" s="436" t="s">
        <v>124</v>
      </c>
      <c r="B12" s="695"/>
      <c r="C12" s="696"/>
      <c r="D12" s="695"/>
      <c r="E12" s="696"/>
      <c r="F12" s="695"/>
      <c r="G12" s="696"/>
      <c r="H12" s="695"/>
      <c r="I12" s="696"/>
      <c r="J12" s="695"/>
      <c r="K12" s="696"/>
      <c r="L12" s="695"/>
      <c r="M12" s="696"/>
    </row>
    <row r="13" spans="1:13" s="335" customFormat="1" ht="9.9499999999999993" customHeight="1" thickBot="1" x14ac:dyDescent="0.25">
      <c r="A13"/>
    </row>
    <row r="14" spans="1:13" s="319" customFormat="1" ht="12.75" customHeight="1" thickBot="1" x14ac:dyDescent="0.25">
      <c r="A14"/>
      <c r="B14" s="471" t="s">
        <v>7</v>
      </c>
      <c r="C14" s="472" t="s">
        <v>97</v>
      </c>
      <c r="D14" s="471" t="s">
        <v>7</v>
      </c>
      <c r="E14" s="472" t="s">
        <v>97</v>
      </c>
      <c r="F14" s="471" t="s">
        <v>7</v>
      </c>
      <c r="G14" s="472" t="s">
        <v>97</v>
      </c>
      <c r="H14" s="471" t="s">
        <v>7</v>
      </c>
      <c r="I14" s="472" t="s">
        <v>97</v>
      </c>
      <c r="J14" s="471" t="s">
        <v>7</v>
      </c>
      <c r="K14" s="472" t="s">
        <v>97</v>
      </c>
      <c r="L14" s="471" t="s">
        <v>7</v>
      </c>
      <c r="M14" s="472" t="s">
        <v>97</v>
      </c>
    </row>
    <row r="15" spans="1:13" s="328" customFormat="1" ht="12.75" customHeight="1" x14ac:dyDescent="0.15">
      <c r="A15" s="342"/>
      <c r="B15" s="343"/>
      <c r="C15" s="333"/>
      <c r="D15" s="336"/>
      <c r="E15" s="333"/>
      <c r="F15" s="343"/>
      <c r="G15" s="333"/>
      <c r="H15" s="336"/>
      <c r="I15" s="333"/>
      <c r="J15" s="343"/>
      <c r="K15" s="330"/>
      <c r="L15" s="474"/>
      <c r="M15" s="475"/>
    </row>
    <row r="16" spans="1:13" s="328" customFormat="1" ht="12.75" customHeight="1" x14ac:dyDescent="0.15">
      <c r="A16" s="342"/>
      <c r="B16" s="343"/>
      <c r="C16" s="333"/>
      <c r="D16" s="336"/>
      <c r="E16" s="333"/>
      <c r="F16" s="343"/>
      <c r="G16" s="333"/>
      <c r="H16" s="336"/>
      <c r="I16" s="333"/>
      <c r="J16" s="343"/>
      <c r="K16" s="330"/>
      <c r="L16" s="476"/>
      <c r="M16" s="333"/>
    </row>
    <row r="17" spans="1:13" s="328" customFormat="1" ht="12.75" customHeight="1" x14ac:dyDescent="0.15">
      <c r="A17" s="342"/>
      <c r="B17" s="343"/>
      <c r="C17" s="333"/>
      <c r="D17" s="336"/>
      <c r="E17" s="333"/>
      <c r="F17" s="343"/>
      <c r="G17" s="333"/>
      <c r="H17" s="336"/>
      <c r="I17" s="333"/>
      <c r="J17" s="343"/>
      <c r="K17" s="330"/>
      <c r="L17" s="476"/>
      <c r="M17" s="333"/>
    </row>
    <row r="18" spans="1:13" s="328" customFormat="1" ht="12.75" customHeight="1" x14ac:dyDescent="0.15">
      <c r="A18" s="342"/>
      <c r="B18" s="343"/>
      <c r="C18" s="333"/>
      <c r="D18" s="336"/>
      <c r="E18" s="333"/>
      <c r="F18" s="343"/>
      <c r="G18" s="333"/>
      <c r="H18" s="336"/>
      <c r="I18" s="333"/>
      <c r="J18" s="343"/>
      <c r="K18" s="330"/>
      <c r="L18" s="476"/>
      <c r="M18" s="333"/>
    </row>
    <row r="19" spans="1:13" s="328" customFormat="1" ht="12.75" customHeight="1" x14ac:dyDescent="0.15">
      <c r="A19" s="342"/>
      <c r="B19" s="343"/>
      <c r="C19" s="333"/>
      <c r="D19" s="336"/>
      <c r="E19" s="333"/>
      <c r="F19" s="343"/>
      <c r="G19" s="333"/>
      <c r="H19" s="336"/>
      <c r="I19" s="333"/>
      <c r="J19" s="343"/>
      <c r="K19" s="330"/>
      <c r="L19" s="476"/>
      <c r="M19" s="333"/>
    </row>
    <row r="20" spans="1:13" s="328" customFormat="1" ht="12.75" customHeight="1" x14ac:dyDescent="0.15">
      <c r="A20" s="342"/>
      <c r="B20" s="343"/>
      <c r="C20" s="333"/>
      <c r="D20" s="336"/>
      <c r="E20" s="333"/>
      <c r="F20" s="343"/>
      <c r="G20" s="333"/>
      <c r="H20" s="336"/>
      <c r="I20" s="333"/>
      <c r="J20" s="343"/>
      <c r="K20" s="330"/>
      <c r="L20" s="476"/>
      <c r="M20" s="333"/>
    </row>
    <row r="21" spans="1:13" s="328" customFormat="1" ht="12.75" customHeight="1" x14ac:dyDescent="0.15">
      <c r="A21" s="342"/>
      <c r="B21" s="343"/>
      <c r="C21" s="333"/>
      <c r="D21" s="336"/>
      <c r="E21" s="333"/>
      <c r="F21" s="343"/>
      <c r="G21" s="333"/>
      <c r="H21" s="336"/>
      <c r="I21" s="333"/>
      <c r="J21" s="343"/>
      <c r="K21" s="330"/>
      <c r="L21" s="476"/>
      <c r="M21" s="333"/>
    </row>
    <row r="22" spans="1:13" s="328" customFormat="1" ht="12.75" customHeight="1" x14ac:dyDescent="0.15">
      <c r="A22" s="342"/>
      <c r="B22" s="343"/>
      <c r="C22" s="333"/>
      <c r="D22" s="336"/>
      <c r="E22" s="333"/>
      <c r="F22" s="343"/>
      <c r="G22" s="333"/>
      <c r="H22" s="336"/>
      <c r="I22" s="333"/>
      <c r="J22" s="343"/>
      <c r="K22" s="330"/>
      <c r="L22" s="476"/>
      <c r="M22" s="333"/>
    </row>
    <row r="23" spans="1:13" s="328" customFormat="1" ht="12.75" customHeight="1" x14ac:dyDescent="0.15">
      <c r="A23" s="342"/>
      <c r="B23" s="343"/>
      <c r="C23" s="333"/>
      <c r="D23" s="336"/>
      <c r="E23" s="333"/>
      <c r="F23" s="343"/>
      <c r="G23" s="333"/>
      <c r="H23" s="336"/>
      <c r="I23" s="333"/>
      <c r="J23" s="343"/>
      <c r="K23" s="330"/>
      <c r="L23" s="476"/>
      <c r="M23" s="333"/>
    </row>
    <row r="24" spans="1:13" s="328" customFormat="1" ht="12.75" customHeight="1" x14ac:dyDescent="0.15">
      <c r="A24" s="342"/>
      <c r="B24" s="343"/>
      <c r="C24" s="333"/>
      <c r="D24" s="336"/>
      <c r="E24" s="333"/>
      <c r="F24" s="343"/>
      <c r="G24" s="333"/>
      <c r="H24" s="336"/>
      <c r="I24" s="333"/>
      <c r="J24" s="343"/>
      <c r="K24" s="330"/>
      <c r="L24" s="476"/>
      <c r="M24" s="333"/>
    </row>
    <row r="25" spans="1:13" s="328" customFormat="1" ht="12.75" customHeight="1" x14ac:dyDescent="0.15">
      <c r="A25" s="342"/>
      <c r="B25" s="343"/>
      <c r="C25" s="333"/>
      <c r="D25" s="336"/>
      <c r="E25" s="333"/>
      <c r="F25" s="343"/>
      <c r="G25" s="333"/>
      <c r="H25" s="336"/>
      <c r="I25" s="333"/>
      <c r="J25" s="343"/>
      <c r="K25" s="330"/>
      <c r="L25" s="476"/>
      <c r="M25" s="333"/>
    </row>
    <row r="26" spans="1:13" s="328" customFormat="1" ht="12.75" customHeight="1" x14ac:dyDescent="0.15">
      <c r="A26" s="342"/>
      <c r="B26" s="343"/>
      <c r="C26" s="333"/>
      <c r="D26" s="336"/>
      <c r="E26" s="333"/>
      <c r="F26" s="343"/>
      <c r="G26" s="333"/>
      <c r="H26" s="336"/>
      <c r="I26" s="333"/>
      <c r="J26" s="343"/>
      <c r="K26" s="330"/>
      <c r="L26" s="476"/>
      <c r="M26" s="333"/>
    </row>
    <row r="27" spans="1:13" s="328" customFormat="1" ht="12.75" customHeight="1" x14ac:dyDescent="0.15">
      <c r="A27" s="342"/>
      <c r="B27" s="343"/>
      <c r="C27" s="333"/>
      <c r="D27" s="336"/>
      <c r="E27" s="333"/>
      <c r="F27" s="343"/>
      <c r="G27" s="333"/>
      <c r="H27" s="336"/>
      <c r="I27" s="333"/>
      <c r="J27" s="343"/>
      <c r="K27" s="330"/>
      <c r="L27" s="476"/>
      <c r="M27" s="333"/>
    </row>
    <row r="28" spans="1:13" s="328" customFormat="1" ht="12.75" customHeight="1" x14ac:dyDescent="0.15">
      <c r="A28" s="342"/>
      <c r="B28" s="343"/>
      <c r="C28" s="333"/>
      <c r="D28" s="336"/>
      <c r="E28" s="333"/>
      <c r="F28" s="343"/>
      <c r="G28" s="333"/>
      <c r="H28" s="336"/>
      <c r="I28" s="333"/>
      <c r="J28" s="343"/>
      <c r="K28" s="330"/>
      <c r="L28" s="476"/>
      <c r="M28" s="333"/>
    </row>
    <row r="29" spans="1:13" s="328" customFormat="1" ht="12.75" customHeight="1" x14ac:dyDescent="0.15">
      <c r="A29" s="342"/>
      <c r="B29" s="343"/>
      <c r="C29" s="333"/>
      <c r="D29" s="336"/>
      <c r="E29" s="333"/>
      <c r="F29" s="343"/>
      <c r="G29" s="333"/>
      <c r="H29" s="336"/>
      <c r="I29" s="333"/>
      <c r="J29" s="343"/>
      <c r="K29" s="330"/>
      <c r="L29" s="476"/>
      <c r="M29" s="333"/>
    </row>
    <row r="30" spans="1:13" s="328" customFormat="1" ht="12.75" customHeight="1" x14ac:dyDescent="0.15">
      <c r="A30" s="342"/>
      <c r="B30" s="343"/>
      <c r="C30" s="333"/>
      <c r="D30" s="336"/>
      <c r="E30" s="333"/>
      <c r="F30" s="343"/>
      <c r="G30" s="333"/>
      <c r="H30" s="336"/>
      <c r="I30" s="333"/>
      <c r="J30" s="343"/>
      <c r="K30" s="330"/>
      <c r="L30" s="476"/>
      <c r="M30" s="333"/>
    </row>
    <row r="31" spans="1:13" s="328" customFormat="1" ht="12.75" customHeight="1" x14ac:dyDescent="0.15">
      <c r="A31" s="342"/>
      <c r="B31" s="343"/>
      <c r="C31" s="333"/>
      <c r="D31" s="336"/>
      <c r="E31" s="333"/>
      <c r="F31" s="343"/>
      <c r="G31" s="333"/>
      <c r="H31" s="336"/>
      <c r="I31" s="333"/>
      <c r="J31" s="343"/>
      <c r="K31" s="330"/>
      <c r="L31" s="476"/>
      <c r="M31" s="333"/>
    </row>
    <row r="32" spans="1:13" s="328" customFormat="1" ht="12.75" customHeight="1" x14ac:dyDescent="0.15">
      <c r="A32" s="342"/>
      <c r="B32" s="343"/>
      <c r="C32" s="333"/>
      <c r="D32" s="336"/>
      <c r="E32" s="333"/>
      <c r="F32" s="343"/>
      <c r="G32" s="333"/>
      <c r="H32" s="336"/>
      <c r="I32" s="333"/>
      <c r="J32" s="343"/>
      <c r="K32" s="330"/>
      <c r="L32" s="476"/>
      <c r="M32" s="333"/>
    </row>
    <row r="33" spans="1:13" s="328" customFormat="1" ht="12.75" customHeight="1" x14ac:dyDescent="0.15">
      <c r="A33" s="342"/>
      <c r="B33" s="343"/>
      <c r="C33" s="333"/>
      <c r="D33" s="336"/>
      <c r="E33" s="333"/>
      <c r="F33" s="343"/>
      <c r="G33" s="333"/>
      <c r="H33" s="336"/>
      <c r="I33" s="333"/>
      <c r="J33" s="343"/>
      <c r="K33" s="330"/>
      <c r="L33" s="476"/>
      <c r="M33" s="333"/>
    </row>
    <row r="34" spans="1:13" s="328" customFormat="1" ht="12.75" customHeight="1" x14ac:dyDescent="0.15">
      <c r="A34" s="342"/>
      <c r="B34" s="343"/>
      <c r="C34" s="333"/>
      <c r="D34" s="336"/>
      <c r="E34" s="333"/>
      <c r="F34" s="343"/>
      <c r="G34" s="333"/>
      <c r="H34" s="336"/>
      <c r="I34" s="333"/>
      <c r="J34" s="343"/>
      <c r="K34" s="330"/>
      <c r="L34" s="476"/>
      <c r="M34" s="333"/>
    </row>
    <row r="35" spans="1:13" s="328" customFormat="1" ht="12.75" customHeight="1" x14ac:dyDescent="0.15">
      <c r="A35" s="342"/>
      <c r="B35" s="343"/>
      <c r="C35" s="333"/>
      <c r="D35" s="336"/>
      <c r="E35" s="333"/>
      <c r="F35" s="343"/>
      <c r="G35" s="333"/>
      <c r="H35" s="336"/>
      <c r="I35" s="333"/>
      <c r="J35" s="343"/>
      <c r="K35" s="330"/>
      <c r="L35" s="476"/>
      <c r="M35" s="333"/>
    </row>
    <row r="36" spans="1:13" s="328" customFormat="1" ht="12.75" customHeight="1" x14ac:dyDescent="0.15">
      <c r="A36" s="342"/>
      <c r="B36" s="343"/>
      <c r="C36" s="333"/>
      <c r="D36" s="336"/>
      <c r="E36" s="333"/>
      <c r="F36" s="343"/>
      <c r="G36" s="333"/>
      <c r="H36" s="336"/>
      <c r="I36" s="333"/>
      <c r="J36" s="343"/>
      <c r="K36" s="330"/>
      <c r="L36" s="476"/>
      <c r="M36" s="333"/>
    </row>
    <row r="37" spans="1:13" s="328" customFormat="1" ht="12.75" customHeight="1" x14ac:dyDescent="0.15">
      <c r="A37" s="342"/>
      <c r="B37" s="343"/>
      <c r="C37" s="333"/>
      <c r="D37" s="336"/>
      <c r="E37" s="333"/>
      <c r="F37" s="343"/>
      <c r="G37" s="333"/>
      <c r="H37" s="336"/>
      <c r="I37" s="333"/>
      <c r="J37" s="343"/>
      <c r="K37" s="330"/>
      <c r="L37" s="476"/>
      <c r="M37" s="333"/>
    </row>
    <row r="38" spans="1:13" s="328" customFormat="1" ht="12.75" customHeight="1" x14ac:dyDescent="0.15">
      <c r="A38" s="342"/>
      <c r="B38" s="343"/>
      <c r="C38" s="333"/>
      <c r="D38" s="336"/>
      <c r="E38" s="333"/>
      <c r="F38" s="343"/>
      <c r="G38" s="333"/>
      <c r="H38" s="336"/>
      <c r="I38" s="333"/>
      <c r="J38" s="343"/>
      <c r="K38" s="330"/>
      <c r="L38" s="476"/>
      <c r="M38" s="333"/>
    </row>
    <row r="39" spans="1:13" s="328" customFormat="1" ht="12.75" customHeight="1" x14ac:dyDescent="0.15">
      <c r="A39" s="342"/>
      <c r="B39" s="343"/>
      <c r="C39" s="333"/>
      <c r="D39" s="336"/>
      <c r="E39" s="333"/>
      <c r="F39" s="343"/>
      <c r="G39" s="333"/>
      <c r="H39" s="336"/>
      <c r="I39" s="333"/>
      <c r="J39" s="343"/>
      <c r="K39" s="330"/>
      <c r="L39" s="476"/>
      <c r="M39" s="333"/>
    </row>
    <row r="40" spans="1:13" s="328" customFormat="1" ht="12.75" customHeight="1" x14ac:dyDescent="0.15">
      <c r="A40" s="342"/>
      <c r="B40" s="343"/>
      <c r="C40" s="333"/>
      <c r="D40" s="336"/>
      <c r="E40" s="333"/>
      <c r="F40" s="343"/>
      <c r="G40" s="333"/>
      <c r="H40" s="336"/>
      <c r="I40" s="333"/>
      <c r="J40" s="343"/>
      <c r="K40" s="330"/>
      <c r="L40" s="476"/>
      <c r="M40" s="333"/>
    </row>
    <row r="41" spans="1:13" s="328" customFormat="1" ht="12.75" customHeight="1" thickBot="1" x14ac:dyDescent="0.2">
      <c r="A41" s="342"/>
      <c r="B41" s="344"/>
      <c r="C41" s="338"/>
      <c r="D41" s="337"/>
      <c r="E41" s="338"/>
      <c r="F41" s="344"/>
      <c r="G41" s="338"/>
      <c r="H41" s="337"/>
      <c r="I41" s="338"/>
      <c r="J41" s="344"/>
      <c r="K41" s="473"/>
      <c r="L41" s="477"/>
      <c r="M41" s="338"/>
    </row>
  </sheetData>
  <mergeCells count="38">
    <mergeCell ref="A2:M2"/>
    <mergeCell ref="H11:I11"/>
    <mergeCell ref="B7:C7"/>
    <mergeCell ref="B8:C8"/>
    <mergeCell ref="D7:E7"/>
    <mergeCell ref="D8:E8"/>
    <mergeCell ref="B9:C9"/>
    <mergeCell ref="B10:C10"/>
    <mergeCell ref="B11:C11"/>
    <mergeCell ref="D10:E10"/>
    <mergeCell ref="F7:G7"/>
    <mergeCell ref="F8:G8"/>
    <mergeCell ref="F9:G9"/>
    <mergeCell ref="F10:G10"/>
    <mergeCell ref="F11:G11"/>
    <mergeCell ref="H9:I9"/>
    <mergeCell ref="H10:I10"/>
    <mergeCell ref="B12:C12"/>
    <mergeCell ref="D11:E11"/>
    <mergeCell ref="D12:E12"/>
    <mergeCell ref="F12:G12"/>
    <mergeCell ref="D9:E9"/>
    <mergeCell ref="L11:M11"/>
    <mergeCell ref="L12:M12"/>
    <mergeCell ref="C4:D4"/>
    <mergeCell ref="L7:M7"/>
    <mergeCell ref="L8:M8"/>
    <mergeCell ref="L9:M9"/>
    <mergeCell ref="L10:M10"/>
    <mergeCell ref="H12:I12"/>
    <mergeCell ref="J7:K7"/>
    <mergeCell ref="J8:K8"/>
    <mergeCell ref="J9:K9"/>
    <mergeCell ref="J10:K10"/>
    <mergeCell ref="J11:K11"/>
    <mergeCell ref="J12:K12"/>
    <mergeCell ref="H7:I7"/>
    <mergeCell ref="H8:I8"/>
  </mergeCells>
  <phoneticPr fontId="1" type="noConversion"/>
  <printOptions horizontalCentered="1"/>
  <pageMargins left="0.25" right="0.25" top="0.7" bottom="0.6" header="0.5" footer="0.5"/>
  <pageSetup orientation="landscape" horizontalDpi="4294967292" verticalDpi="4294967292" r:id="rId1"/>
  <headerFooter alignWithMargins="0">
    <oddHeader xml:space="preserve">&amp;CFlorida Department of Environmental Protection - Bureau of Petroleum Storage Systems - Remedial Action Reporting&amp;8
 </oddHeader>
    <oddFooter>&amp;L&amp;F&amp;C&amp;8&amp;A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7"/>
  <sheetViews>
    <sheetView view="pageLayout" zoomScale="80" zoomScaleNormal="100" zoomScalePageLayoutView="80" workbookViewId="0">
      <selection activeCell="F7" sqref="F7"/>
    </sheetView>
  </sheetViews>
  <sheetFormatPr defaultRowHeight="10.5" x14ac:dyDescent="0.15"/>
  <cols>
    <col min="1" max="1" width="9.5703125" style="25" customWidth="1"/>
    <col min="2" max="2" width="6.42578125" style="25" customWidth="1"/>
    <col min="3" max="3" width="6.42578125" style="13" customWidth="1"/>
    <col min="4" max="4" width="8.5703125" style="13" customWidth="1"/>
    <col min="5" max="5" width="8.28515625" style="13" customWidth="1"/>
    <col min="6" max="7" width="6.42578125" style="15" customWidth="1"/>
    <col min="8" max="8" width="8.42578125" style="15" customWidth="1"/>
    <col min="9" max="9" width="8.28515625" style="15" customWidth="1"/>
    <col min="10" max="11" width="6.42578125" style="15" customWidth="1"/>
    <col min="12" max="12" width="8.85546875" style="15" customWidth="1"/>
    <col min="13" max="13" width="8.28515625" style="15" customWidth="1"/>
    <col min="14" max="15" width="6.42578125" style="15" customWidth="1"/>
    <col min="16" max="16" width="8.42578125" style="15" customWidth="1"/>
    <col min="17" max="17" width="8.28515625" style="15" customWidth="1"/>
    <col min="18" max="18" width="9.140625" style="15"/>
    <col min="19" max="27" width="9.140625" style="25"/>
    <col min="28" max="16384" width="9.140625" style="11"/>
  </cols>
  <sheetData>
    <row r="1" spans="1:72" ht="12.75" x14ac:dyDescent="0.2"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2" ht="19.5" x14ac:dyDescent="0.35">
      <c r="A2" s="703" t="s">
        <v>176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12.75" customHeight="1" x14ac:dyDescent="0.35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2.75" x14ac:dyDescent="0.2">
      <c r="K4" s="478"/>
      <c r="L4" s="47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3.5" x14ac:dyDescent="0.25">
      <c r="A5" s="12" t="s">
        <v>0</v>
      </c>
      <c r="B5" s="12"/>
      <c r="C5" t="str">
        <f>'T1A - Site Summary'!C3</f>
        <v>DEP BMC</v>
      </c>
      <c r="D5"/>
      <c r="F5" s="14"/>
      <c r="G5" s="12" t="s">
        <v>9</v>
      </c>
      <c r="H5" s="14"/>
      <c r="I5" s="704">
        <v>123456789</v>
      </c>
      <c r="J5" s="704"/>
      <c r="K5" s="598"/>
      <c r="L5" s="470" t="s">
        <v>120</v>
      </c>
      <c r="M5" s="598"/>
      <c r="N5" s="297" t="s">
        <v>128</v>
      </c>
      <c r="O5" s="14"/>
      <c r="P5" s="14"/>
      <c r="Q5" s="1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2.75" x14ac:dyDescent="0.2">
      <c r="A6" s="12"/>
      <c r="B6" s="12"/>
      <c r="C6"/>
      <c r="D6"/>
      <c r="F6" s="14"/>
      <c r="G6" s="14"/>
      <c r="H6" s="14"/>
      <c r="I6" s="12"/>
      <c r="J6" s="14"/>
      <c r="K6"/>
      <c r="L6" s="470" t="s">
        <v>121</v>
      </c>
      <c r="N6" s="314" t="s">
        <v>563</v>
      </c>
      <c r="O6" s="14"/>
      <c r="P6" s="14"/>
      <c r="Q6" s="1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ht="13.5" thickBot="1" x14ac:dyDescent="0.25">
      <c r="F7" s="14"/>
      <c r="G7" s="14"/>
      <c r="H7" s="14"/>
      <c r="I7" s="14"/>
      <c r="J7" s="14"/>
      <c r="K7" s="12"/>
      <c r="L7" s="12"/>
      <c r="O7" s="14"/>
      <c r="P7" s="14"/>
      <c r="Q7" s="14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ht="12.75" x14ac:dyDescent="0.2">
      <c r="A8" s="315" t="s">
        <v>57</v>
      </c>
      <c r="B8" s="449"/>
      <c r="C8" s="450"/>
      <c r="D8" s="450"/>
      <c r="E8" s="450"/>
      <c r="F8" s="449"/>
      <c r="G8" s="450"/>
      <c r="H8" s="450"/>
      <c r="I8" s="459"/>
      <c r="J8" s="449"/>
      <c r="K8" s="450"/>
      <c r="L8" s="450"/>
      <c r="M8" s="459"/>
      <c r="N8" s="450"/>
      <c r="O8" s="450"/>
      <c r="P8" s="450"/>
      <c r="Q8" s="454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1:72" s="25" customFormat="1" ht="12.75" x14ac:dyDescent="0.2">
      <c r="A9" s="323" t="s">
        <v>58</v>
      </c>
      <c r="B9" s="451"/>
      <c r="C9" s="452"/>
      <c r="D9" s="452"/>
      <c r="E9" s="453"/>
      <c r="F9" s="460"/>
      <c r="G9" s="453"/>
      <c r="H9" s="453"/>
      <c r="I9" s="461"/>
      <c r="J9" s="460"/>
      <c r="K9" s="453"/>
      <c r="L9" s="453"/>
      <c r="M9" s="461"/>
      <c r="N9" s="453"/>
      <c r="O9" s="453"/>
      <c r="P9" s="453"/>
      <c r="Q9" s="455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72" s="25" customFormat="1" ht="13.5" thickBot="1" x14ac:dyDescent="0.25">
      <c r="A10" s="448" t="s">
        <v>95</v>
      </c>
      <c r="B10" s="350"/>
      <c r="C10" s="456"/>
      <c r="D10" s="456"/>
      <c r="E10" s="457"/>
      <c r="F10" s="462"/>
      <c r="G10" s="457"/>
      <c r="H10" s="457"/>
      <c r="I10" s="463"/>
      <c r="J10" s="462"/>
      <c r="K10" s="457"/>
      <c r="L10" s="457"/>
      <c r="M10" s="463"/>
      <c r="N10" s="457"/>
      <c r="O10" s="457"/>
      <c r="P10" s="457"/>
      <c r="Q10" s="458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</row>
    <row r="11" spans="1:72" s="25" customFormat="1" ht="9.75" customHeight="1" thickBot="1" x14ac:dyDescent="0.25">
      <c r="A11" s="464"/>
      <c r="B11" s="464"/>
      <c r="C11" s="465"/>
      <c r="D11" s="465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7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1:72" s="25" customFormat="1" ht="13.5" thickBot="1" x14ac:dyDescent="0.25">
      <c r="A12" s="158" t="s">
        <v>61</v>
      </c>
      <c r="B12" s="381" t="s">
        <v>63</v>
      </c>
      <c r="C12" s="159" t="s">
        <v>119</v>
      </c>
      <c r="D12" s="603" t="s">
        <v>127</v>
      </c>
      <c r="E12" s="604" t="s">
        <v>390</v>
      </c>
      <c r="F12" s="381" t="s">
        <v>63</v>
      </c>
      <c r="G12" s="159" t="s">
        <v>119</v>
      </c>
      <c r="H12" s="603" t="s">
        <v>127</v>
      </c>
      <c r="I12" s="604" t="s">
        <v>390</v>
      </c>
      <c r="J12" s="159" t="s">
        <v>63</v>
      </c>
      <c r="K12" s="159" t="s">
        <v>119</v>
      </c>
      <c r="L12" s="603" t="s">
        <v>127</v>
      </c>
      <c r="M12" s="604" t="s">
        <v>390</v>
      </c>
      <c r="N12" s="381" t="s">
        <v>63</v>
      </c>
      <c r="O12" s="159" t="s">
        <v>119</v>
      </c>
      <c r="P12" s="603" t="s">
        <v>127</v>
      </c>
      <c r="Q12" s="604" t="s">
        <v>390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1:72" s="25" customFormat="1" ht="12.75" x14ac:dyDescent="0.2">
      <c r="A13" s="468"/>
      <c r="B13" s="365"/>
      <c r="C13" s="163"/>
      <c r="D13" s="139"/>
      <c r="E13" s="369"/>
      <c r="F13" s="365"/>
      <c r="G13" s="163"/>
      <c r="H13" s="139"/>
      <c r="I13" s="369"/>
      <c r="J13" s="365"/>
      <c r="K13" s="163"/>
      <c r="L13" s="139"/>
      <c r="M13" s="369"/>
      <c r="N13" s="365"/>
      <c r="O13" s="163"/>
      <c r="P13" s="139"/>
      <c r="Q13" s="369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</row>
    <row r="14" spans="1:72" s="25" customFormat="1" ht="12.75" x14ac:dyDescent="0.2">
      <c r="A14" s="162"/>
      <c r="B14" s="365"/>
      <c r="C14" s="163"/>
      <c r="D14" s="139"/>
      <c r="E14" s="369"/>
      <c r="F14" s="365"/>
      <c r="G14" s="163"/>
      <c r="H14" s="139"/>
      <c r="I14" s="369"/>
      <c r="J14" s="365"/>
      <c r="K14" s="163"/>
      <c r="L14" s="139"/>
      <c r="M14" s="369"/>
      <c r="N14" s="365"/>
      <c r="O14" s="163"/>
      <c r="P14" s="139"/>
      <c r="Q14" s="369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72" s="25" customFormat="1" ht="12.75" x14ac:dyDescent="0.2">
      <c r="A15" s="162"/>
      <c r="B15" s="366"/>
      <c r="C15" s="163"/>
      <c r="D15" s="139"/>
      <c r="E15" s="370"/>
      <c r="F15" s="366"/>
      <c r="G15" s="163"/>
      <c r="H15" s="139"/>
      <c r="I15" s="370"/>
      <c r="J15" s="366"/>
      <c r="K15" s="163"/>
      <c r="L15" s="139"/>
      <c r="M15" s="370"/>
      <c r="N15" s="366"/>
      <c r="O15" s="163"/>
      <c r="P15" s="139"/>
      <c r="Q15" s="370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72" s="25" customFormat="1" ht="12.75" x14ac:dyDescent="0.2">
      <c r="A16" s="162"/>
      <c r="B16" s="366"/>
      <c r="C16" s="163"/>
      <c r="D16" s="139"/>
      <c r="E16" s="370"/>
      <c r="F16" s="366"/>
      <c r="G16" s="163"/>
      <c r="H16" s="139"/>
      <c r="I16" s="370"/>
      <c r="J16" s="366"/>
      <c r="K16" s="163"/>
      <c r="L16" s="139"/>
      <c r="M16" s="370"/>
      <c r="N16" s="366"/>
      <c r="O16" s="163"/>
      <c r="P16" s="139"/>
      <c r="Q16" s="370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1:65" s="25" customFormat="1" ht="12.75" x14ac:dyDescent="0.2">
      <c r="A17" s="162"/>
      <c r="B17" s="366"/>
      <c r="C17" s="163"/>
      <c r="D17" s="139"/>
      <c r="E17" s="370"/>
      <c r="F17" s="366"/>
      <c r="G17" s="163"/>
      <c r="H17" s="139"/>
      <c r="I17" s="370"/>
      <c r="J17" s="366"/>
      <c r="K17" s="163"/>
      <c r="L17" s="139"/>
      <c r="M17" s="370"/>
      <c r="N17" s="366"/>
      <c r="O17" s="163"/>
      <c r="P17" s="139"/>
      <c r="Q17" s="370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s="25" customFormat="1" ht="12.75" x14ac:dyDescent="0.2">
      <c r="A18" s="162"/>
      <c r="B18" s="366"/>
      <c r="C18" s="163"/>
      <c r="D18" s="139"/>
      <c r="E18" s="370"/>
      <c r="F18" s="366"/>
      <c r="G18" s="163"/>
      <c r="H18" s="139"/>
      <c r="I18" s="370"/>
      <c r="J18" s="366"/>
      <c r="K18" s="163"/>
      <c r="L18" s="139"/>
      <c r="M18" s="370"/>
      <c r="N18" s="366"/>
      <c r="O18" s="163"/>
      <c r="P18" s="139"/>
      <c r="Q18" s="370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s="25" customFormat="1" ht="12.75" x14ac:dyDescent="0.2">
      <c r="A19" s="162"/>
      <c r="B19" s="366"/>
      <c r="C19" s="163"/>
      <c r="D19" s="139"/>
      <c r="E19" s="370"/>
      <c r="F19" s="366"/>
      <c r="G19" s="163"/>
      <c r="H19" s="139"/>
      <c r="I19" s="370"/>
      <c r="J19" s="366"/>
      <c r="K19" s="163"/>
      <c r="L19" s="139"/>
      <c r="M19" s="370"/>
      <c r="N19" s="366"/>
      <c r="O19" s="163"/>
      <c r="P19" s="139"/>
      <c r="Q19" s="370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s="25" customFormat="1" ht="12.75" x14ac:dyDescent="0.2">
      <c r="A20" s="162"/>
      <c r="B20" s="366"/>
      <c r="C20" s="163"/>
      <c r="D20" s="139"/>
      <c r="E20" s="370"/>
      <c r="F20" s="366"/>
      <c r="G20" s="163"/>
      <c r="H20" s="139"/>
      <c r="I20" s="370"/>
      <c r="J20" s="366"/>
      <c r="K20" s="163"/>
      <c r="L20" s="139"/>
      <c r="M20" s="370"/>
      <c r="N20" s="366"/>
      <c r="O20" s="163"/>
      <c r="P20" s="139"/>
      <c r="Q20" s="370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 s="25" customFormat="1" ht="12.75" x14ac:dyDescent="0.2">
      <c r="A21" s="162"/>
      <c r="B21" s="366"/>
      <c r="C21" s="163"/>
      <c r="D21" s="139"/>
      <c r="E21" s="370"/>
      <c r="F21" s="366"/>
      <c r="G21" s="163"/>
      <c r="H21" s="139"/>
      <c r="I21" s="370"/>
      <c r="J21" s="366"/>
      <c r="K21" s="163"/>
      <c r="L21" s="139"/>
      <c r="M21" s="370"/>
      <c r="N21" s="366"/>
      <c r="O21" s="163"/>
      <c r="P21" s="139"/>
      <c r="Q21" s="370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 s="25" customFormat="1" ht="12.75" x14ac:dyDescent="0.2">
      <c r="A22" s="162"/>
      <c r="B22" s="366"/>
      <c r="C22" s="163"/>
      <c r="D22" s="139"/>
      <c r="E22" s="370"/>
      <c r="F22" s="366"/>
      <c r="G22" s="163"/>
      <c r="H22" s="139"/>
      <c r="I22" s="370"/>
      <c r="J22" s="366"/>
      <c r="K22" s="163"/>
      <c r="L22" s="139"/>
      <c r="M22" s="370"/>
      <c r="N22" s="366"/>
      <c r="O22" s="163"/>
      <c r="P22" s="139"/>
      <c r="Q22" s="370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s="25" customFormat="1" ht="12.75" x14ac:dyDescent="0.2">
      <c r="A23" s="162"/>
      <c r="B23" s="366"/>
      <c r="C23" s="163"/>
      <c r="D23" s="139"/>
      <c r="E23" s="370"/>
      <c r="F23" s="366"/>
      <c r="G23" s="163"/>
      <c r="H23" s="139"/>
      <c r="I23" s="370"/>
      <c r="J23" s="366"/>
      <c r="K23" s="163"/>
      <c r="L23" s="139"/>
      <c r="M23" s="370"/>
      <c r="N23" s="366"/>
      <c r="O23" s="163"/>
      <c r="P23" s="139"/>
      <c r="Q23" s="370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s="25" customFormat="1" ht="12.75" x14ac:dyDescent="0.2">
      <c r="A24" s="162"/>
      <c r="B24" s="366"/>
      <c r="C24" s="163"/>
      <c r="D24" s="139"/>
      <c r="E24" s="370"/>
      <c r="F24" s="366"/>
      <c r="G24" s="163"/>
      <c r="H24" s="139"/>
      <c r="I24" s="370"/>
      <c r="J24" s="366"/>
      <c r="K24" s="163"/>
      <c r="L24" s="139"/>
      <c r="M24" s="370"/>
      <c r="N24" s="366"/>
      <c r="O24" s="163"/>
      <c r="P24" s="139"/>
      <c r="Q24" s="370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5" customFormat="1" ht="12.75" x14ac:dyDescent="0.2">
      <c r="A25" s="162"/>
      <c r="B25" s="366"/>
      <c r="C25" s="163"/>
      <c r="D25" s="139"/>
      <c r="E25" s="370"/>
      <c r="F25" s="366"/>
      <c r="G25" s="163"/>
      <c r="H25" s="139"/>
      <c r="I25" s="370"/>
      <c r="J25" s="366"/>
      <c r="K25" s="163"/>
      <c r="L25" s="139"/>
      <c r="M25" s="370"/>
      <c r="N25" s="366"/>
      <c r="O25" s="163"/>
      <c r="P25" s="139"/>
      <c r="Q25" s="370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5" customFormat="1" ht="12.75" x14ac:dyDescent="0.2">
      <c r="A26" s="162"/>
      <c r="B26" s="366"/>
      <c r="C26" s="163"/>
      <c r="D26" s="139"/>
      <c r="E26" s="370"/>
      <c r="F26" s="366"/>
      <c r="G26" s="163"/>
      <c r="H26" s="139"/>
      <c r="I26" s="370"/>
      <c r="J26" s="366"/>
      <c r="K26" s="163"/>
      <c r="L26" s="139"/>
      <c r="M26" s="370"/>
      <c r="N26" s="366"/>
      <c r="O26" s="163"/>
      <c r="P26" s="139"/>
      <c r="Q26" s="370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s="25" customFormat="1" ht="12.75" x14ac:dyDescent="0.2">
      <c r="A27" s="162"/>
      <c r="B27" s="366"/>
      <c r="C27" s="163"/>
      <c r="D27" s="139"/>
      <c r="E27" s="370"/>
      <c r="F27" s="366"/>
      <c r="G27" s="163"/>
      <c r="H27" s="139"/>
      <c r="I27" s="370"/>
      <c r="J27" s="366"/>
      <c r="K27" s="163"/>
      <c r="L27" s="139"/>
      <c r="M27" s="370"/>
      <c r="N27" s="366"/>
      <c r="O27" s="163"/>
      <c r="P27" s="139"/>
      <c r="Q27" s="370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s="25" customFormat="1" ht="12.75" x14ac:dyDescent="0.2">
      <c r="A28" s="162"/>
      <c r="B28" s="366"/>
      <c r="C28" s="163"/>
      <c r="D28" s="139"/>
      <c r="E28" s="370"/>
      <c r="F28" s="366"/>
      <c r="G28" s="163"/>
      <c r="H28" s="139"/>
      <c r="I28" s="370"/>
      <c r="J28" s="366"/>
      <c r="K28" s="163"/>
      <c r="L28" s="139"/>
      <c r="M28" s="370"/>
      <c r="N28" s="366"/>
      <c r="O28" s="163"/>
      <c r="P28" s="139"/>
      <c r="Q28" s="370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s="25" customFormat="1" ht="12.75" x14ac:dyDescent="0.2">
      <c r="A29" s="162"/>
      <c r="B29" s="366"/>
      <c r="C29" s="163"/>
      <c r="D29" s="139"/>
      <c r="E29" s="370"/>
      <c r="F29" s="366"/>
      <c r="G29" s="163"/>
      <c r="H29" s="139"/>
      <c r="I29" s="370"/>
      <c r="J29" s="366"/>
      <c r="K29" s="163"/>
      <c r="L29" s="139"/>
      <c r="M29" s="370"/>
      <c r="N29" s="366"/>
      <c r="O29" s="163"/>
      <c r="P29" s="139"/>
      <c r="Q29" s="370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25" customFormat="1" ht="12.75" x14ac:dyDescent="0.2">
      <c r="A30" s="162"/>
      <c r="B30" s="366"/>
      <c r="C30" s="163"/>
      <c r="D30" s="139"/>
      <c r="E30" s="370"/>
      <c r="F30" s="366"/>
      <c r="G30" s="163"/>
      <c r="H30" s="139"/>
      <c r="I30" s="370"/>
      <c r="J30" s="366"/>
      <c r="K30" s="163"/>
      <c r="L30" s="139"/>
      <c r="M30" s="370"/>
      <c r="N30" s="366"/>
      <c r="O30" s="163"/>
      <c r="P30" s="139"/>
      <c r="Q30" s="370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s="25" customFormat="1" ht="12.75" x14ac:dyDescent="0.2">
      <c r="A31" s="162"/>
      <c r="B31" s="366"/>
      <c r="C31" s="163"/>
      <c r="D31" s="139"/>
      <c r="E31" s="370"/>
      <c r="F31" s="366"/>
      <c r="G31" s="163"/>
      <c r="H31" s="139"/>
      <c r="I31" s="370"/>
      <c r="J31" s="366"/>
      <c r="K31" s="163"/>
      <c r="L31" s="139"/>
      <c r="M31" s="370"/>
      <c r="N31" s="366"/>
      <c r="O31" s="163"/>
      <c r="P31" s="139"/>
      <c r="Q31" s="370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s="25" customFormat="1" ht="12.75" x14ac:dyDescent="0.2">
      <c r="A32" s="162"/>
      <c r="B32" s="366"/>
      <c r="C32" s="163"/>
      <c r="D32" s="139"/>
      <c r="E32" s="370"/>
      <c r="F32" s="366"/>
      <c r="G32" s="163"/>
      <c r="H32" s="139"/>
      <c r="I32" s="370"/>
      <c r="J32" s="366"/>
      <c r="K32" s="163"/>
      <c r="L32" s="139"/>
      <c r="M32" s="370"/>
      <c r="N32" s="366"/>
      <c r="O32" s="163"/>
      <c r="P32" s="139"/>
      <c r="Q32" s="370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72" s="25" customFormat="1" ht="12.75" x14ac:dyDescent="0.2">
      <c r="A33" s="162"/>
      <c r="B33" s="366"/>
      <c r="C33" s="163"/>
      <c r="D33" s="139"/>
      <c r="E33" s="370"/>
      <c r="F33" s="366"/>
      <c r="G33" s="163"/>
      <c r="H33" s="139"/>
      <c r="I33" s="370"/>
      <c r="J33" s="366"/>
      <c r="K33" s="163"/>
      <c r="L33" s="139"/>
      <c r="M33" s="370"/>
      <c r="N33" s="366"/>
      <c r="O33" s="163"/>
      <c r="P33" s="139"/>
      <c r="Q33" s="370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72" s="25" customFormat="1" ht="12.75" x14ac:dyDescent="0.2">
      <c r="A34" s="162"/>
      <c r="B34" s="366"/>
      <c r="C34" s="163"/>
      <c r="D34" s="139"/>
      <c r="E34" s="370"/>
      <c r="F34" s="366"/>
      <c r="G34" s="163"/>
      <c r="H34" s="139"/>
      <c r="I34" s="370"/>
      <c r="J34" s="366"/>
      <c r="K34" s="163"/>
      <c r="L34" s="139"/>
      <c r="M34" s="370"/>
      <c r="N34" s="366"/>
      <c r="O34" s="163"/>
      <c r="P34" s="139"/>
      <c r="Q34" s="37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72" s="25" customFormat="1" ht="12.75" x14ac:dyDescent="0.2">
      <c r="A35" s="162"/>
      <c r="B35" s="366"/>
      <c r="C35" s="163"/>
      <c r="D35" s="139"/>
      <c r="E35" s="370"/>
      <c r="F35" s="366"/>
      <c r="G35" s="163"/>
      <c r="H35" s="139"/>
      <c r="I35" s="370"/>
      <c r="J35" s="366"/>
      <c r="K35" s="163"/>
      <c r="L35" s="139"/>
      <c r="M35" s="370"/>
      <c r="N35" s="366"/>
      <c r="O35" s="163"/>
      <c r="P35" s="139"/>
      <c r="Q35" s="37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72" s="25" customFormat="1" ht="12.75" x14ac:dyDescent="0.2">
      <c r="A36" s="162"/>
      <c r="B36" s="366"/>
      <c r="C36" s="163"/>
      <c r="D36" s="139"/>
      <c r="E36" s="370"/>
      <c r="F36" s="366"/>
      <c r="G36" s="163"/>
      <c r="H36" s="139"/>
      <c r="I36" s="370"/>
      <c r="J36" s="366"/>
      <c r="K36" s="163"/>
      <c r="L36" s="139"/>
      <c r="M36" s="370"/>
      <c r="N36" s="366"/>
      <c r="O36" s="163"/>
      <c r="P36" s="139"/>
      <c r="Q36" s="37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72" s="25" customFormat="1" ht="12.75" x14ac:dyDescent="0.2">
      <c r="A37" s="162"/>
      <c r="B37" s="366"/>
      <c r="C37" s="163"/>
      <c r="D37" s="139"/>
      <c r="E37" s="370"/>
      <c r="F37" s="366"/>
      <c r="G37" s="163"/>
      <c r="H37" s="139"/>
      <c r="I37" s="370"/>
      <c r="J37" s="366"/>
      <c r="K37" s="163"/>
      <c r="L37" s="139"/>
      <c r="M37" s="370"/>
      <c r="N37" s="366"/>
      <c r="O37" s="163"/>
      <c r="P37" s="139"/>
      <c r="Q37" s="37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72" s="25" customFormat="1" ht="12.75" x14ac:dyDescent="0.2">
      <c r="A38" s="162"/>
      <c r="B38" s="366"/>
      <c r="C38" s="163"/>
      <c r="D38" s="139"/>
      <c r="E38" s="370"/>
      <c r="F38" s="366"/>
      <c r="G38" s="163"/>
      <c r="H38" s="139"/>
      <c r="I38" s="370"/>
      <c r="J38" s="366"/>
      <c r="K38" s="163"/>
      <c r="L38" s="139"/>
      <c r="M38" s="370"/>
      <c r="N38" s="366"/>
      <c r="O38" s="163"/>
      <c r="P38" s="139"/>
      <c r="Q38" s="37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72" ht="13.5" thickBot="1" x14ac:dyDescent="0.25">
      <c r="A39" s="251"/>
      <c r="B39" s="367"/>
      <c r="C39" s="165"/>
      <c r="D39" s="152"/>
      <c r="E39" s="371"/>
      <c r="F39" s="367"/>
      <c r="G39" s="165"/>
      <c r="H39" s="152"/>
      <c r="I39" s="371"/>
      <c r="J39" s="367"/>
      <c r="K39" s="165"/>
      <c r="L39" s="152"/>
      <c r="M39" s="371"/>
      <c r="N39" s="367"/>
      <c r="O39" s="165"/>
      <c r="P39" s="152"/>
      <c r="Q39" s="37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72" ht="12.75" x14ac:dyDescent="0.2"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72" ht="12.75" x14ac:dyDescent="0.2"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72" ht="12.75" x14ac:dyDescent="0.2"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72" ht="12.75" x14ac:dyDescent="0.2"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12.75" x14ac:dyDescent="0.2"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t="12.75" x14ac:dyDescent="0.2"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ht="12.75" x14ac:dyDescent="0.2"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t="12.75" x14ac:dyDescent="0.2"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t="12.75" x14ac:dyDescent="0.2"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8:72" ht="12.75" x14ac:dyDescent="0.2"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8:72" ht="12.75" x14ac:dyDescent="0.2"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8:72" ht="12.75" x14ac:dyDescent="0.2"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8:72" ht="12.75" x14ac:dyDescent="0.2"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8:72" ht="12.75" x14ac:dyDescent="0.2"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8:72" ht="12.75" x14ac:dyDescent="0.2"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8:72" ht="12.75" x14ac:dyDescent="0.2"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8:72" ht="12.75" x14ac:dyDescent="0.2"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8:72" ht="12.75" x14ac:dyDescent="0.2"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8:72" ht="12.75" x14ac:dyDescent="0.2"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8:72" ht="12.75" x14ac:dyDescent="0.2"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8:72" ht="12.75" x14ac:dyDescent="0.2"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8:72" ht="12.75" x14ac:dyDescent="0.2"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8:72" ht="12.75" x14ac:dyDescent="0.2"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8:72" ht="12.75" x14ac:dyDescent="0.2"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8:72" ht="12.75" x14ac:dyDescent="0.2"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8:72" ht="12.75" x14ac:dyDescent="0.2"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8:72" ht="12.75" x14ac:dyDescent="0.2"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8:72" ht="12.75" x14ac:dyDescent="0.2"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8:72" ht="12.75" x14ac:dyDescent="0.2"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8:72" ht="12.75" x14ac:dyDescent="0.2"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8:72" ht="12.75" x14ac:dyDescent="0.2"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8:72" ht="12.75" x14ac:dyDescent="0.2"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8:72" ht="12.75" x14ac:dyDescent="0.2"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8:72" ht="12.75" x14ac:dyDescent="0.2"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8:72" ht="12.75" x14ac:dyDescent="0.2"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8:72" ht="12.75" x14ac:dyDescent="0.2"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8:72" ht="12.75" x14ac:dyDescent="0.2"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8:72" ht="12.75" x14ac:dyDescent="0.2"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8:72" ht="12.75" x14ac:dyDescent="0.2"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8:72" ht="12.75" x14ac:dyDescent="0.2"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8:72" ht="12.75" x14ac:dyDescent="0.2"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8:72" ht="12.75" x14ac:dyDescent="0.2"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8:72" ht="12.75" x14ac:dyDescent="0.2"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8:72" ht="12.75" x14ac:dyDescent="0.2"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8:72" ht="12.75" x14ac:dyDescent="0.2"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8:72" ht="12.75" x14ac:dyDescent="0.2"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8:72" ht="12.75" x14ac:dyDescent="0.2"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8:72" ht="12.75" x14ac:dyDescent="0.2"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8:72" ht="12.75" x14ac:dyDescent="0.2"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8:72" ht="12.75" x14ac:dyDescent="0.2"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8:72" ht="12.75" x14ac:dyDescent="0.2"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8:72" ht="12.75" x14ac:dyDescent="0.2"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8:72" ht="12.75" x14ac:dyDescent="0.2"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8:72" ht="12.75" x14ac:dyDescent="0.2"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8:72" ht="12.75" x14ac:dyDescent="0.2"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8:72" ht="12.75" x14ac:dyDescent="0.2"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8:72" ht="12.75" x14ac:dyDescent="0.2"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8:72" ht="12.75" x14ac:dyDescent="0.2"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8:72" ht="12.75" x14ac:dyDescent="0.2"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8:72" ht="12.75" x14ac:dyDescent="0.2"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</row>
    <row r="100" spans="18:72" ht="12.75" x14ac:dyDescent="0.2"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</row>
    <row r="101" spans="18:72" ht="12.75" x14ac:dyDescent="0.2"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</row>
    <row r="102" spans="18:72" ht="12.75" x14ac:dyDescent="0.2"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</row>
    <row r="103" spans="18:72" ht="12.75" x14ac:dyDescent="0.2"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</row>
    <row r="104" spans="18:72" ht="12.75" x14ac:dyDescent="0.2"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</row>
    <row r="105" spans="18:72" ht="12.75" x14ac:dyDescent="0.2"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</row>
    <row r="106" spans="18:72" ht="12.75" x14ac:dyDescent="0.2"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</row>
    <row r="107" spans="18:72" ht="12.75" x14ac:dyDescent="0.2"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</row>
    <row r="108" spans="18:72" ht="12.75" x14ac:dyDescent="0.2"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</row>
    <row r="109" spans="18:72" ht="12.75" x14ac:dyDescent="0.2"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</row>
    <row r="110" spans="18:72" ht="12.75" x14ac:dyDescent="0.2"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</row>
    <row r="111" spans="18:72" ht="12.75" x14ac:dyDescent="0.2"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</row>
    <row r="112" spans="18:72" ht="12.75" x14ac:dyDescent="0.2"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</row>
    <row r="113" spans="18:72" ht="12.75" x14ac:dyDescent="0.2"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</row>
    <row r="114" spans="18:72" ht="12.75" x14ac:dyDescent="0.2"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</row>
    <row r="115" spans="18:72" ht="12.75" x14ac:dyDescent="0.2"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</row>
    <row r="116" spans="18:72" ht="12.75" x14ac:dyDescent="0.2"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</row>
    <row r="117" spans="18:72" ht="12.75" x14ac:dyDescent="0.2"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</row>
  </sheetData>
  <mergeCells count="2">
    <mergeCell ref="A2:Q2"/>
    <mergeCell ref="I5:J5"/>
  </mergeCells>
  <phoneticPr fontId="1" type="noConversion"/>
  <pageMargins left="0.75" right="0.75" top="1" bottom="1" header="0.5" footer="0.5"/>
  <pageSetup scale="95" orientation="landscape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0"/>
  <sheetViews>
    <sheetView view="pageLayout" zoomScaleNormal="100" workbookViewId="0">
      <selection activeCell="J101" sqref="J101:J103"/>
    </sheetView>
  </sheetViews>
  <sheetFormatPr defaultRowHeight="12.75" x14ac:dyDescent="0.2"/>
  <cols>
    <col min="1" max="1" width="14.140625" customWidth="1"/>
    <col min="2" max="2" width="8.7109375" customWidth="1"/>
    <col min="3" max="3" width="9.28515625" customWidth="1"/>
    <col min="4" max="4" width="10.5703125" customWidth="1"/>
    <col min="5" max="5" width="8.28515625" customWidth="1"/>
    <col min="6" max="6" width="6.7109375" customWidth="1"/>
    <col min="7" max="7" width="9.7109375" customWidth="1"/>
    <col min="8" max="8" width="9.85546875" customWidth="1"/>
    <col min="9" max="9" width="12.140625" customWidth="1"/>
  </cols>
  <sheetData>
    <row r="1" spans="1:16" ht="18" x14ac:dyDescent="0.25">
      <c r="A1" s="7"/>
      <c r="B1" s="7"/>
      <c r="C1" s="7"/>
      <c r="D1" s="572" t="s">
        <v>296</v>
      </c>
      <c r="E1" s="572"/>
      <c r="F1" s="7"/>
      <c r="G1" s="7"/>
      <c r="H1" s="585" t="s">
        <v>326</v>
      </c>
      <c r="I1" s="585" t="s">
        <v>327</v>
      </c>
      <c r="J1" s="605"/>
      <c r="K1" s="605"/>
      <c r="L1" s="605"/>
      <c r="M1" s="605"/>
      <c r="N1" s="605"/>
      <c r="O1" s="605"/>
      <c r="P1" s="605"/>
    </row>
    <row r="2" spans="1:16" x14ac:dyDescent="0.2">
      <c r="A2" s="569" t="s">
        <v>285</v>
      </c>
      <c r="B2" s="573"/>
      <c r="C2" s="573"/>
      <c r="D2" s="573"/>
      <c r="E2" s="573"/>
      <c r="F2" s="573"/>
      <c r="G2" s="573"/>
      <c r="H2" s="586" t="s">
        <v>328</v>
      </c>
      <c r="I2" s="586"/>
      <c r="J2" s="605" t="s">
        <v>416</v>
      </c>
      <c r="K2" s="605"/>
      <c r="L2" s="605" t="s">
        <v>30</v>
      </c>
      <c r="M2" s="605" t="s">
        <v>448</v>
      </c>
      <c r="N2" s="606" t="s">
        <v>515</v>
      </c>
      <c r="O2" s="605"/>
      <c r="P2" s="605"/>
    </row>
    <row r="3" spans="1:16" x14ac:dyDescent="0.2">
      <c r="A3" s="617" t="s">
        <v>0</v>
      </c>
      <c r="B3" s="616"/>
      <c r="C3" s="630" t="s">
        <v>577</v>
      </c>
      <c r="D3" s="630"/>
      <c r="E3" s="630"/>
      <c r="F3" s="630"/>
      <c r="G3" s="630"/>
      <c r="H3" s="630"/>
      <c r="I3" s="630"/>
      <c r="J3" s="607" t="s">
        <v>417</v>
      </c>
      <c r="K3" s="608"/>
      <c r="L3" s="605" t="s">
        <v>427</v>
      </c>
      <c r="M3" s="607" t="s">
        <v>449</v>
      </c>
      <c r="N3" s="606" t="s">
        <v>516</v>
      </c>
      <c r="O3" s="605"/>
      <c r="P3" s="605"/>
    </row>
    <row r="4" spans="1:16" x14ac:dyDescent="0.2">
      <c r="A4" s="574" t="s">
        <v>131</v>
      </c>
      <c r="B4" s="575"/>
      <c r="C4" s="631" t="s">
        <v>335</v>
      </c>
      <c r="D4" s="631"/>
      <c r="E4" s="631"/>
      <c r="F4" s="631"/>
      <c r="G4" s="631"/>
      <c r="H4" s="631"/>
      <c r="I4" s="631"/>
      <c r="J4" s="607" t="s">
        <v>418</v>
      </c>
      <c r="K4" s="608"/>
      <c r="L4" s="608" t="s">
        <v>428</v>
      </c>
      <c r="M4" s="607" t="s">
        <v>450</v>
      </c>
      <c r="N4" s="606" t="s">
        <v>517</v>
      </c>
      <c r="O4" s="605"/>
      <c r="P4" s="605"/>
    </row>
    <row r="5" spans="1:16" x14ac:dyDescent="0.2">
      <c r="A5" s="619" t="s">
        <v>339</v>
      </c>
      <c r="B5" s="615"/>
      <c r="C5" s="622" t="s">
        <v>336</v>
      </c>
      <c r="D5" s="633"/>
      <c r="E5" s="620" t="s">
        <v>280</v>
      </c>
      <c r="F5" s="620"/>
      <c r="G5" s="620"/>
      <c r="H5" s="632">
        <v>39472</v>
      </c>
      <c r="I5" s="622"/>
      <c r="J5" s="606" t="s">
        <v>419</v>
      </c>
      <c r="K5" s="608"/>
      <c r="L5" s="608" t="s">
        <v>429</v>
      </c>
      <c r="M5" s="606" t="s">
        <v>451</v>
      </c>
      <c r="N5" s="606" t="s">
        <v>518</v>
      </c>
      <c r="O5" s="605"/>
      <c r="P5" s="605"/>
    </row>
    <row r="6" spans="1:16" x14ac:dyDescent="0.2">
      <c r="A6" s="618" t="s">
        <v>132</v>
      </c>
      <c r="B6" s="616"/>
      <c r="C6" s="622">
        <v>123456789</v>
      </c>
      <c r="D6" s="622"/>
      <c r="E6" s="584" t="s">
        <v>341</v>
      </c>
      <c r="F6" s="584"/>
      <c r="G6" s="584"/>
      <c r="H6" s="632"/>
      <c r="I6" s="633"/>
      <c r="J6" s="606" t="s">
        <v>420</v>
      </c>
      <c r="K6" s="608"/>
      <c r="L6" s="608" t="s">
        <v>430</v>
      </c>
      <c r="M6" s="606" t="s">
        <v>452</v>
      </c>
      <c r="N6" s="606" t="s">
        <v>519</v>
      </c>
      <c r="O6" s="605"/>
      <c r="P6" s="605"/>
    </row>
    <row r="7" spans="1:16" x14ac:dyDescent="0.2">
      <c r="A7" s="619" t="s">
        <v>274</v>
      </c>
      <c r="B7" s="616"/>
      <c r="C7" s="622"/>
      <c r="D7" s="622"/>
      <c r="E7" s="620" t="s">
        <v>340</v>
      </c>
      <c r="F7" s="620"/>
      <c r="G7" s="620"/>
      <c r="H7" s="632"/>
      <c r="I7" s="633"/>
      <c r="J7" s="606" t="s">
        <v>421</v>
      </c>
      <c r="K7" s="608"/>
      <c r="L7" s="608" t="s">
        <v>431</v>
      </c>
      <c r="M7" s="606" t="s">
        <v>453</v>
      </c>
      <c r="N7" s="606" t="s">
        <v>520</v>
      </c>
      <c r="O7" s="605"/>
      <c r="P7" s="605"/>
    </row>
    <row r="8" spans="1:16" x14ac:dyDescent="0.2">
      <c r="A8" s="617" t="s">
        <v>338</v>
      </c>
      <c r="B8" s="617"/>
      <c r="C8" s="622"/>
      <c r="D8" s="622"/>
      <c r="E8" s="620" t="s">
        <v>447</v>
      </c>
      <c r="F8" s="620"/>
      <c r="G8" s="616"/>
      <c r="H8" s="622"/>
      <c r="I8" s="622"/>
      <c r="J8" s="606" t="s">
        <v>422</v>
      </c>
      <c r="K8" s="608"/>
      <c r="L8" s="608" t="s">
        <v>432</v>
      </c>
      <c r="M8" s="606" t="s">
        <v>454</v>
      </c>
      <c r="N8" s="606" t="s">
        <v>521</v>
      </c>
      <c r="O8" s="605"/>
      <c r="P8" s="605"/>
    </row>
    <row r="9" spans="1:16" x14ac:dyDescent="0.2">
      <c r="A9" s="619" t="s">
        <v>134</v>
      </c>
      <c r="B9" s="619"/>
      <c r="C9" s="622"/>
      <c r="D9" s="622"/>
      <c r="E9" s="628" t="s">
        <v>149</v>
      </c>
      <c r="F9" s="616"/>
      <c r="G9" s="616"/>
      <c r="H9" s="624"/>
      <c r="I9" s="624"/>
      <c r="J9" s="606"/>
      <c r="K9" s="609"/>
      <c r="L9" s="608" t="s">
        <v>433</v>
      </c>
      <c r="M9" s="606" t="s">
        <v>455</v>
      </c>
      <c r="N9" s="606" t="s">
        <v>522</v>
      </c>
      <c r="O9" s="605"/>
      <c r="P9" s="605"/>
    </row>
    <row r="10" spans="1:16" x14ac:dyDescent="0.2">
      <c r="A10" s="620" t="s">
        <v>5</v>
      </c>
      <c r="B10" s="620"/>
      <c r="C10" s="622"/>
      <c r="D10" s="622"/>
      <c r="E10" s="618" t="s">
        <v>148</v>
      </c>
      <c r="F10" s="618"/>
      <c r="G10" s="618"/>
      <c r="H10" s="624"/>
      <c r="I10" s="624"/>
      <c r="J10" s="606" t="s">
        <v>423</v>
      </c>
      <c r="K10" s="609"/>
      <c r="L10" s="608" t="s">
        <v>434</v>
      </c>
      <c r="M10" s="606" t="s">
        <v>456</v>
      </c>
      <c r="N10" s="606" t="s">
        <v>523</v>
      </c>
      <c r="O10" s="605"/>
      <c r="P10" s="605"/>
    </row>
    <row r="11" spans="1:16" x14ac:dyDescent="0.2">
      <c r="A11" s="628" t="s">
        <v>133</v>
      </c>
      <c r="B11" s="615"/>
      <c r="C11" s="622"/>
      <c r="D11" s="622"/>
      <c r="E11" s="620" t="s">
        <v>286</v>
      </c>
      <c r="F11" s="620"/>
      <c r="G11" s="620"/>
      <c r="H11" s="624"/>
      <c r="I11" s="624"/>
      <c r="J11" s="606" t="s">
        <v>424</v>
      </c>
      <c r="K11" s="605"/>
      <c r="L11" s="608" t="s">
        <v>435</v>
      </c>
      <c r="M11" s="606" t="s">
        <v>457</v>
      </c>
      <c r="N11" s="606" t="s">
        <v>524</v>
      </c>
      <c r="O11" s="605"/>
      <c r="P11" s="605"/>
    </row>
    <row r="12" spans="1:16" x14ac:dyDescent="0.2">
      <c r="A12" s="628" t="s">
        <v>396</v>
      </c>
      <c r="B12" s="616"/>
      <c r="C12" s="622"/>
      <c r="D12" s="622"/>
      <c r="E12" s="618" t="s">
        <v>337</v>
      </c>
      <c r="F12" s="618"/>
      <c r="G12" s="618"/>
      <c r="H12" s="625"/>
      <c r="I12" s="624"/>
      <c r="J12" s="608"/>
      <c r="K12" s="608"/>
      <c r="L12" s="608" t="s">
        <v>436</v>
      </c>
      <c r="M12" s="606" t="s">
        <v>458</v>
      </c>
      <c r="N12" s="606" t="s">
        <v>525</v>
      </c>
      <c r="O12" s="605"/>
      <c r="P12" s="605"/>
    </row>
    <row r="13" spans="1:16" x14ac:dyDescent="0.2">
      <c r="A13" s="569" t="s">
        <v>321</v>
      </c>
      <c r="B13" s="573"/>
      <c r="C13" s="573"/>
      <c r="D13" s="573"/>
      <c r="E13" s="573"/>
      <c r="F13" s="573"/>
      <c r="G13" s="573"/>
      <c r="H13" s="573"/>
      <c r="I13" s="573"/>
      <c r="J13" s="610">
        <v>0.9</v>
      </c>
      <c r="K13" s="608"/>
      <c r="L13" s="608" t="s">
        <v>437</v>
      </c>
      <c r="M13" s="606" t="s">
        <v>459</v>
      </c>
      <c r="N13" s="606" t="s">
        <v>526</v>
      </c>
      <c r="O13" s="605"/>
      <c r="P13" s="605"/>
    </row>
    <row r="14" spans="1:16" x14ac:dyDescent="0.2">
      <c r="A14" s="620" t="s">
        <v>323</v>
      </c>
      <c r="B14" s="616"/>
      <c r="C14" s="626"/>
      <c r="D14" s="627"/>
      <c r="E14" s="618" t="s">
        <v>322</v>
      </c>
      <c r="F14" s="618"/>
      <c r="G14" s="618"/>
      <c r="H14" s="629"/>
      <c r="I14" s="623"/>
      <c r="J14" s="610">
        <v>0.7</v>
      </c>
      <c r="K14" s="608"/>
      <c r="L14" s="608" t="s">
        <v>438</v>
      </c>
      <c r="M14" s="606" t="s">
        <v>460</v>
      </c>
      <c r="N14" s="606" t="s">
        <v>527</v>
      </c>
      <c r="O14" s="605"/>
      <c r="P14" s="605"/>
    </row>
    <row r="15" spans="1:16" x14ac:dyDescent="0.2">
      <c r="A15" s="620" t="s">
        <v>205</v>
      </c>
      <c r="B15" s="620"/>
      <c r="C15" s="634"/>
      <c r="D15" s="635"/>
      <c r="E15" s="618"/>
      <c r="F15" s="618"/>
      <c r="G15" s="618"/>
      <c r="H15" s="623"/>
      <c r="I15" s="623"/>
      <c r="J15" s="611" t="s">
        <v>425</v>
      </c>
      <c r="K15" s="608"/>
      <c r="L15" s="608" t="s">
        <v>439</v>
      </c>
      <c r="M15" s="606" t="s">
        <v>461</v>
      </c>
      <c r="N15" s="606" t="s">
        <v>528</v>
      </c>
      <c r="O15" s="605"/>
      <c r="P15" s="605"/>
    </row>
    <row r="16" spans="1:16" x14ac:dyDescent="0.2">
      <c r="A16" s="620"/>
      <c r="B16" s="620"/>
      <c r="C16" s="621"/>
      <c r="D16" s="621"/>
      <c r="E16" s="618"/>
      <c r="F16" s="618"/>
      <c r="G16" s="618"/>
      <c r="H16" s="624"/>
      <c r="I16" s="624"/>
      <c r="J16" s="611" t="s">
        <v>426</v>
      </c>
      <c r="K16" s="608"/>
      <c r="L16" s="608" t="s">
        <v>440</v>
      </c>
      <c r="M16" s="606" t="s">
        <v>462</v>
      </c>
      <c r="N16" s="606" t="s">
        <v>529</v>
      </c>
      <c r="O16" s="605"/>
      <c r="P16" s="605"/>
    </row>
    <row r="17" spans="1:16" x14ac:dyDescent="0.2">
      <c r="A17" s="569" t="s">
        <v>403</v>
      </c>
      <c r="B17" s="573"/>
      <c r="C17" s="573"/>
      <c r="D17" s="573"/>
      <c r="E17" s="573"/>
      <c r="F17" s="573"/>
      <c r="G17" s="573"/>
      <c r="H17" s="573"/>
      <c r="I17" s="573"/>
      <c r="J17" s="605" t="s">
        <v>1</v>
      </c>
      <c r="K17" s="605"/>
      <c r="L17" s="608" t="s">
        <v>441</v>
      </c>
      <c r="M17" s="606" t="s">
        <v>463</v>
      </c>
      <c r="N17" s="606" t="s">
        <v>530</v>
      </c>
      <c r="O17" s="605"/>
      <c r="P17" s="605"/>
    </row>
    <row r="18" spans="1:16" x14ac:dyDescent="0.2">
      <c r="A18" s="620" t="s">
        <v>197</v>
      </c>
      <c r="B18" s="616"/>
      <c r="C18" s="626"/>
      <c r="D18" s="627"/>
      <c r="E18" s="636" t="s">
        <v>199</v>
      </c>
      <c r="F18" s="636"/>
      <c r="G18" s="636"/>
      <c r="H18" s="629"/>
      <c r="I18" s="623"/>
      <c r="J18" s="608" t="s">
        <v>333</v>
      </c>
      <c r="K18" s="608"/>
      <c r="L18" s="608" t="s">
        <v>442</v>
      </c>
      <c r="M18" s="606" t="s">
        <v>464</v>
      </c>
      <c r="N18" s="606" t="s">
        <v>531</v>
      </c>
      <c r="O18" s="605"/>
      <c r="P18" s="605"/>
    </row>
    <row r="19" spans="1:16" x14ac:dyDescent="0.2">
      <c r="A19" s="620" t="s">
        <v>196</v>
      </c>
      <c r="B19" s="620"/>
      <c r="C19" s="637"/>
      <c r="D19" s="621"/>
      <c r="E19" s="628" t="s">
        <v>404</v>
      </c>
      <c r="F19" s="616"/>
      <c r="G19" s="616"/>
      <c r="H19" s="624"/>
      <c r="I19" s="624"/>
      <c r="J19" s="608" t="s">
        <v>536</v>
      </c>
      <c r="K19" s="608"/>
      <c r="L19" s="608" t="s">
        <v>443</v>
      </c>
      <c r="M19" s="606" t="s">
        <v>465</v>
      </c>
      <c r="N19" s="606" t="s">
        <v>532</v>
      </c>
      <c r="O19" s="605"/>
      <c r="P19" s="605"/>
    </row>
    <row r="20" spans="1:16" x14ac:dyDescent="0.2">
      <c r="A20" s="618" t="s">
        <v>399</v>
      </c>
      <c r="B20" s="618"/>
      <c r="C20" s="621"/>
      <c r="D20" s="621"/>
      <c r="E20" s="619" t="s">
        <v>405</v>
      </c>
      <c r="F20" s="619"/>
      <c r="G20" s="619"/>
      <c r="H20" s="625" t="str">
        <f>IF(H14="","",H14+H15)</f>
        <v/>
      </c>
      <c r="I20" s="625"/>
      <c r="J20" s="608" t="s">
        <v>537</v>
      </c>
      <c r="K20" s="608"/>
      <c r="L20" s="608" t="s">
        <v>444</v>
      </c>
      <c r="M20" s="606" t="s">
        <v>466</v>
      </c>
      <c r="N20" s="606" t="s">
        <v>533</v>
      </c>
      <c r="O20" s="605"/>
      <c r="P20" s="605"/>
    </row>
    <row r="21" spans="1:16" x14ac:dyDescent="0.2">
      <c r="A21" s="569" t="s">
        <v>290</v>
      </c>
      <c r="B21" s="573"/>
      <c r="C21" s="573"/>
      <c r="D21" s="573"/>
      <c r="E21" s="573"/>
      <c r="F21" s="573"/>
      <c r="G21" s="573"/>
      <c r="H21" s="573"/>
      <c r="I21" s="573"/>
      <c r="J21" s="608" t="s">
        <v>165</v>
      </c>
      <c r="K21" s="605"/>
      <c r="L21" s="608" t="s">
        <v>445</v>
      </c>
      <c r="M21" s="606" t="s">
        <v>467</v>
      </c>
      <c r="N21" s="606" t="s">
        <v>534</v>
      </c>
      <c r="O21" s="605"/>
      <c r="P21" s="605"/>
    </row>
    <row r="22" spans="1:16" x14ac:dyDescent="0.2">
      <c r="A22" s="620" t="s">
        <v>158</v>
      </c>
      <c r="B22" s="616"/>
      <c r="C22" s="626"/>
      <c r="D22" s="627"/>
      <c r="E22" s="628" t="s">
        <v>178</v>
      </c>
      <c r="F22" s="616"/>
      <c r="G22" s="616"/>
      <c r="H22" s="629">
        <v>38760</v>
      </c>
      <c r="I22" s="623"/>
      <c r="J22" s="608" t="s">
        <v>564</v>
      </c>
      <c r="K22" s="608"/>
      <c r="L22" s="608" t="s">
        <v>446</v>
      </c>
      <c r="M22" s="606" t="s">
        <v>468</v>
      </c>
      <c r="N22" s="607"/>
      <c r="O22" s="605"/>
      <c r="P22" s="605"/>
    </row>
    <row r="23" spans="1:16" x14ac:dyDescent="0.2">
      <c r="A23" s="620" t="s">
        <v>159</v>
      </c>
      <c r="B23" s="620"/>
      <c r="C23" s="637"/>
      <c r="D23" s="621"/>
      <c r="E23" s="628" t="s">
        <v>198</v>
      </c>
      <c r="F23" s="616"/>
      <c r="G23" s="616"/>
      <c r="H23" s="623">
        <v>2.5</v>
      </c>
      <c r="I23" s="623"/>
      <c r="J23" s="608" t="s">
        <v>538</v>
      </c>
      <c r="K23" s="608"/>
      <c r="L23" s="608"/>
      <c r="M23" s="606" t="s">
        <v>469</v>
      </c>
      <c r="N23" s="607"/>
      <c r="O23" s="605"/>
      <c r="P23" s="605"/>
    </row>
    <row r="24" spans="1:16" x14ac:dyDescent="0.2">
      <c r="A24" s="620" t="s">
        <v>177</v>
      </c>
      <c r="B24" s="620"/>
      <c r="C24" s="621"/>
      <c r="D24" s="621"/>
      <c r="E24" s="620" t="s">
        <v>247</v>
      </c>
      <c r="F24" s="620"/>
      <c r="G24" s="620"/>
      <c r="H24" s="625">
        <f>IF(H22="","",H22+H23*365)</f>
        <v>39672.5</v>
      </c>
      <c r="I24" s="625"/>
      <c r="J24" s="608" t="s">
        <v>540</v>
      </c>
      <c r="K24" s="608"/>
      <c r="L24" s="608"/>
      <c r="M24" s="606" t="s">
        <v>470</v>
      </c>
      <c r="N24" s="607"/>
      <c r="O24" s="605"/>
      <c r="P24" s="605"/>
    </row>
    <row r="25" spans="1:16" x14ac:dyDescent="0.2">
      <c r="A25" s="618" t="s">
        <v>391</v>
      </c>
      <c r="B25" s="618"/>
      <c r="C25" s="621"/>
      <c r="D25" s="621"/>
      <c r="E25" s="619" t="s">
        <v>414</v>
      </c>
      <c r="F25" s="615"/>
      <c r="G25" s="615"/>
      <c r="H25" s="624"/>
      <c r="I25" s="624"/>
      <c r="J25" s="608" t="s">
        <v>344</v>
      </c>
      <c r="K25" s="608"/>
      <c r="L25" s="608"/>
      <c r="M25" s="606" t="s">
        <v>471</v>
      </c>
      <c r="N25" s="607"/>
      <c r="O25" s="605"/>
      <c r="P25" s="605"/>
    </row>
    <row r="26" spans="1:16" x14ac:dyDescent="0.2">
      <c r="A26" s="618" t="s">
        <v>391</v>
      </c>
      <c r="B26" s="618"/>
      <c r="C26" s="621"/>
      <c r="D26" s="621"/>
      <c r="E26" s="619" t="s">
        <v>406</v>
      </c>
      <c r="F26" s="619"/>
      <c r="G26" s="619"/>
      <c r="H26" s="624"/>
      <c r="I26" s="624"/>
      <c r="J26" s="608" t="s">
        <v>565</v>
      </c>
      <c r="K26" s="608"/>
      <c r="L26" s="608"/>
      <c r="M26" s="606" t="s">
        <v>472</v>
      </c>
      <c r="N26" s="607"/>
      <c r="O26" s="605"/>
      <c r="P26" s="605"/>
    </row>
    <row r="27" spans="1:16" x14ac:dyDescent="0.2">
      <c r="A27" s="618" t="s">
        <v>201</v>
      </c>
      <c r="B27" s="618"/>
      <c r="C27" s="621"/>
      <c r="D27" s="621"/>
      <c r="E27" s="619" t="s">
        <v>200</v>
      </c>
      <c r="F27" s="619"/>
      <c r="G27" s="619"/>
      <c r="H27" s="638"/>
      <c r="I27" s="638"/>
      <c r="J27" s="608" t="s">
        <v>539</v>
      </c>
      <c r="K27" s="605"/>
      <c r="L27" s="605"/>
      <c r="M27" s="606" t="s">
        <v>473</v>
      </c>
      <c r="N27" s="607"/>
      <c r="O27" s="605"/>
      <c r="P27" s="605"/>
    </row>
    <row r="28" spans="1:16" x14ac:dyDescent="0.2">
      <c r="A28" s="570" t="s">
        <v>287</v>
      </c>
      <c r="B28" s="573"/>
      <c r="C28" s="576"/>
      <c r="D28" s="576"/>
      <c r="E28" s="573"/>
      <c r="F28" s="573"/>
      <c r="G28" s="573"/>
      <c r="H28" s="576"/>
      <c r="I28" s="576"/>
      <c r="J28" s="608" t="s">
        <v>541</v>
      </c>
      <c r="K28" s="605"/>
      <c r="L28" s="605"/>
      <c r="M28" s="606" t="s">
        <v>474</v>
      </c>
      <c r="N28" s="605"/>
      <c r="O28" s="605"/>
      <c r="P28" s="605"/>
    </row>
    <row r="29" spans="1:16" x14ac:dyDescent="0.2">
      <c r="A29" s="618" t="s">
        <v>6</v>
      </c>
      <c r="B29" s="618"/>
      <c r="C29" s="623"/>
      <c r="D29" s="623"/>
      <c r="E29" s="620" t="s">
        <v>324</v>
      </c>
      <c r="F29" s="620"/>
      <c r="G29" s="620"/>
      <c r="H29" s="623"/>
      <c r="I29" s="623"/>
      <c r="J29" s="608" t="s">
        <v>422</v>
      </c>
      <c r="K29" s="608"/>
      <c r="L29" s="608"/>
      <c r="M29" s="606" t="s">
        <v>475</v>
      </c>
      <c r="N29" s="607"/>
      <c r="O29" s="605"/>
      <c r="P29" s="605"/>
    </row>
    <row r="30" spans="1:16" x14ac:dyDescent="0.2">
      <c r="A30" s="628" t="s">
        <v>138</v>
      </c>
      <c r="B30" s="616"/>
      <c r="C30" s="624"/>
      <c r="D30" s="624"/>
      <c r="E30" s="619" t="s">
        <v>325</v>
      </c>
      <c r="F30" s="619"/>
      <c r="G30" s="619"/>
      <c r="H30" s="624"/>
      <c r="I30" s="624"/>
      <c r="J30" s="605"/>
      <c r="K30" s="608"/>
      <c r="L30" s="608"/>
      <c r="M30" s="612" t="s">
        <v>476</v>
      </c>
      <c r="N30" s="607"/>
      <c r="O30" s="605"/>
      <c r="P30" s="605"/>
    </row>
    <row r="31" spans="1:16" ht="14.25" x14ac:dyDescent="0.2">
      <c r="A31" s="628" t="s">
        <v>136</v>
      </c>
      <c r="B31" s="616"/>
      <c r="C31" s="625"/>
      <c r="D31" s="625"/>
      <c r="E31" s="617" t="s">
        <v>275</v>
      </c>
      <c r="F31" s="617"/>
      <c r="G31" s="617"/>
      <c r="H31" s="624"/>
      <c r="I31" s="624"/>
      <c r="J31" s="605" t="s">
        <v>566</v>
      </c>
      <c r="K31" s="605"/>
      <c r="L31" s="605"/>
      <c r="M31" s="606" t="s">
        <v>477</v>
      </c>
      <c r="N31" s="605"/>
      <c r="O31" s="605"/>
      <c r="P31" s="605"/>
    </row>
    <row r="32" spans="1:16" ht="14.25" x14ac:dyDescent="0.2">
      <c r="A32" s="1" t="s">
        <v>408</v>
      </c>
      <c r="C32" s="625"/>
      <c r="D32" s="625"/>
      <c r="E32" s="617" t="s">
        <v>276</v>
      </c>
      <c r="F32" s="617"/>
      <c r="G32" s="617"/>
      <c r="H32" s="621"/>
      <c r="I32" s="621"/>
      <c r="J32" s="605" t="s">
        <v>567</v>
      </c>
      <c r="K32" s="605"/>
      <c r="L32" s="605"/>
      <c r="M32" s="606" t="s">
        <v>478</v>
      </c>
      <c r="N32" s="605"/>
      <c r="O32" s="605"/>
      <c r="P32" s="605"/>
    </row>
    <row r="33" spans="1:16" x14ac:dyDescent="0.2">
      <c r="A33" s="619" t="s">
        <v>409</v>
      </c>
      <c r="B33" s="619"/>
      <c r="C33" s="625"/>
      <c r="D33" s="625"/>
      <c r="E33" s="617" t="s">
        <v>413</v>
      </c>
      <c r="F33" s="617"/>
      <c r="G33" s="617"/>
      <c r="H33" s="624"/>
      <c r="I33" s="624"/>
      <c r="J33" s="605" t="s">
        <v>568</v>
      </c>
      <c r="K33" s="605"/>
      <c r="L33" s="605"/>
      <c r="M33" s="606" t="s">
        <v>479</v>
      </c>
      <c r="N33" s="605"/>
      <c r="O33" s="605"/>
      <c r="P33" s="605"/>
    </row>
    <row r="34" spans="1:16" x14ac:dyDescent="0.2">
      <c r="A34" s="569" t="s">
        <v>288</v>
      </c>
      <c r="B34" s="573"/>
      <c r="C34" s="573"/>
      <c r="D34" s="573"/>
      <c r="E34" s="573"/>
      <c r="F34" s="573"/>
      <c r="G34" s="573"/>
      <c r="H34" s="573"/>
      <c r="I34" s="573"/>
      <c r="J34" s="605"/>
      <c r="K34" s="605"/>
      <c r="L34" s="605"/>
      <c r="M34" s="606" t="s">
        <v>480</v>
      </c>
      <c r="N34" s="605"/>
      <c r="O34" s="605"/>
      <c r="P34" s="605"/>
    </row>
    <row r="35" spans="1:16" x14ac:dyDescent="0.2">
      <c r="A35" s="628" t="s">
        <v>400</v>
      </c>
      <c r="B35" s="616"/>
      <c r="C35" s="623"/>
      <c r="D35" s="623"/>
      <c r="E35" s="620" t="s">
        <v>329</v>
      </c>
      <c r="F35" s="620"/>
      <c r="G35" s="620"/>
      <c r="H35" s="623"/>
      <c r="I35" s="623"/>
      <c r="J35" s="605" t="s">
        <v>571</v>
      </c>
      <c r="K35" s="605"/>
      <c r="L35" s="605"/>
      <c r="M35" s="606" t="s">
        <v>481</v>
      </c>
      <c r="N35" s="605"/>
      <c r="O35" s="605"/>
      <c r="P35" s="605"/>
    </row>
    <row r="36" spans="1:16" x14ac:dyDescent="0.2">
      <c r="A36" s="620" t="s">
        <v>319</v>
      </c>
      <c r="B36" s="620"/>
      <c r="C36" s="624"/>
      <c r="D36" s="624"/>
      <c r="E36" s="620" t="s">
        <v>372</v>
      </c>
      <c r="F36" s="620"/>
      <c r="G36" s="620"/>
      <c r="H36" s="624"/>
      <c r="I36" s="624"/>
      <c r="J36" s="605" t="s">
        <v>572</v>
      </c>
      <c r="K36" s="605"/>
      <c r="L36" s="605"/>
      <c r="M36" s="606" t="s">
        <v>482</v>
      </c>
      <c r="N36" s="605"/>
      <c r="O36" s="605"/>
      <c r="P36" s="605"/>
    </row>
    <row r="37" spans="1:16" x14ac:dyDescent="0.2">
      <c r="A37" s="620" t="s">
        <v>320</v>
      </c>
      <c r="B37" s="620"/>
      <c r="C37" s="625"/>
      <c r="D37" s="625"/>
      <c r="E37" s="620" t="s">
        <v>574</v>
      </c>
      <c r="F37" s="620"/>
      <c r="G37" s="620"/>
      <c r="H37" s="624"/>
      <c r="I37" s="624"/>
      <c r="J37" s="605" t="s">
        <v>573</v>
      </c>
      <c r="K37" s="605"/>
      <c r="L37" s="605"/>
      <c r="M37" s="606" t="s">
        <v>483</v>
      </c>
      <c r="N37" s="605"/>
      <c r="O37" s="605"/>
      <c r="P37" s="605"/>
    </row>
    <row r="38" spans="1:16" x14ac:dyDescent="0.2">
      <c r="A38" s="570" t="s">
        <v>291</v>
      </c>
      <c r="B38" s="573"/>
      <c r="C38" s="573"/>
      <c r="D38" s="573"/>
      <c r="E38" s="573"/>
      <c r="F38" s="573"/>
      <c r="G38" s="573"/>
      <c r="H38" s="573"/>
      <c r="I38" s="573"/>
      <c r="J38" s="605"/>
      <c r="K38" s="605"/>
      <c r="L38" s="605"/>
      <c r="M38" s="606" t="s">
        <v>484</v>
      </c>
      <c r="N38" s="605"/>
      <c r="O38" s="605"/>
      <c r="P38" s="605"/>
    </row>
    <row r="39" spans="1:16" x14ac:dyDescent="0.2">
      <c r="A39" s="628" t="s">
        <v>392</v>
      </c>
      <c r="B39" s="616"/>
      <c r="C39" s="624"/>
      <c r="D39" s="624"/>
      <c r="E39" s="620" t="s">
        <v>393</v>
      </c>
      <c r="F39" s="620"/>
      <c r="G39" s="620"/>
      <c r="H39" s="623"/>
      <c r="I39" s="623"/>
      <c r="J39" s="605"/>
      <c r="K39" s="605"/>
      <c r="L39" s="605"/>
      <c r="M39" s="606" t="s">
        <v>485</v>
      </c>
      <c r="N39" s="605"/>
      <c r="O39" s="605"/>
      <c r="P39" s="605"/>
    </row>
    <row r="40" spans="1:16" x14ac:dyDescent="0.2">
      <c r="A40" s="628" t="s">
        <v>402</v>
      </c>
      <c r="B40" s="616"/>
      <c r="C40" s="624"/>
      <c r="D40" s="624"/>
      <c r="E40" s="620" t="s">
        <v>394</v>
      </c>
      <c r="F40" s="620"/>
      <c r="G40" s="620"/>
      <c r="H40" s="624"/>
      <c r="I40" s="624"/>
      <c r="J40" s="605"/>
      <c r="K40" s="605"/>
      <c r="L40" s="605"/>
      <c r="M40" s="606" t="s">
        <v>486</v>
      </c>
      <c r="N40" s="605"/>
      <c r="O40" s="605"/>
      <c r="P40" s="605"/>
    </row>
    <row r="41" spans="1:16" x14ac:dyDescent="0.2">
      <c r="A41" s="620"/>
      <c r="B41" s="620"/>
      <c r="C41" s="625"/>
      <c r="D41" s="625"/>
      <c r="E41" s="619" t="s">
        <v>395</v>
      </c>
      <c r="F41" s="619"/>
      <c r="G41" s="619"/>
      <c r="H41" s="624"/>
      <c r="I41" s="624"/>
      <c r="J41" s="605"/>
      <c r="K41" s="605"/>
      <c r="L41" s="605"/>
      <c r="M41" s="606" t="s">
        <v>487</v>
      </c>
      <c r="N41" s="605"/>
      <c r="O41" s="605"/>
      <c r="P41" s="605"/>
    </row>
    <row r="42" spans="1:16" x14ac:dyDescent="0.2">
      <c r="A42" s="569" t="s">
        <v>318</v>
      </c>
      <c r="B42" s="573"/>
      <c r="C42" s="573"/>
      <c r="D42" s="573"/>
      <c r="E42" s="573"/>
      <c r="F42" s="573"/>
      <c r="G42" s="573"/>
      <c r="H42" s="573"/>
      <c r="I42" s="573"/>
      <c r="J42" s="605"/>
      <c r="K42" s="605"/>
      <c r="L42" s="605"/>
      <c r="M42" s="606" t="s">
        <v>488</v>
      </c>
      <c r="N42" s="605"/>
      <c r="O42" s="605"/>
      <c r="P42" s="605"/>
    </row>
    <row r="43" spans="1:16" x14ac:dyDescent="0.2">
      <c r="A43" s="620" t="s">
        <v>202</v>
      </c>
      <c r="B43" s="620"/>
      <c r="C43" s="623"/>
      <c r="D43" s="623"/>
      <c r="E43" s="620" t="s">
        <v>401</v>
      </c>
      <c r="F43" s="620"/>
      <c r="G43" s="620"/>
      <c r="H43" s="623"/>
      <c r="I43" s="623"/>
      <c r="J43" s="605"/>
      <c r="K43" s="605"/>
      <c r="L43" s="605"/>
      <c r="M43" s="606" t="s">
        <v>489</v>
      </c>
      <c r="N43" s="605"/>
      <c r="O43" s="605"/>
      <c r="P43" s="605"/>
    </row>
    <row r="44" spans="1:16" x14ac:dyDescent="0.2">
      <c r="A44" s="620" t="s">
        <v>203</v>
      </c>
      <c r="B44" s="620"/>
      <c r="C44" s="624"/>
      <c r="D44" s="624"/>
      <c r="E44" s="620" t="s">
        <v>330</v>
      </c>
      <c r="F44" s="620"/>
      <c r="G44" s="620"/>
      <c r="H44" s="624"/>
      <c r="I44" s="624"/>
      <c r="J44" s="605"/>
      <c r="K44" s="605"/>
      <c r="L44" s="605"/>
      <c r="M44" s="606" t="s">
        <v>490</v>
      </c>
      <c r="N44" s="605"/>
      <c r="O44" s="605"/>
      <c r="P44" s="605"/>
    </row>
    <row r="45" spans="1:16" x14ac:dyDescent="0.2">
      <c r="A45" s="618" t="s">
        <v>204</v>
      </c>
      <c r="B45" s="618"/>
      <c r="C45" s="625"/>
      <c r="D45" s="625"/>
      <c r="E45" s="619"/>
      <c r="F45" s="619"/>
      <c r="G45" s="619"/>
      <c r="H45" s="624"/>
      <c r="I45" s="624"/>
      <c r="J45" s="605"/>
      <c r="K45" s="605"/>
      <c r="L45" s="605"/>
      <c r="M45" s="606" t="s">
        <v>491</v>
      </c>
      <c r="N45" s="605"/>
      <c r="O45" s="605"/>
      <c r="P45" s="605"/>
    </row>
    <row r="46" spans="1:16" x14ac:dyDescent="0.2">
      <c r="A46" s="569" t="s">
        <v>407</v>
      </c>
      <c r="B46" s="573"/>
      <c r="C46" s="573"/>
      <c r="D46" s="573"/>
      <c r="E46" s="573"/>
      <c r="F46" s="573"/>
      <c r="G46" s="573"/>
      <c r="H46" s="573"/>
      <c r="I46" s="573"/>
      <c r="J46" s="605"/>
      <c r="K46" s="605"/>
      <c r="L46" s="605"/>
      <c r="M46" s="606" t="s">
        <v>492</v>
      </c>
      <c r="N46" s="605"/>
      <c r="O46" s="605"/>
      <c r="P46" s="605"/>
    </row>
    <row r="47" spans="1:16" x14ac:dyDescent="0.2">
      <c r="A47" s="626"/>
      <c r="B47" s="626"/>
      <c r="C47" s="639"/>
      <c r="D47" s="639"/>
      <c r="E47" s="639"/>
      <c r="F47" s="639"/>
      <c r="G47" s="639"/>
      <c r="H47" s="639"/>
      <c r="I47" s="639"/>
      <c r="J47" s="605"/>
      <c r="K47" s="605"/>
      <c r="L47" s="605"/>
      <c r="M47" s="606" t="s">
        <v>493</v>
      </c>
      <c r="N47" s="605"/>
      <c r="O47" s="605"/>
      <c r="P47" s="605"/>
    </row>
    <row r="48" spans="1:16" x14ac:dyDescent="0.2">
      <c r="A48" s="637"/>
      <c r="B48" s="637"/>
      <c r="C48" s="640"/>
      <c r="D48" s="640"/>
      <c r="E48" s="640"/>
      <c r="F48" s="640"/>
      <c r="G48" s="640"/>
      <c r="H48" s="640"/>
      <c r="I48" s="640"/>
      <c r="J48" s="605"/>
      <c r="K48" s="605"/>
      <c r="L48" s="605"/>
      <c r="M48" s="606" t="s">
        <v>494</v>
      </c>
      <c r="N48" s="605"/>
      <c r="O48" s="605"/>
      <c r="P48" s="605"/>
    </row>
    <row r="49" spans="1:16" x14ac:dyDescent="0.2">
      <c r="A49" s="637"/>
      <c r="B49" s="637"/>
      <c r="C49" s="640"/>
      <c r="D49" s="640"/>
      <c r="E49" s="640"/>
      <c r="F49" s="640"/>
      <c r="G49" s="640"/>
      <c r="H49" s="640"/>
      <c r="I49" s="640"/>
      <c r="J49" s="605"/>
      <c r="K49" s="605"/>
      <c r="L49" s="605"/>
      <c r="M49" s="606" t="s">
        <v>495</v>
      </c>
      <c r="N49" s="605"/>
      <c r="O49" s="605"/>
      <c r="P49" s="605"/>
    </row>
    <row r="50" spans="1:16" x14ac:dyDescent="0.2">
      <c r="A50" s="637"/>
      <c r="B50" s="640"/>
      <c r="C50" s="640"/>
      <c r="D50" s="640"/>
      <c r="E50" s="640"/>
      <c r="F50" s="640"/>
      <c r="G50" s="640"/>
      <c r="H50" s="640"/>
      <c r="I50" s="640"/>
      <c r="J50" s="605"/>
      <c r="K50" s="605"/>
      <c r="L50" s="605"/>
      <c r="M50" s="606" t="s">
        <v>496</v>
      </c>
      <c r="N50" s="605"/>
      <c r="O50" s="605"/>
      <c r="P50" s="605"/>
    </row>
    <row r="51" spans="1:16" x14ac:dyDescent="0.2">
      <c r="A51" s="640"/>
      <c r="B51" s="640"/>
      <c r="C51" s="640"/>
      <c r="D51" s="640"/>
      <c r="E51" s="640"/>
      <c r="F51" s="640"/>
      <c r="G51" s="640"/>
      <c r="H51" s="640"/>
      <c r="I51" s="640"/>
      <c r="J51" s="605"/>
      <c r="K51" s="605"/>
      <c r="L51" s="605"/>
      <c r="M51" s="606" t="s">
        <v>497</v>
      </c>
      <c r="N51" s="605"/>
      <c r="O51" s="605"/>
      <c r="P51" s="605"/>
    </row>
    <row r="52" spans="1:16" x14ac:dyDescent="0.2">
      <c r="J52" s="605"/>
      <c r="K52" s="605"/>
      <c r="L52" s="605"/>
      <c r="M52" s="606" t="s">
        <v>498</v>
      </c>
      <c r="N52" s="605"/>
      <c r="O52" s="605"/>
      <c r="P52" s="605"/>
    </row>
    <row r="53" spans="1:16" x14ac:dyDescent="0.2">
      <c r="J53" s="605"/>
      <c r="K53" s="605"/>
      <c r="L53" s="605"/>
      <c r="M53" s="606" t="s">
        <v>499</v>
      </c>
      <c r="N53" s="605"/>
      <c r="O53" s="605"/>
      <c r="P53" s="605"/>
    </row>
    <row r="54" spans="1:16" x14ac:dyDescent="0.2">
      <c r="J54" s="605"/>
      <c r="K54" s="605"/>
      <c r="L54" s="605"/>
      <c r="M54" s="606" t="s">
        <v>500</v>
      </c>
      <c r="N54" s="605"/>
      <c r="O54" s="605"/>
      <c r="P54" s="605"/>
    </row>
    <row r="55" spans="1:16" x14ac:dyDescent="0.2">
      <c r="J55" s="605"/>
      <c r="K55" s="605"/>
      <c r="L55" s="605"/>
      <c r="M55" s="606" t="s">
        <v>501</v>
      </c>
      <c r="N55" s="605"/>
      <c r="O55" s="605"/>
      <c r="P55" s="605"/>
    </row>
    <row r="56" spans="1:16" x14ac:dyDescent="0.2">
      <c r="J56" s="605"/>
      <c r="K56" s="605"/>
      <c r="L56" s="605"/>
      <c r="M56" s="606" t="s">
        <v>502</v>
      </c>
      <c r="N56" s="605"/>
      <c r="O56" s="605"/>
      <c r="P56" s="605"/>
    </row>
    <row r="57" spans="1:16" x14ac:dyDescent="0.2">
      <c r="J57" s="605"/>
      <c r="K57" s="605"/>
      <c r="L57" s="605"/>
      <c r="M57" s="606" t="s">
        <v>503</v>
      </c>
      <c r="N57" s="605"/>
      <c r="O57" s="605"/>
      <c r="P57" s="605"/>
    </row>
    <row r="58" spans="1:16" x14ac:dyDescent="0.2">
      <c r="J58" s="605"/>
      <c r="K58" s="605"/>
      <c r="L58" s="605"/>
      <c r="M58" s="606" t="s">
        <v>504</v>
      </c>
      <c r="N58" s="605"/>
      <c r="O58" s="605"/>
      <c r="P58" s="605"/>
    </row>
    <row r="59" spans="1:16" x14ac:dyDescent="0.2">
      <c r="J59" s="605"/>
      <c r="K59" s="605"/>
      <c r="L59" s="605"/>
      <c r="M59" s="606" t="s">
        <v>505</v>
      </c>
      <c r="N59" s="605"/>
      <c r="O59" s="605"/>
      <c r="P59" s="605"/>
    </row>
    <row r="60" spans="1:16" x14ac:dyDescent="0.2">
      <c r="J60" s="605"/>
      <c r="K60" s="605"/>
      <c r="L60" s="605"/>
      <c r="M60" s="606" t="s">
        <v>506</v>
      </c>
      <c r="N60" s="605"/>
      <c r="O60" s="605"/>
      <c r="P60" s="605"/>
    </row>
    <row r="61" spans="1:16" x14ac:dyDescent="0.2">
      <c r="J61" s="605"/>
      <c r="K61" s="605"/>
      <c r="L61" s="605"/>
      <c r="M61" s="606" t="s">
        <v>507</v>
      </c>
      <c r="N61" s="605"/>
      <c r="O61" s="605"/>
      <c r="P61" s="605"/>
    </row>
    <row r="62" spans="1:16" x14ac:dyDescent="0.2">
      <c r="J62" s="605"/>
      <c r="K62" s="605"/>
      <c r="L62" s="605"/>
      <c r="M62" s="606" t="s">
        <v>508</v>
      </c>
      <c r="N62" s="605"/>
      <c r="O62" s="605"/>
      <c r="P62" s="605"/>
    </row>
    <row r="63" spans="1:16" x14ac:dyDescent="0.2">
      <c r="J63" s="605"/>
      <c r="K63" s="605"/>
      <c r="L63" s="605"/>
      <c r="M63" s="606" t="s">
        <v>509</v>
      </c>
      <c r="N63" s="605"/>
      <c r="O63" s="605"/>
      <c r="P63" s="605"/>
    </row>
    <row r="64" spans="1:16" x14ac:dyDescent="0.2">
      <c r="J64" s="605"/>
      <c r="K64" s="605"/>
      <c r="L64" s="605"/>
      <c r="M64" s="606" t="s">
        <v>510</v>
      </c>
      <c r="N64" s="605"/>
      <c r="O64" s="605"/>
      <c r="P64" s="605"/>
    </row>
    <row r="65" spans="10:16" x14ac:dyDescent="0.2">
      <c r="J65" s="605"/>
      <c r="K65" s="605"/>
      <c r="L65" s="605"/>
      <c r="M65" s="606" t="s">
        <v>511</v>
      </c>
      <c r="N65" s="605"/>
      <c r="O65" s="605"/>
      <c r="P65" s="605"/>
    </row>
    <row r="66" spans="10:16" x14ac:dyDescent="0.2">
      <c r="J66" s="605"/>
      <c r="K66" s="605"/>
      <c r="L66" s="605"/>
      <c r="M66" s="606" t="s">
        <v>512</v>
      </c>
      <c r="N66" s="605"/>
      <c r="O66" s="605"/>
      <c r="P66" s="605"/>
    </row>
    <row r="67" spans="10:16" x14ac:dyDescent="0.2">
      <c r="J67" s="605"/>
      <c r="K67" s="605"/>
      <c r="L67" s="605"/>
      <c r="M67" s="606" t="s">
        <v>513</v>
      </c>
      <c r="N67" s="605"/>
      <c r="O67" s="605"/>
      <c r="P67" s="605"/>
    </row>
    <row r="68" spans="10:16" x14ac:dyDescent="0.2">
      <c r="J68" s="605"/>
      <c r="K68" s="605"/>
      <c r="L68" s="605"/>
      <c r="M68" s="606" t="s">
        <v>514</v>
      </c>
      <c r="N68" s="605"/>
      <c r="O68" s="605"/>
      <c r="P68" s="605"/>
    </row>
    <row r="69" spans="10:16" x14ac:dyDescent="0.2">
      <c r="J69" s="605"/>
      <c r="K69" s="605"/>
      <c r="L69" s="605"/>
      <c r="M69" s="605"/>
      <c r="N69" s="605"/>
      <c r="O69" s="605"/>
      <c r="P69" s="605"/>
    </row>
    <row r="70" spans="10:16" x14ac:dyDescent="0.2">
      <c r="J70" s="613"/>
      <c r="K70" s="613"/>
      <c r="L70" s="613"/>
      <c r="M70" s="613"/>
      <c r="N70" s="613"/>
      <c r="O70" s="613"/>
    </row>
  </sheetData>
  <dataConsolidate/>
  <mergeCells count="142">
    <mergeCell ref="A51:I51"/>
    <mergeCell ref="A50:I50"/>
    <mergeCell ref="E25:G25"/>
    <mergeCell ref="A48:I48"/>
    <mergeCell ref="A49:I49"/>
    <mergeCell ref="A19:B19"/>
    <mergeCell ref="C19:D19"/>
    <mergeCell ref="E19:G19"/>
    <mergeCell ref="H19:I19"/>
    <mergeCell ref="A41:B41"/>
    <mergeCell ref="A47:I47"/>
    <mergeCell ref="A5:B5"/>
    <mergeCell ref="A8:B8"/>
    <mergeCell ref="E12:G12"/>
    <mergeCell ref="E7:G7"/>
    <mergeCell ref="C7:D7"/>
    <mergeCell ref="H6:I6"/>
    <mergeCell ref="H7:I7"/>
    <mergeCell ref="A11:B11"/>
    <mergeCell ref="C11:D11"/>
    <mergeCell ref="A33:B33"/>
    <mergeCell ref="E31:G31"/>
    <mergeCell ref="E26:G26"/>
    <mergeCell ref="E29:G29"/>
    <mergeCell ref="A14:B14"/>
    <mergeCell ref="E15:G15"/>
    <mergeCell ref="E16:G16"/>
    <mergeCell ref="A22:B22"/>
    <mergeCell ref="C22:D22"/>
    <mergeCell ref="A16:B16"/>
    <mergeCell ref="C14:D14"/>
    <mergeCell ref="A18:B18"/>
    <mergeCell ref="E14:G14"/>
    <mergeCell ref="A15:B15"/>
    <mergeCell ref="H35:I35"/>
    <mergeCell ref="A35:B35"/>
    <mergeCell ref="C36:D36"/>
    <mergeCell ref="H36:I36"/>
    <mergeCell ref="E36:G36"/>
    <mergeCell ref="E35:G35"/>
    <mergeCell ref="C41:D41"/>
    <mergeCell ref="E41:G41"/>
    <mergeCell ref="H41:I41"/>
    <mergeCell ref="H39:I39"/>
    <mergeCell ref="A40:B40"/>
    <mergeCell ref="C40:D40"/>
    <mergeCell ref="E40:G40"/>
    <mergeCell ref="H40:I40"/>
    <mergeCell ref="A39:B39"/>
    <mergeCell ref="C39:D39"/>
    <mergeCell ref="E39:G39"/>
    <mergeCell ref="C37:D37"/>
    <mergeCell ref="A36:B36"/>
    <mergeCell ref="H9:I9"/>
    <mergeCell ref="H10:I10"/>
    <mergeCell ref="E22:G22"/>
    <mergeCell ref="E23:G23"/>
    <mergeCell ref="H11:I11"/>
    <mergeCell ref="H23:I23"/>
    <mergeCell ref="H14:I14"/>
    <mergeCell ref="E11:G11"/>
    <mergeCell ref="H16:I16"/>
    <mergeCell ref="H18:I18"/>
    <mergeCell ref="H15:I15"/>
    <mergeCell ref="E18:G18"/>
    <mergeCell ref="H20:I20"/>
    <mergeCell ref="H22:I22"/>
    <mergeCell ref="E20:G20"/>
    <mergeCell ref="E9:G9"/>
    <mergeCell ref="E10:G10"/>
    <mergeCell ref="H12:I12"/>
    <mergeCell ref="C18:D18"/>
    <mergeCell ref="C20:D20"/>
    <mergeCell ref="A31:B31"/>
    <mergeCell ref="C27:D27"/>
    <mergeCell ref="C24:D24"/>
    <mergeCell ref="C25:D25"/>
    <mergeCell ref="H24:I24"/>
    <mergeCell ref="H30:I30"/>
    <mergeCell ref="C15:D15"/>
    <mergeCell ref="H26:I26"/>
    <mergeCell ref="H25:I25"/>
    <mergeCell ref="A12:B12"/>
    <mergeCell ref="E30:G30"/>
    <mergeCell ref="C23:D23"/>
    <mergeCell ref="C12:D12"/>
    <mergeCell ref="C16:D16"/>
    <mergeCell ref="E27:G27"/>
    <mergeCell ref="H31:I31"/>
    <mergeCell ref="A30:B30"/>
    <mergeCell ref="A27:B27"/>
    <mergeCell ref="H27:I27"/>
    <mergeCell ref="C30:D30"/>
    <mergeCell ref="C31:D31"/>
    <mergeCell ref="H43:I43"/>
    <mergeCell ref="C44:D44"/>
    <mergeCell ref="E44:G44"/>
    <mergeCell ref="H44:I44"/>
    <mergeCell ref="E45:G45"/>
    <mergeCell ref="H45:I45"/>
    <mergeCell ref="A43:B43"/>
    <mergeCell ref="C29:D29"/>
    <mergeCell ref="H33:I33"/>
    <mergeCell ref="H32:I32"/>
    <mergeCell ref="H29:I29"/>
    <mergeCell ref="A45:B45"/>
    <mergeCell ref="A44:B44"/>
    <mergeCell ref="C43:D43"/>
    <mergeCell ref="C45:D45"/>
    <mergeCell ref="E43:G43"/>
    <mergeCell ref="C33:D33"/>
    <mergeCell ref="E33:G33"/>
    <mergeCell ref="E32:G32"/>
    <mergeCell ref="C32:D32"/>
    <mergeCell ref="H37:I37"/>
    <mergeCell ref="A37:B37"/>
    <mergeCell ref="E37:G37"/>
    <mergeCell ref="C35:D35"/>
    <mergeCell ref="A3:B3"/>
    <mergeCell ref="A6:B6"/>
    <mergeCell ref="A7:B7"/>
    <mergeCell ref="A29:B29"/>
    <mergeCell ref="A24:B24"/>
    <mergeCell ref="E24:G24"/>
    <mergeCell ref="C26:D26"/>
    <mergeCell ref="A23:B23"/>
    <mergeCell ref="C9:D9"/>
    <mergeCell ref="C10:D10"/>
    <mergeCell ref="C3:I3"/>
    <mergeCell ref="C4:I4"/>
    <mergeCell ref="C6:D6"/>
    <mergeCell ref="C8:D8"/>
    <mergeCell ref="E5:G5"/>
    <mergeCell ref="H5:I5"/>
    <mergeCell ref="E8:G8"/>
    <mergeCell ref="H8:I8"/>
    <mergeCell ref="C5:D5"/>
    <mergeCell ref="A9:B9"/>
    <mergeCell ref="A10:B10"/>
    <mergeCell ref="A26:B26"/>
    <mergeCell ref="A25:B25"/>
    <mergeCell ref="A20:B20"/>
  </mergeCells>
  <phoneticPr fontId="1" type="noConversion"/>
  <dataValidations disablePrompts="1" count="9">
    <dataValidation type="list" allowBlank="1" showInputMessage="1" showErrorMessage="1" promptTitle="Select One" prompt="This selection should be the predominant lithology of the treated zone." sqref="C29:D29">
      <formula1>$J$1:$J$8</formula1>
    </dataValidation>
    <dataValidation type="list" allowBlank="1" showInputMessage="1" showErrorMessage="1" sqref="H18:I18">
      <formula1>$J$12:$J$16</formula1>
    </dataValidation>
    <dataValidation type="list" allowBlank="1" showInputMessage="1" showErrorMessage="1" prompt="Select startup or year and quarter covered by this report" sqref="H8:I8">
      <formula1>$L$1:$L$22</formula1>
    </dataValidation>
    <dataValidation type="list" allowBlank="1" showInputMessage="1" showErrorMessage="1" prompt="Select from list" sqref="C7:D7">
      <formula1>$M$1:$M$68</formula1>
    </dataValidation>
    <dataValidation type="list" allowBlank="1" showInputMessage="1" showErrorMessage="1" prompt="Select Cleanup Team (PCS1-6) or Local Program (LP1-64)" sqref="C8:D8">
      <formula1>$N$1:$N$21</formula1>
    </dataValidation>
    <dataValidation type="list" allowBlank="1" showInputMessage="1" showErrorMessage="1" prompt="Select best description of entire system" sqref="C15:D15">
      <formula1>$J$17:$J$29</formula1>
    </dataValidation>
    <dataValidation type="list" allowBlank="1" showInputMessage="1" showErrorMessage="1" prompt="Select one" sqref="C14:D14">
      <formula1>$J$30:$J$33</formula1>
    </dataValidation>
    <dataValidation type="list" allowBlank="1" showInputMessage="1" showErrorMessage="1" prompt="Select One" sqref="H25:I25 C39:D39 H33:I33">
      <formula1>$J$9:$J$11</formula1>
    </dataValidation>
    <dataValidation type="list" allowBlank="1" showInputMessage="1" showErrorMessage="1" prompt="Select one" sqref="H37:I37">
      <formula1>$J$34:$J$37</formula1>
    </dataValidation>
  </dataValidations>
  <pageMargins left="0.75" right="0.79166666666666696" top="1" bottom="1" header="0.5" footer="0.5"/>
  <pageSetup orientation="portrait" r:id="rId1"/>
  <headerFooter alignWithMargins="0">
    <oddHeader xml:space="preserve">&amp;C&amp;9Florida Department of Environmental Protection -  Bureau of Petroleum Storage Systems - Remedial Action Reporting&amp;10
 </oddHeader>
    <oddFooter>&amp;L&amp;F&amp;C
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Layout" zoomScaleNormal="100" workbookViewId="0">
      <selection activeCell="E21" sqref="E21"/>
    </sheetView>
  </sheetViews>
  <sheetFormatPr defaultRowHeight="12.75" x14ac:dyDescent="0.2"/>
  <cols>
    <col min="1" max="1" width="10.42578125" customWidth="1"/>
    <col min="2" max="17" width="6.7109375" customWidth="1"/>
  </cols>
  <sheetData>
    <row r="1" spans="1:17" ht="19.5" x14ac:dyDescent="0.35">
      <c r="D1" s="484" t="s">
        <v>297</v>
      </c>
      <c r="E1" s="484"/>
    </row>
    <row r="2" spans="1:17" ht="14.25" customHeight="1" x14ac:dyDescent="0.35">
      <c r="A2" s="486"/>
      <c r="B2" s="486"/>
      <c r="C2" s="486"/>
      <c r="D2" s="487"/>
      <c r="E2" s="487"/>
      <c r="F2" s="488"/>
      <c r="G2" s="488"/>
      <c r="H2" s="486"/>
      <c r="I2" s="486"/>
      <c r="J2" s="486"/>
      <c r="K2" s="486"/>
      <c r="L2" s="486"/>
      <c r="M2" s="487"/>
      <c r="N2" s="487"/>
      <c r="O2" s="488"/>
      <c r="P2" s="486"/>
      <c r="Q2" s="486"/>
    </row>
    <row r="3" spans="1:17" x14ac:dyDescent="0.2">
      <c r="A3" s="489" t="s">
        <v>0</v>
      </c>
      <c r="B3" s="6"/>
      <c r="C3" s="644" t="str">
        <f>'T1A - Site Summary'!C3</f>
        <v>DEP BMC</v>
      </c>
      <c r="D3" s="644"/>
      <c r="E3" s="644"/>
      <c r="F3" s="644"/>
      <c r="G3" s="644"/>
      <c r="H3" s="644"/>
      <c r="I3" s="644"/>
      <c r="J3" s="1" t="s">
        <v>135</v>
      </c>
      <c r="L3" s="641">
        <f>'T1A - Site Summary'!H22</f>
        <v>38760</v>
      </c>
      <c r="M3" s="642"/>
      <c r="N3" s="642"/>
    </row>
    <row r="4" spans="1:17" x14ac:dyDescent="0.2">
      <c r="A4" s="491" t="s">
        <v>131</v>
      </c>
      <c r="B4" s="6"/>
      <c r="C4" s="633" t="str">
        <f>CONCATENATE('T1A - Site Summary'!C4,", ",'T1A - Site Summary'!C5)</f>
        <v>2600 Blairstone Road, Tallahassee</v>
      </c>
      <c r="D4" s="633"/>
      <c r="E4" s="633"/>
      <c r="F4" s="633"/>
      <c r="G4" s="633"/>
      <c r="H4" s="633"/>
      <c r="I4" s="633"/>
      <c r="J4" s="1" t="s">
        <v>205</v>
      </c>
      <c r="L4" s="643">
        <f>'T1A - Site Summary'!C15</f>
        <v>0</v>
      </c>
      <c r="M4" s="643"/>
      <c r="N4" s="643"/>
    </row>
    <row r="5" spans="1:17" x14ac:dyDescent="0.2">
      <c r="A5" s="492" t="s">
        <v>132</v>
      </c>
      <c r="B5" s="6"/>
      <c r="C5" s="633">
        <f>'T1A - Site Summary'!C6</f>
        <v>123456789</v>
      </c>
      <c r="D5" s="633"/>
      <c r="E5" s="633"/>
      <c r="F5" s="633"/>
      <c r="G5" s="633"/>
      <c r="H5" s="633"/>
      <c r="I5" s="633"/>
    </row>
    <row r="6" spans="1:17" ht="10.5" customHeight="1" x14ac:dyDescent="0.2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</row>
    <row r="7" spans="1:17" ht="15.75" x14ac:dyDescent="0.25">
      <c r="A7" s="523" t="s">
        <v>269</v>
      </c>
      <c r="B7" s="3"/>
      <c r="C7" s="524"/>
      <c r="D7" s="523"/>
      <c r="E7" s="523"/>
      <c r="F7" s="528"/>
      <c r="G7" s="528"/>
      <c r="H7" s="512"/>
      <c r="I7" s="512"/>
      <c r="J7" s="3"/>
      <c r="K7" s="3"/>
      <c r="L7" s="3"/>
      <c r="M7" s="3"/>
      <c r="N7" s="3"/>
      <c r="O7" s="3"/>
      <c r="P7" s="3"/>
      <c r="Q7" s="3"/>
    </row>
    <row r="8" spans="1:17" x14ac:dyDescent="0.2">
      <c r="A8" s="521"/>
      <c r="B8" s="500" t="s">
        <v>238</v>
      </c>
      <c r="C8" s="2" t="s">
        <v>239</v>
      </c>
      <c r="D8" s="2" t="s">
        <v>240</v>
      </c>
      <c r="E8" s="501" t="s">
        <v>241</v>
      </c>
      <c r="F8" s="504" t="s">
        <v>242</v>
      </c>
      <c r="G8" s="501" t="s">
        <v>243</v>
      </c>
      <c r="H8" s="2" t="s">
        <v>244</v>
      </c>
      <c r="I8" s="2" t="s">
        <v>245</v>
      </c>
      <c r="J8" s="526" t="s">
        <v>255</v>
      </c>
      <c r="K8" s="526" t="s">
        <v>256</v>
      </c>
      <c r="L8" s="527" t="s">
        <v>257</v>
      </c>
      <c r="M8" s="527" t="s">
        <v>258</v>
      </c>
      <c r="N8" s="527" t="s">
        <v>259</v>
      </c>
      <c r="O8" s="527" t="s">
        <v>260</v>
      </c>
      <c r="P8" s="527" t="s">
        <v>261</v>
      </c>
      <c r="Q8" s="527" t="s">
        <v>262</v>
      </c>
    </row>
    <row r="9" spans="1:17" x14ac:dyDescent="0.2">
      <c r="A9" s="502" t="s">
        <v>157</v>
      </c>
      <c r="B9" s="496"/>
      <c r="C9" s="529"/>
      <c r="D9" s="529"/>
      <c r="E9" s="496"/>
      <c r="F9" s="529"/>
      <c r="G9" s="529"/>
      <c r="H9" s="496"/>
      <c r="I9" s="529"/>
      <c r="J9" s="529"/>
      <c r="K9" s="496"/>
      <c r="L9" s="529"/>
      <c r="M9" s="529"/>
      <c r="N9" s="529"/>
      <c r="O9" s="496"/>
      <c r="P9" s="529"/>
      <c r="Q9" s="529"/>
    </row>
    <row r="10" spans="1:17" x14ac:dyDescent="0.2">
      <c r="A10" s="503" t="s">
        <v>248</v>
      </c>
      <c r="B10" s="496"/>
      <c r="C10" s="529"/>
      <c r="D10" s="529"/>
      <c r="E10" s="496"/>
      <c r="F10" s="529"/>
      <c r="G10" s="529"/>
      <c r="H10" s="496"/>
      <c r="I10" s="529"/>
      <c r="J10" s="529"/>
      <c r="K10" s="496"/>
      <c r="L10" s="529"/>
      <c r="M10" s="529"/>
      <c r="N10" s="529"/>
      <c r="O10" s="496"/>
      <c r="P10" s="529"/>
      <c r="Q10" s="529"/>
    </row>
    <row r="11" spans="1:17" x14ac:dyDescent="0.2">
      <c r="A11" s="503" t="s">
        <v>249</v>
      </c>
      <c r="B11" s="496"/>
      <c r="C11" s="529"/>
      <c r="D11" s="529"/>
      <c r="E11" s="496"/>
      <c r="F11" s="529"/>
      <c r="G11" s="529"/>
      <c r="H11" s="496"/>
      <c r="I11" s="529"/>
      <c r="J11" s="529"/>
      <c r="K11" s="496"/>
      <c r="L11" s="529"/>
      <c r="M11" s="529"/>
      <c r="N11" s="529"/>
      <c r="O11" s="496"/>
      <c r="P11" s="529"/>
      <c r="Q11" s="529"/>
    </row>
    <row r="12" spans="1:17" x14ac:dyDescent="0.2">
      <c r="A12" s="503" t="s">
        <v>250</v>
      </c>
      <c r="B12" s="496"/>
      <c r="C12" s="529"/>
      <c r="D12" s="529"/>
      <c r="E12" s="496"/>
      <c r="F12" s="529"/>
      <c r="G12" s="529"/>
      <c r="H12" s="496"/>
      <c r="I12" s="529"/>
      <c r="J12" s="529"/>
      <c r="K12" s="496"/>
      <c r="L12" s="529"/>
      <c r="M12" s="529"/>
      <c r="N12" s="529"/>
      <c r="O12" s="496"/>
      <c r="P12" s="529"/>
      <c r="Q12" s="529"/>
    </row>
    <row r="13" spans="1:17" x14ac:dyDescent="0.2">
      <c r="A13" s="503" t="s">
        <v>263</v>
      </c>
      <c r="B13" s="496"/>
      <c r="C13" s="529"/>
      <c r="D13" s="529"/>
      <c r="E13" s="496"/>
      <c r="F13" s="529"/>
      <c r="G13" s="529"/>
      <c r="H13" s="496"/>
      <c r="I13" s="529"/>
      <c r="J13" s="529"/>
      <c r="K13" s="496"/>
      <c r="L13" s="529"/>
      <c r="M13" s="529"/>
      <c r="N13" s="529"/>
      <c r="O13" s="496"/>
      <c r="P13" s="529"/>
      <c r="Q13" s="529"/>
    </row>
    <row r="14" spans="1:17" x14ac:dyDescent="0.2">
      <c r="A14" s="503" t="s">
        <v>264</v>
      </c>
      <c r="B14" s="496"/>
      <c r="C14" s="529"/>
      <c r="D14" s="529"/>
      <c r="E14" s="496"/>
      <c r="F14" s="529"/>
      <c r="G14" s="529"/>
      <c r="H14" s="496"/>
      <c r="I14" s="529"/>
      <c r="J14" s="529"/>
      <c r="K14" s="496"/>
      <c r="L14" s="529"/>
      <c r="M14" s="529"/>
      <c r="N14" s="529"/>
      <c r="O14" s="496"/>
      <c r="P14" s="529"/>
      <c r="Q14" s="529"/>
    </row>
    <row r="15" spans="1:17" x14ac:dyDescent="0.2">
      <c r="A15" s="503" t="s">
        <v>265</v>
      </c>
      <c r="B15" s="496"/>
      <c r="C15" s="529"/>
      <c r="D15" s="529"/>
      <c r="E15" s="496"/>
      <c r="F15" s="529"/>
      <c r="G15" s="529"/>
      <c r="H15" s="496"/>
      <c r="I15" s="529"/>
      <c r="J15" s="529"/>
      <c r="K15" s="496"/>
      <c r="L15" s="529"/>
      <c r="M15" s="529"/>
      <c r="N15" s="529"/>
      <c r="O15" s="496"/>
      <c r="P15" s="529"/>
      <c r="Q15" s="529"/>
    </row>
    <row r="16" spans="1:17" x14ac:dyDescent="0.2">
      <c r="A16" s="503" t="s">
        <v>266</v>
      </c>
      <c r="B16" s="496"/>
      <c r="C16" s="529"/>
      <c r="D16" s="529"/>
      <c r="E16" s="496"/>
      <c r="F16" s="529"/>
      <c r="G16" s="529"/>
      <c r="H16" s="496"/>
      <c r="I16" s="529"/>
      <c r="J16" s="529"/>
      <c r="K16" s="496"/>
      <c r="L16" s="529"/>
      <c r="M16" s="529"/>
      <c r="N16" s="529"/>
      <c r="O16" s="496"/>
      <c r="P16" s="529"/>
      <c r="Q16" s="529"/>
    </row>
    <row r="17" spans="1:17" x14ac:dyDescent="0.2">
      <c r="A17" s="503" t="s">
        <v>267</v>
      </c>
      <c r="B17" s="496"/>
      <c r="C17" s="529"/>
      <c r="D17" s="529"/>
      <c r="E17" s="496"/>
      <c r="F17" s="529"/>
      <c r="G17" s="529"/>
      <c r="H17" s="496"/>
      <c r="I17" s="529"/>
      <c r="J17" s="529"/>
      <c r="K17" s="496"/>
      <c r="L17" s="529"/>
      <c r="M17" s="529"/>
      <c r="N17" s="529"/>
      <c r="O17" s="496"/>
      <c r="P17" s="529"/>
      <c r="Q17" s="529"/>
    </row>
    <row r="18" spans="1:17" x14ac:dyDescent="0.2">
      <c r="A18" s="503" t="s">
        <v>268</v>
      </c>
      <c r="B18" s="496"/>
      <c r="C18" s="529"/>
      <c r="D18" s="529"/>
      <c r="E18" s="496"/>
      <c r="F18" s="529"/>
      <c r="G18" s="529"/>
      <c r="H18" s="496"/>
      <c r="I18" s="529"/>
      <c r="J18" s="529"/>
      <c r="K18" s="496"/>
      <c r="L18" s="529"/>
      <c r="M18" s="529"/>
      <c r="N18" s="529"/>
      <c r="O18" s="496"/>
      <c r="P18" s="529"/>
      <c r="Q18" s="529"/>
    </row>
    <row r="19" spans="1:17" x14ac:dyDescent="0.2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</row>
    <row r="20" spans="1:17" ht="15.75" x14ac:dyDescent="0.25">
      <c r="A20" s="523" t="s">
        <v>575</v>
      </c>
      <c r="B20" s="525"/>
      <c r="C20" s="525"/>
      <c r="D20" s="525"/>
      <c r="E20" s="525"/>
      <c r="F20" s="525"/>
      <c r="G20" s="525"/>
      <c r="H20" s="525"/>
      <c r="I20" s="525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588" t="s">
        <v>334</v>
      </c>
      <c r="B21" s="500" t="s">
        <v>238</v>
      </c>
      <c r="C21" s="2" t="s">
        <v>239</v>
      </c>
      <c r="D21" s="2" t="s">
        <v>240</v>
      </c>
      <c r="E21" s="501" t="s">
        <v>241</v>
      </c>
      <c r="F21" s="504" t="s">
        <v>242</v>
      </c>
      <c r="G21" s="501" t="s">
        <v>243</v>
      </c>
      <c r="H21" s="520" t="s">
        <v>244</v>
      </c>
      <c r="I21" s="520" t="s">
        <v>245</v>
      </c>
      <c r="J21" s="526" t="s">
        <v>255</v>
      </c>
      <c r="K21" s="526" t="s">
        <v>256</v>
      </c>
      <c r="L21" s="527" t="s">
        <v>257</v>
      </c>
      <c r="M21" s="527" t="s">
        <v>258</v>
      </c>
      <c r="N21" s="527" t="s">
        <v>259</v>
      </c>
      <c r="O21" s="527" t="s">
        <v>260</v>
      </c>
      <c r="P21" s="527" t="s">
        <v>261</v>
      </c>
      <c r="Q21" s="527" t="s">
        <v>262</v>
      </c>
    </row>
    <row r="22" spans="1:17" x14ac:dyDescent="0.2">
      <c r="A22" s="502" t="s">
        <v>164</v>
      </c>
      <c r="B22" s="496"/>
      <c r="C22" s="529"/>
      <c r="D22" s="529"/>
      <c r="E22" s="496"/>
      <c r="F22" s="529"/>
      <c r="G22" s="529"/>
      <c r="H22" s="496"/>
      <c r="I22" s="529"/>
      <c r="J22" s="529"/>
      <c r="K22" s="496"/>
      <c r="L22" s="529"/>
      <c r="M22" s="529"/>
      <c r="N22" s="529"/>
      <c r="O22" s="496"/>
      <c r="P22" s="529"/>
      <c r="Q22" s="529"/>
    </row>
    <row r="23" spans="1:17" x14ac:dyDescent="0.2">
      <c r="A23" s="503" t="s">
        <v>174</v>
      </c>
      <c r="B23" s="496"/>
      <c r="C23" s="529"/>
      <c r="D23" s="529"/>
      <c r="E23" s="496"/>
      <c r="F23" s="529"/>
      <c r="G23" s="529"/>
      <c r="H23" s="496"/>
      <c r="I23" s="529"/>
      <c r="J23" s="529"/>
      <c r="K23" s="496"/>
      <c r="L23" s="529"/>
      <c r="M23" s="529"/>
      <c r="N23" s="529"/>
      <c r="O23" s="496"/>
      <c r="P23" s="529"/>
      <c r="Q23" s="529"/>
    </row>
    <row r="24" spans="1:17" x14ac:dyDescent="0.2">
      <c r="A24" s="503" t="s">
        <v>251</v>
      </c>
      <c r="B24" s="496"/>
      <c r="C24" s="529"/>
      <c r="D24" s="529"/>
      <c r="E24" s="496"/>
      <c r="F24" s="529"/>
      <c r="G24" s="529"/>
      <c r="H24" s="496"/>
      <c r="I24" s="529"/>
      <c r="J24" s="529"/>
      <c r="K24" s="496"/>
      <c r="L24" s="529"/>
      <c r="M24" s="529"/>
      <c r="N24" s="529"/>
      <c r="O24" s="496"/>
      <c r="P24" s="529"/>
      <c r="Q24" s="529"/>
    </row>
    <row r="25" spans="1:17" x14ac:dyDescent="0.2">
      <c r="A25" s="503" t="s">
        <v>165</v>
      </c>
      <c r="B25" s="496"/>
      <c r="C25" s="529"/>
      <c r="D25" s="529"/>
      <c r="E25" s="496"/>
      <c r="F25" s="529"/>
      <c r="G25" s="529"/>
      <c r="H25" s="496"/>
      <c r="I25" s="529"/>
      <c r="J25" s="529"/>
      <c r="K25" s="496"/>
      <c r="L25" s="529"/>
      <c r="M25" s="529"/>
      <c r="N25" s="529"/>
      <c r="O25" s="496"/>
      <c r="P25" s="529"/>
      <c r="Q25" s="529"/>
    </row>
    <row r="26" spans="1:17" x14ac:dyDescent="0.2">
      <c r="A26" s="503"/>
      <c r="B26" s="496"/>
      <c r="C26" s="529"/>
      <c r="D26" s="529"/>
      <c r="E26" s="496"/>
      <c r="F26" s="529"/>
      <c r="G26" s="529"/>
      <c r="H26" s="496"/>
      <c r="I26" s="529"/>
      <c r="J26" s="529"/>
      <c r="K26" s="496"/>
      <c r="L26" s="529"/>
      <c r="M26" s="529"/>
      <c r="N26" s="529"/>
      <c r="O26" s="496"/>
      <c r="P26" s="529"/>
      <c r="Q26" s="529"/>
    </row>
    <row r="27" spans="1:17" x14ac:dyDescent="0.2">
      <c r="A27" s="503"/>
      <c r="B27" s="496"/>
      <c r="C27" s="529"/>
      <c r="D27" s="529"/>
      <c r="E27" s="496"/>
      <c r="F27" s="529"/>
      <c r="G27" s="529"/>
      <c r="H27" s="496"/>
      <c r="I27" s="529"/>
      <c r="J27" s="529"/>
      <c r="K27" s="496"/>
      <c r="L27" s="529"/>
      <c r="M27" s="529"/>
      <c r="N27" s="529"/>
      <c r="O27" s="496"/>
      <c r="P27" s="529"/>
      <c r="Q27" s="529"/>
    </row>
    <row r="28" spans="1:17" x14ac:dyDescent="0.2">
      <c r="A28" s="503"/>
      <c r="B28" s="496"/>
      <c r="C28" s="529"/>
      <c r="D28" s="529"/>
      <c r="E28" s="496"/>
      <c r="F28" s="529"/>
      <c r="G28" s="529"/>
      <c r="H28" s="496"/>
      <c r="I28" s="529"/>
      <c r="J28" s="529"/>
      <c r="K28" s="496"/>
      <c r="L28" s="529"/>
      <c r="M28" s="529"/>
      <c r="N28" s="529"/>
      <c r="O28" s="496"/>
      <c r="P28" s="529"/>
      <c r="Q28" s="529"/>
    </row>
    <row r="29" spans="1:17" x14ac:dyDescent="0.2">
      <c r="A29" s="589" t="s">
        <v>374</v>
      </c>
      <c r="B29" s="496"/>
      <c r="C29" s="529"/>
      <c r="D29" s="529"/>
      <c r="E29" s="496"/>
      <c r="F29" s="529"/>
      <c r="G29" s="529"/>
      <c r="H29" s="496"/>
      <c r="I29" s="529"/>
      <c r="J29" s="529"/>
      <c r="K29" s="496"/>
      <c r="L29" s="529"/>
      <c r="M29" s="529"/>
      <c r="N29" s="529"/>
      <c r="O29" s="496"/>
      <c r="P29" s="529"/>
      <c r="Q29" s="529"/>
    </row>
    <row r="30" spans="1:17" x14ac:dyDescent="0.2">
      <c r="A30" s="587" t="s">
        <v>164</v>
      </c>
      <c r="B30" s="496"/>
      <c r="C30" s="529"/>
      <c r="D30" s="529"/>
      <c r="E30" s="496"/>
      <c r="F30" s="529"/>
      <c r="G30" s="529"/>
      <c r="H30" s="496"/>
      <c r="I30" s="529"/>
      <c r="J30" s="529"/>
      <c r="K30" s="496"/>
      <c r="L30" s="529"/>
      <c r="M30" s="529"/>
      <c r="N30" s="529"/>
      <c r="O30" s="496"/>
      <c r="P30" s="529"/>
      <c r="Q30" s="529"/>
    </row>
    <row r="31" spans="1:17" x14ac:dyDescent="0.2">
      <c r="A31" s="587" t="s">
        <v>174</v>
      </c>
      <c r="B31" s="496"/>
      <c r="C31" s="529"/>
      <c r="D31" s="529"/>
      <c r="E31" s="496"/>
      <c r="F31" s="529"/>
      <c r="G31" s="529"/>
      <c r="H31" s="496"/>
      <c r="I31" s="529"/>
      <c r="J31" s="529"/>
      <c r="K31" s="496"/>
      <c r="L31" s="529"/>
      <c r="M31" s="529"/>
      <c r="N31" s="529"/>
      <c r="O31" s="496"/>
      <c r="P31" s="529"/>
      <c r="Q31" s="529"/>
    </row>
    <row r="32" spans="1:17" x14ac:dyDescent="0.2">
      <c r="A32" s="587" t="s">
        <v>251</v>
      </c>
      <c r="B32" s="496"/>
      <c r="C32" s="529"/>
      <c r="D32" s="529"/>
      <c r="E32" s="496"/>
      <c r="F32" s="529"/>
      <c r="G32" s="529"/>
      <c r="H32" s="496"/>
      <c r="I32" s="529"/>
      <c r="J32" s="529"/>
      <c r="K32" s="496"/>
      <c r="L32" s="529"/>
      <c r="M32" s="529"/>
      <c r="N32" s="529"/>
      <c r="O32" s="496"/>
      <c r="P32" s="529"/>
      <c r="Q32" s="529"/>
    </row>
    <row r="33" spans="1:17" x14ac:dyDescent="0.2">
      <c r="A33" s="587" t="s">
        <v>165</v>
      </c>
      <c r="B33" s="496"/>
      <c r="C33" s="529"/>
      <c r="D33" s="529"/>
      <c r="E33" s="496"/>
      <c r="F33" s="529"/>
      <c r="G33" s="529"/>
      <c r="H33" s="496"/>
      <c r="I33" s="529"/>
      <c r="J33" s="529"/>
      <c r="K33" s="496"/>
      <c r="L33" s="529"/>
      <c r="M33" s="529"/>
      <c r="N33" s="529"/>
      <c r="O33" s="496"/>
      <c r="P33" s="529"/>
      <c r="Q33" s="529"/>
    </row>
    <row r="34" spans="1:17" x14ac:dyDescent="0.2">
      <c r="A34" s="502"/>
      <c r="B34" s="496"/>
      <c r="C34" s="529"/>
      <c r="D34" s="529"/>
      <c r="E34" s="496"/>
      <c r="F34" s="529"/>
      <c r="G34" s="529"/>
      <c r="H34" s="496"/>
      <c r="I34" s="529"/>
      <c r="J34" s="529"/>
      <c r="K34" s="496"/>
      <c r="L34" s="529"/>
      <c r="M34" s="529"/>
      <c r="N34" s="529"/>
      <c r="O34" s="496"/>
      <c r="P34" s="529"/>
      <c r="Q34" s="529"/>
    </row>
    <row r="35" spans="1:17" x14ac:dyDescent="0.2">
      <c r="A35" s="503"/>
      <c r="B35" s="496"/>
      <c r="C35" s="529"/>
      <c r="D35" s="529"/>
      <c r="E35" s="496"/>
      <c r="F35" s="529"/>
      <c r="G35" s="529"/>
      <c r="H35" s="496"/>
      <c r="I35" s="529"/>
      <c r="J35" s="529"/>
      <c r="K35" s="496"/>
      <c r="L35" s="529"/>
      <c r="M35" s="529"/>
      <c r="N35" s="529"/>
      <c r="O35" s="496"/>
      <c r="P35" s="529"/>
      <c r="Q35" s="529"/>
    </row>
    <row r="36" spans="1:17" x14ac:dyDescent="0.2">
      <c r="A36" s="503"/>
      <c r="B36" s="496"/>
      <c r="C36" s="529"/>
      <c r="D36" s="529"/>
      <c r="E36" s="496"/>
      <c r="F36" s="529"/>
      <c r="G36" s="529"/>
      <c r="H36" s="496"/>
      <c r="I36" s="529"/>
      <c r="J36" s="529"/>
      <c r="K36" s="496"/>
      <c r="L36" s="529"/>
      <c r="M36" s="529"/>
      <c r="N36" s="529"/>
      <c r="O36" s="496"/>
      <c r="P36" s="529"/>
      <c r="Q36" s="529"/>
    </row>
    <row r="37" spans="1:17" x14ac:dyDescent="0.2">
      <c r="A37" s="503"/>
      <c r="B37" s="496"/>
      <c r="C37" s="529"/>
      <c r="D37" s="529"/>
      <c r="E37" s="496"/>
      <c r="F37" s="529"/>
      <c r="G37" s="529"/>
      <c r="H37" s="496"/>
      <c r="I37" s="529"/>
      <c r="J37" s="529"/>
      <c r="K37" s="496"/>
      <c r="L37" s="529"/>
      <c r="M37" s="529"/>
      <c r="N37" s="529"/>
      <c r="O37" s="496"/>
      <c r="P37" s="529"/>
      <c r="Q37" s="529"/>
    </row>
    <row r="38" spans="1:17" x14ac:dyDescent="0.2">
      <c r="A38" s="503"/>
      <c r="B38" s="496"/>
      <c r="C38" s="529"/>
      <c r="D38" s="529"/>
      <c r="E38" s="496"/>
      <c r="F38" s="529"/>
      <c r="G38" s="529"/>
      <c r="H38" s="496"/>
      <c r="I38" s="529"/>
      <c r="J38" s="529"/>
      <c r="K38" s="496"/>
      <c r="L38" s="529"/>
      <c r="M38" s="529"/>
      <c r="N38" s="529"/>
      <c r="O38" s="496"/>
      <c r="P38" s="529"/>
      <c r="Q38" s="529"/>
    </row>
    <row r="39" spans="1:17" x14ac:dyDescent="0.2">
      <c r="A39" s="503"/>
      <c r="B39" s="496"/>
      <c r="C39" s="529"/>
      <c r="D39" s="529"/>
      <c r="E39" s="496"/>
      <c r="F39" s="529"/>
      <c r="G39" s="529"/>
      <c r="H39" s="496"/>
      <c r="I39" s="529"/>
      <c r="J39" s="529"/>
      <c r="K39" s="496"/>
      <c r="L39" s="529"/>
      <c r="M39" s="529"/>
      <c r="N39" s="529"/>
      <c r="O39" s="496"/>
      <c r="P39" s="529"/>
      <c r="Q39" s="529"/>
    </row>
  </sheetData>
  <mergeCells count="5">
    <mergeCell ref="L3:N3"/>
    <mergeCell ref="L4:N4"/>
    <mergeCell ref="C4:I4"/>
    <mergeCell ref="C3:I3"/>
    <mergeCell ref="C5:I5"/>
  </mergeCells>
  <pageMargins left="0.7" right="0.7" top="0.75" bottom="0.75" header="0.3" footer="0.3"/>
  <pageSetup orientation="landscape" r:id="rId1"/>
  <headerFooter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8"/>
  <sheetViews>
    <sheetView showZeros="0" view="pageLayout" zoomScaleNormal="100" workbookViewId="0">
      <selection activeCell="A53" sqref="A53:IV54"/>
    </sheetView>
  </sheetViews>
  <sheetFormatPr defaultColWidth="3.28515625" defaultRowHeight="12.75" x14ac:dyDescent="0.2"/>
  <cols>
    <col min="1" max="1" width="39.28515625" customWidth="1"/>
    <col min="2" max="3" width="16.140625" customWidth="1"/>
    <col min="4" max="4" width="17" customWidth="1"/>
    <col min="5" max="5" width="17.85546875" customWidth="1"/>
    <col min="6" max="13" width="6.7109375" customWidth="1"/>
    <col min="14" max="14" width="12.7109375" customWidth="1"/>
    <col min="15" max="15" width="11" customWidth="1"/>
    <col min="16" max="16" width="11.5703125" customWidth="1"/>
    <col min="17" max="17" width="12" customWidth="1"/>
  </cols>
  <sheetData>
    <row r="1" spans="1:11" ht="19.5" x14ac:dyDescent="0.35">
      <c r="B1" s="484" t="s">
        <v>300</v>
      </c>
    </row>
    <row r="2" spans="1:11" ht="13.5" customHeight="1" x14ac:dyDescent="0.2">
      <c r="A2" s="530" t="s">
        <v>0</v>
      </c>
      <c r="B2" s="645" t="str">
        <f>'T1A - Site Summary'!C3</f>
        <v>DEP BMC</v>
      </c>
      <c r="C2" s="645"/>
      <c r="D2" s="492" t="s">
        <v>132</v>
      </c>
      <c r="E2" s="593">
        <f>'T1A - Site Summary'!C6</f>
        <v>123456789</v>
      </c>
    </row>
    <row r="3" spans="1:11" ht="13.5" customHeight="1" x14ac:dyDescent="0.2">
      <c r="A3" s="531" t="s">
        <v>131</v>
      </c>
      <c r="B3" s="513" t="str">
        <f>CONCATENATE('T1A - Site Summary'!C4,", ",'T1A - Site Summary'!C5)</f>
        <v>2600 Blairstone Road, Tallahassee</v>
      </c>
      <c r="C3" s="510"/>
      <c r="D3" s="594" t="s">
        <v>205</v>
      </c>
      <c r="E3" s="595">
        <f>'T1A - Site Summary'!C15</f>
        <v>0</v>
      </c>
    </row>
    <row r="4" spans="1:11" ht="12.75" customHeight="1" x14ac:dyDescent="0.2">
      <c r="A4" s="486"/>
      <c r="B4" s="486"/>
      <c r="C4" s="486"/>
      <c r="D4" s="486"/>
      <c r="E4" s="532"/>
    </row>
    <row r="5" spans="1:11" ht="13.5" customHeight="1" x14ac:dyDescent="0.2">
      <c r="A5" s="1" t="s">
        <v>162</v>
      </c>
      <c r="B5" s="515" t="s">
        <v>164</v>
      </c>
      <c r="C5" s="515" t="s">
        <v>174</v>
      </c>
      <c r="D5" s="515" t="s">
        <v>164</v>
      </c>
      <c r="E5" s="515" t="s">
        <v>344</v>
      </c>
    </row>
    <row r="6" spans="1:11" ht="13.5" customHeight="1" x14ac:dyDescent="0.2">
      <c r="A6" s="495" t="s">
        <v>163</v>
      </c>
      <c r="B6" s="498">
        <v>10</v>
      </c>
      <c r="C6" s="498">
        <v>15</v>
      </c>
      <c r="D6" s="498">
        <v>10</v>
      </c>
      <c r="E6" s="498"/>
    </row>
    <row r="7" spans="1:11" ht="13.5" customHeight="1" x14ac:dyDescent="0.2">
      <c r="A7" s="495" t="s">
        <v>576</v>
      </c>
      <c r="B7" s="498"/>
      <c r="C7" s="498"/>
      <c r="D7" s="498"/>
      <c r="E7" s="498"/>
    </row>
    <row r="8" spans="1:11" ht="13.5" customHeight="1" x14ac:dyDescent="0.2">
      <c r="A8" s="495" t="s">
        <v>179</v>
      </c>
      <c r="B8" s="498" t="s">
        <v>167</v>
      </c>
      <c r="C8" s="515" t="s">
        <v>195</v>
      </c>
      <c r="D8" s="515" t="s">
        <v>195</v>
      </c>
      <c r="E8" s="498"/>
    </row>
    <row r="9" spans="1:11" ht="13.5" customHeight="1" x14ac:dyDescent="0.2">
      <c r="A9" s="495" t="s">
        <v>270</v>
      </c>
      <c r="B9" s="498">
        <v>4</v>
      </c>
      <c r="C9" s="498">
        <v>4</v>
      </c>
      <c r="D9" s="498">
        <v>2</v>
      </c>
      <c r="E9" s="498"/>
    </row>
    <row r="10" spans="1:11" ht="13.5" customHeight="1" x14ac:dyDescent="0.2">
      <c r="A10" s="495" t="s">
        <v>271</v>
      </c>
      <c r="B10" s="498">
        <v>40</v>
      </c>
      <c r="C10" s="498">
        <v>20</v>
      </c>
      <c r="D10" s="498">
        <v>30</v>
      </c>
      <c r="E10" s="498"/>
      <c r="J10" s="5"/>
      <c r="K10" s="5"/>
    </row>
    <row r="11" spans="1:11" ht="13.5" customHeight="1" x14ac:dyDescent="0.2">
      <c r="A11" s="495" t="s">
        <v>375</v>
      </c>
      <c r="B11" s="498">
        <v>100</v>
      </c>
      <c r="C11" s="498">
        <v>2</v>
      </c>
      <c r="D11" s="498">
        <v>2</v>
      </c>
      <c r="E11" s="498"/>
    </row>
    <row r="12" spans="1:11" ht="13.5" customHeight="1" x14ac:dyDescent="0.2">
      <c r="A12" s="495" t="s">
        <v>384</v>
      </c>
      <c r="B12" s="498">
        <v>50</v>
      </c>
      <c r="C12" s="498">
        <v>50</v>
      </c>
      <c r="D12" s="498">
        <v>5</v>
      </c>
      <c r="E12" s="498"/>
    </row>
    <row r="13" spans="1:11" ht="13.5" customHeight="1" x14ac:dyDescent="0.2">
      <c r="A13" s="495" t="s">
        <v>385</v>
      </c>
      <c r="B13" s="498"/>
      <c r="C13" s="498"/>
      <c r="D13" s="498"/>
      <c r="E13" s="498"/>
    </row>
    <row r="14" spans="1:11" ht="13.5" customHeight="1" x14ac:dyDescent="0.2">
      <c r="A14" s="495" t="s">
        <v>386</v>
      </c>
      <c r="B14" s="498">
        <v>35</v>
      </c>
      <c r="C14" s="498">
        <v>50</v>
      </c>
      <c r="D14" s="498">
        <v>5</v>
      </c>
      <c r="E14" s="498"/>
    </row>
    <row r="15" spans="1:11" ht="13.5" customHeight="1" x14ac:dyDescent="0.2">
      <c r="A15" s="495" t="s">
        <v>387</v>
      </c>
      <c r="B15" s="498"/>
      <c r="C15" s="498"/>
      <c r="D15" s="498"/>
      <c r="E15" s="498"/>
    </row>
    <row r="16" spans="1:11" ht="13.5" customHeight="1" x14ac:dyDescent="0.2">
      <c r="A16" s="495" t="s">
        <v>187</v>
      </c>
      <c r="B16" s="498"/>
      <c r="C16" s="498">
        <v>15</v>
      </c>
      <c r="D16" s="498">
        <v>12</v>
      </c>
      <c r="E16" s="498"/>
    </row>
    <row r="17" spans="1:11" ht="13.5" customHeight="1" x14ac:dyDescent="0.2">
      <c r="A17" s="495" t="s">
        <v>188</v>
      </c>
      <c r="B17" s="498">
        <v>12</v>
      </c>
      <c r="C17" s="498">
        <v>12</v>
      </c>
      <c r="D17" s="498">
        <v>10</v>
      </c>
      <c r="E17" s="498"/>
    </row>
    <row r="18" spans="1:11" ht="13.5" customHeight="1" x14ac:dyDescent="0.2">
      <c r="A18" s="511" t="s">
        <v>292</v>
      </c>
      <c r="B18" s="498">
        <v>15</v>
      </c>
      <c r="C18" s="498"/>
      <c r="D18" s="498">
        <f>-D19</f>
        <v>0</v>
      </c>
      <c r="E18" s="498"/>
    </row>
    <row r="19" spans="1:11" ht="13.5" customHeight="1" x14ac:dyDescent="0.2">
      <c r="A19" s="495" t="s">
        <v>189</v>
      </c>
      <c r="B19" s="498"/>
      <c r="C19" s="498"/>
      <c r="D19" s="498"/>
      <c r="E19" s="498"/>
    </row>
    <row r="20" spans="1:11" ht="13.5" customHeight="1" x14ac:dyDescent="0.2">
      <c r="A20" s="511" t="s">
        <v>293</v>
      </c>
      <c r="B20" s="498">
        <v>15</v>
      </c>
      <c r="C20" s="498"/>
      <c r="D20" s="498"/>
      <c r="E20" s="498"/>
    </row>
    <row r="21" spans="1:11" ht="13.5" customHeight="1" x14ac:dyDescent="0.2">
      <c r="A21" s="495" t="s">
        <v>294</v>
      </c>
      <c r="B21" s="498"/>
      <c r="C21" s="498"/>
      <c r="D21" s="498"/>
      <c r="E21" s="498"/>
    </row>
    <row r="22" spans="1:11" ht="13.5" customHeight="1" x14ac:dyDescent="0.2">
      <c r="A22" s="497" t="s">
        <v>272</v>
      </c>
      <c r="B22" s="496">
        <v>0.01</v>
      </c>
      <c r="C22" s="496"/>
      <c r="D22" s="496">
        <v>0.02</v>
      </c>
      <c r="E22" s="496"/>
    </row>
    <row r="23" spans="1:11" ht="13.5" customHeight="1" x14ac:dyDescent="0.2">
      <c r="A23" s="497" t="s">
        <v>273</v>
      </c>
      <c r="B23" s="496" t="s">
        <v>168</v>
      </c>
      <c r="C23" s="590" t="s">
        <v>345</v>
      </c>
      <c r="D23" s="590" t="s">
        <v>345</v>
      </c>
      <c r="E23" s="499"/>
      <c r="J23" s="5"/>
      <c r="K23" s="5"/>
    </row>
    <row r="24" spans="1:11" ht="13.5" customHeight="1" x14ac:dyDescent="0.2">
      <c r="A24" s="497" t="s">
        <v>190</v>
      </c>
      <c r="B24" s="496"/>
      <c r="C24" s="499"/>
      <c r="D24" s="590" t="s">
        <v>346</v>
      </c>
      <c r="E24" s="499"/>
      <c r="J24" s="5"/>
      <c r="K24" s="5"/>
    </row>
    <row r="25" spans="1:11" ht="15" customHeight="1" x14ac:dyDescent="0.2">
      <c r="A25" s="486"/>
      <c r="B25" s="486"/>
      <c r="C25" s="486"/>
      <c r="D25" s="486"/>
      <c r="E25" s="514"/>
    </row>
    <row r="26" spans="1:11" ht="13.5" customHeight="1" x14ac:dyDescent="0.2">
      <c r="A26" s="1" t="s">
        <v>162</v>
      </c>
      <c r="B26" s="515" t="s">
        <v>251</v>
      </c>
      <c r="C26" s="515"/>
      <c r="D26" s="515"/>
      <c r="E26" s="498"/>
    </row>
    <row r="27" spans="1:11" ht="13.5" customHeight="1" x14ac:dyDescent="0.2">
      <c r="A27" s="495" t="s">
        <v>163</v>
      </c>
      <c r="B27" s="498">
        <v>10</v>
      </c>
      <c r="C27" s="498"/>
      <c r="D27" s="498"/>
      <c r="E27" s="498"/>
    </row>
    <row r="28" spans="1:11" ht="13.5" customHeight="1" x14ac:dyDescent="0.2">
      <c r="A28" s="495" t="s">
        <v>576</v>
      </c>
      <c r="B28" s="498"/>
      <c r="C28" s="498"/>
      <c r="D28" s="498"/>
      <c r="E28" s="498"/>
    </row>
    <row r="29" spans="1:11" ht="13.5" customHeight="1" x14ac:dyDescent="0.2">
      <c r="A29" s="495" t="s">
        <v>179</v>
      </c>
      <c r="B29" s="498" t="s">
        <v>167</v>
      </c>
      <c r="C29" s="498"/>
      <c r="D29" s="498"/>
      <c r="E29" s="498"/>
    </row>
    <row r="30" spans="1:11" ht="13.5" customHeight="1" x14ac:dyDescent="0.2">
      <c r="A30" s="495" t="s">
        <v>270</v>
      </c>
      <c r="B30" s="498">
        <v>4</v>
      </c>
      <c r="C30" s="498"/>
      <c r="D30" s="498"/>
      <c r="E30" s="498"/>
    </row>
    <row r="31" spans="1:11" ht="13.5" customHeight="1" x14ac:dyDescent="0.2">
      <c r="A31" s="495" t="s">
        <v>271</v>
      </c>
      <c r="B31" s="498">
        <v>40</v>
      </c>
      <c r="C31" s="498"/>
      <c r="D31" s="498"/>
      <c r="E31" s="498"/>
    </row>
    <row r="32" spans="1:11" ht="13.5" customHeight="1" x14ac:dyDescent="0.2">
      <c r="A32" s="495" t="s">
        <v>375</v>
      </c>
      <c r="B32" s="498">
        <v>100</v>
      </c>
      <c r="C32" s="498"/>
      <c r="D32" s="498"/>
      <c r="E32" s="498"/>
    </row>
    <row r="33" spans="1:11" ht="13.5" customHeight="1" x14ac:dyDescent="0.2">
      <c r="A33" s="495" t="s">
        <v>382</v>
      </c>
      <c r="B33" s="498">
        <v>50</v>
      </c>
      <c r="C33" s="498"/>
      <c r="D33" s="498"/>
      <c r="E33" s="498"/>
    </row>
    <row r="34" spans="1:11" ht="13.5" customHeight="1" x14ac:dyDescent="0.2">
      <c r="A34" s="495" t="s">
        <v>383</v>
      </c>
      <c r="B34" s="498"/>
      <c r="C34" s="498"/>
      <c r="D34" s="498"/>
      <c r="E34" s="498"/>
    </row>
    <row r="35" spans="1:11" ht="13.5" customHeight="1" x14ac:dyDescent="0.2">
      <c r="A35" s="495" t="s">
        <v>386</v>
      </c>
      <c r="B35" s="498">
        <v>35</v>
      </c>
      <c r="C35" s="498"/>
      <c r="D35" s="498"/>
      <c r="E35" s="498"/>
    </row>
    <row r="36" spans="1:11" ht="13.5" customHeight="1" x14ac:dyDescent="0.2">
      <c r="A36" s="495" t="s">
        <v>388</v>
      </c>
      <c r="B36" s="498"/>
      <c r="C36" s="498"/>
      <c r="D36" s="498"/>
      <c r="E36" s="498"/>
    </row>
    <row r="37" spans="1:11" ht="13.5" customHeight="1" x14ac:dyDescent="0.2">
      <c r="A37" s="495" t="s">
        <v>187</v>
      </c>
      <c r="B37" s="498"/>
      <c r="C37" s="498"/>
      <c r="D37" s="498"/>
      <c r="E37" s="498"/>
    </row>
    <row r="38" spans="1:11" ht="13.5" customHeight="1" x14ac:dyDescent="0.2">
      <c r="A38" s="495" t="s">
        <v>188</v>
      </c>
      <c r="B38" s="498">
        <v>12</v>
      </c>
      <c r="C38" s="498"/>
      <c r="D38" s="498"/>
      <c r="E38" s="498"/>
    </row>
    <row r="39" spans="1:11" ht="13.5" customHeight="1" x14ac:dyDescent="0.2">
      <c r="A39" s="511" t="s">
        <v>292</v>
      </c>
      <c r="B39" s="498">
        <v>15</v>
      </c>
      <c r="C39" s="498"/>
      <c r="D39" s="498"/>
      <c r="E39" s="498"/>
    </row>
    <row r="40" spans="1:11" ht="13.5" customHeight="1" x14ac:dyDescent="0.2">
      <c r="A40" s="495" t="s">
        <v>189</v>
      </c>
      <c r="B40" s="498"/>
      <c r="C40" s="498"/>
      <c r="D40" s="498"/>
      <c r="E40" s="498"/>
    </row>
    <row r="41" spans="1:11" ht="13.5" customHeight="1" x14ac:dyDescent="0.2">
      <c r="A41" s="511" t="s">
        <v>293</v>
      </c>
      <c r="B41" s="498">
        <v>15</v>
      </c>
      <c r="C41" s="498"/>
      <c r="D41" s="498"/>
      <c r="E41" s="498"/>
    </row>
    <row r="42" spans="1:11" ht="13.5" customHeight="1" x14ac:dyDescent="0.2">
      <c r="A42" s="495" t="s">
        <v>294</v>
      </c>
      <c r="B42" s="498"/>
      <c r="C42" s="498"/>
      <c r="D42" s="498"/>
      <c r="E42" s="498"/>
    </row>
    <row r="43" spans="1:11" ht="13.5" customHeight="1" x14ac:dyDescent="0.2">
      <c r="A43" s="497" t="s">
        <v>272</v>
      </c>
      <c r="B43" s="496">
        <v>0.01</v>
      </c>
      <c r="C43" s="496"/>
      <c r="D43" s="496"/>
      <c r="E43" s="496"/>
    </row>
    <row r="44" spans="1:11" ht="13.5" customHeight="1" x14ac:dyDescent="0.2">
      <c r="A44" s="497" t="s">
        <v>273</v>
      </c>
      <c r="B44" s="496" t="s">
        <v>168</v>
      </c>
      <c r="C44" s="499"/>
      <c r="D44" s="499"/>
      <c r="E44" s="499"/>
      <c r="J44" s="5"/>
      <c r="K44" s="5"/>
    </row>
    <row r="45" spans="1:11" ht="13.5" customHeight="1" x14ac:dyDescent="0.2">
      <c r="A45" s="497" t="s">
        <v>190</v>
      </c>
      <c r="B45" s="496"/>
      <c r="C45" s="499"/>
      <c r="D45" s="499"/>
      <c r="E45" s="499"/>
    </row>
    <row r="46" spans="1:11" ht="15" customHeight="1" x14ac:dyDescent="0.2">
      <c r="A46" s="486"/>
      <c r="B46" s="486"/>
      <c r="C46" s="486"/>
      <c r="D46" s="486"/>
      <c r="E46" s="514"/>
    </row>
    <row r="47" spans="1:11" ht="13.5" customHeight="1" x14ac:dyDescent="0.2">
      <c r="A47" s="1"/>
      <c r="B47" s="515"/>
      <c r="C47" s="515"/>
      <c r="D47" s="515"/>
      <c r="E47" s="498"/>
    </row>
    <row r="48" spans="1:11" ht="13.5" customHeight="1" x14ac:dyDescent="0.2">
      <c r="A48" s="495"/>
      <c r="B48" s="498"/>
      <c r="C48" s="498"/>
      <c r="D48" s="498"/>
      <c r="E48" s="498"/>
    </row>
    <row r="49" spans="1:5" ht="13.5" customHeight="1" x14ac:dyDescent="0.2">
      <c r="A49" s="495"/>
      <c r="B49" s="498"/>
      <c r="C49" s="498"/>
      <c r="D49" s="498"/>
      <c r="E49" s="498"/>
    </row>
    <row r="50" spans="1:5" ht="13.5" customHeight="1" x14ac:dyDescent="0.2">
      <c r="A50" s="495"/>
      <c r="B50" s="498"/>
      <c r="C50" s="498"/>
      <c r="D50" s="498"/>
      <c r="E50" s="498"/>
    </row>
    <row r="51" spans="1:5" ht="13.5" customHeight="1" x14ac:dyDescent="0.2">
      <c r="A51" s="495"/>
      <c r="B51" s="498"/>
      <c r="C51" s="498"/>
      <c r="D51" s="498"/>
      <c r="E51" s="498"/>
    </row>
    <row r="52" spans="1:5" ht="13.5" customHeight="1" x14ac:dyDescent="0.2">
      <c r="A52" s="495"/>
      <c r="B52" s="498"/>
      <c r="C52" s="498"/>
      <c r="D52" s="498"/>
      <c r="E52" s="498"/>
    </row>
    <row r="53" spans="1:5" ht="13.5" customHeight="1" x14ac:dyDescent="0.2">
      <c r="A53" s="511"/>
      <c r="B53" s="498"/>
      <c r="C53" s="498"/>
      <c r="D53" s="498"/>
      <c r="E53" s="498"/>
    </row>
    <row r="54" spans="1:5" ht="13.5" customHeight="1" x14ac:dyDescent="0.2">
      <c r="A54" s="495"/>
      <c r="B54" s="498"/>
      <c r="C54" s="498"/>
      <c r="D54" s="498"/>
      <c r="E54" s="498"/>
    </row>
    <row r="55" spans="1:5" ht="13.5" customHeight="1" x14ac:dyDescent="0.2">
      <c r="A55" s="511"/>
      <c r="B55" s="498"/>
      <c r="C55" s="498"/>
      <c r="D55" s="498"/>
      <c r="E55" s="498"/>
    </row>
    <row r="56" spans="1:5" ht="13.5" customHeight="1" x14ac:dyDescent="0.2">
      <c r="A56" s="495"/>
      <c r="B56" s="498"/>
      <c r="C56" s="498"/>
      <c r="D56" s="498"/>
      <c r="E56" s="498"/>
    </row>
    <row r="57" spans="1:5" ht="13.5" customHeight="1" x14ac:dyDescent="0.2">
      <c r="A57" s="497"/>
      <c r="B57" s="496"/>
      <c r="C57" s="496"/>
      <c r="D57" s="496"/>
      <c r="E57" s="496"/>
    </row>
    <row r="58" spans="1:5" ht="13.5" customHeight="1" x14ac:dyDescent="0.2">
      <c r="A58" s="497"/>
      <c r="B58" s="496"/>
      <c r="C58" s="499"/>
      <c r="D58" s="499"/>
      <c r="E58" s="499"/>
    </row>
    <row r="59" spans="1:5" ht="13.5" customHeight="1" x14ac:dyDescent="0.2">
      <c r="A59" s="497"/>
      <c r="B59" s="496"/>
      <c r="C59" s="499"/>
      <c r="D59" s="499"/>
      <c r="E59" s="499"/>
    </row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95.25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96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95.25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95.25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9.9499999999999993" customHeight="1" x14ac:dyDescent="0.2"/>
    <row r="438" ht="9.9499999999999993" customHeight="1" x14ac:dyDescent="0.2"/>
    <row r="439" ht="9.9499999999999993" customHeight="1" x14ac:dyDescent="0.2"/>
    <row r="440" ht="9.9499999999999993" customHeight="1" x14ac:dyDescent="0.2"/>
    <row r="441" ht="9.9499999999999993" customHeight="1" x14ac:dyDescent="0.2"/>
    <row r="442" ht="9.9499999999999993" customHeight="1" x14ac:dyDescent="0.2"/>
    <row r="443" ht="9.9499999999999993" customHeight="1" x14ac:dyDescent="0.2"/>
    <row r="444" ht="9.9499999999999993" customHeight="1" x14ac:dyDescent="0.2"/>
    <row r="445" ht="9.9499999999999993" customHeight="1" x14ac:dyDescent="0.2"/>
    <row r="446" ht="9.9499999999999993" customHeight="1" x14ac:dyDescent="0.2"/>
    <row r="447" ht="9.9499999999999993" customHeight="1" x14ac:dyDescent="0.2"/>
    <row r="448" ht="9.9499999999999993" customHeight="1" x14ac:dyDescent="0.2"/>
    <row r="449" ht="9.9499999999999993" customHeight="1" x14ac:dyDescent="0.2"/>
    <row r="450" ht="9.9499999999999993" customHeight="1" x14ac:dyDescent="0.2"/>
    <row r="451" ht="9.9499999999999993" customHeight="1" x14ac:dyDescent="0.2"/>
    <row r="452" ht="9.9499999999999993" customHeight="1" x14ac:dyDescent="0.2"/>
    <row r="453" ht="9.9499999999999993" customHeight="1" x14ac:dyDescent="0.2"/>
    <row r="454" ht="9.9499999999999993" customHeight="1" x14ac:dyDescent="0.2"/>
    <row r="455" ht="9.9499999999999993" customHeight="1" x14ac:dyDescent="0.2"/>
    <row r="456" ht="9.9499999999999993" customHeight="1" x14ac:dyDescent="0.2"/>
    <row r="457" ht="9.9499999999999993" customHeight="1" x14ac:dyDescent="0.2"/>
    <row r="458" ht="9.9499999999999993" customHeight="1" x14ac:dyDescent="0.2"/>
    <row r="459" ht="9.9499999999999993" customHeight="1" x14ac:dyDescent="0.2"/>
    <row r="460" ht="9.9499999999999993" customHeight="1" x14ac:dyDescent="0.2"/>
    <row r="461" ht="9.9499999999999993" customHeight="1" x14ac:dyDescent="0.2"/>
    <row r="462" ht="9.9499999999999993" customHeight="1" x14ac:dyDescent="0.2"/>
    <row r="463" ht="9.9499999999999993" customHeight="1" x14ac:dyDescent="0.2"/>
    <row r="464" ht="9.9499999999999993" customHeight="1" x14ac:dyDescent="0.2"/>
    <row r="465" ht="9.9499999999999993" customHeight="1" x14ac:dyDescent="0.2"/>
    <row r="466" ht="9.9499999999999993" customHeight="1" x14ac:dyDescent="0.2"/>
    <row r="467" ht="9.9499999999999993" customHeight="1" x14ac:dyDescent="0.2"/>
    <row r="468" ht="9.9499999999999993" customHeight="1" x14ac:dyDescent="0.2"/>
    <row r="469" ht="9.9499999999999993" customHeight="1" x14ac:dyDescent="0.2"/>
    <row r="470" ht="9.9499999999999993" customHeight="1" x14ac:dyDescent="0.2"/>
    <row r="471" ht="9.9499999999999993" customHeight="1" x14ac:dyDescent="0.2"/>
    <row r="472" ht="9.9499999999999993" customHeight="1" x14ac:dyDescent="0.2"/>
    <row r="473" ht="9.9499999999999993" customHeight="1" x14ac:dyDescent="0.2"/>
    <row r="474" ht="9.9499999999999993" customHeight="1" x14ac:dyDescent="0.2"/>
    <row r="475" ht="9.9499999999999993" customHeight="1" x14ac:dyDescent="0.2"/>
    <row r="476" ht="9.9499999999999993" customHeight="1" x14ac:dyDescent="0.2"/>
    <row r="477" ht="9.9499999999999993" customHeight="1" x14ac:dyDescent="0.2"/>
    <row r="478" ht="9.9499999999999993" customHeight="1" x14ac:dyDescent="0.2"/>
    <row r="479" ht="9.9499999999999993" customHeight="1" x14ac:dyDescent="0.2"/>
    <row r="480" ht="9.9499999999999993" customHeight="1" x14ac:dyDescent="0.2"/>
    <row r="481" ht="9.9499999999999993" customHeight="1" x14ac:dyDescent="0.2"/>
    <row r="482" ht="9.9499999999999993" customHeight="1" x14ac:dyDescent="0.2"/>
    <row r="483" ht="9.9499999999999993" customHeight="1" x14ac:dyDescent="0.2"/>
    <row r="484" ht="9.9499999999999993" customHeight="1" x14ac:dyDescent="0.2"/>
    <row r="485" ht="9.9499999999999993" customHeight="1" x14ac:dyDescent="0.2"/>
    <row r="486" ht="9.9499999999999993" customHeight="1" x14ac:dyDescent="0.2"/>
    <row r="487" ht="9.9499999999999993" customHeight="1" x14ac:dyDescent="0.2"/>
    <row r="488" ht="9.9499999999999993" customHeight="1" x14ac:dyDescent="0.2"/>
    <row r="489" ht="9.9499999999999993" customHeight="1" x14ac:dyDescent="0.2"/>
    <row r="490" ht="9.9499999999999993" customHeight="1" x14ac:dyDescent="0.2"/>
    <row r="491" ht="9.9499999999999993" customHeight="1" x14ac:dyDescent="0.2"/>
    <row r="492" ht="9.9499999999999993" customHeight="1" x14ac:dyDescent="0.2"/>
    <row r="493" ht="9.9499999999999993" customHeight="1" x14ac:dyDescent="0.2"/>
    <row r="494" ht="9.9499999999999993" customHeight="1" x14ac:dyDescent="0.2"/>
    <row r="495" ht="9.9499999999999993" customHeight="1" x14ac:dyDescent="0.2"/>
    <row r="496" ht="9.9499999999999993" customHeight="1" x14ac:dyDescent="0.2"/>
    <row r="497" ht="9.9499999999999993" customHeight="1" x14ac:dyDescent="0.2"/>
    <row r="498" ht="9.9499999999999993" customHeight="1" x14ac:dyDescent="0.2"/>
    <row r="499" ht="9.9499999999999993" customHeight="1" x14ac:dyDescent="0.2"/>
    <row r="500" ht="9.9499999999999993" customHeight="1" x14ac:dyDescent="0.2"/>
    <row r="501" ht="9.9499999999999993" customHeight="1" x14ac:dyDescent="0.2"/>
    <row r="502" ht="9.9499999999999993" customHeight="1" x14ac:dyDescent="0.2"/>
    <row r="503" ht="9.9499999999999993" customHeight="1" x14ac:dyDescent="0.2"/>
    <row r="504" ht="9.9499999999999993" customHeight="1" x14ac:dyDescent="0.2"/>
    <row r="505" ht="9.9499999999999993" customHeight="1" x14ac:dyDescent="0.2"/>
    <row r="506" ht="9.9499999999999993" customHeight="1" x14ac:dyDescent="0.2"/>
    <row r="507" ht="9.9499999999999993" customHeight="1" x14ac:dyDescent="0.2"/>
    <row r="508" ht="9.9499999999999993" customHeight="1" x14ac:dyDescent="0.2"/>
    <row r="509" ht="9.9499999999999993" customHeight="1" x14ac:dyDescent="0.2"/>
    <row r="510" ht="9.9499999999999993" customHeight="1" x14ac:dyDescent="0.2"/>
    <row r="511" ht="9.9499999999999993" customHeight="1" x14ac:dyDescent="0.2"/>
    <row r="512" ht="9.9499999999999993" customHeight="1" x14ac:dyDescent="0.2"/>
    <row r="513" ht="9.9499999999999993" customHeight="1" x14ac:dyDescent="0.2"/>
    <row r="514" ht="9.9499999999999993" customHeight="1" x14ac:dyDescent="0.2"/>
    <row r="515" ht="9.9499999999999993" customHeight="1" x14ac:dyDescent="0.2"/>
    <row r="516" ht="9.9499999999999993" customHeight="1" x14ac:dyDescent="0.2"/>
    <row r="517" ht="9.9499999999999993" customHeight="1" x14ac:dyDescent="0.2"/>
    <row r="518" ht="9.9499999999999993" customHeight="1" x14ac:dyDescent="0.2"/>
    <row r="519" ht="9.9499999999999993" customHeight="1" x14ac:dyDescent="0.2"/>
    <row r="520" ht="9.9499999999999993" customHeight="1" x14ac:dyDescent="0.2"/>
    <row r="521" ht="9.9499999999999993" customHeight="1" x14ac:dyDescent="0.2"/>
    <row r="522" ht="9.9499999999999993" customHeight="1" x14ac:dyDescent="0.2"/>
    <row r="523" ht="9.9499999999999993" customHeight="1" x14ac:dyDescent="0.2"/>
    <row r="524" ht="9.9499999999999993" customHeight="1" x14ac:dyDescent="0.2"/>
    <row r="525" ht="9.9499999999999993" customHeight="1" x14ac:dyDescent="0.2"/>
    <row r="526" ht="9.9499999999999993" customHeight="1" x14ac:dyDescent="0.2"/>
    <row r="527" ht="9.9499999999999993" customHeight="1" x14ac:dyDescent="0.2"/>
    <row r="528" ht="9.9499999999999993" customHeight="1" x14ac:dyDescent="0.2"/>
    <row r="529" ht="9.9499999999999993" customHeight="1" x14ac:dyDescent="0.2"/>
    <row r="530" ht="9.9499999999999993" customHeight="1" x14ac:dyDescent="0.2"/>
    <row r="531" ht="9.9499999999999993" customHeight="1" x14ac:dyDescent="0.2"/>
    <row r="532" ht="9.9499999999999993" customHeight="1" x14ac:dyDescent="0.2"/>
    <row r="533" ht="9.9499999999999993" customHeight="1" x14ac:dyDescent="0.2"/>
    <row r="534" ht="9.9499999999999993" customHeight="1" x14ac:dyDescent="0.2"/>
    <row r="535" ht="9.9499999999999993" customHeight="1" x14ac:dyDescent="0.2"/>
    <row r="536" ht="9.9499999999999993" customHeight="1" x14ac:dyDescent="0.2"/>
    <row r="537" ht="9.9499999999999993" customHeight="1" x14ac:dyDescent="0.2"/>
    <row r="538" ht="9.9499999999999993" customHeight="1" x14ac:dyDescent="0.2"/>
    <row r="539" ht="9.9499999999999993" customHeight="1" x14ac:dyDescent="0.2"/>
    <row r="540" ht="9.9499999999999993" customHeight="1" x14ac:dyDescent="0.2"/>
    <row r="541" ht="9.9499999999999993" customHeight="1" x14ac:dyDescent="0.2"/>
    <row r="542" ht="9.9499999999999993" customHeight="1" x14ac:dyDescent="0.2"/>
    <row r="543" ht="9.9499999999999993" customHeight="1" x14ac:dyDescent="0.2"/>
    <row r="544" ht="9.9499999999999993" customHeight="1" x14ac:dyDescent="0.2"/>
    <row r="545" ht="9.9499999999999993" customHeight="1" x14ac:dyDescent="0.2"/>
    <row r="546" ht="9.9499999999999993" customHeight="1" x14ac:dyDescent="0.2"/>
    <row r="547" ht="9.9499999999999993" customHeight="1" x14ac:dyDescent="0.2"/>
    <row r="548" ht="9.9499999999999993" customHeight="1" x14ac:dyDescent="0.2"/>
    <row r="549" ht="9.9499999999999993" customHeight="1" x14ac:dyDescent="0.2"/>
    <row r="550" ht="9.9499999999999993" customHeight="1" x14ac:dyDescent="0.2"/>
    <row r="551" ht="9.9499999999999993" customHeight="1" x14ac:dyDescent="0.2"/>
    <row r="552" ht="9.9499999999999993" customHeight="1" x14ac:dyDescent="0.2"/>
    <row r="553" ht="9.9499999999999993" customHeight="1" x14ac:dyDescent="0.2"/>
    <row r="554" ht="9.9499999999999993" customHeight="1" x14ac:dyDescent="0.2"/>
    <row r="555" ht="9.9499999999999993" customHeight="1" x14ac:dyDescent="0.2"/>
    <row r="556" ht="9.9499999999999993" customHeight="1" x14ac:dyDescent="0.2"/>
    <row r="557" ht="9.9499999999999993" customHeight="1" x14ac:dyDescent="0.2"/>
    <row r="558" ht="9.9499999999999993" customHeight="1" x14ac:dyDescent="0.2"/>
    <row r="559" ht="9.9499999999999993" customHeight="1" x14ac:dyDescent="0.2"/>
    <row r="560" ht="9.9499999999999993" customHeight="1" x14ac:dyDescent="0.2"/>
    <row r="561" ht="9.9499999999999993" customHeight="1" x14ac:dyDescent="0.2"/>
    <row r="562" ht="9.9499999999999993" customHeight="1" x14ac:dyDescent="0.2"/>
    <row r="563" ht="9.9499999999999993" customHeight="1" x14ac:dyDescent="0.2"/>
    <row r="564" ht="9.9499999999999993" customHeight="1" x14ac:dyDescent="0.2"/>
    <row r="565" ht="9.9499999999999993" customHeight="1" x14ac:dyDescent="0.2"/>
    <row r="566" ht="9.9499999999999993" customHeight="1" x14ac:dyDescent="0.2"/>
    <row r="567" ht="9.9499999999999993" customHeight="1" x14ac:dyDescent="0.2"/>
    <row r="568" ht="9.9499999999999993" customHeight="1" x14ac:dyDescent="0.2"/>
    <row r="569" ht="9.9499999999999993" customHeight="1" x14ac:dyDescent="0.2"/>
    <row r="570" ht="9.9499999999999993" customHeight="1" x14ac:dyDescent="0.2"/>
    <row r="571" ht="9.9499999999999993" customHeight="1" x14ac:dyDescent="0.2"/>
    <row r="572" ht="9.9499999999999993" customHeight="1" x14ac:dyDescent="0.2"/>
    <row r="573" ht="9.9499999999999993" customHeight="1" x14ac:dyDescent="0.2"/>
    <row r="574" ht="9.9499999999999993" customHeight="1" x14ac:dyDescent="0.2"/>
    <row r="575" ht="9.9499999999999993" customHeight="1" x14ac:dyDescent="0.2"/>
    <row r="576" ht="9.9499999999999993" customHeight="1" x14ac:dyDescent="0.2"/>
    <row r="577" ht="9.9499999999999993" customHeight="1" x14ac:dyDescent="0.2"/>
    <row r="578" ht="9.9499999999999993" customHeight="1" x14ac:dyDescent="0.2"/>
    <row r="579" ht="9.9499999999999993" customHeight="1" x14ac:dyDescent="0.2"/>
    <row r="580" ht="9.9499999999999993" customHeight="1" x14ac:dyDescent="0.2"/>
    <row r="581" ht="9.9499999999999993" customHeight="1" x14ac:dyDescent="0.2"/>
    <row r="582" ht="9.9499999999999993" customHeight="1" x14ac:dyDescent="0.2"/>
    <row r="583" ht="9.9499999999999993" customHeight="1" x14ac:dyDescent="0.2"/>
    <row r="584" ht="9.9499999999999993" customHeight="1" x14ac:dyDescent="0.2"/>
    <row r="585" ht="9.9499999999999993" customHeight="1" x14ac:dyDescent="0.2"/>
    <row r="586" ht="9.9499999999999993" customHeight="1" x14ac:dyDescent="0.2"/>
    <row r="587" ht="9.9499999999999993" customHeight="1" x14ac:dyDescent="0.2"/>
    <row r="588" ht="9.9499999999999993" customHeight="1" x14ac:dyDescent="0.2"/>
    <row r="589" ht="9.9499999999999993" customHeight="1" x14ac:dyDescent="0.2"/>
    <row r="590" ht="9.9499999999999993" customHeight="1" x14ac:dyDescent="0.2"/>
    <row r="591" ht="9.9499999999999993" customHeight="1" x14ac:dyDescent="0.2"/>
    <row r="592" ht="9.9499999999999993" customHeight="1" x14ac:dyDescent="0.2"/>
    <row r="593" ht="9.9499999999999993" customHeight="1" x14ac:dyDescent="0.2"/>
    <row r="594" ht="9.9499999999999993" customHeight="1" x14ac:dyDescent="0.2"/>
    <row r="595" ht="9.9499999999999993" customHeight="1" x14ac:dyDescent="0.2"/>
    <row r="596" ht="9.9499999999999993" customHeight="1" x14ac:dyDescent="0.2"/>
    <row r="597" ht="9.9499999999999993" customHeight="1" x14ac:dyDescent="0.2"/>
    <row r="598" ht="9.9499999999999993" customHeight="1" x14ac:dyDescent="0.2"/>
    <row r="599" ht="9.9499999999999993" customHeight="1" x14ac:dyDescent="0.2"/>
    <row r="600" ht="9.9499999999999993" customHeight="1" x14ac:dyDescent="0.2"/>
    <row r="601" ht="9.9499999999999993" customHeight="1" x14ac:dyDescent="0.2"/>
    <row r="602" ht="9.9499999999999993" customHeight="1" x14ac:dyDescent="0.2"/>
    <row r="603" ht="9.9499999999999993" customHeight="1" x14ac:dyDescent="0.2"/>
    <row r="604" ht="9.9499999999999993" customHeight="1" x14ac:dyDescent="0.2"/>
    <row r="605" ht="9.9499999999999993" customHeight="1" x14ac:dyDescent="0.2"/>
    <row r="606" ht="9.9499999999999993" customHeight="1" x14ac:dyDescent="0.2"/>
    <row r="607" ht="9.9499999999999993" customHeight="1" x14ac:dyDescent="0.2"/>
    <row r="608" ht="9.9499999999999993" customHeight="1" x14ac:dyDescent="0.2"/>
    <row r="609" ht="9.9499999999999993" customHeight="1" x14ac:dyDescent="0.2"/>
    <row r="610" ht="9.9499999999999993" customHeight="1" x14ac:dyDescent="0.2"/>
    <row r="611" ht="9.9499999999999993" customHeight="1" x14ac:dyDescent="0.2"/>
    <row r="612" ht="9.9499999999999993" customHeight="1" x14ac:dyDescent="0.2"/>
    <row r="613" ht="9.9499999999999993" customHeight="1" x14ac:dyDescent="0.2"/>
    <row r="614" ht="9.9499999999999993" customHeight="1" x14ac:dyDescent="0.2"/>
    <row r="615" ht="9.9499999999999993" customHeight="1" x14ac:dyDescent="0.2"/>
    <row r="616" ht="9.9499999999999993" customHeight="1" x14ac:dyDescent="0.2"/>
    <row r="617" ht="9.9499999999999993" customHeight="1" x14ac:dyDescent="0.2"/>
    <row r="618" ht="9.9499999999999993" customHeight="1" x14ac:dyDescent="0.2"/>
    <row r="619" ht="9.9499999999999993" customHeight="1" x14ac:dyDescent="0.2"/>
    <row r="620" ht="9.9499999999999993" customHeight="1" x14ac:dyDescent="0.2"/>
    <row r="621" ht="9.9499999999999993" customHeight="1" x14ac:dyDescent="0.2"/>
    <row r="622" ht="9.9499999999999993" customHeight="1" x14ac:dyDescent="0.2"/>
    <row r="623" ht="9.9499999999999993" customHeight="1" x14ac:dyDescent="0.2"/>
    <row r="624" ht="9.9499999999999993" customHeight="1" x14ac:dyDescent="0.2"/>
    <row r="625" ht="9.9499999999999993" customHeight="1" x14ac:dyDescent="0.2"/>
    <row r="626" ht="9.9499999999999993" customHeight="1" x14ac:dyDescent="0.2"/>
    <row r="627" ht="9.9499999999999993" customHeight="1" x14ac:dyDescent="0.2"/>
    <row r="628" ht="9.9499999999999993" customHeight="1" x14ac:dyDescent="0.2"/>
    <row r="629" ht="9.9499999999999993" customHeight="1" x14ac:dyDescent="0.2"/>
    <row r="630" ht="9.9499999999999993" customHeight="1" x14ac:dyDescent="0.2"/>
    <row r="631" ht="9.9499999999999993" customHeight="1" x14ac:dyDescent="0.2"/>
    <row r="632" ht="9.9499999999999993" customHeight="1" x14ac:dyDescent="0.2"/>
    <row r="633" ht="9.9499999999999993" customHeight="1" x14ac:dyDescent="0.2"/>
    <row r="634" ht="9.9499999999999993" customHeight="1" x14ac:dyDescent="0.2"/>
    <row r="635" ht="9.9499999999999993" customHeight="1" x14ac:dyDescent="0.2"/>
    <row r="636" ht="9.9499999999999993" customHeight="1" x14ac:dyDescent="0.2"/>
    <row r="637" ht="9.9499999999999993" customHeight="1" x14ac:dyDescent="0.2"/>
    <row r="638" ht="9.9499999999999993" customHeight="1" x14ac:dyDescent="0.2"/>
  </sheetData>
  <mergeCells count="1">
    <mergeCell ref="B2:C2"/>
  </mergeCells>
  <phoneticPr fontId="1" type="noConversion"/>
  <pageMargins left="0.75" right="0.75" top="0.75" bottom="1" header="0.5" footer="0.5"/>
  <pageSetup scale="85" fitToHeight="0" orientation="portrait" horizontalDpi="300" verticalDpi="300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Layout" zoomScaleNormal="100" workbookViewId="0">
      <selection activeCell="F18" sqref="F18:G18"/>
    </sheetView>
  </sheetViews>
  <sheetFormatPr defaultRowHeight="12.75" x14ac:dyDescent="0.2"/>
  <cols>
    <col min="1" max="1" width="14.140625" customWidth="1"/>
    <col min="2" max="2" width="7.28515625" customWidth="1"/>
    <col min="3" max="3" width="10.42578125" customWidth="1"/>
    <col min="4" max="4" width="19.85546875" customWidth="1"/>
    <col min="5" max="5" width="0.140625" customWidth="1"/>
    <col min="7" max="7" width="15.28515625" customWidth="1"/>
    <col min="9" max="9" width="17.5703125" customWidth="1"/>
  </cols>
  <sheetData>
    <row r="1" spans="1:14" ht="19.5" x14ac:dyDescent="0.35">
      <c r="D1" s="484" t="s">
        <v>299</v>
      </c>
    </row>
    <row r="2" spans="1:14" x14ac:dyDescent="0.2">
      <c r="A2" s="489" t="s">
        <v>0</v>
      </c>
      <c r="B2" s="6"/>
      <c r="C2" s="644" t="str">
        <f>'T1A - Site Summary'!C3</f>
        <v>DEP BMC</v>
      </c>
      <c r="D2" s="644"/>
      <c r="E2" s="490"/>
      <c r="F2" s="492" t="s">
        <v>132</v>
      </c>
      <c r="G2" s="5"/>
      <c r="H2" s="655">
        <f>'T1A - Site Summary'!C6</f>
        <v>123456789</v>
      </c>
      <c r="I2" s="655"/>
      <c r="J2" s="5"/>
      <c r="K2" s="6"/>
      <c r="L2" s="6"/>
      <c r="M2" s="5"/>
      <c r="N2" s="5"/>
    </row>
    <row r="3" spans="1:14" x14ac:dyDescent="0.2">
      <c r="A3" s="491" t="s">
        <v>131</v>
      </c>
      <c r="B3" s="6"/>
      <c r="C3" s="633" t="str">
        <f>CONCATENATE('T1A - Site Summary'!C4,", ",'T1A - Site Summary'!C5)</f>
        <v>2600 Blairstone Road, Tallahassee</v>
      </c>
      <c r="D3" s="633"/>
      <c r="E3" s="4"/>
      <c r="F3" s="646" t="s">
        <v>205</v>
      </c>
      <c r="G3" s="646"/>
      <c r="H3" s="643">
        <f>'T1A - Site Summary'!C15</f>
        <v>0</v>
      </c>
      <c r="I3" s="633"/>
      <c r="J3" s="5"/>
      <c r="K3" s="6"/>
      <c r="L3" s="6"/>
      <c r="M3" s="5"/>
      <c r="N3" s="5"/>
    </row>
    <row r="4" spans="1:14" x14ac:dyDescent="0.2">
      <c r="A4" s="486"/>
      <c r="B4" s="486"/>
      <c r="C4" s="486"/>
      <c r="D4" s="486"/>
      <c r="E4" s="486"/>
      <c r="F4" s="486"/>
      <c r="G4" s="486"/>
      <c r="H4" s="486"/>
      <c r="I4" s="486"/>
      <c r="K4" s="6"/>
      <c r="L4" s="6"/>
      <c r="M4" s="5"/>
      <c r="N4" s="5"/>
    </row>
    <row r="5" spans="1:14" x14ac:dyDescent="0.2">
      <c r="A5" s="650" t="s">
        <v>170</v>
      </c>
      <c r="B5" s="651"/>
      <c r="C5" s="653" t="s">
        <v>164</v>
      </c>
      <c r="D5" s="653"/>
      <c r="E5" s="6"/>
      <c r="F5" s="636" t="s">
        <v>160</v>
      </c>
      <c r="G5" s="636"/>
      <c r="H5" s="653"/>
      <c r="I5" s="653"/>
      <c r="J5" s="494"/>
      <c r="K5" s="493"/>
      <c r="L5" s="6"/>
      <c r="M5" s="5"/>
      <c r="N5" s="5"/>
    </row>
    <row r="6" spans="1:14" x14ac:dyDescent="0.2">
      <c r="A6" s="652" t="s">
        <v>143</v>
      </c>
      <c r="B6" s="652"/>
      <c r="C6" s="623" t="s">
        <v>193</v>
      </c>
      <c r="D6" s="653"/>
      <c r="E6" s="6"/>
      <c r="F6" s="636" t="s">
        <v>161</v>
      </c>
      <c r="G6" s="636"/>
      <c r="H6" s="649"/>
      <c r="I6" s="649"/>
      <c r="K6" s="493"/>
      <c r="L6" s="6"/>
      <c r="M6" s="5"/>
      <c r="N6" s="5"/>
    </row>
    <row r="7" spans="1:14" x14ac:dyDescent="0.2">
      <c r="A7" s="652" t="s">
        <v>151</v>
      </c>
      <c r="B7" s="652"/>
      <c r="C7" s="653"/>
      <c r="D7" s="653"/>
      <c r="E7" s="6"/>
      <c r="F7" s="619" t="s">
        <v>254</v>
      </c>
      <c r="G7" s="619"/>
      <c r="H7" s="649"/>
      <c r="I7" s="649"/>
      <c r="J7" s="6"/>
      <c r="K7" s="6"/>
      <c r="L7" s="6"/>
      <c r="M7" s="5"/>
      <c r="N7" s="5"/>
    </row>
    <row r="8" spans="1:14" x14ac:dyDescent="0.2">
      <c r="A8" s="647" t="s">
        <v>155</v>
      </c>
      <c r="B8" s="647"/>
      <c r="C8" s="653"/>
      <c r="D8" s="653"/>
      <c r="E8" s="6"/>
      <c r="F8" s="619" t="s">
        <v>191</v>
      </c>
      <c r="G8" s="615"/>
      <c r="H8" s="649"/>
      <c r="I8" s="649"/>
      <c r="J8" s="6"/>
      <c r="K8" s="6"/>
      <c r="L8" s="6"/>
      <c r="M8" s="5"/>
      <c r="N8" s="5"/>
    </row>
    <row r="9" spans="1:14" x14ac:dyDescent="0.2">
      <c r="A9" s="647" t="s">
        <v>144</v>
      </c>
      <c r="B9" s="647"/>
      <c r="C9" s="649"/>
      <c r="D9" s="649"/>
      <c r="E9" s="6"/>
      <c r="F9" s="636" t="s">
        <v>192</v>
      </c>
      <c r="G9" s="636"/>
      <c r="H9" s="649"/>
      <c r="I9" s="649"/>
      <c r="J9" s="6"/>
      <c r="K9" s="6"/>
      <c r="L9" s="6"/>
      <c r="M9" s="5"/>
      <c r="N9" s="5"/>
    </row>
    <row r="10" spans="1:14" x14ac:dyDescent="0.2">
      <c r="A10" s="647" t="s">
        <v>253</v>
      </c>
      <c r="B10" s="647"/>
      <c r="C10" s="649"/>
      <c r="D10" s="649"/>
      <c r="E10" s="6"/>
      <c r="F10" s="654" t="s">
        <v>542</v>
      </c>
      <c r="G10" s="647"/>
      <c r="H10" s="649"/>
      <c r="I10" s="649"/>
      <c r="J10" s="6"/>
      <c r="K10" s="6"/>
      <c r="L10" s="6"/>
      <c r="M10" s="5"/>
      <c r="N10" s="5"/>
    </row>
    <row r="11" spans="1:14" ht="14.25" x14ac:dyDescent="0.25">
      <c r="A11" s="647" t="s">
        <v>252</v>
      </c>
      <c r="B11" s="647"/>
      <c r="C11" s="649"/>
      <c r="D11" s="649"/>
      <c r="E11" s="6"/>
      <c r="F11" s="654" t="s">
        <v>543</v>
      </c>
      <c r="G11" s="647"/>
      <c r="H11" s="649"/>
      <c r="I11" s="649"/>
      <c r="J11" s="6"/>
      <c r="K11" s="6"/>
      <c r="L11" s="6"/>
      <c r="M11" s="5"/>
      <c r="N11" s="5"/>
    </row>
    <row r="12" spans="1:14" x14ac:dyDescent="0.2">
      <c r="C12" s="648"/>
      <c r="D12" s="648"/>
      <c r="E12" s="6"/>
      <c r="F12" s="619" t="s">
        <v>544</v>
      </c>
      <c r="G12" s="619"/>
      <c r="H12" s="649"/>
      <c r="I12" s="649"/>
      <c r="J12" s="6"/>
      <c r="K12" s="6"/>
      <c r="L12" s="6"/>
      <c r="M12" s="5"/>
      <c r="N12" s="5"/>
    </row>
    <row r="13" spans="1:14" x14ac:dyDescent="0.2">
      <c r="A13" s="486"/>
      <c r="B13" s="486"/>
      <c r="C13" s="486"/>
      <c r="D13" s="486"/>
      <c r="E13" s="486"/>
      <c r="F13" s="486"/>
      <c r="G13" s="486"/>
      <c r="H13" s="486"/>
      <c r="I13" s="486"/>
    </row>
    <row r="14" spans="1:14" x14ac:dyDescent="0.2">
      <c r="A14" s="650" t="s">
        <v>171</v>
      </c>
      <c r="B14" s="651"/>
      <c r="C14" s="653" t="s">
        <v>174</v>
      </c>
      <c r="D14" s="653"/>
      <c r="E14" s="6"/>
      <c r="F14" s="636" t="s">
        <v>160</v>
      </c>
      <c r="G14" s="636"/>
      <c r="H14" s="653"/>
      <c r="I14" s="653"/>
    </row>
    <row r="15" spans="1:14" x14ac:dyDescent="0.2">
      <c r="A15" s="652" t="s">
        <v>143</v>
      </c>
      <c r="B15" s="652"/>
      <c r="C15" s="623" t="s">
        <v>381</v>
      </c>
      <c r="D15" s="653"/>
      <c r="E15" s="6"/>
      <c r="F15" s="636" t="s">
        <v>161</v>
      </c>
      <c r="G15" s="636"/>
      <c r="H15" s="649"/>
      <c r="I15" s="649"/>
    </row>
    <row r="16" spans="1:14" x14ac:dyDescent="0.2">
      <c r="A16" s="652" t="s">
        <v>151</v>
      </c>
      <c r="B16" s="652"/>
      <c r="C16" s="653"/>
      <c r="D16" s="653"/>
      <c r="E16" s="6"/>
      <c r="F16" s="619" t="s">
        <v>254</v>
      </c>
      <c r="G16" s="619"/>
      <c r="H16" s="649"/>
      <c r="I16" s="649"/>
    </row>
    <row r="17" spans="1:9" x14ac:dyDescent="0.2">
      <c r="A17" s="647" t="s">
        <v>155</v>
      </c>
      <c r="B17" s="647"/>
      <c r="C17" s="653"/>
      <c r="D17" s="653"/>
      <c r="E17" s="6"/>
      <c r="F17" s="619" t="s">
        <v>191</v>
      </c>
      <c r="G17" s="615"/>
      <c r="H17" s="649"/>
      <c r="I17" s="649"/>
    </row>
    <row r="18" spans="1:9" x14ac:dyDescent="0.2">
      <c r="A18" s="647" t="s">
        <v>144</v>
      </c>
      <c r="B18" s="647"/>
      <c r="C18" s="649"/>
      <c r="D18" s="649"/>
      <c r="E18" s="6"/>
      <c r="F18" s="636" t="s">
        <v>192</v>
      </c>
      <c r="G18" s="636"/>
      <c r="H18" s="649"/>
      <c r="I18" s="649"/>
    </row>
    <row r="19" spans="1:9" x14ac:dyDescent="0.2">
      <c r="A19" s="647" t="s">
        <v>253</v>
      </c>
      <c r="B19" s="647"/>
      <c r="C19" s="649"/>
      <c r="D19" s="649"/>
      <c r="E19" s="6"/>
      <c r="F19" s="654" t="s">
        <v>542</v>
      </c>
      <c r="G19" s="647"/>
      <c r="H19" s="649"/>
      <c r="I19" s="649"/>
    </row>
    <row r="20" spans="1:9" ht="14.25" x14ac:dyDescent="0.25">
      <c r="A20" s="647" t="s">
        <v>252</v>
      </c>
      <c r="B20" s="647"/>
      <c r="C20" s="649"/>
      <c r="D20" s="649"/>
      <c r="E20" s="6"/>
      <c r="F20" s="654" t="s">
        <v>543</v>
      </c>
      <c r="G20" s="647"/>
      <c r="H20" s="649"/>
      <c r="I20" s="649"/>
    </row>
    <row r="21" spans="1:9" x14ac:dyDescent="0.2">
      <c r="C21" s="648"/>
      <c r="D21" s="648"/>
      <c r="E21" s="6"/>
      <c r="F21" s="619" t="s">
        <v>544</v>
      </c>
      <c r="G21" s="619"/>
      <c r="H21" s="649"/>
      <c r="I21" s="649"/>
    </row>
    <row r="22" spans="1:9" x14ac:dyDescent="0.2">
      <c r="A22" s="486"/>
      <c r="B22" s="486"/>
      <c r="C22" s="486"/>
      <c r="D22" s="486"/>
      <c r="E22" s="486"/>
      <c r="F22" s="486"/>
      <c r="G22" s="486"/>
      <c r="H22" s="486"/>
      <c r="I22" s="486"/>
    </row>
    <row r="23" spans="1:9" x14ac:dyDescent="0.2">
      <c r="A23" s="650" t="s">
        <v>172</v>
      </c>
      <c r="B23" s="651"/>
      <c r="C23" s="653"/>
      <c r="D23" s="653"/>
      <c r="E23" s="6"/>
      <c r="F23" s="636" t="s">
        <v>160</v>
      </c>
      <c r="G23" s="636"/>
      <c r="H23" s="653"/>
      <c r="I23" s="653"/>
    </row>
    <row r="24" spans="1:9" x14ac:dyDescent="0.2">
      <c r="A24" s="652" t="s">
        <v>143</v>
      </c>
      <c r="B24" s="652"/>
      <c r="C24" s="623"/>
      <c r="D24" s="653"/>
      <c r="E24" s="6"/>
      <c r="F24" s="636" t="s">
        <v>161</v>
      </c>
      <c r="G24" s="636"/>
      <c r="H24" s="649"/>
      <c r="I24" s="649"/>
    </row>
    <row r="25" spans="1:9" x14ac:dyDescent="0.2">
      <c r="A25" s="652" t="s">
        <v>151</v>
      </c>
      <c r="B25" s="652"/>
      <c r="C25" s="653"/>
      <c r="D25" s="653"/>
      <c r="E25" s="6"/>
      <c r="F25" s="619" t="s">
        <v>254</v>
      </c>
      <c r="G25" s="619"/>
      <c r="H25" s="649"/>
      <c r="I25" s="649"/>
    </row>
    <row r="26" spans="1:9" x14ac:dyDescent="0.2">
      <c r="A26" s="647" t="s">
        <v>155</v>
      </c>
      <c r="B26" s="647"/>
      <c r="C26" s="653"/>
      <c r="D26" s="653"/>
      <c r="E26" s="6"/>
      <c r="F26" s="619" t="s">
        <v>191</v>
      </c>
      <c r="G26" s="615"/>
      <c r="H26" s="649"/>
      <c r="I26" s="649"/>
    </row>
    <row r="27" spans="1:9" x14ac:dyDescent="0.2">
      <c r="A27" s="647" t="s">
        <v>144</v>
      </c>
      <c r="B27" s="647"/>
      <c r="C27" s="649"/>
      <c r="D27" s="649"/>
      <c r="E27" s="6"/>
      <c r="F27" s="636" t="s">
        <v>192</v>
      </c>
      <c r="G27" s="636"/>
      <c r="H27" s="649"/>
      <c r="I27" s="649"/>
    </row>
    <row r="28" spans="1:9" x14ac:dyDescent="0.2">
      <c r="A28" s="647" t="s">
        <v>253</v>
      </c>
      <c r="B28" s="647"/>
      <c r="C28" s="649"/>
      <c r="D28" s="649"/>
      <c r="E28" s="6"/>
      <c r="F28" s="654" t="s">
        <v>542</v>
      </c>
      <c r="G28" s="647"/>
      <c r="H28" s="649"/>
      <c r="I28" s="649"/>
    </row>
    <row r="29" spans="1:9" ht="14.25" x14ac:dyDescent="0.25">
      <c r="A29" s="647" t="s">
        <v>252</v>
      </c>
      <c r="B29" s="647"/>
      <c r="C29" s="649"/>
      <c r="D29" s="649"/>
      <c r="E29" s="6"/>
      <c r="F29" s="654" t="s">
        <v>543</v>
      </c>
      <c r="G29" s="647"/>
      <c r="H29" s="649"/>
      <c r="I29" s="649"/>
    </row>
    <row r="30" spans="1:9" x14ac:dyDescent="0.2">
      <c r="C30" s="648"/>
      <c r="D30" s="648"/>
      <c r="E30" s="6"/>
      <c r="F30" s="619" t="s">
        <v>544</v>
      </c>
      <c r="G30" s="619"/>
      <c r="H30" s="649"/>
      <c r="I30" s="649"/>
    </row>
    <row r="31" spans="1:9" x14ac:dyDescent="0.2">
      <c r="A31" s="486"/>
      <c r="B31" s="486"/>
      <c r="C31" s="486"/>
      <c r="D31" s="486"/>
      <c r="E31" s="486"/>
      <c r="F31" s="486"/>
      <c r="G31" s="486"/>
      <c r="H31" s="486"/>
      <c r="I31" s="486"/>
    </row>
    <row r="32" spans="1:9" x14ac:dyDescent="0.2">
      <c r="A32" s="650" t="s">
        <v>173</v>
      </c>
      <c r="B32" s="651"/>
      <c r="C32" s="653"/>
      <c r="D32" s="653"/>
      <c r="E32" s="6"/>
      <c r="F32" s="636" t="s">
        <v>160</v>
      </c>
      <c r="G32" s="636"/>
      <c r="H32" s="653"/>
      <c r="I32" s="653"/>
    </row>
    <row r="33" spans="1:9" x14ac:dyDescent="0.2">
      <c r="A33" s="652" t="s">
        <v>143</v>
      </c>
      <c r="B33" s="652"/>
      <c r="C33" s="623"/>
      <c r="D33" s="653"/>
      <c r="E33" s="6"/>
      <c r="F33" s="636" t="s">
        <v>161</v>
      </c>
      <c r="G33" s="636"/>
      <c r="H33" s="649"/>
      <c r="I33" s="649"/>
    </row>
    <row r="34" spans="1:9" x14ac:dyDescent="0.2">
      <c r="A34" s="652" t="s">
        <v>151</v>
      </c>
      <c r="B34" s="652"/>
      <c r="C34" s="653"/>
      <c r="D34" s="653"/>
      <c r="E34" s="6"/>
      <c r="F34" s="619" t="s">
        <v>254</v>
      </c>
      <c r="G34" s="619"/>
      <c r="H34" s="649"/>
      <c r="I34" s="649"/>
    </row>
    <row r="35" spans="1:9" x14ac:dyDescent="0.2">
      <c r="A35" s="647" t="s">
        <v>155</v>
      </c>
      <c r="B35" s="647"/>
      <c r="C35" s="653"/>
      <c r="D35" s="653"/>
      <c r="E35" s="6"/>
      <c r="F35" s="619" t="s">
        <v>191</v>
      </c>
      <c r="G35" s="615"/>
      <c r="H35" s="649"/>
      <c r="I35" s="649"/>
    </row>
    <row r="36" spans="1:9" x14ac:dyDescent="0.2">
      <c r="A36" s="647" t="s">
        <v>144</v>
      </c>
      <c r="B36" s="647"/>
      <c r="C36" s="649"/>
      <c r="D36" s="649"/>
      <c r="E36" s="6"/>
      <c r="F36" s="636" t="s">
        <v>192</v>
      </c>
      <c r="G36" s="636"/>
      <c r="H36" s="649"/>
      <c r="I36" s="649"/>
    </row>
    <row r="37" spans="1:9" x14ac:dyDescent="0.2">
      <c r="A37" s="647" t="s">
        <v>253</v>
      </c>
      <c r="B37" s="647"/>
      <c r="C37" s="649"/>
      <c r="D37" s="649"/>
      <c r="E37" s="6"/>
      <c r="F37" s="654" t="s">
        <v>542</v>
      </c>
      <c r="G37" s="647"/>
      <c r="H37" s="649"/>
      <c r="I37" s="649"/>
    </row>
    <row r="38" spans="1:9" ht="14.25" x14ac:dyDescent="0.25">
      <c r="A38" s="647" t="s">
        <v>252</v>
      </c>
      <c r="B38" s="647"/>
      <c r="C38" s="649"/>
      <c r="D38" s="649"/>
      <c r="E38" s="6"/>
      <c r="F38" s="654" t="s">
        <v>543</v>
      </c>
      <c r="G38" s="647"/>
      <c r="H38" s="649"/>
      <c r="I38" s="649"/>
    </row>
    <row r="39" spans="1:9" x14ac:dyDescent="0.2">
      <c r="C39" s="648"/>
      <c r="D39" s="648"/>
      <c r="E39" s="6"/>
      <c r="F39" s="619" t="s">
        <v>544</v>
      </c>
      <c r="G39" s="619"/>
      <c r="H39" s="649"/>
      <c r="I39" s="649"/>
    </row>
    <row r="40" spans="1:9" x14ac:dyDescent="0.2">
      <c r="A40" s="486"/>
      <c r="B40" s="486"/>
      <c r="C40" s="486"/>
      <c r="D40" s="486"/>
      <c r="E40" s="486"/>
      <c r="F40" s="486"/>
      <c r="G40" s="486"/>
      <c r="H40" s="486"/>
      <c r="I40" s="486"/>
    </row>
    <row r="41" spans="1:9" x14ac:dyDescent="0.2">
      <c r="A41" s="650" t="s">
        <v>277</v>
      </c>
      <c r="B41" s="651"/>
      <c r="C41" s="653"/>
      <c r="D41" s="653"/>
      <c r="E41" s="6"/>
      <c r="F41" s="636" t="s">
        <v>160</v>
      </c>
      <c r="G41" s="636"/>
      <c r="H41" s="653"/>
      <c r="I41" s="653"/>
    </row>
    <row r="42" spans="1:9" x14ac:dyDescent="0.2">
      <c r="A42" s="652" t="s">
        <v>143</v>
      </c>
      <c r="B42" s="652"/>
      <c r="C42" s="623"/>
      <c r="D42" s="653"/>
      <c r="E42" s="6"/>
      <c r="F42" s="636" t="s">
        <v>161</v>
      </c>
      <c r="G42" s="636"/>
      <c r="H42" s="649"/>
      <c r="I42" s="649"/>
    </row>
    <row r="43" spans="1:9" x14ac:dyDescent="0.2">
      <c r="A43" s="652" t="s">
        <v>151</v>
      </c>
      <c r="B43" s="652"/>
      <c r="C43" s="653"/>
      <c r="D43" s="653"/>
      <c r="E43" s="6"/>
      <c r="F43" s="619" t="s">
        <v>254</v>
      </c>
      <c r="G43" s="619"/>
      <c r="H43" s="649"/>
      <c r="I43" s="649"/>
    </row>
    <row r="44" spans="1:9" x14ac:dyDescent="0.2">
      <c r="A44" s="647" t="s">
        <v>155</v>
      </c>
      <c r="B44" s="647"/>
      <c r="C44" s="653"/>
      <c r="D44" s="653"/>
      <c r="E44" s="6"/>
      <c r="F44" s="619" t="s">
        <v>191</v>
      </c>
      <c r="G44" s="615"/>
      <c r="H44" s="649"/>
      <c r="I44" s="649"/>
    </row>
    <row r="45" spans="1:9" x14ac:dyDescent="0.2">
      <c r="A45" s="647" t="s">
        <v>144</v>
      </c>
      <c r="B45" s="647"/>
      <c r="C45" s="649"/>
      <c r="D45" s="649"/>
      <c r="E45" s="6"/>
      <c r="F45" s="636" t="s">
        <v>192</v>
      </c>
      <c r="G45" s="636"/>
      <c r="H45" s="649"/>
      <c r="I45" s="649"/>
    </row>
    <row r="46" spans="1:9" x14ac:dyDescent="0.2">
      <c r="A46" s="647" t="s">
        <v>253</v>
      </c>
      <c r="B46" s="647"/>
      <c r="C46" s="649"/>
      <c r="D46" s="649"/>
      <c r="E46" s="6"/>
      <c r="F46" s="654" t="s">
        <v>542</v>
      </c>
      <c r="G46" s="647"/>
      <c r="H46" s="649"/>
      <c r="I46" s="649"/>
    </row>
    <row r="47" spans="1:9" ht="14.25" x14ac:dyDescent="0.25">
      <c r="A47" s="647" t="s">
        <v>252</v>
      </c>
      <c r="B47" s="647"/>
      <c r="C47" s="649"/>
      <c r="D47" s="649"/>
      <c r="E47" s="6"/>
      <c r="F47" s="654" t="s">
        <v>543</v>
      </c>
      <c r="G47" s="647"/>
      <c r="H47" s="649"/>
      <c r="I47" s="649"/>
    </row>
    <row r="48" spans="1:9" x14ac:dyDescent="0.2">
      <c r="C48" s="648"/>
      <c r="D48" s="648"/>
      <c r="E48" s="6"/>
      <c r="F48" s="619" t="s">
        <v>544</v>
      </c>
      <c r="G48" s="619"/>
      <c r="H48" s="649"/>
      <c r="I48" s="649"/>
    </row>
    <row r="49" spans="1:9" x14ac:dyDescent="0.2">
      <c r="A49" s="486"/>
      <c r="B49" s="486"/>
      <c r="C49" s="486"/>
      <c r="D49" s="486"/>
      <c r="E49" s="486"/>
      <c r="F49" s="486"/>
      <c r="G49" s="486"/>
      <c r="H49" s="486"/>
      <c r="I49" s="486"/>
    </row>
    <row r="50" spans="1:9" x14ac:dyDescent="0.2">
      <c r="A50" s="650" t="s">
        <v>278</v>
      </c>
      <c r="B50" s="651"/>
      <c r="C50" s="653"/>
      <c r="D50" s="653"/>
      <c r="E50" s="6"/>
      <c r="F50" s="636" t="s">
        <v>160</v>
      </c>
      <c r="G50" s="636"/>
      <c r="H50" s="653"/>
      <c r="I50" s="653"/>
    </row>
    <row r="51" spans="1:9" x14ac:dyDescent="0.2">
      <c r="A51" s="652" t="s">
        <v>143</v>
      </c>
      <c r="B51" s="652"/>
      <c r="C51" s="623"/>
      <c r="D51" s="653"/>
      <c r="E51" s="6"/>
      <c r="F51" s="636" t="s">
        <v>161</v>
      </c>
      <c r="G51" s="636"/>
      <c r="H51" s="649"/>
      <c r="I51" s="649"/>
    </row>
    <row r="52" spans="1:9" x14ac:dyDescent="0.2">
      <c r="A52" s="652" t="s">
        <v>151</v>
      </c>
      <c r="B52" s="652"/>
      <c r="C52" s="653"/>
      <c r="D52" s="653"/>
      <c r="E52" s="6"/>
      <c r="F52" s="619" t="s">
        <v>254</v>
      </c>
      <c r="G52" s="619"/>
      <c r="H52" s="649"/>
      <c r="I52" s="649"/>
    </row>
    <row r="53" spans="1:9" x14ac:dyDescent="0.2">
      <c r="A53" s="647" t="s">
        <v>155</v>
      </c>
      <c r="B53" s="647"/>
      <c r="C53" s="653"/>
      <c r="D53" s="653"/>
      <c r="E53" s="6"/>
      <c r="F53" s="619" t="s">
        <v>191</v>
      </c>
      <c r="G53" s="615"/>
      <c r="H53" s="649"/>
      <c r="I53" s="649"/>
    </row>
    <row r="54" spans="1:9" x14ac:dyDescent="0.2">
      <c r="A54" s="647" t="s">
        <v>144</v>
      </c>
      <c r="B54" s="647"/>
      <c r="C54" s="649"/>
      <c r="D54" s="649"/>
      <c r="E54" s="6"/>
      <c r="F54" s="636" t="s">
        <v>192</v>
      </c>
      <c r="G54" s="636"/>
      <c r="H54" s="649"/>
      <c r="I54" s="649"/>
    </row>
    <row r="55" spans="1:9" x14ac:dyDescent="0.2">
      <c r="A55" s="647" t="s">
        <v>253</v>
      </c>
      <c r="B55" s="647"/>
      <c r="C55" s="649"/>
      <c r="D55" s="649"/>
      <c r="E55" s="6"/>
      <c r="F55" s="654" t="s">
        <v>542</v>
      </c>
      <c r="G55" s="647"/>
      <c r="H55" s="649"/>
      <c r="I55" s="649"/>
    </row>
    <row r="56" spans="1:9" ht="14.25" x14ac:dyDescent="0.25">
      <c r="A56" s="647" t="s">
        <v>252</v>
      </c>
      <c r="B56" s="647"/>
      <c r="C56" s="649"/>
      <c r="D56" s="649"/>
      <c r="E56" s="6"/>
      <c r="F56" s="654" t="s">
        <v>543</v>
      </c>
      <c r="G56" s="647"/>
      <c r="H56" s="649"/>
      <c r="I56" s="649"/>
    </row>
    <row r="57" spans="1:9" x14ac:dyDescent="0.2">
      <c r="C57" s="648"/>
      <c r="D57" s="648"/>
      <c r="E57" s="6"/>
      <c r="F57" s="619" t="s">
        <v>544</v>
      </c>
      <c r="G57" s="619"/>
      <c r="H57" s="649"/>
      <c r="I57" s="649"/>
    </row>
    <row r="58" spans="1:9" x14ac:dyDescent="0.2">
      <c r="A58" s="486"/>
      <c r="B58" s="486"/>
      <c r="C58" s="486"/>
      <c r="D58" s="486"/>
      <c r="E58" s="486"/>
      <c r="F58" s="486"/>
      <c r="G58" s="486"/>
      <c r="H58" s="486"/>
      <c r="I58" s="486"/>
    </row>
    <row r="59" spans="1:9" x14ac:dyDescent="0.2">
      <c r="A59" s="650" t="s">
        <v>279</v>
      </c>
      <c r="B59" s="651"/>
      <c r="C59" s="653"/>
      <c r="D59" s="653"/>
      <c r="E59" s="6"/>
      <c r="F59" s="636" t="s">
        <v>160</v>
      </c>
      <c r="G59" s="636"/>
      <c r="H59" s="653"/>
      <c r="I59" s="653"/>
    </row>
    <row r="60" spans="1:9" x14ac:dyDescent="0.2">
      <c r="A60" s="652" t="s">
        <v>143</v>
      </c>
      <c r="B60" s="652"/>
      <c r="C60" s="623"/>
      <c r="D60" s="653"/>
      <c r="E60" s="6"/>
      <c r="F60" s="636" t="s">
        <v>161</v>
      </c>
      <c r="G60" s="636"/>
      <c r="H60" s="649"/>
      <c r="I60" s="649"/>
    </row>
    <row r="61" spans="1:9" x14ac:dyDescent="0.2">
      <c r="A61" s="652" t="s">
        <v>151</v>
      </c>
      <c r="B61" s="652"/>
      <c r="C61" s="653"/>
      <c r="D61" s="653"/>
      <c r="E61" s="6"/>
      <c r="F61" s="619" t="s">
        <v>254</v>
      </c>
      <c r="G61" s="619"/>
      <c r="H61" s="649"/>
      <c r="I61" s="649"/>
    </row>
    <row r="62" spans="1:9" x14ac:dyDescent="0.2">
      <c r="A62" s="647" t="s">
        <v>155</v>
      </c>
      <c r="B62" s="647"/>
      <c r="C62" s="653"/>
      <c r="D62" s="653"/>
      <c r="E62" s="6"/>
      <c r="F62" s="619" t="s">
        <v>191</v>
      </c>
      <c r="G62" s="615"/>
      <c r="H62" s="649"/>
      <c r="I62" s="649"/>
    </row>
    <row r="63" spans="1:9" x14ac:dyDescent="0.2">
      <c r="A63" s="647" t="s">
        <v>144</v>
      </c>
      <c r="B63" s="647"/>
      <c r="C63" s="649"/>
      <c r="D63" s="649"/>
      <c r="E63" s="6"/>
      <c r="F63" s="636" t="s">
        <v>192</v>
      </c>
      <c r="G63" s="636"/>
      <c r="H63" s="649"/>
      <c r="I63" s="649"/>
    </row>
    <row r="64" spans="1:9" x14ac:dyDescent="0.2">
      <c r="A64" s="647" t="s">
        <v>253</v>
      </c>
      <c r="B64" s="647"/>
      <c r="C64" s="649"/>
      <c r="D64" s="649"/>
      <c r="E64" s="6"/>
      <c r="F64" s="654" t="s">
        <v>542</v>
      </c>
      <c r="G64" s="647"/>
      <c r="H64" s="649"/>
      <c r="I64" s="649"/>
    </row>
    <row r="65" spans="1:9" ht="14.25" x14ac:dyDescent="0.25">
      <c r="A65" s="647" t="s">
        <v>252</v>
      </c>
      <c r="B65" s="647"/>
      <c r="C65" s="649"/>
      <c r="D65" s="649"/>
      <c r="E65" s="6"/>
      <c r="F65" s="654" t="s">
        <v>543</v>
      </c>
      <c r="G65" s="647"/>
      <c r="H65" s="649"/>
      <c r="I65" s="649"/>
    </row>
    <row r="66" spans="1:9" x14ac:dyDescent="0.2">
      <c r="C66" s="648"/>
      <c r="D66" s="648"/>
      <c r="E66" s="6"/>
      <c r="F66" s="619" t="s">
        <v>544</v>
      </c>
      <c r="G66" s="619"/>
      <c r="H66" s="649"/>
      <c r="I66" s="649"/>
    </row>
  </sheetData>
  <mergeCells count="222">
    <mergeCell ref="C30:D30"/>
    <mergeCell ref="F30:G30"/>
    <mergeCell ref="C32:D32"/>
    <mergeCell ref="H28:I28"/>
    <mergeCell ref="H32:I32"/>
    <mergeCell ref="H30:I30"/>
    <mergeCell ref="F5:G5"/>
    <mergeCell ref="F9:G9"/>
    <mergeCell ref="F7:G7"/>
    <mergeCell ref="F10:G10"/>
    <mergeCell ref="C15:D15"/>
    <mergeCell ref="F15:G15"/>
    <mergeCell ref="F12:G12"/>
    <mergeCell ref="C10:D10"/>
    <mergeCell ref="C14:D14"/>
    <mergeCell ref="F14:G14"/>
    <mergeCell ref="C9:D9"/>
    <mergeCell ref="C12:D12"/>
    <mergeCell ref="F11:G11"/>
    <mergeCell ref="A46:B46"/>
    <mergeCell ref="C46:D46"/>
    <mergeCell ref="A37:B37"/>
    <mergeCell ref="C37:D37"/>
    <mergeCell ref="F37:G37"/>
    <mergeCell ref="C38:D38"/>
    <mergeCell ref="F38:G38"/>
    <mergeCell ref="C41:D41"/>
    <mergeCell ref="F41:G41"/>
    <mergeCell ref="A38:B38"/>
    <mergeCell ref="C39:D39"/>
    <mergeCell ref="F39:G39"/>
    <mergeCell ref="A62:B62"/>
    <mergeCell ref="C62:D62"/>
    <mergeCell ref="F62:G62"/>
    <mergeCell ref="A63:B63"/>
    <mergeCell ref="A64:B64"/>
    <mergeCell ref="A56:B56"/>
    <mergeCell ref="F61:G61"/>
    <mergeCell ref="C61:D61"/>
    <mergeCell ref="A54:B54"/>
    <mergeCell ref="C54:D54"/>
    <mergeCell ref="F54:G54"/>
    <mergeCell ref="C59:D59"/>
    <mergeCell ref="F59:G59"/>
    <mergeCell ref="A60:B60"/>
    <mergeCell ref="C60:D60"/>
    <mergeCell ref="F60:G60"/>
    <mergeCell ref="A55:B55"/>
    <mergeCell ref="C55:D55"/>
    <mergeCell ref="H5:I5"/>
    <mergeCell ref="H6:I6"/>
    <mergeCell ref="H7:I7"/>
    <mergeCell ref="H8:I8"/>
    <mergeCell ref="H10:I10"/>
    <mergeCell ref="H11:I11"/>
    <mergeCell ref="C65:D65"/>
    <mergeCell ref="F65:G65"/>
    <mergeCell ref="C2:D2"/>
    <mergeCell ref="C3:D3"/>
    <mergeCell ref="H2:I2"/>
    <mergeCell ref="H3:I3"/>
    <mergeCell ref="H65:I65"/>
    <mergeCell ref="C63:D63"/>
    <mergeCell ref="F63:G63"/>
    <mergeCell ref="C64:D64"/>
    <mergeCell ref="F56:G56"/>
    <mergeCell ref="F64:G64"/>
    <mergeCell ref="C45:D45"/>
    <mergeCell ref="F45:G45"/>
    <mergeCell ref="C53:D53"/>
    <mergeCell ref="F53:G53"/>
    <mergeCell ref="C48:D48"/>
    <mergeCell ref="F48:G48"/>
    <mergeCell ref="H62:I62"/>
    <mergeCell ref="H63:I63"/>
    <mergeCell ref="H64:I64"/>
    <mergeCell ref="H53:I53"/>
    <mergeCell ref="H54:I54"/>
    <mergeCell ref="H55:I55"/>
    <mergeCell ref="H59:I59"/>
    <mergeCell ref="H51:I51"/>
    <mergeCell ref="H14:I14"/>
    <mergeCell ref="H15:I15"/>
    <mergeCell ref="H16:I16"/>
    <mergeCell ref="H45:I45"/>
    <mergeCell ref="H46:I46"/>
    <mergeCell ref="H50:I50"/>
    <mergeCell ref="H47:I47"/>
    <mergeCell ref="H34:I34"/>
    <mergeCell ref="H35:I35"/>
    <mergeCell ref="H37:I37"/>
    <mergeCell ref="H42:I42"/>
    <mergeCell ref="H33:I33"/>
    <mergeCell ref="H60:I60"/>
    <mergeCell ref="C11:D11"/>
    <mergeCell ref="A11:B11"/>
    <mergeCell ref="H9:I9"/>
    <mergeCell ref="F6:G6"/>
    <mergeCell ref="A9:B9"/>
    <mergeCell ref="H19:I19"/>
    <mergeCell ref="H18:I18"/>
    <mergeCell ref="A16:B16"/>
    <mergeCell ref="H41:I41"/>
    <mergeCell ref="H38:I38"/>
    <mergeCell ref="H43:I43"/>
    <mergeCell ref="H12:I12"/>
    <mergeCell ref="A45:B45"/>
    <mergeCell ref="A53:B53"/>
    <mergeCell ref="A47:B47"/>
    <mergeCell ref="F46:G46"/>
    <mergeCell ref="C47:D47"/>
    <mergeCell ref="F47:G47"/>
    <mergeCell ref="C50:D50"/>
    <mergeCell ref="F50:G50"/>
    <mergeCell ref="F51:G51"/>
    <mergeCell ref="A51:B51"/>
    <mergeCell ref="C51:D51"/>
    <mergeCell ref="C5:D5"/>
    <mergeCell ref="C6:D6"/>
    <mergeCell ref="C7:D7"/>
    <mergeCell ref="C8:D8"/>
    <mergeCell ref="F8:G8"/>
    <mergeCell ref="A20:B20"/>
    <mergeCell ref="A14:B14"/>
    <mergeCell ref="A19:B19"/>
    <mergeCell ref="C19:D19"/>
    <mergeCell ref="F19:G19"/>
    <mergeCell ref="A8:B8"/>
    <mergeCell ref="A15:B15"/>
    <mergeCell ref="A5:B5"/>
    <mergeCell ref="A6:B6"/>
    <mergeCell ref="A7:B7"/>
    <mergeCell ref="A10:B10"/>
    <mergeCell ref="C16:D16"/>
    <mergeCell ref="F16:G16"/>
    <mergeCell ref="F24:G24"/>
    <mergeCell ref="H24:I24"/>
    <mergeCell ref="H21:I21"/>
    <mergeCell ref="C20:D20"/>
    <mergeCell ref="F20:G20"/>
    <mergeCell ref="H20:I20"/>
    <mergeCell ref="C21:D21"/>
    <mergeCell ref="F21:G21"/>
    <mergeCell ref="A17:B17"/>
    <mergeCell ref="C17:D17"/>
    <mergeCell ref="F17:G17"/>
    <mergeCell ref="H17:I17"/>
    <mergeCell ref="A18:B18"/>
    <mergeCell ref="C18:D18"/>
    <mergeCell ref="F18:G18"/>
    <mergeCell ref="A25:B25"/>
    <mergeCell ref="C25:D25"/>
    <mergeCell ref="H25:I25"/>
    <mergeCell ref="C23:D23"/>
    <mergeCell ref="F23:G23"/>
    <mergeCell ref="H23:I23"/>
    <mergeCell ref="A24:B24"/>
    <mergeCell ref="C24:D24"/>
    <mergeCell ref="A23:B23"/>
    <mergeCell ref="A27:B27"/>
    <mergeCell ref="A29:B29"/>
    <mergeCell ref="C29:D29"/>
    <mergeCell ref="F29:G29"/>
    <mergeCell ref="C27:D27"/>
    <mergeCell ref="F27:G27"/>
    <mergeCell ref="F25:G25"/>
    <mergeCell ref="H27:I27"/>
    <mergeCell ref="C26:D26"/>
    <mergeCell ref="F26:G26"/>
    <mergeCell ref="H26:I26"/>
    <mergeCell ref="A26:B26"/>
    <mergeCell ref="A28:B28"/>
    <mergeCell ref="C28:D28"/>
    <mergeCell ref="F28:G28"/>
    <mergeCell ref="F44:G44"/>
    <mergeCell ref="H44:I44"/>
    <mergeCell ref="F42:G42"/>
    <mergeCell ref="A43:B43"/>
    <mergeCell ref="C43:D43"/>
    <mergeCell ref="F43:G43"/>
    <mergeCell ref="H29:I29"/>
    <mergeCell ref="A32:B32"/>
    <mergeCell ref="A36:B36"/>
    <mergeCell ref="C36:D36"/>
    <mergeCell ref="F36:G36"/>
    <mergeCell ref="H36:I36"/>
    <mergeCell ref="F32:G32"/>
    <mergeCell ref="A33:B33"/>
    <mergeCell ref="C33:D33"/>
    <mergeCell ref="F33:G33"/>
    <mergeCell ref="A42:B42"/>
    <mergeCell ref="C42:D42"/>
    <mergeCell ref="A34:B34"/>
    <mergeCell ref="C34:D34"/>
    <mergeCell ref="F34:G34"/>
    <mergeCell ref="A35:B35"/>
    <mergeCell ref="C35:D35"/>
    <mergeCell ref="F35:G35"/>
    <mergeCell ref="F3:G3"/>
    <mergeCell ref="A65:B65"/>
    <mergeCell ref="C66:D66"/>
    <mergeCell ref="F66:G66"/>
    <mergeCell ref="H66:I66"/>
    <mergeCell ref="C57:D57"/>
    <mergeCell ref="F57:G57"/>
    <mergeCell ref="H57:I57"/>
    <mergeCell ref="A59:B59"/>
    <mergeCell ref="A61:B61"/>
    <mergeCell ref="H61:I61"/>
    <mergeCell ref="H48:I48"/>
    <mergeCell ref="A50:B50"/>
    <mergeCell ref="A52:B52"/>
    <mergeCell ref="C52:D52"/>
    <mergeCell ref="F52:G52"/>
    <mergeCell ref="H52:I52"/>
    <mergeCell ref="F55:G55"/>
    <mergeCell ref="C56:D56"/>
    <mergeCell ref="H56:I56"/>
    <mergeCell ref="H39:I39"/>
    <mergeCell ref="A41:B41"/>
    <mergeCell ref="A44:B44"/>
    <mergeCell ref="C44:D44"/>
  </mergeCells>
  <phoneticPr fontId="1" type="noConversion"/>
  <pageMargins left="0.75" right="0.75" top="0.75" bottom="0.75" header="0.5" footer="0.5"/>
  <pageSetup scale="82" orientation="portrait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view="pageLayout" zoomScaleNormal="100" workbookViewId="0">
      <selection activeCell="C5" sqref="C5"/>
    </sheetView>
  </sheetViews>
  <sheetFormatPr defaultRowHeight="12.75" x14ac:dyDescent="0.2"/>
  <cols>
    <col min="1" max="1" width="16.28515625" customWidth="1"/>
    <col min="2" max="2" width="16.5703125" customWidth="1"/>
    <col min="3" max="3" width="14.28515625" customWidth="1"/>
    <col min="4" max="4" width="27.7109375" customWidth="1"/>
    <col min="7" max="7" width="27.140625" customWidth="1"/>
  </cols>
  <sheetData>
    <row r="2" spans="1:25" ht="19.5" x14ac:dyDescent="0.35">
      <c r="A2" s="484" t="s">
        <v>347</v>
      </c>
      <c r="B2" s="484"/>
      <c r="C2" s="553"/>
      <c r="D2" s="553"/>
      <c r="E2" s="553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</row>
    <row r="3" spans="1:25" x14ac:dyDescent="0.2">
      <c r="A3" s="555"/>
      <c r="B3" s="555"/>
      <c r="C3" s="555"/>
      <c r="D3" s="555"/>
      <c r="E3" s="555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</row>
    <row r="4" spans="1:25" x14ac:dyDescent="0.2">
      <c r="A4" s="556" t="s">
        <v>0</v>
      </c>
      <c r="B4" s="522" t="str">
        <f>'T1A - Site Summary'!C3</f>
        <v>DEP BMC</v>
      </c>
      <c r="D4" s="557" t="s">
        <v>4</v>
      </c>
      <c r="E4" s="577">
        <f>'T1A - Site Summary'!H5</f>
        <v>39472</v>
      </c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</row>
    <row r="5" spans="1:25" x14ac:dyDescent="0.2">
      <c r="A5" s="558" t="s">
        <v>131</v>
      </c>
      <c r="B5" s="522" t="str">
        <f>CONCATENATE('T1A - Site Summary'!C4,", ",'T1A - Site Summary'!C5)</f>
        <v>2600 Blairstone Road, Tallahassee</v>
      </c>
      <c r="D5" s="557" t="s">
        <v>3</v>
      </c>
      <c r="E5" s="565">
        <f>'T1A - Site Summary'!H8</f>
        <v>0</v>
      </c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</row>
    <row r="6" spans="1:25" x14ac:dyDescent="0.2">
      <c r="A6" s="560" t="s">
        <v>137</v>
      </c>
      <c r="B6" s="560">
        <f>'T1A - Site Summary'!C6</f>
        <v>123456789</v>
      </c>
      <c r="D6" s="561" t="s">
        <v>135</v>
      </c>
      <c r="E6" s="578">
        <f>'T1A - Site Summary'!H22</f>
        <v>38760</v>
      </c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</row>
    <row r="7" spans="1:25" ht="13.5" thickBot="1" x14ac:dyDescent="0.25">
      <c r="A7" s="562"/>
      <c r="B7" s="562"/>
      <c r="C7" s="563"/>
      <c r="D7" s="563"/>
      <c r="E7" s="563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</row>
    <row r="8" spans="1:25" ht="13.5" thickBot="1" x14ac:dyDescent="0.25">
      <c r="A8" s="552" t="s">
        <v>150</v>
      </c>
      <c r="B8" s="568" t="s">
        <v>289</v>
      </c>
      <c r="C8" s="660" t="s">
        <v>376</v>
      </c>
      <c r="D8" s="661"/>
      <c r="E8" s="661"/>
      <c r="F8" s="662"/>
      <c r="G8" s="663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</row>
    <row r="9" spans="1:25" x14ac:dyDescent="0.2">
      <c r="A9" s="564"/>
      <c r="B9" s="567"/>
      <c r="C9" s="656"/>
      <c r="D9" s="656"/>
      <c r="E9" s="656"/>
      <c r="F9" s="639"/>
      <c r="G9" s="657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</row>
    <row r="10" spans="1:25" x14ac:dyDescent="0.2">
      <c r="A10" s="564"/>
      <c r="B10" s="566"/>
      <c r="C10" s="658"/>
      <c r="D10" s="658"/>
      <c r="E10" s="658"/>
      <c r="F10" s="640"/>
      <c r="G10" s="651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</row>
    <row r="11" spans="1:25" x14ac:dyDescent="0.2">
      <c r="A11" s="564"/>
      <c r="B11" s="566"/>
      <c r="C11" s="656"/>
      <c r="D11" s="656"/>
      <c r="E11" s="656"/>
      <c r="F11" s="639"/>
      <c r="G11" s="657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</row>
    <row r="12" spans="1:25" x14ac:dyDescent="0.2">
      <c r="A12" s="564"/>
      <c r="B12" s="566"/>
      <c r="C12" s="658"/>
      <c r="D12" s="658"/>
      <c r="E12" s="658"/>
      <c r="F12" s="640"/>
      <c r="G12" s="651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</row>
    <row r="13" spans="1:25" x14ac:dyDescent="0.2">
      <c r="A13" s="564"/>
      <c r="B13" s="566"/>
      <c r="C13" s="656"/>
      <c r="D13" s="656"/>
      <c r="E13" s="656"/>
      <c r="F13" s="639"/>
      <c r="G13" s="657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</row>
    <row r="14" spans="1:25" x14ac:dyDescent="0.2">
      <c r="A14" s="564"/>
      <c r="B14" s="566"/>
      <c r="C14" s="658"/>
      <c r="D14" s="658"/>
      <c r="E14" s="658"/>
      <c r="F14" s="640"/>
      <c r="G14" s="651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</row>
    <row r="15" spans="1:25" x14ac:dyDescent="0.2">
      <c r="A15" s="564"/>
      <c r="B15" s="566"/>
      <c r="C15" s="656"/>
      <c r="D15" s="656"/>
      <c r="E15" s="656"/>
      <c r="F15" s="639"/>
      <c r="G15" s="657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</row>
    <row r="16" spans="1:25" x14ac:dyDescent="0.2">
      <c r="A16" s="564"/>
      <c r="B16" s="566"/>
      <c r="C16" s="658"/>
      <c r="D16" s="658"/>
      <c r="E16" s="658"/>
      <c r="F16" s="640"/>
      <c r="G16" s="651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</row>
    <row r="17" spans="1:7" x14ac:dyDescent="0.2">
      <c r="A17" s="564"/>
      <c r="B17" s="566"/>
      <c r="C17" s="656"/>
      <c r="D17" s="656"/>
      <c r="E17" s="656"/>
      <c r="F17" s="639"/>
      <c r="G17" s="657"/>
    </row>
    <row r="18" spans="1:7" x14ac:dyDescent="0.2">
      <c r="A18" s="564"/>
      <c r="B18" s="566"/>
      <c r="C18" s="658"/>
      <c r="D18" s="658"/>
      <c r="E18" s="658"/>
      <c r="F18" s="640"/>
      <c r="G18" s="651"/>
    </row>
    <row r="19" spans="1:7" x14ac:dyDescent="0.2">
      <c r="A19" s="564"/>
      <c r="B19" s="566"/>
      <c r="C19" s="656"/>
      <c r="D19" s="656"/>
      <c r="E19" s="656"/>
      <c r="F19" s="639"/>
      <c r="G19" s="657"/>
    </row>
    <row r="20" spans="1:7" x14ac:dyDescent="0.2">
      <c r="A20" s="564"/>
      <c r="B20" s="566"/>
      <c r="C20" s="658"/>
      <c r="D20" s="658"/>
      <c r="E20" s="658"/>
      <c r="F20" s="640"/>
      <c r="G20" s="651"/>
    </row>
    <row r="21" spans="1:7" x14ac:dyDescent="0.2">
      <c r="A21" s="564"/>
      <c r="B21" s="566"/>
      <c r="C21" s="656"/>
      <c r="D21" s="656"/>
      <c r="E21" s="656"/>
      <c r="F21" s="639"/>
      <c r="G21" s="657"/>
    </row>
    <row r="22" spans="1:7" x14ac:dyDescent="0.2">
      <c r="A22" s="564"/>
      <c r="B22" s="566"/>
      <c r="C22" s="658"/>
      <c r="D22" s="658"/>
      <c r="E22" s="658"/>
      <c r="F22" s="640"/>
      <c r="G22" s="651"/>
    </row>
    <row r="23" spans="1:7" x14ac:dyDescent="0.2">
      <c r="A23" s="564"/>
      <c r="B23" s="566"/>
      <c r="C23" s="656"/>
      <c r="D23" s="656"/>
      <c r="E23" s="656"/>
      <c r="F23" s="639"/>
      <c r="G23" s="657"/>
    </row>
    <row r="24" spans="1:7" x14ac:dyDescent="0.2">
      <c r="A24" s="564"/>
      <c r="B24" s="566"/>
      <c r="C24" s="658"/>
      <c r="D24" s="658"/>
      <c r="E24" s="658"/>
      <c r="F24" s="640"/>
      <c r="G24" s="651"/>
    </row>
    <row r="25" spans="1:7" x14ac:dyDescent="0.2">
      <c r="A25" s="564"/>
      <c r="B25" s="566"/>
      <c r="C25" s="656"/>
      <c r="D25" s="656"/>
      <c r="E25" s="656"/>
      <c r="F25" s="639"/>
      <c r="G25" s="657"/>
    </row>
    <row r="26" spans="1:7" x14ac:dyDescent="0.2">
      <c r="A26" s="564"/>
      <c r="B26" s="566"/>
      <c r="C26" s="658"/>
      <c r="D26" s="658"/>
      <c r="E26" s="658"/>
      <c r="F26" s="640"/>
      <c r="G26" s="651"/>
    </row>
    <row r="27" spans="1:7" x14ac:dyDescent="0.2">
      <c r="A27" s="564"/>
      <c r="B27" s="566"/>
      <c r="C27" s="656"/>
      <c r="D27" s="656"/>
      <c r="E27" s="656"/>
      <c r="F27" s="639"/>
      <c r="G27" s="657"/>
    </row>
    <row r="28" spans="1:7" x14ac:dyDescent="0.2">
      <c r="A28" s="564"/>
      <c r="B28" s="566"/>
      <c r="C28" s="658"/>
      <c r="D28" s="658"/>
      <c r="E28" s="658"/>
      <c r="F28" s="640"/>
      <c r="G28" s="651"/>
    </row>
    <row r="29" spans="1:7" x14ac:dyDescent="0.2">
      <c r="A29" s="564"/>
      <c r="B29" s="566"/>
      <c r="C29" s="656"/>
      <c r="D29" s="656"/>
      <c r="E29" s="656"/>
      <c r="F29" s="639"/>
      <c r="G29" s="657"/>
    </row>
    <row r="30" spans="1:7" x14ac:dyDescent="0.2">
      <c r="A30" s="564"/>
      <c r="B30" s="566"/>
      <c r="C30" s="658"/>
      <c r="D30" s="658"/>
      <c r="E30" s="658"/>
      <c r="F30" s="640"/>
      <c r="G30" s="651"/>
    </row>
    <row r="31" spans="1:7" x14ac:dyDescent="0.2">
      <c r="A31" s="564"/>
      <c r="B31" s="566"/>
      <c r="C31" s="656"/>
      <c r="D31" s="656"/>
      <c r="E31" s="656"/>
      <c r="F31" s="639"/>
      <c r="G31" s="657"/>
    </row>
    <row r="32" spans="1:7" x14ac:dyDescent="0.2">
      <c r="A32" s="564"/>
      <c r="B32" s="566"/>
      <c r="C32" s="658"/>
      <c r="D32" s="658"/>
      <c r="E32" s="658"/>
      <c r="F32" s="640"/>
      <c r="G32" s="651"/>
    </row>
    <row r="33" spans="1:7" x14ac:dyDescent="0.2">
      <c r="A33" s="564"/>
      <c r="B33" s="566"/>
      <c r="C33" s="656"/>
      <c r="D33" s="656"/>
      <c r="E33" s="656"/>
      <c r="F33" s="639"/>
      <c r="G33" s="657"/>
    </row>
    <row r="34" spans="1:7" x14ac:dyDescent="0.2">
      <c r="A34" s="564"/>
      <c r="B34" s="566"/>
      <c r="C34" s="658"/>
      <c r="D34" s="658"/>
      <c r="E34" s="658"/>
      <c r="F34" s="640"/>
      <c r="G34" s="651"/>
    </row>
    <row r="35" spans="1:7" x14ac:dyDescent="0.2">
      <c r="A35" s="564"/>
      <c r="B35" s="566"/>
      <c r="C35" s="656"/>
      <c r="D35" s="656"/>
      <c r="E35" s="656"/>
      <c r="F35" s="639"/>
      <c r="G35" s="657"/>
    </row>
    <row r="36" spans="1:7" x14ac:dyDescent="0.2">
      <c r="A36" s="564"/>
      <c r="B36" s="566"/>
      <c r="C36" s="658"/>
      <c r="D36" s="658"/>
      <c r="E36" s="658"/>
      <c r="F36" s="640"/>
      <c r="G36" s="651"/>
    </row>
    <row r="37" spans="1:7" x14ac:dyDescent="0.2">
      <c r="A37" s="564"/>
      <c r="B37" s="566"/>
      <c r="C37" s="659"/>
      <c r="D37" s="658"/>
      <c r="E37" s="658"/>
      <c r="F37" s="640"/>
      <c r="G37" s="651"/>
    </row>
  </sheetData>
  <mergeCells count="30">
    <mergeCell ref="C16:G16"/>
    <mergeCell ref="C17:G17"/>
    <mergeCell ref="C8:G8"/>
    <mergeCell ref="C11:G11"/>
    <mergeCell ref="C12:G12"/>
    <mergeCell ref="C13:G13"/>
    <mergeCell ref="C14:G14"/>
    <mergeCell ref="C15:G15"/>
    <mergeCell ref="C9:G9"/>
    <mergeCell ref="C10:G10"/>
    <mergeCell ref="C31:G31"/>
    <mergeCell ref="C24:G24"/>
    <mergeCell ref="C25:G25"/>
    <mergeCell ref="C18:G18"/>
    <mergeCell ref="C19:G19"/>
    <mergeCell ref="C20:G20"/>
    <mergeCell ref="C21:G21"/>
    <mergeCell ref="C22:G22"/>
    <mergeCell ref="C23:G23"/>
    <mergeCell ref="C26:G26"/>
    <mergeCell ref="C27:G27"/>
    <mergeCell ref="C28:G28"/>
    <mergeCell ref="C29:G29"/>
    <mergeCell ref="C30:G30"/>
    <mergeCell ref="C35:G35"/>
    <mergeCell ref="C36:G36"/>
    <mergeCell ref="C37:G37"/>
    <mergeCell ref="C32:G32"/>
    <mergeCell ref="C33:G33"/>
    <mergeCell ref="C34:G34"/>
  </mergeCells>
  <phoneticPr fontId="1" type="noConversion"/>
  <pageMargins left="0.75" right="0.75" top="1" bottom="1" header="0.5" footer="0.5"/>
  <pageSetup orientation="landscape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showZeros="0" view="pageLayout" topLeftCell="D1" zoomScaleNormal="100" workbookViewId="0">
      <selection sqref="A1:IV1"/>
    </sheetView>
  </sheetViews>
  <sheetFormatPr defaultRowHeight="12.75" x14ac:dyDescent="0.2"/>
  <cols>
    <col min="1" max="1" width="8.7109375" style="30" customWidth="1"/>
    <col min="2" max="2" width="12.85546875" style="31" customWidth="1"/>
    <col min="3" max="3" width="10.140625" style="31" customWidth="1"/>
    <col min="4" max="4" width="9.5703125" style="31" customWidth="1"/>
    <col min="5" max="5" width="11.5703125" style="31" customWidth="1"/>
    <col min="6" max="6" width="7.42578125" style="32" customWidth="1"/>
    <col min="7" max="7" width="11" style="33" customWidth="1"/>
    <col min="8" max="8" width="13.28515625" style="34" customWidth="1"/>
    <col min="9" max="9" width="13.85546875" style="34" customWidth="1"/>
    <col min="10" max="10" width="9.28515625" style="34" customWidth="1"/>
    <col min="11" max="11" width="18.5703125" style="34" customWidth="1"/>
    <col min="12" max="12" width="9.140625" style="35"/>
    <col min="13" max="13" width="9.28515625" style="35" customWidth="1"/>
    <col min="14" max="14" width="5.7109375" style="36" customWidth="1"/>
    <col min="15" max="15" width="8.5703125" style="36" customWidth="1"/>
    <col min="16" max="17" width="7" style="37" customWidth="1"/>
    <col min="18" max="16384" width="9.140625" style="38"/>
  </cols>
  <sheetData>
    <row r="1" spans="1:17" ht="9.9499999999999993" customHeight="1" x14ac:dyDescent="0.2"/>
    <row r="2" spans="1:17" s="44" customFormat="1" ht="19.5" x14ac:dyDescent="0.35">
      <c r="A2" s="39" t="s">
        <v>209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2"/>
      <c r="M2" s="42"/>
      <c r="N2" s="43"/>
      <c r="O2" s="43"/>
      <c r="P2" s="43"/>
      <c r="Q2" s="43"/>
    </row>
    <row r="3" spans="1:17" x14ac:dyDescent="0.2">
      <c r="A3" s="45"/>
      <c r="B3" s="46"/>
      <c r="C3" s="47"/>
      <c r="D3" s="46"/>
      <c r="E3" s="48"/>
      <c r="F3" s="49"/>
      <c r="G3" s="48"/>
      <c r="H3" s="48"/>
      <c r="I3" s="48"/>
      <c r="J3" s="48"/>
      <c r="L3" s="52" t="s">
        <v>180</v>
      </c>
      <c r="M3" s="50"/>
      <c r="N3" s="53" t="s">
        <v>11</v>
      </c>
      <c r="O3" s="54" t="s">
        <v>12</v>
      </c>
      <c r="P3" s="54" t="s">
        <v>13</v>
      </c>
    </row>
    <row r="4" spans="1:17" x14ac:dyDescent="0.2">
      <c r="A4" s="55" t="s">
        <v>0</v>
      </c>
      <c r="B4" s="46"/>
      <c r="C4" s="56" t="str">
        <f>'T1A - Site Summary'!C3</f>
        <v>DEP BMC</v>
      </c>
      <c r="D4" s="56"/>
      <c r="E4" s="56"/>
      <c r="F4" s="57"/>
      <c r="G4" s="592" t="s">
        <v>135</v>
      </c>
      <c r="H4" s="664">
        <f>'T1A - Site Summary'!H22</f>
        <v>38760</v>
      </c>
      <c r="I4" s="664"/>
      <c r="J4" s="59"/>
      <c r="K4" s="59"/>
      <c r="L4" s="60"/>
      <c r="M4" s="60"/>
      <c r="N4" s="53">
        <v>1</v>
      </c>
      <c r="O4" s="54" t="s">
        <v>14</v>
      </c>
      <c r="P4" s="54" t="s">
        <v>14</v>
      </c>
    </row>
    <row r="5" spans="1:17" ht="13.7" customHeight="1" x14ac:dyDescent="0.2">
      <c r="A5" s="61" t="s">
        <v>9</v>
      </c>
      <c r="B5" s="46"/>
      <c r="C5" s="62">
        <f>'T1A - Site Summary'!C6</f>
        <v>123456789</v>
      </c>
      <c r="D5" s="56"/>
      <c r="E5" s="56"/>
      <c r="F5" s="57"/>
      <c r="G5" s="58"/>
      <c r="H5" s="59"/>
      <c r="I5" s="59"/>
      <c r="J5" s="59"/>
      <c r="K5" s="59"/>
      <c r="L5" s="60"/>
      <c r="M5" s="60"/>
      <c r="N5" s="54">
        <v>2</v>
      </c>
      <c r="O5" s="54" t="s">
        <v>15</v>
      </c>
      <c r="P5" s="53" t="s">
        <v>14</v>
      </c>
    </row>
    <row r="6" spans="1:17" ht="13.7" customHeight="1" x14ac:dyDescent="0.2">
      <c r="A6" s="61"/>
      <c r="B6" s="46"/>
      <c r="C6" s="46"/>
      <c r="D6" s="46"/>
      <c r="E6" s="46"/>
      <c r="F6" s="64"/>
      <c r="G6" s="58"/>
      <c r="H6" s="59"/>
      <c r="I6" s="59"/>
      <c r="J6" s="59"/>
      <c r="K6" s="59"/>
      <c r="L6" s="60"/>
      <c r="M6" s="60"/>
      <c r="N6" s="54">
        <v>3</v>
      </c>
      <c r="O6" s="54" t="s">
        <v>15</v>
      </c>
      <c r="P6" s="53" t="s">
        <v>15</v>
      </c>
    </row>
    <row r="7" spans="1:17" ht="13.7" customHeight="1" thickBot="1" x14ac:dyDescent="0.25">
      <c r="A7" s="61"/>
      <c r="B7" s="65" t="s">
        <v>16</v>
      </c>
      <c r="C7" s="66">
        <v>5</v>
      </c>
      <c r="D7" s="46" t="s">
        <v>183</v>
      </c>
      <c r="E7" s="46"/>
      <c r="F7" s="64"/>
      <c r="G7" s="58"/>
      <c r="H7" s="59"/>
      <c r="I7" s="59"/>
      <c r="J7" s="59"/>
      <c r="K7" s="59"/>
      <c r="L7" s="60"/>
      <c r="M7" s="60"/>
      <c r="N7" s="54">
        <v>4</v>
      </c>
      <c r="O7" s="54" t="s">
        <v>14</v>
      </c>
      <c r="P7" s="53" t="s">
        <v>15</v>
      </c>
    </row>
    <row r="8" spans="1:17" ht="13.7" customHeight="1" thickBot="1" x14ac:dyDescent="0.25">
      <c r="A8" s="45"/>
      <c r="B8" s="46"/>
      <c r="C8" s="46"/>
      <c r="D8" s="46"/>
      <c r="E8" s="46"/>
      <c r="G8" s="67" t="s">
        <v>17</v>
      </c>
      <c r="H8" s="48"/>
      <c r="I8" s="48"/>
      <c r="J8" s="48"/>
      <c r="K8" s="48"/>
      <c r="L8" s="50"/>
      <c r="M8" s="50"/>
      <c r="N8" s="51"/>
      <c r="O8" s="68"/>
      <c r="P8" s="51"/>
      <c r="Q8" s="63"/>
    </row>
    <row r="9" spans="1:17" s="76" customFormat="1" ht="10.5" x14ac:dyDescent="0.15">
      <c r="A9" s="69" t="s">
        <v>18</v>
      </c>
      <c r="B9" s="70" t="s">
        <v>19</v>
      </c>
      <c r="C9" s="71" t="s">
        <v>20</v>
      </c>
      <c r="D9" s="70" t="s">
        <v>21</v>
      </c>
      <c r="E9" s="72" t="s">
        <v>22</v>
      </c>
      <c r="F9" s="73" t="s">
        <v>23</v>
      </c>
      <c r="G9" s="72" t="s">
        <v>24</v>
      </c>
      <c r="H9" s="74" t="s">
        <v>25</v>
      </c>
      <c r="I9" s="74" t="s">
        <v>25</v>
      </c>
      <c r="J9" s="74" t="s">
        <v>26</v>
      </c>
      <c r="K9" s="74" t="s">
        <v>106</v>
      </c>
      <c r="L9" s="75" t="s">
        <v>27</v>
      </c>
      <c r="M9" s="75" t="s">
        <v>27</v>
      </c>
      <c r="N9" s="339" t="s">
        <v>28</v>
      </c>
      <c r="O9" s="340"/>
      <c r="P9" s="505" t="s">
        <v>182</v>
      </c>
      <c r="Q9" s="508"/>
    </row>
    <row r="10" spans="1:17" s="76" customFormat="1" ht="12.75" customHeight="1" thickBot="1" x14ac:dyDescent="0.2">
      <c r="A10" s="77" t="s">
        <v>7</v>
      </c>
      <c r="B10" s="78" t="s">
        <v>29</v>
      </c>
      <c r="C10" s="79" t="s">
        <v>30</v>
      </c>
      <c r="D10" s="78" t="s">
        <v>31</v>
      </c>
      <c r="E10" s="80" t="s">
        <v>32</v>
      </c>
      <c r="F10" s="81" t="s">
        <v>33</v>
      </c>
      <c r="G10" s="82" t="s">
        <v>31</v>
      </c>
      <c r="H10" s="78" t="s">
        <v>34</v>
      </c>
      <c r="I10" s="83" t="s">
        <v>35</v>
      </c>
      <c r="J10" s="79" t="s">
        <v>36</v>
      </c>
      <c r="K10" s="79" t="s">
        <v>107</v>
      </c>
      <c r="L10" s="84" t="s">
        <v>37</v>
      </c>
      <c r="M10" s="84" t="s">
        <v>38</v>
      </c>
      <c r="N10" s="85" t="s">
        <v>39</v>
      </c>
      <c r="O10" s="85" t="s">
        <v>40</v>
      </c>
      <c r="P10" s="85" t="s">
        <v>181</v>
      </c>
      <c r="Q10" s="506"/>
    </row>
    <row r="11" spans="1:17" s="93" customFormat="1" ht="9.75" customHeight="1" x14ac:dyDescent="0.15">
      <c r="A11" s="543">
        <v>38780</v>
      </c>
      <c r="B11" s="544">
        <f>A11-A11</f>
        <v>0</v>
      </c>
      <c r="C11" s="544">
        <f>(A11-A$11)</f>
        <v>0</v>
      </c>
      <c r="D11" s="544"/>
      <c r="E11" s="544"/>
      <c r="F11" s="579">
        <v>0</v>
      </c>
      <c r="G11" s="580">
        <f>D11</f>
        <v>0</v>
      </c>
      <c r="H11" s="581">
        <v>0</v>
      </c>
      <c r="I11" s="89">
        <v>0</v>
      </c>
      <c r="J11" s="582"/>
      <c r="K11" s="582"/>
      <c r="L11" s="89">
        <v>0</v>
      </c>
      <c r="M11" s="89">
        <v>0</v>
      </c>
      <c r="N11" s="583"/>
      <c r="O11" s="583">
        <f>N11</f>
        <v>0</v>
      </c>
      <c r="P11" s="545"/>
      <c r="Q11" s="507"/>
    </row>
    <row r="12" spans="1:17" s="93" customFormat="1" ht="10.5" x14ac:dyDescent="0.15">
      <c r="A12" s="86">
        <v>38782</v>
      </c>
      <c r="B12" s="87">
        <f>IF(A12="","",(A12-A11))</f>
        <v>2</v>
      </c>
      <c r="C12" s="360">
        <f>IF(A12="","",(A12-A$11))</f>
        <v>2</v>
      </c>
      <c r="D12" s="87">
        <v>100</v>
      </c>
      <c r="E12" s="87">
        <v>5</v>
      </c>
      <c r="F12" s="362">
        <f>IF(A12="","",(D12/(1440*B12)))</f>
        <v>3.4722222222222224E-2</v>
      </c>
      <c r="G12" s="360">
        <f>IF($A12="","",SUM(G11+D12))</f>
        <v>100</v>
      </c>
      <c r="H12" s="94">
        <f>IF($A12="","",(D12/$C$7)/(B12*1440))</f>
        <v>6.9444444444444441E-3</v>
      </c>
      <c r="I12" s="94">
        <f>IF(A12="","",(G12/$C$7)/(C12*1440))</f>
        <v>6.9444444444444441E-3</v>
      </c>
      <c r="J12" s="90">
        <v>50</v>
      </c>
      <c r="K12" s="90">
        <v>24</v>
      </c>
      <c r="L12" s="94">
        <f>IF($A12="","",(J12-J11)/(B12*K12))</f>
        <v>1.0416666666666667</v>
      </c>
      <c r="M12" s="94">
        <f>IF($A12="","",(J12-$J$11)/(SUMPRODUCT($B$11:B12*$K$11:K12)))</f>
        <v>1.0416666666666667</v>
      </c>
      <c r="N12" s="91">
        <v>5</v>
      </c>
      <c r="O12" s="91">
        <f>IF(A12="","",SUM(O11+N12))</f>
        <v>5</v>
      </c>
      <c r="P12" s="92"/>
      <c r="Q12" s="507"/>
    </row>
    <row r="13" spans="1:17" s="93" customFormat="1" ht="10.5" x14ac:dyDescent="0.15">
      <c r="A13" s="86">
        <v>38784</v>
      </c>
      <c r="B13" s="87">
        <f>IF(A13="","",(A13-A12))</f>
        <v>2</v>
      </c>
      <c r="C13" s="361">
        <f>IF(A13="","",(A13-A$11))</f>
        <v>4</v>
      </c>
      <c r="D13" s="87">
        <v>100</v>
      </c>
      <c r="E13" s="87">
        <v>5</v>
      </c>
      <c r="F13" s="363">
        <f t="shared" ref="F13:F65" si="0">IF(A13="","",(D13/(1440*B13)))</f>
        <v>3.4722222222222224E-2</v>
      </c>
      <c r="G13" s="361">
        <f t="shared" ref="G13:G65" si="1">IF($A13="","",SUM(G12+D13))</f>
        <v>200</v>
      </c>
      <c r="H13" s="94">
        <f t="shared" ref="H13:H65" si="2">IF($A13="","",(D13/$C$7)/(B13*1440))</f>
        <v>6.9444444444444441E-3</v>
      </c>
      <c r="I13" s="88">
        <f>IF(A13="","",(G13/$C$7)/(C13*1440))</f>
        <v>6.9444444444444441E-3</v>
      </c>
      <c r="J13" s="90">
        <v>75</v>
      </c>
      <c r="K13" s="90">
        <v>24</v>
      </c>
      <c r="L13" s="94">
        <f>IF($A13="","",(J13-J12)/(B13*K13))</f>
        <v>0.52083333333333337</v>
      </c>
      <c r="M13" s="94">
        <f>IF($A13="","",(J13-$J$11)/(SUMPRODUCT($B$11:B13*$K$11:K13)))</f>
        <v>0.78125</v>
      </c>
      <c r="N13" s="91"/>
      <c r="O13" s="91">
        <f>IF(A13="","",SUM(O12+N13))</f>
        <v>5</v>
      </c>
      <c r="P13" s="92"/>
      <c r="Q13" s="507"/>
    </row>
    <row r="14" spans="1:17" s="93" customFormat="1" ht="10.5" x14ac:dyDescent="0.15">
      <c r="A14" s="86">
        <v>38786</v>
      </c>
      <c r="B14" s="360">
        <f>IF(A14="","",(A14-A13))</f>
        <v>2</v>
      </c>
      <c r="C14" s="361">
        <f>IF(A14="","",(A14-A$11))</f>
        <v>6</v>
      </c>
      <c r="D14" s="87">
        <v>100</v>
      </c>
      <c r="E14" s="87">
        <v>5</v>
      </c>
      <c r="F14" s="363">
        <f t="shared" si="0"/>
        <v>3.4722222222222224E-2</v>
      </c>
      <c r="G14" s="361">
        <f t="shared" si="1"/>
        <v>300</v>
      </c>
      <c r="H14" s="94">
        <f t="shared" si="2"/>
        <v>6.9444444444444441E-3</v>
      </c>
      <c r="I14" s="88">
        <f>IF(A14="","",(G14/$C$7)/(C14*1440))</f>
        <v>6.9444444444444441E-3</v>
      </c>
      <c r="J14" s="90">
        <v>100</v>
      </c>
      <c r="K14" s="90">
        <v>24</v>
      </c>
      <c r="L14" s="94">
        <f>IF($A14="","",(J14-J13)/(B14*K14))</f>
        <v>0.52083333333333337</v>
      </c>
      <c r="M14" s="94">
        <f>IF($A14="","",(J14-$J$11)/(SUMPRODUCT($B$11:B14*$K$11:K14)))</f>
        <v>0.69444444444444442</v>
      </c>
      <c r="N14" s="91"/>
      <c r="O14" s="91">
        <f>IF(A14="","",SUM(O13+N14))</f>
        <v>5</v>
      </c>
      <c r="P14" s="92"/>
      <c r="Q14" s="507"/>
    </row>
    <row r="15" spans="1:17" s="93" customFormat="1" ht="10.5" x14ac:dyDescent="0.15">
      <c r="A15" s="86"/>
      <c r="B15" s="361" t="str">
        <f>IF(A15="","",(A15-A14))</f>
        <v/>
      </c>
      <c r="C15" s="361" t="str">
        <f>IF(A15="","",(A15-A$11))</f>
        <v/>
      </c>
      <c r="D15" s="87"/>
      <c r="E15" s="87"/>
      <c r="F15" s="363" t="str">
        <f t="shared" si="0"/>
        <v/>
      </c>
      <c r="G15" s="361" t="str">
        <f t="shared" si="1"/>
        <v/>
      </c>
      <c r="H15" s="94" t="str">
        <f t="shared" si="2"/>
        <v/>
      </c>
      <c r="I15" s="88" t="str">
        <f>IF(A15="","",(G15/$C$7)/(C15*1440))</f>
        <v/>
      </c>
      <c r="J15" s="90"/>
      <c r="K15" s="90"/>
      <c r="L15" s="94" t="str">
        <f>IF($A15="","",(J15-J14)/(B15*K15))</f>
        <v/>
      </c>
      <c r="M15" s="94" t="str">
        <f>IF($A15="","",(J15-$J$11)/(SUMPRODUCT($B$11:B15*$K$11:K15)))</f>
        <v/>
      </c>
      <c r="N15" s="91"/>
      <c r="O15" s="91" t="str">
        <f>IF(A15="","",SUM(O14+N15))</f>
        <v/>
      </c>
      <c r="P15" s="92"/>
      <c r="Q15" s="507"/>
    </row>
    <row r="16" spans="1:17" s="76" customFormat="1" ht="10.5" x14ac:dyDescent="0.15">
      <c r="A16" s="86"/>
      <c r="B16" s="361" t="str">
        <f t="shared" ref="B16:B65" si="3">IF(A16="","",(A16-A15))</f>
        <v/>
      </c>
      <c r="C16" s="361" t="str">
        <f t="shared" ref="C16:C65" si="4">IF(A16="","",(A16-A$11))</f>
        <v/>
      </c>
      <c r="D16" s="87"/>
      <c r="E16" s="87"/>
      <c r="F16" s="363" t="str">
        <f t="shared" si="0"/>
        <v/>
      </c>
      <c r="G16" s="361" t="str">
        <f t="shared" si="1"/>
        <v/>
      </c>
      <c r="H16" s="94" t="str">
        <f t="shared" si="2"/>
        <v/>
      </c>
      <c r="I16" s="88" t="str">
        <f t="shared" ref="I16:I65" si="5">IF(A16="","",(G16/$C$7)/(C16*1440))</f>
        <v/>
      </c>
      <c r="J16" s="90"/>
      <c r="K16" s="90"/>
      <c r="L16" s="94" t="str">
        <f t="shared" ref="L16:L65" si="6">IF($A16="","",(J16-J15)/(B16*K16))</f>
        <v/>
      </c>
      <c r="M16" s="94" t="str">
        <f>IF($A16="","",(J16-$J$11)/(SUMPRODUCT($B$11:B16*$K$11:K16)))</f>
        <v/>
      </c>
      <c r="N16" s="91"/>
      <c r="O16" s="91" t="str">
        <f t="shared" ref="O16:O65" si="7">IF(A16="","",SUM(O15+N16))</f>
        <v/>
      </c>
      <c r="P16" s="92"/>
      <c r="Q16" s="507"/>
    </row>
    <row r="17" spans="1:17" s="76" customFormat="1" ht="10.5" x14ac:dyDescent="0.15">
      <c r="A17" s="86"/>
      <c r="B17" s="361" t="str">
        <f t="shared" si="3"/>
        <v/>
      </c>
      <c r="C17" s="361" t="str">
        <f t="shared" si="4"/>
        <v/>
      </c>
      <c r="D17" s="87"/>
      <c r="E17" s="87"/>
      <c r="F17" s="363" t="str">
        <f t="shared" si="0"/>
        <v/>
      </c>
      <c r="G17" s="361" t="str">
        <f t="shared" si="1"/>
        <v/>
      </c>
      <c r="H17" s="94" t="str">
        <f t="shared" si="2"/>
        <v/>
      </c>
      <c r="I17" s="88" t="str">
        <f t="shared" si="5"/>
        <v/>
      </c>
      <c r="J17" s="90"/>
      <c r="K17" s="90"/>
      <c r="L17" s="94" t="str">
        <f t="shared" si="6"/>
        <v/>
      </c>
      <c r="M17" s="94" t="str">
        <f>IF($A17="","",(J17-$J$11)/(SUMPRODUCT($B$11:B17*$K$11:K17)))</f>
        <v/>
      </c>
      <c r="N17" s="91"/>
      <c r="O17" s="91" t="str">
        <f t="shared" si="7"/>
        <v/>
      </c>
      <c r="P17" s="92"/>
      <c r="Q17" s="507"/>
    </row>
    <row r="18" spans="1:17" s="76" customFormat="1" ht="10.5" x14ac:dyDescent="0.15">
      <c r="A18" s="86"/>
      <c r="B18" s="361" t="str">
        <f t="shared" si="3"/>
        <v/>
      </c>
      <c r="C18" s="361" t="str">
        <f t="shared" si="4"/>
        <v/>
      </c>
      <c r="D18" s="87"/>
      <c r="E18" s="87"/>
      <c r="F18" s="363" t="str">
        <f t="shared" si="0"/>
        <v/>
      </c>
      <c r="G18" s="361" t="str">
        <f t="shared" si="1"/>
        <v/>
      </c>
      <c r="H18" s="94" t="str">
        <f t="shared" si="2"/>
        <v/>
      </c>
      <c r="I18" s="88" t="str">
        <f t="shared" si="5"/>
        <v/>
      </c>
      <c r="J18" s="90"/>
      <c r="K18" s="90"/>
      <c r="L18" s="94" t="str">
        <f t="shared" si="6"/>
        <v/>
      </c>
      <c r="M18" s="94" t="str">
        <f>IF($A18="","",(J18-$J$11)/(SUMPRODUCT($B$11:B18*$K$11:K18)))</f>
        <v/>
      </c>
      <c r="N18" s="91"/>
      <c r="O18" s="91" t="str">
        <f t="shared" si="7"/>
        <v/>
      </c>
      <c r="P18" s="92"/>
      <c r="Q18" s="507"/>
    </row>
    <row r="19" spans="1:17" s="76" customFormat="1" ht="10.5" x14ac:dyDescent="0.15">
      <c r="A19" s="86"/>
      <c r="B19" s="361" t="str">
        <f t="shared" si="3"/>
        <v/>
      </c>
      <c r="C19" s="361" t="str">
        <f t="shared" si="4"/>
        <v/>
      </c>
      <c r="D19" s="87"/>
      <c r="E19" s="87"/>
      <c r="F19" s="363" t="str">
        <f t="shared" si="0"/>
        <v/>
      </c>
      <c r="G19" s="361" t="str">
        <f t="shared" si="1"/>
        <v/>
      </c>
      <c r="H19" s="94" t="str">
        <f t="shared" si="2"/>
        <v/>
      </c>
      <c r="I19" s="88" t="str">
        <f t="shared" si="5"/>
        <v/>
      </c>
      <c r="J19" s="90"/>
      <c r="K19" s="90"/>
      <c r="L19" s="94" t="str">
        <f t="shared" si="6"/>
        <v/>
      </c>
      <c r="M19" s="94" t="str">
        <f>IF($A19="","",(J19-$J$11)/(SUMPRODUCT($B$11:B19*$K$11:K19)))</f>
        <v/>
      </c>
      <c r="N19" s="91"/>
      <c r="O19" s="91" t="str">
        <f t="shared" si="7"/>
        <v/>
      </c>
      <c r="P19" s="92"/>
      <c r="Q19" s="507"/>
    </row>
    <row r="20" spans="1:17" s="76" customFormat="1" ht="10.5" x14ac:dyDescent="0.15">
      <c r="A20" s="86"/>
      <c r="B20" s="361" t="str">
        <f t="shared" si="3"/>
        <v/>
      </c>
      <c r="C20" s="361" t="str">
        <f t="shared" si="4"/>
        <v/>
      </c>
      <c r="D20" s="87"/>
      <c r="E20" s="87"/>
      <c r="F20" s="363" t="str">
        <f t="shared" si="0"/>
        <v/>
      </c>
      <c r="G20" s="361" t="str">
        <f t="shared" si="1"/>
        <v/>
      </c>
      <c r="H20" s="94" t="str">
        <f t="shared" si="2"/>
        <v/>
      </c>
      <c r="I20" s="88" t="str">
        <f t="shared" si="5"/>
        <v/>
      </c>
      <c r="J20" s="90"/>
      <c r="K20" s="90"/>
      <c r="L20" s="94" t="str">
        <f t="shared" si="6"/>
        <v/>
      </c>
      <c r="M20" s="94" t="str">
        <f>IF($A20="","",(J20-$J$11)/(SUMPRODUCT($B$11:B20*$K$11:K20)))</f>
        <v/>
      </c>
      <c r="N20" s="91"/>
      <c r="O20" s="91" t="str">
        <f t="shared" si="7"/>
        <v/>
      </c>
      <c r="P20" s="92"/>
      <c r="Q20" s="507"/>
    </row>
    <row r="21" spans="1:17" s="76" customFormat="1" ht="10.5" x14ac:dyDescent="0.15">
      <c r="A21" s="86"/>
      <c r="B21" s="361" t="str">
        <f t="shared" si="3"/>
        <v/>
      </c>
      <c r="C21" s="361" t="str">
        <f t="shared" si="4"/>
        <v/>
      </c>
      <c r="D21" s="87"/>
      <c r="E21" s="87"/>
      <c r="F21" s="363" t="str">
        <f t="shared" si="0"/>
        <v/>
      </c>
      <c r="G21" s="361" t="str">
        <f t="shared" si="1"/>
        <v/>
      </c>
      <c r="H21" s="94" t="str">
        <f t="shared" si="2"/>
        <v/>
      </c>
      <c r="I21" s="88" t="str">
        <f t="shared" si="5"/>
        <v/>
      </c>
      <c r="J21" s="90"/>
      <c r="K21" s="90"/>
      <c r="L21" s="94" t="str">
        <f t="shared" si="6"/>
        <v/>
      </c>
      <c r="M21" s="94" t="str">
        <f>IF($A21="","",(J21-$J$11)/(SUMPRODUCT($B$11:B21*$K$11:K21)))</f>
        <v/>
      </c>
      <c r="N21" s="91"/>
      <c r="O21" s="91" t="str">
        <f t="shared" si="7"/>
        <v/>
      </c>
      <c r="P21" s="92"/>
      <c r="Q21" s="507"/>
    </row>
    <row r="22" spans="1:17" s="76" customFormat="1" ht="10.5" x14ac:dyDescent="0.15">
      <c r="A22" s="86"/>
      <c r="B22" s="361" t="str">
        <f t="shared" si="3"/>
        <v/>
      </c>
      <c r="C22" s="361" t="str">
        <f t="shared" si="4"/>
        <v/>
      </c>
      <c r="D22" s="87"/>
      <c r="E22" s="87"/>
      <c r="F22" s="363" t="str">
        <f t="shared" si="0"/>
        <v/>
      </c>
      <c r="G22" s="361" t="str">
        <f t="shared" si="1"/>
        <v/>
      </c>
      <c r="H22" s="94" t="str">
        <f t="shared" si="2"/>
        <v/>
      </c>
      <c r="I22" s="88" t="str">
        <f t="shared" si="5"/>
        <v/>
      </c>
      <c r="J22" s="90"/>
      <c r="K22" s="90"/>
      <c r="L22" s="94" t="str">
        <f t="shared" si="6"/>
        <v/>
      </c>
      <c r="M22" s="94" t="str">
        <f>IF($A22="","",(J22-$J$11)/(SUMPRODUCT($B$11:B22*$K$11:K22)))</f>
        <v/>
      </c>
      <c r="N22" s="91"/>
      <c r="O22" s="91" t="str">
        <f t="shared" si="7"/>
        <v/>
      </c>
      <c r="P22" s="92"/>
      <c r="Q22" s="507"/>
    </row>
    <row r="23" spans="1:17" s="76" customFormat="1" ht="10.5" x14ac:dyDescent="0.15">
      <c r="A23" s="86"/>
      <c r="B23" s="361" t="str">
        <f t="shared" si="3"/>
        <v/>
      </c>
      <c r="C23" s="361" t="str">
        <f t="shared" si="4"/>
        <v/>
      </c>
      <c r="D23" s="87"/>
      <c r="E23" s="87"/>
      <c r="F23" s="363" t="str">
        <f t="shared" si="0"/>
        <v/>
      </c>
      <c r="G23" s="361" t="str">
        <f t="shared" si="1"/>
        <v/>
      </c>
      <c r="H23" s="94" t="str">
        <f t="shared" si="2"/>
        <v/>
      </c>
      <c r="I23" s="88" t="str">
        <f t="shared" si="5"/>
        <v/>
      </c>
      <c r="J23" s="90"/>
      <c r="K23" s="90"/>
      <c r="L23" s="94" t="str">
        <f t="shared" si="6"/>
        <v/>
      </c>
      <c r="M23" s="94" t="str">
        <f>IF($A23="","",(J23-$J$11)/(SUMPRODUCT($B$11:B23*$K$11:K23)))</f>
        <v/>
      </c>
      <c r="N23" s="91"/>
      <c r="O23" s="91" t="str">
        <f t="shared" si="7"/>
        <v/>
      </c>
      <c r="P23" s="92"/>
      <c r="Q23" s="507"/>
    </row>
    <row r="24" spans="1:17" s="76" customFormat="1" ht="10.5" x14ac:dyDescent="0.15">
      <c r="A24" s="86"/>
      <c r="B24" s="361" t="str">
        <f t="shared" si="3"/>
        <v/>
      </c>
      <c r="C24" s="361" t="str">
        <f t="shared" si="4"/>
        <v/>
      </c>
      <c r="D24" s="87"/>
      <c r="E24" s="87"/>
      <c r="F24" s="363" t="str">
        <f t="shared" si="0"/>
        <v/>
      </c>
      <c r="G24" s="361" t="str">
        <f t="shared" si="1"/>
        <v/>
      </c>
      <c r="H24" s="94" t="str">
        <f t="shared" si="2"/>
        <v/>
      </c>
      <c r="I24" s="88" t="str">
        <f t="shared" si="5"/>
        <v/>
      </c>
      <c r="J24" s="90"/>
      <c r="K24" s="90"/>
      <c r="L24" s="94" t="str">
        <f t="shared" si="6"/>
        <v/>
      </c>
      <c r="M24" s="94" t="str">
        <f>IF($A24="","",(J24-$J$11)/(SUMPRODUCT($B$11:B24*$K$11:K24)))</f>
        <v/>
      </c>
      <c r="N24" s="91"/>
      <c r="O24" s="91" t="str">
        <f t="shared" si="7"/>
        <v/>
      </c>
      <c r="P24" s="92"/>
      <c r="Q24" s="507"/>
    </row>
    <row r="25" spans="1:17" s="76" customFormat="1" ht="10.5" x14ac:dyDescent="0.15">
      <c r="A25" s="86"/>
      <c r="B25" s="361" t="str">
        <f t="shared" si="3"/>
        <v/>
      </c>
      <c r="C25" s="361" t="str">
        <f t="shared" si="4"/>
        <v/>
      </c>
      <c r="D25" s="87"/>
      <c r="E25" s="87"/>
      <c r="F25" s="363" t="str">
        <f t="shared" si="0"/>
        <v/>
      </c>
      <c r="G25" s="361" t="str">
        <f t="shared" si="1"/>
        <v/>
      </c>
      <c r="H25" s="94" t="str">
        <f t="shared" si="2"/>
        <v/>
      </c>
      <c r="I25" s="88" t="str">
        <f t="shared" si="5"/>
        <v/>
      </c>
      <c r="J25" s="90"/>
      <c r="K25" s="90"/>
      <c r="L25" s="94" t="str">
        <f t="shared" si="6"/>
        <v/>
      </c>
      <c r="M25" s="94" t="str">
        <f>IF($A25="","",(J25-$J$11)/(SUMPRODUCT($B$11:B25*$K$11:K25)))</f>
        <v/>
      </c>
      <c r="N25" s="91"/>
      <c r="O25" s="91" t="str">
        <f t="shared" si="7"/>
        <v/>
      </c>
      <c r="P25" s="92"/>
      <c r="Q25" s="507"/>
    </row>
    <row r="26" spans="1:17" s="76" customFormat="1" ht="10.5" x14ac:dyDescent="0.15">
      <c r="A26" s="86"/>
      <c r="B26" s="361" t="str">
        <f t="shared" si="3"/>
        <v/>
      </c>
      <c r="C26" s="361" t="str">
        <f t="shared" si="4"/>
        <v/>
      </c>
      <c r="D26" s="87"/>
      <c r="E26" s="87"/>
      <c r="F26" s="363" t="str">
        <f t="shared" si="0"/>
        <v/>
      </c>
      <c r="G26" s="361" t="str">
        <f t="shared" si="1"/>
        <v/>
      </c>
      <c r="H26" s="94" t="str">
        <f t="shared" si="2"/>
        <v/>
      </c>
      <c r="I26" s="88" t="str">
        <f t="shared" si="5"/>
        <v/>
      </c>
      <c r="J26" s="90"/>
      <c r="K26" s="90"/>
      <c r="L26" s="94" t="str">
        <f t="shared" si="6"/>
        <v/>
      </c>
      <c r="M26" s="94" t="str">
        <f>IF($A26="","",(J26-$J$11)/(SUMPRODUCT($B$11:B26*$K$11:K26)))</f>
        <v/>
      </c>
      <c r="N26" s="91"/>
      <c r="O26" s="91" t="str">
        <f t="shared" si="7"/>
        <v/>
      </c>
      <c r="P26" s="92"/>
      <c r="Q26" s="507"/>
    </row>
    <row r="27" spans="1:17" s="76" customFormat="1" ht="10.5" x14ac:dyDescent="0.15">
      <c r="A27" s="86"/>
      <c r="B27" s="361" t="str">
        <f t="shared" si="3"/>
        <v/>
      </c>
      <c r="C27" s="361" t="str">
        <f t="shared" si="4"/>
        <v/>
      </c>
      <c r="D27" s="87"/>
      <c r="E27" s="87"/>
      <c r="F27" s="363" t="str">
        <f t="shared" si="0"/>
        <v/>
      </c>
      <c r="G27" s="361" t="str">
        <f t="shared" si="1"/>
        <v/>
      </c>
      <c r="H27" s="94" t="str">
        <f t="shared" si="2"/>
        <v/>
      </c>
      <c r="I27" s="88" t="str">
        <f t="shared" si="5"/>
        <v/>
      </c>
      <c r="J27" s="90"/>
      <c r="K27" s="90"/>
      <c r="L27" s="94" t="str">
        <f t="shared" si="6"/>
        <v/>
      </c>
      <c r="M27" s="94" t="str">
        <f>IF($A27="","",(J27-$J$11)/(SUMPRODUCT($B$11:B27*$K$11:K27)))</f>
        <v/>
      </c>
      <c r="N27" s="91"/>
      <c r="O27" s="91" t="str">
        <f t="shared" si="7"/>
        <v/>
      </c>
      <c r="P27" s="92"/>
      <c r="Q27" s="507"/>
    </row>
    <row r="28" spans="1:17" s="76" customFormat="1" ht="10.5" x14ac:dyDescent="0.15">
      <c r="A28" s="86"/>
      <c r="B28" s="361" t="str">
        <f t="shared" si="3"/>
        <v/>
      </c>
      <c r="C28" s="361" t="str">
        <f t="shared" si="4"/>
        <v/>
      </c>
      <c r="D28" s="87"/>
      <c r="E28" s="87"/>
      <c r="F28" s="363" t="str">
        <f t="shared" si="0"/>
        <v/>
      </c>
      <c r="G28" s="361" t="str">
        <f t="shared" si="1"/>
        <v/>
      </c>
      <c r="H28" s="94" t="str">
        <f t="shared" si="2"/>
        <v/>
      </c>
      <c r="I28" s="88" t="str">
        <f t="shared" si="5"/>
        <v/>
      </c>
      <c r="J28" s="90"/>
      <c r="K28" s="90"/>
      <c r="L28" s="94" t="str">
        <f t="shared" si="6"/>
        <v/>
      </c>
      <c r="M28" s="94" t="str">
        <f>IF($A28="","",(J28-$J$11)/(SUMPRODUCT($B$11:B28*$K$11:K28)))</f>
        <v/>
      </c>
      <c r="N28" s="91"/>
      <c r="O28" s="91" t="str">
        <f t="shared" si="7"/>
        <v/>
      </c>
      <c r="P28" s="92"/>
      <c r="Q28" s="507"/>
    </row>
    <row r="29" spans="1:17" s="76" customFormat="1" ht="10.5" x14ac:dyDescent="0.15">
      <c r="A29" s="86"/>
      <c r="B29" s="361" t="str">
        <f t="shared" si="3"/>
        <v/>
      </c>
      <c r="C29" s="361" t="str">
        <f t="shared" si="4"/>
        <v/>
      </c>
      <c r="D29" s="87"/>
      <c r="E29" s="87"/>
      <c r="F29" s="363" t="str">
        <f t="shared" si="0"/>
        <v/>
      </c>
      <c r="G29" s="361" t="str">
        <f t="shared" si="1"/>
        <v/>
      </c>
      <c r="H29" s="94" t="str">
        <f t="shared" si="2"/>
        <v/>
      </c>
      <c r="I29" s="88" t="str">
        <f t="shared" si="5"/>
        <v/>
      </c>
      <c r="J29" s="90"/>
      <c r="K29" s="90"/>
      <c r="L29" s="94" t="str">
        <f t="shared" si="6"/>
        <v/>
      </c>
      <c r="M29" s="94" t="str">
        <f>IF($A29="","",(J29-$J$11)/(SUMPRODUCT($B$11:B29*$K$11:K29)))</f>
        <v/>
      </c>
      <c r="N29" s="91"/>
      <c r="O29" s="91" t="str">
        <f t="shared" si="7"/>
        <v/>
      </c>
      <c r="P29" s="92"/>
      <c r="Q29" s="507"/>
    </row>
    <row r="30" spans="1:17" s="76" customFormat="1" ht="10.5" x14ac:dyDescent="0.15">
      <c r="A30" s="86"/>
      <c r="B30" s="361" t="str">
        <f t="shared" si="3"/>
        <v/>
      </c>
      <c r="C30" s="361" t="str">
        <f t="shared" si="4"/>
        <v/>
      </c>
      <c r="D30" s="87"/>
      <c r="E30" s="87"/>
      <c r="F30" s="363" t="str">
        <f t="shared" si="0"/>
        <v/>
      </c>
      <c r="G30" s="361" t="str">
        <f t="shared" si="1"/>
        <v/>
      </c>
      <c r="H30" s="94" t="str">
        <f t="shared" si="2"/>
        <v/>
      </c>
      <c r="I30" s="88" t="str">
        <f t="shared" si="5"/>
        <v/>
      </c>
      <c r="J30" s="90"/>
      <c r="K30" s="90"/>
      <c r="L30" s="94" t="str">
        <f t="shared" si="6"/>
        <v/>
      </c>
      <c r="M30" s="94" t="str">
        <f>IF($A30="","",(J30-$J$11)/(SUMPRODUCT($B$11:B30*$K$11:K30)))</f>
        <v/>
      </c>
      <c r="N30" s="91"/>
      <c r="O30" s="91" t="str">
        <f t="shared" si="7"/>
        <v/>
      </c>
      <c r="P30" s="92"/>
      <c r="Q30" s="507"/>
    </row>
    <row r="31" spans="1:17" s="76" customFormat="1" ht="10.5" customHeight="1" x14ac:dyDescent="0.15">
      <c r="A31" s="86"/>
      <c r="B31" s="361" t="str">
        <f t="shared" si="3"/>
        <v/>
      </c>
      <c r="C31" s="361" t="str">
        <f t="shared" si="4"/>
        <v/>
      </c>
      <c r="D31" s="87"/>
      <c r="E31" s="87"/>
      <c r="F31" s="363" t="str">
        <f t="shared" si="0"/>
        <v/>
      </c>
      <c r="G31" s="361" t="str">
        <f t="shared" si="1"/>
        <v/>
      </c>
      <c r="H31" s="94" t="str">
        <f t="shared" si="2"/>
        <v/>
      </c>
      <c r="I31" s="88" t="str">
        <f t="shared" si="5"/>
        <v/>
      </c>
      <c r="J31" s="90"/>
      <c r="K31" s="90"/>
      <c r="L31" s="94" t="str">
        <f t="shared" si="6"/>
        <v/>
      </c>
      <c r="M31" s="94" t="str">
        <f>IF($A31="","",(J31-$J$11)/(SUMPRODUCT($B$11:B31*$K$11:K31)))</f>
        <v/>
      </c>
      <c r="N31" s="91"/>
      <c r="O31" s="91" t="str">
        <f t="shared" si="7"/>
        <v/>
      </c>
      <c r="P31" s="92"/>
      <c r="Q31" s="507"/>
    </row>
    <row r="32" spans="1:17" s="76" customFormat="1" ht="10.5" customHeight="1" x14ac:dyDescent="0.15">
      <c r="A32" s="86"/>
      <c r="B32" s="361" t="str">
        <f t="shared" si="3"/>
        <v/>
      </c>
      <c r="C32" s="361" t="str">
        <f t="shared" si="4"/>
        <v/>
      </c>
      <c r="D32" s="87"/>
      <c r="E32" s="87"/>
      <c r="F32" s="363" t="str">
        <f t="shared" si="0"/>
        <v/>
      </c>
      <c r="G32" s="361" t="str">
        <f t="shared" si="1"/>
        <v/>
      </c>
      <c r="H32" s="94" t="str">
        <f t="shared" si="2"/>
        <v/>
      </c>
      <c r="I32" s="88" t="str">
        <f t="shared" si="5"/>
        <v/>
      </c>
      <c r="J32" s="90"/>
      <c r="K32" s="90"/>
      <c r="L32" s="94" t="str">
        <f t="shared" si="6"/>
        <v/>
      </c>
      <c r="M32" s="94" t="str">
        <f>IF($A32="","",(J32-$J$11)/(SUMPRODUCT($B$11:B32*$K$11:K32)))</f>
        <v/>
      </c>
      <c r="N32" s="91"/>
      <c r="O32" s="91" t="str">
        <f t="shared" si="7"/>
        <v/>
      </c>
      <c r="P32" s="92"/>
      <c r="Q32" s="507"/>
    </row>
    <row r="33" spans="1:17" s="76" customFormat="1" ht="10.5" customHeight="1" x14ac:dyDescent="0.15">
      <c r="A33" s="86"/>
      <c r="B33" s="361" t="str">
        <f t="shared" si="3"/>
        <v/>
      </c>
      <c r="C33" s="361" t="str">
        <f t="shared" si="4"/>
        <v/>
      </c>
      <c r="D33" s="87"/>
      <c r="E33" s="87"/>
      <c r="F33" s="363" t="str">
        <f t="shared" si="0"/>
        <v/>
      </c>
      <c r="G33" s="361" t="str">
        <f t="shared" si="1"/>
        <v/>
      </c>
      <c r="H33" s="94" t="str">
        <f t="shared" si="2"/>
        <v/>
      </c>
      <c r="I33" s="88" t="str">
        <f t="shared" si="5"/>
        <v/>
      </c>
      <c r="J33" s="90"/>
      <c r="K33" s="90"/>
      <c r="L33" s="94" t="str">
        <f t="shared" si="6"/>
        <v/>
      </c>
      <c r="M33" s="94" t="str">
        <f>IF($A33="","",(J33-$J$11)/(SUMPRODUCT($B$11:B33*$K$11:K33)))</f>
        <v/>
      </c>
      <c r="N33" s="91"/>
      <c r="O33" s="91" t="str">
        <f t="shared" si="7"/>
        <v/>
      </c>
      <c r="P33" s="92"/>
      <c r="Q33" s="507"/>
    </row>
    <row r="34" spans="1:17" s="76" customFormat="1" ht="10.5" customHeight="1" x14ac:dyDescent="0.15">
      <c r="A34" s="86"/>
      <c r="B34" s="361" t="str">
        <f t="shared" si="3"/>
        <v/>
      </c>
      <c r="C34" s="361" t="str">
        <f t="shared" si="4"/>
        <v/>
      </c>
      <c r="D34" s="87"/>
      <c r="E34" s="87"/>
      <c r="F34" s="363" t="str">
        <f t="shared" si="0"/>
        <v/>
      </c>
      <c r="G34" s="361" t="str">
        <f t="shared" si="1"/>
        <v/>
      </c>
      <c r="H34" s="94" t="str">
        <f t="shared" si="2"/>
        <v/>
      </c>
      <c r="I34" s="88" t="str">
        <f t="shared" si="5"/>
        <v/>
      </c>
      <c r="J34" s="90"/>
      <c r="K34" s="90"/>
      <c r="L34" s="94" t="str">
        <f t="shared" si="6"/>
        <v/>
      </c>
      <c r="M34" s="94" t="str">
        <f>IF($A34="","",(J34-$J$11)/(SUMPRODUCT($B$11:B34*$K$11:K34)))</f>
        <v/>
      </c>
      <c r="N34" s="91"/>
      <c r="O34" s="91" t="str">
        <f t="shared" si="7"/>
        <v/>
      </c>
      <c r="P34" s="92"/>
      <c r="Q34" s="507"/>
    </row>
    <row r="35" spans="1:17" s="76" customFormat="1" ht="10.5" customHeight="1" x14ac:dyDescent="0.15">
      <c r="A35" s="86"/>
      <c r="B35" s="361" t="str">
        <f t="shared" si="3"/>
        <v/>
      </c>
      <c r="C35" s="361" t="str">
        <f t="shared" si="4"/>
        <v/>
      </c>
      <c r="D35" s="87"/>
      <c r="E35" s="87"/>
      <c r="F35" s="363" t="str">
        <f t="shared" si="0"/>
        <v/>
      </c>
      <c r="G35" s="361" t="str">
        <f t="shared" si="1"/>
        <v/>
      </c>
      <c r="H35" s="94" t="str">
        <f t="shared" si="2"/>
        <v/>
      </c>
      <c r="I35" s="88" t="str">
        <f t="shared" si="5"/>
        <v/>
      </c>
      <c r="J35" s="90"/>
      <c r="K35" s="90"/>
      <c r="L35" s="94" t="str">
        <f t="shared" si="6"/>
        <v/>
      </c>
      <c r="M35" s="94" t="str">
        <f>IF($A35="","",(J35-$J$11)/(SUMPRODUCT($B$11:B35*$K$11:K35)))</f>
        <v/>
      </c>
      <c r="N35" s="91"/>
      <c r="O35" s="91" t="str">
        <f t="shared" si="7"/>
        <v/>
      </c>
      <c r="P35" s="92"/>
      <c r="Q35" s="507"/>
    </row>
    <row r="36" spans="1:17" s="76" customFormat="1" ht="10.5" customHeight="1" x14ac:dyDescent="0.15">
      <c r="A36" s="86"/>
      <c r="B36" s="361" t="str">
        <f t="shared" si="3"/>
        <v/>
      </c>
      <c r="C36" s="361" t="str">
        <f t="shared" si="4"/>
        <v/>
      </c>
      <c r="D36" s="87"/>
      <c r="E36" s="87"/>
      <c r="F36" s="363" t="str">
        <f t="shared" si="0"/>
        <v/>
      </c>
      <c r="G36" s="361" t="str">
        <f t="shared" si="1"/>
        <v/>
      </c>
      <c r="H36" s="94" t="str">
        <f t="shared" si="2"/>
        <v/>
      </c>
      <c r="I36" s="88" t="str">
        <f t="shared" si="5"/>
        <v/>
      </c>
      <c r="J36" s="90"/>
      <c r="K36" s="90"/>
      <c r="L36" s="94" t="str">
        <f t="shared" si="6"/>
        <v/>
      </c>
      <c r="M36" s="94" t="str">
        <f>IF($A36="","",(J36-$J$11)/(SUMPRODUCT($B$11:B36*$K$11:K36)))</f>
        <v/>
      </c>
      <c r="N36" s="91"/>
      <c r="O36" s="91" t="str">
        <f t="shared" si="7"/>
        <v/>
      </c>
      <c r="P36" s="92"/>
      <c r="Q36" s="507"/>
    </row>
    <row r="37" spans="1:17" s="76" customFormat="1" ht="10.5" customHeight="1" x14ac:dyDescent="0.15">
      <c r="A37" s="86"/>
      <c r="B37" s="361" t="str">
        <f t="shared" si="3"/>
        <v/>
      </c>
      <c r="C37" s="361" t="str">
        <f t="shared" si="4"/>
        <v/>
      </c>
      <c r="D37" s="87"/>
      <c r="E37" s="87"/>
      <c r="F37" s="363" t="str">
        <f t="shared" si="0"/>
        <v/>
      </c>
      <c r="G37" s="361" t="str">
        <f t="shared" si="1"/>
        <v/>
      </c>
      <c r="H37" s="94" t="str">
        <f t="shared" si="2"/>
        <v/>
      </c>
      <c r="I37" s="88" t="str">
        <f t="shared" si="5"/>
        <v/>
      </c>
      <c r="J37" s="90"/>
      <c r="K37" s="90"/>
      <c r="L37" s="94" t="str">
        <f t="shared" si="6"/>
        <v/>
      </c>
      <c r="M37" s="94" t="str">
        <f>IF($A37="","",(J37-$J$11)/(SUMPRODUCT($B$11:B37*$K$11:K37)))</f>
        <v/>
      </c>
      <c r="N37" s="91"/>
      <c r="O37" s="91" t="str">
        <f t="shared" si="7"/>
        <v/>
      </c>
      <c r="P37" s="92"/>
      <c r="Q37" s="507"/>
    </row>
    <row r="38" spans="1:17" s="76" customFormat="1" ht="10.5" customHeight="1" x14ac:dyDescent="0.15">
      <c r="A38" s="86"/>
      <c r="B38" s="361" t="str">
        <f t="shared" si="3"/>
        <v/>
      </c>
      <c r="C38" s="361" t="str">
        <f t="shared" si="4"/>
        <v/>
      </c>
      <c r="D38" s="87"/>
      <c r="E38" s="87"/>
      <c r="F38" s="363" t="str">
        <f t="shared" si="0"/>
        <v/>
      </c>
      <c r="G38" s="361" t="str">
        <f t="shared" si="1"/>
        <v/>
      </c>
      <c r="H38" s="94" t="str">
        <f t="shared" si="2"/>
        <v/>
      </c>
      <c r="I38" s="88" t="str">
        <f t="shared" si="5"/>
        <v/>
      </c>
      <c r="J38" s="90"/>
      <c r="K38" s="90"/>
      <c r="L38" s="94" t="str">
        <f t="shared" si="6"/>
        <v/>
      </c>
      <c r="M38" s="94" t="str">
        <f>IF($A38="","",(J38-$J$11)/(SUMPRODUCT($B$11:B38*$K$11:K38)))</f>
        <v/>
      </c>
      <c r="N38" s="91"/>
      <c r="O38" s="91" t="str">
        <f t="shared" si="7"/>
        <v/>
      </c>
      <c r="P38" s="92"/>
      <c r="Q38" s="507"/>
    </row>
    <row r="39" spans="1:17" s="76" customFormat="1" ht="10.5" customHeight="1" x14ac:dyDescent="0.15">
      <c r="A39" s="86"/>
      <c r="B39" s="361" t="str">
        <f t="shared" si="3"/>
        <v/>
      </c>
      <c r="C39" s="361" t="str">
        <f t="shared" si="4"/>
        <v/>
      </c>
      <c r="D39" s="87"/>
      <c r="E39" s="87"/>
      <c r="F39" s="363" t="str">
        <f t="shared" si="0"/>
        <v/>
      </c>
      <c r="G39" s="361" t="str">
        <f t="shared" si="1"/>
        <v/>
      </c>
      <c r="H39" s="94" t="str">
        <f t="shared" si="2"/>
        <v/>
      </c>
      <c r="I39" s="88" t="str">
        <f t="shared" si="5"/>
        <v/>
      </c>
      <c r="J39" s="90"/>
      <c r="K39" s="90"/>
      <c r="L39" s="94" t="str">
        <f t="shared" si="6"/>
        <v/>
      </c>
      <c r="M39" s="94" t="str">
        <f>IF($A39="","",(J39-$J$11)/(SUMPRODUCT($B$11:B39*$K$11:K39)))</f>
        <v/>
      </c>
      <c r="N39" s="91"/>
      <c r="O39" s="91" t="str">
        <f t="shared" si="7"/>
        <v/>
      </c>
      <c r="P39" s="92"/>
      <c r="Q39" s="507"/>
    </row>
    <row r="40" spans="1:17" s="76" customFormat="1" ht="10.5" customHeight="1" x14ac:dyDescent="0.15">
      <c r="A40" s="86"/>
      <c r="B40" s="361" t="str">
        <f t="shared" si="3"/>
        <v/>
      </c>
      <c r="C40" s="361" t="str">
        <f t="shared" si="4"/>
        <v/>
      </c>
      <c r="D40" s="87"/>
      <c r="E40" s="87"/>
      <c r="F40" s="363" t="str">
        <f t="shared" si="0"/>
        <v/>
      </c>
      <c r="G40" s="361" t="str">
        <f t="shared" si="1"/>
        <v/>
      </c>
      <c r="H40" s="94" t="str">
        <f t="shared" si="2"/>
        <v/>
      </c>
      <c r="I40" s="88" t="str">
        <f t="shared" si="5"/>
        <v/>
      </c>
      <c r="J40" s="90"/>
      <c r="K40" s="90"/>
      <c r="L40" s="94" t="str">
        <f t="shared" si="6"/>
        <v/>
      </c>
      <c r="M40" s="94" t="str">
        <f>IF($A40="","",(J40-$J$11)/(SUMPRODUCT($B$11:B40*$K$11:K40)))</f>
        <v/>
      </c>
      <c r="N40" s="91"/>
      <c r="O40" s="91" t="str">
        <f t="shared" si="7"/>
        <v/>
      </c>
      <c r="P40" s="92"/>
      <c r="Q40" s="507"/>
    </row>
    <row r="41" spans="1:17" s="76" customFormat="1" ht="10.5" customHeight="1" x14ac:dyDescent="0.15">
      <c r="A41" s="86"/>
      <c r="B41" s="361" t="str">
        <f t="shared" si="3"/>
        <v/>
      </c>
      <c r="C41" s="361" t="str">
        <f t="shared" si="4"/>
        <v/>
      </c>
      <c r="D41" s="87"/>
      <c r="E41" s="87"/>
      <c r="F41" s="363" t="str">
        <f t="shared" si="0"/>
        <v/>
      </c>
      <c r="G41" s="361" t="str">
        <f t="shared" si="1"/>
        <v/>
      </c>
      <c r="H41" s="94" t="str">
        <f t="shared" si="2"/>
        <v/>
      </c>
      <c r="I41" s="88" t="str">
        <f t="shared" si="5"/>
        <v/>
      </c>
      <c r="J41" s="90"/>
      <c r="K41" s="90"/>
      <c r="L41" s="94" t="str">
        <f t="shared" si="6"/>
        <v/>
      </c>
      <c r="M41" s="94" t="str">
        <f>IF($A41="","",(J41-$J$11)/(SUMPRODUCT($B$11:B41*$K$11:K41)))</f>
        <v/>
      </c>
      <c r="N41" s="91"/>
      <c r="O41" s="91" t="str">
        <f t="shared" si="7"/>
        <v/>
      </c>
      <c r="P41" s="92"/>
      <c r="Q41" s="507"/>
    </row>
    <row r="42" spans="1:17" s="76" customFormat="1" ht="10.5" customHeight="1" x14ac:dyDescent="0.15">
      <c r="A42" s="86"/>
      <c r="B42" s="361" t="str">
        <f t="shared" si="3"/>
        <v/>
      </c>
      <c r="C42" s="361" t="str">
        <f t="shared" si="4"/>
        <v/>
      </c>
      <c r="D42" s="87"/>
      <c r="E42" s="87"/>
      <c r="F42" s="363" t="str">
        <f t="shared" si="0"/>
        <v/>
      </c>
      <c r="G42" s="361" t="str">
        <f t="shared" si="1"/>
        <v/>
      </c>
      <c r="H42" s="94" t="str">
        <f t="shared" si="2"/>
        <v/>
      </c>
      <c r="I42" s="88" t="str">
        <f t="shared" si="5"/>
        <v/>
      </c>
      <c r="J42" s="90"/>
      <c r="K42" s="90"/>
      <c r="L42" s="94" t="str">
        <f t="shared" si="6"/>
        <v/>
      </c>
      <c r="M42" s="94" t="str">
        <f>IF($A42="","",(J42-$J$11)/(SUMPRODUCT($B$11:B42*$K$11:K42)))</f>
        <v/>
      </c>
      <c r="N42" s="91"/>
      <c r="O42" s="91" t="str">
        <f t="shared" si="7"/>
        <v/>
      </c>
      <c r="P42" s="92"/>
      <c r="Q42" s="507"/>
    </row>
    <row r="43" spans="1:17" s="76" customFormat="1" ht="10.5" customHeight="1" x14ac:dyDescent="0.15">
      <c r="A43" s="86"/>
      <c r="B43" s="361" t="str">
        <f t="shared" si="3"/>
        <v/>
      </c>
      <c r="C43" s="361" t="str">
        <f t="shared" si="4"/>
        <v/>
      </c>
      <c r="D43" s="87"/>
      <c r="E43" s="87"/>
      <c r="F43" s="363" t="str">
        <f t="shared" si="0"/>
        <v/>
      </c>
      <c r="G43" s="361" t="str">
        <f t="shared" si="1"/>
        <v/>
      </c>
      <c r="H43" s="94" t="str">
        <f t="shared" si="2"/>
        <v/>
      </c>
      <c r="I43" s="88" t="str">
        <f t="shared" si="5"/>
        <v/>
      </c>
      <c r="J43" s="90"/>
      <c r="K43" s="90"/>
      <c r="L43" s="94" t="str">
        <f t="shared" si="6"/>
        <v/>
      </c>
      <c r="M43" s="94" t="str">
        <f>IF($A43="","",(J43-$J$11)/(SUMPRODUCT($B$11:B43*$K$11:K43)))</f>
        <v/>
      </c>
      <c r="N43" s="91"/>
      <c r="O43" s="91" t="str">
        <f t="shared" si="7"/>
        <v/>
      </c>
      <c r="P43" s="92"/>
      <c r="Q43" s="507"/>
    </row>
    <row r="44" spans="1:17" s="76" customFormat="1" ht="10.5" customHeight="1" x14ac:dyDescent="0.15">
      <c r="A44" s="86"/>
      <c r="B44" s="361" t="str">
        <f t="shared" si="3"/>
        <v/>
      </c>
      <c r="C44" s="361" t="str">
        <f t="shared" si="4"/>
        <v/>
      </c>
      <c r="D44" s="87"/>
      <c r="E44" s="87"/>
      <c r="F44" s="363" t="str">
        <f t="shared" si="0"/>
        <v/>
      </c>
      <c r="G44" s="361" t="str">
        <f t="shared" si="1"/>
        <v/>
      </c>
      <c r="H44" s="94" t="str">
        <f t="shared" si="2"/>
        <v/>
      </c>
      <c r="I44" s="88" t="str">
        <f t="shared" si="5"/>
        <v/>
      </c>
      <c r="J44" s="90"/>
      <c r="K44" s="90"/>
      <c r="L44" s="94" t="str">
        <f t="shared" si="6"/>
        <v/>
      </c>
      <c r="M44" s="94" t="str">
        <f>IF($A44="","",(J44-$J$11)/(SUMPRODUCT($B$11:B44*$K$11:K44)))</f>
        <v/>
      </c>
      <c r="N44" s="91"/>
      <c r="O44" s="91" t="str">
        <f t="shared" si="7"/>
        <v/>
      </c>
      <c r="P44" s="92"/>
      <c r="Q44" s="507"/>
    </row>
    <row r="45" spans="1:17" s="76" customFormat="1" ht="10.5" customHeight="1" x14ac:dyDescent="0.15">
      <c r="A45" s="86"/>
      <c r="B45" s="361" t="str">
        <f t="shared" si="3"/>
        <v/>
      </c>
      <c r="C45" s="361" t="str">
        <f t="shared" si="4"/>
        <v/>
      </c>
      <c r="D45" s="87"/>
      <c r="E45" s="87"/>
      <c r="F45" s="363" t="str">
        <f t="shared" si="0"/>
        <v/>
      </c>
      <c r="G45" s="361" t="str">
        <f t="shared" si="1"/>
        <v/>
      </c>
      <c r="H45" s="94" t="str">
        <f t="shared" si="2"/>
        <v/>
      </c>
      <c r="I45" s="88" t="str">
        <f t="shared" si="5"/>
        <v/>
      </c>
      <c r="J45" s="90"/>
      <c r="K45" s="90"/>
      <c r="L45" s="94" t="str">
        <f t="shared" si="6"/>
        <v/>
      </c>
      <c r="M45" s="94" t="str">
        <f>IF($A45="","",(J45-$J$11)/(SUMPRODUCT($B$11:B45*$K$11:K45)))</f>
        <v/>
      </c>
      <c r="N45" s="91"/>
      <c r="O45" s="91" t="str">
        <f t="shared" si="7"/>
        <v/>
      </c>
      <c r="P45" s="92"/>
      <c r="Q45" s="507"/>
    </row>
    <row r="46" spans="1:17" s="76" customFormat="1" ht="10.5" customHeight="1" x14ac:dyDescent="0.15">
      <c r="A46" s="86"/>
      <c r="B46" s="361" t="str">
        <f t="shared" si="3"/>
        <v/>
      </c>
      <c r="C46" s="361" t="str">
        <f t="shared" si="4"/>
        <v/>
      </c>
      <c r="D46" s="87"/>
      <c r="E46" s="87"/>
      <c r="F46" s="363" t="str">
        <f t="shared" si="0"/>
        <v/>
      </c>
      <c r="G46" s="361" t="str">
        <f t="shared" si="1"/>
        <v/>
      </c>
      <c r="H46" s="94" t="str">
        <f t="shared" si="2"/>
        <v/>
      </c>
      <c r="I46" s="88" t="str">
        <f t="shared" si="5"/>
        <v/>
      </c>
      <c r="J46" s="90"/>
      <c r="K46" s="90"/>
      <c r="L46" s="94" t="str">
        <f t="shared" si="6"/>
        <v/>
      </c>
      <c r="M46" s="94" t="str">
        <f>IF($A46="","",(J46-$J$11)/(SUMPRODUCT($B$11:B46*$K$11:K46)))</f>
        <v/>
      </c>
      <c r="N46" s="91"/>
      <c r="O46" s="91" t="str">
        <f t="shared" si="7"/>
        <v/>
      </c>
      <c r="P46" s="92"/>
      <c r="Q46" s="507"/>
    </row>
    <row r="47" spans="1:17" s="76" customFormat="1" ht="10.5" customHeight="1" x14ac:dyDescent="0.15">
      <c r="A47" s="86"/>
      <c r="B47" s="361" t="str">
        <f t="shared" si="3"/>
        <v/>
      </c>
      <c r="C47" s="361" t="str">
        <f t="shared" si="4"/>
        <v/>
      </c>
      <c r="D47" s="87"/>
      <c r="E47" s="87"/>
      <c r="F47" s="363" t="str">
        <f t="shared" si="0"/>
        <v/>
      </c>
      <c r="G47" s="361" t="str">
        <f t="shared" si="1"/>
        <v/>
      </c>
      <c r="H47" s="94" t="str">
        <f t="shared" si="2"/>
        <v/>
      </c>
      <c r="I47" s="88" t="str">
        <f t="shared" si="5"/>
        <v/>
      </c>
      <c r="J47" s="90"/>
      <c r="K47" s="90"/>
      <c r="L47" s="94" t="str">
        <f t="shared" si="6"/>
        <v/>
      </c>
      <c r="M47" s="94" t="str">
        <f>IF($A47="","",(J47-$J$11)/(SUMPRODUCT($B$11:B47*$K$11:K47)))</f>
        <v/>
      </c>
      <c r="N47" s="91"/>
      <c r="O47" s="91" t="str">
        <f t="shared" si="7"/>
        <v/>
      </c>
      <c r="P47" s="92"/>
      <c r="Q47" s="507"/>
    </row>
    <row r="48" spans="1:17" s="76" customFormat="1" ht="10.5" x14ac:dyDescent="0.15">
      <c r="A48" s="86"/>
      <c r="B48" s="361" t="str">
        <f t="shared" si="3"/>
        <v/>
      </c>
      <c r="C48" s="361" t="str">
        <f t="shared" si="4"/>
        <v/>
      </c>
      <c r="D48" s="87"/>
      <c r="E48" s="87"/>
      <c r="F48" s="363" t="str">
        <f t="shared" si="0"/>
        <v/>
      </c>
      <c r="G48" s="361" t="str">
        <f t="shared" si="1"/>
        <v/>
      </c>
      <c r="H48" s="94" t="str">
        <f t="shared" si="2"/>
        <v/>
      </c>
      <c r="I48" s="88" t="str">
        <f t="shared" si="5"/>
        <v/>
      </c>
      <c r="J48" s="90"/>
      <c r="K48" s="90"/>
      <c r="L48" s="94" t="str">
        <f t="shared" si="6"/>
        <v/>
      </c>
      <c r="M48" s="94" t="str">
        <f>IF($A48="","",(J48-$J$11)/(SUMPRODUCT($B$11:B48*$K$11:K48)))</f>
        <v/>
      </c>
      <c r="N48" s="91"/>
      <c r="O48" s="91" t="str">
        <f t="shared" si="7"/>
        <v/>
      </c>
      <c r="P48" s="92"/>
      <c r="Q48" s="507"/>
    </row>
    <row r="49" spans="1:17" s="76" customFormat="1" ht="10.5" x14ac:dyDescent="0.15">
      <c r="A49" s="86"/>
      <c r="B49" s="361" t="str">
        <f t="shared" si="3"/>
        <v/>
      </c>
      <c r="C49" s="361" t="str">
        <f t="shared" si="4"/>
        <v/>
      </c>
      <c r="D49" s="87"/>
      <c r="E49" s="87"/>
      <c r="F49" s="363" t="str">
        <f t="shared" si="0"/>
        <v/>
      </c>
      <c r="G49" s="361" t="str">
        <f t="shared" si="1"/>
        <v/>
      </c>
      <c r="H49" s="94" t="str">
        <f t="shared" si="2"/>
        <v/>
      </c>
      <c r="I49" s="88" t="str">
        <f t="shared" si="5"/>
        <v/>
      </c>
      <c r="J49" s="90"/>
      <c r="K49" s="90"/>
      <c r="L49" s="94" t="str">
        <f t="shared" si="6"/>
        <v/>
      </c>
      <c r="M49" s="94" t="str">
        <f>IF($A49="","",(J49-$J$11)/(SUMPRODUCT($B$11:B49*$K$11:K49)))</f>
        <v/>
      </c>
      <c r="N49" s="91"/>
      <c r="O49" s="91" t="str">
        <f t="shared" si="7"/>
        <v/>
      </c>
      <c r="P49" s="92"/>
      <c r="Q49" s="507"/>
    </row>
    <row r="50" spans="1:17" s="76" customFormat="1" ht="10.5" x14ac:dyDescent="0.15">
      <c r="A50" s="86"/>
      <c r="B50" s="361" t="str">
        <f t="shared" si="3"/>
        <v/>
      </c>
      <c r="C50" s="361" t="str">
        <f t="shared" si="4"/>
        <v/>
      </c>
      <c r="D50" s="87"/>
      <c r="E50" s="87"/>
      <c r="F50" s="363" t="str">
        <f t="shared" si="0"/>
        <v/>
      </c>
      <c r="G50" s="361" t="str">
        <f t="shared" si="1"/>
        <v/>
      </c>
      <c r="H50" s="94" t="str">
        <f t="shared" si="2"/>
        <v/>
      </c>
      <c r="I50" s="88" t="str">
        <f t="shared" si="5"/>
        <v/>
      </c>
      <c r="J50" s="90"/>
      <c r="K50" s="90"/>
      <c r="L50" s="94" t="str">
        <f t="shared" si="6"/>
        <v/>
      </c>
      <c r="M50" s="94" t="str">
        <f>IF($A50="","",(J50-$J$11)/(SUMPRODUCT($B$11:B50*$K$11:K50)))</f>
        <v/>
      </c>
      <c r="N50" s="91"/>
      <c r="O50" s="91" t="str">
        <f t="shared" si="7"/>
        <v/>
      </c>
      <c r="P50" s="92"/>
      <c r="Q50" s="507"/>
    </row>
    <row r="51" spans="1:17" s="76" customFormat="1" ht="10.5" x14ac:dyDescent="0.15">
      <c r="A51" s="86"/>
      <c r="B51" s="361" t="str">
        <f t="shared" si="3"/>
        <v/>
      </c>
      <c r="C51" s="361" t="str">
        <f t="shared" si="4"/>
        <v/>
      </c>
      <c r="D51" s="87"/>
      <c r="E51" s="87"/>
      <c r="F51" s="363" t="str">
        <f t="shared" si="0"/>
        <v/>
      </c>
      <c r="G51" s="361" t="str">
        <f t="shared" si="1"/>
        <v/>
      </c>
      <c r="H51" s="94" t="str">
        <f t="shared" si="2"/>
        <v/>
      </c>
      <c r="I51" s="88" t="str">
        <f t="shared" si="5"/>
        <v/>
      </c>
      <c r="J51" s="90"/>
      <c r="K51" s="90"/>
      <c r="L51" s="94" t="str">
        <f t="shared" si="6"/>
        <v/>
      </c>
      <c r="M51" s="94" t="str">
        <f>IF($A51="","",(J51-$J$11)/(SUMPRODUCT($B$11:B51*$K$11:K51)))</f>
        <v/>
      </c>
      <c r="N51" s="91"/>
      <c r="O51" s="91" t="str">
        <f t="shared" si="7"/>
        <v/>
      </c>
      <c r="P51" s="92"/>
      <c r="Q51" s="507"/>
    </row>
    <row r="52" spans="1:17" s="76" customFormat="1" ht="10.5" x14ac:dyDescent="0.15">
      <c r="A52" s="86"/>
      <c r="B52" s="361" t="str">
        <f t="shared" si="3"/>
        <v/>
      </c>
      <c r="C52" s="361" t="str">
        <f t="shared" si="4"/>
        <v/>
      </c>
      <c r="D52" s="87"/>
      <c r="E52" s="87"/>
      <c r="F52" s="363" t="str">
        <f t="shared" si="0"/>
        <v/>
      </c>
      <c r="G52" s="361" t="str">
        <f t="shared" si="1"/>
        <v/>
      </c>
      <c r="H52" s="94" t="str">
        <f t="shared" si="2"/>
        <v/>
      </c>
      <c r="I52" s="88" t="str">
        <f t="shared" si="5"/>
        <v/>
      </c>
      <c r="J52" s="90"/>
      <c r="K52" s="90"/>
      <c r="L52" s="94" t="str">
        <f t="shared" si="6"/>
        <v/>
      </c>
      <c r="M52" s="94" t="str">
        <f>IF($A52="","",(J52-$J$11)/(SUMPRODUCT($B$11:B52*$K$11:K52)))</f>
        <v/>
      </c>
      <c r="N52" s="91"/>
      <c r="O52" s="91" t="str">
        <f t="shared" si="7"/>
        <v/>
      </c>
      <c r="P52" s="92"/>
      <c r="Q52" s="507"/>
    </row>
    <row r="53" spans="1:17" s="76" customFormat="1" ht="10.5" x14ac:dyDescent="0.15">
      <c r="A53" s="86"/>
      <c r="B53" s="361" t="str">
        <f t="shared" si="3"/>
        <v/>
      </c>
      <c r="C53" s="361" t="str">
        <f t="shared" si="4"/>
        <v/>
      </c>
      <c r="D53" s="87"/>
      <c r="E53" s="87"/>
      <c r="F53" s="363" t="str">
        <f t="shared" si="0"/>
        <v/>
      </c>
      <c r="G53" s="361" t="str">
        <f t="shared" si="1"/>
        <v/>
      </c>
      <c r="H53" s="94" t="str">
        <f t="shared" si="2"/>
        <v/>
      </c>
      <c r="I53" s="88" t="str">
        <f t="shared" si="5"/>
        <v/>
      </c>
      <c r="J53" s="90"/>
      <c r="K53" s="90"/>
      <c r="L53" s="94" t="str">
        <f t="shared" si="6"/>
        <v/>
      </c>
      <c r="M53" s="94" t="str">
        <f>IF($A53="","",(J53-$J$11)/(SUMPRODUCT($B$11:B53*$K$11:K53)))</f>
        <v/>
      </c>
      <c r="N53" s="91"/>
      <c r="O53" s="91" t="str">
        <f t="shared" si="7"/>
        <v/>
      </c>
      <c r="P53" s="92"/>
      <c r="Q53" s="507"/>
    </row>
    <row r="54" spans="1:17" s="76" customFormat="1" ht="10.5" x14ac:dyDescent="0.15">
      <c r="A54" s="86"/>
      <c r="B54" s="361" t="str">
        <f t="shared" si="3"/>
        <v/>
      </c>
      <c r="C54" s="361" t="str">
        <f t="shared" si="4"/>
        <v/>
      </c>
      <c r="D54" s="87"/>
      <c r="E54" s="87"/>
      <c r="F54" s="363" t="str">
        <f t="shared" si="0"/>
        <v/>
      </c>
      <c r="G54" s="361" t="str">
        <f t="shared" si="1"/>
        <v/>
      </c>
      <c r="H54" s="94" t="str">
        <f t="shared" si="2"/>
        <v/>
      </c>
      <c r="I54" s="88" t="str">
        <f t="shared" si="5"/>
        <v/>
      </c>
      <c r="J54" s="90"/>
      <c r="K54" s="90"/>
      <c r="L54" s="94" t="str">
        <f t="shared" si="6"/>
        <v/>
      </c>
      <c r="M54" s="94" t="str">
        <f>IF($A54="","",(J54-$J$11)/(SUMPRODUCT($B$11:B54*$K$11:K54)))</f>
        <v/>
      </c>
      <c r="N54" s="91"/>
      <c r="O54" s="91" t="str">
        <f t="shared" si="7"/>
        <v/>
      </c>
      <c r="P54" s="92"/>
      <c r="Q54" s="507"/>
    </row>
    <row r="55" spans="1:17" s="76" customFormat="1" ht="10.5" x14ac:dyDescent="0.15">
      <c r="A55" s="86"/>
      <c r="B55" s="361" t="str">
        <f t="shared" si="3"/>
        <v/>
      </c>
      <c r="C55" s="361" t="str">
        <f t="shared" si="4"/>
        <v/>
      </c>
      <c r="D55" s="87"/>
      <c r="E55" s="87"/>
      <c r="F55" s="363" t="str">
        <f t="shared" si="0"/>
        <v/>
      </c>
      <c r="G55" s="361" t="str">
        <f t="shared" si="1"/>
        <v/>
      </c>
      <c r="H55" s="94" t="str">
        <f t="shared" si="2"/>
        <v/>
      </c>
      <c r="I55" s="88" t="str">
        <f t="shared" si="5"/>
        <v/>
      </c>
      <c r="J55" s="90"/>
      <c r="K55" s="90"/>
      <c r="L55" s="94" t="str">
        <f t="shared" si="6"/>
        <v/>
      </c>
      <c r="M55" s="94" t="str">
        <f>IF($A55="","",(J55-$J$11)/(SUMPRODUCT($B$11:B55*$K$11:K55)))</f>
        <v/>
      </c>
      <c r="N55" s="91"/>
      <c r="O55" s="91" t="str">
        <f t="shared" si="7"/>
        <v/>
      </c>
      <c r="P55" s="92"/>
      <c r="Q55" s="507"/>
    </row>
    <row r="56" spans="1:17" s="76" customFormat="1" ht="10.5" x14ac:dyDescent="0.15">
      <c r="A56" s="86"/>
      <c r="B56" s="361" t="str">
        <f t="shared" si="3"/>
        <v/>
      </c>
      <c r="C56" s="361" t="str">
        <f t="shared" si="4"/>
        <v/>
      </c>
      <c r="D56" s="87"/>
      <c r="E56" s="87"/>
      <c r="F56" s="363" t="str">
        <f t="shared" si="0"/>
        <v/>
      </c>
      <c r="G56" s="361" t="str">
        <f t="shared" si="1"/>
        <v/>
      </c>
      <c r="H56" s="94" t="str">
        <f t="shared" si="2"/>
        <v/>
      </c>
      <c r="I56" s="88" t="str">
        <f t="shared" si="5"/>
        <v/>
      </c>
      <c r="J56" s="90"/>
      <c r="K56" s="90"/>
      <c r="L56" s="94" t="str">
        <f t="shared" si="6"/>
        <v/>
      </c>
      <c r="M56" s="94" t="str">
        <f>IF($A56="","",(J56-$J$11)/(SUMPRODUCT($B$11:B56*$K$11:K56)))</f>
        <v/>
      </c>
      <c r="N56" s="91"/>
      <c r="O56" s="91" t="str">
        <f t="shared" si="7"/>
        <v/>
      </c>
      <c r="P56" s="92"/>
      <c r="Q56" s="507"/>
    </row>
    <row r="57" spans="1:17" s="76" customFormat="1" ht="10.5" x14ac:dyDescent="0.15">
      <c r="A57" s="86"/>
      <c r="B57" s="361" t="str">
        <f t="shared" si="3"/>
        <v/>
      </c>
      <c r="C57" s="361" t="str">
        <f t="shared" si="4"/>
        <v/>
      </c>
      <c r="D57" s="87"/>
      <c r="E57" s="87"/>
      <c r="F57" s="363" t="str">
        <f t="shared" si="0"/>
        <v/>
      </c>
      <c r="G57" s="361" t="str">
        <f t="shared" si="1"/>
        <v/>
      </c>
      <c r="H57" s="94" t="str">
        <f t="shared" si="2"/>
        <v/>
      </c>
      <c r="I57" s="88" t="str">
        <f t="shared" si="5"/>
        <v/>
      </c>
      <c r="J57" s="90"/>
      <c r="K57" s="90"/>
      <c r="L57" s="94" t="str">
        <f t="shared" si="6"/>
        <v/>
      </c>
      <c r="M57" s="94" t="str">
        <f>IF($A57="","",(J57-$J$11)/(SUMPRODUCT($B$11:B57*$K$11:K57)))</f>
        <v/>
      </c>
      <c r="N57" s="91"/>
      <c r="O57" s="91" t="str">
        <f t="shared" si="7"/>
        <v/>
      </c>
      <c r="P57" s="92"/>
      <c r="Q57" s="507"/>
    </row>
    <row r="58" spans="1:17" s="76" customFormat="1" ht="10.5" x14ac:dyDescent="0.15">
      <c r="A58" s="86"/>
      <c r="B58" s="361" t="str">
        <f t="shared" si="3"/>
        <v/>
      </c>
      <c r="C58" s="361" t="str">
        <f t="shared" si="4"/>
        <v/>
      </c>
      <c r="D58" s="87"/>
      <c r="E58" s="87"/>
      <c r="F58" s="363" t="str">
        <f t="shared" si="0"/>
        <v/>
      </c>
      <c r="G58" s="361" t="str">
        <f t="shared" si="1"/>
        <v/>
      </c>
      <c r="H58" s="94" t="str">
        <f t="shared" si="2"/>
        <v/>
      </c>
      <c r="I58" s="88" t="str">
        <f t="shared" si="5"/>
        <v/>
      </c>
      <c r="J58" s="90"/>
      <c r="K58" s="90"/>
      <c r="L58" s="94" t="str">
        <f t="shared" si="6"/>
        <v/>
      </c>
      <c r="M58" s="94" t="str">
        <f>IF($A58="","",(J58-$J$11)/(SUMPRODUCT($B$11:B58*$K$11:K58)))</f>
        <v/>
      </c>
      <c r="N58" s="91"/>
      <c r="O58" s="91" t="str">
        <f t="shared" si="7"/>
        <v/>
      </c>
      <c r="P58" s="92"/>
      <c r="Q58" s="507"/>
    </row>
    <row r="59" spans="1:17" s="76" customFormat="1" ht="10.5" x14ac:dyDescent="0.15">
      <c r="A59" s="86"/>
      <c r="B59" s="361" t="str">
        <f t="shared" si="3"/>
        <v/>
      </c>
      <c r="C59" s="361" t="str">
        <f t="shared" si="4"/>
        <v/>
      </c>
      <c r="D59" s="87"/>
      <c r="E59" s="87"/>
      <c r="F59" s="363" t="str">
        <f t="shared" si="0"/>
        <v/>
      </c>
      <c r="G59" s="361" t="str">
        <f t="shared" si="1"/>
        <v/>
      </c>
      <c r="H59" s="94" t="str">
        <f t="shared" si="2"/>
        <v/>
      </c>
      <c r="I59" s="88" t="str">
        <f t="shared" si="5"/>
        <v/>
      </c>
      <c r="J59" s="90"/>
      <c r="K59" s="90"/>
      <c r="L59" s="94" t="str">
        <f t="shared" si="6"/>
        <v/>
      </c>
      <c r="M59" s="94" t="str">
        <f>IF($A59="","",(J59-$J$11)/(SUMPRODUCT($B$11:B59*$K$11:K59)))</f>
        <v/>
      </c>
      <c r="N59" s="91"/>
      <c r="O59" s="91" t="str">
        <f t="shared" si="7"/>
        <v/>
      </c>
      <c r="P59" s="92"/>
      <c r="Q59" s="507"/>
    </row>
    <row r="60" spans="1:17" s="76" customFormat="1" ht="10.5" x14ac:dyDescent="0.15">
      <c r="A60" s="86"/>
      <c r="B60" s="361" t="str">
        <f t="shared" si="3"/>
        <v/>
      </c>
      <c r="C60" s="361" t="str">
        <f t="shared" si="4"/>
        <v/>
      </c>
      <c r="D60" s="87"/>
      <c r="E60" s="87"/>
      <c r="F60" s="363" t="str">
        <f t="shared" si="0"/>
        <v/>
      </c>
      <c r="G60" s="361" t="str">
        <f t="shared" si="1"/>
        <v/>
      </c>
      <c r="H60" s="94" t="str">
        <f t="shared" si="2"/>
        <v/>
      </c>
      <c r="I60" s="88" t="str">
        <f t="shared" si="5"/>
        <v/>
      </c>
      <c r="J60" s="90"/>
      <c r="K60" s="90"/>
      <c r="L60" s="94" t="str">
        <f t="shared" si="6"/>
        <v/>
      </c>
      <c r="M60" s="94" t="str">
        <f>IF($A60="","",(J60-$J$11)/(SUMPRODUCT($B$11:B60*$K$11:K60)))</f>
        <v/>
      </c>
      <c r="N60" s="91"/>
      <c r="O60" s="91" t="str">
        <f t="shared" si="7"/>
        <v/>
      </c>
      <c r="P60" s="92"/>
      <c r="Q60" s="507"/>
    </row>
    <row r="61" spans="1:17" s="76" customFormat="1" ht="10.5" x14ac:dyDescent="0.15">
      <c r="A61" s="86"/>
      <c r="B61" s="361" t="str">
        <f t="shared" si="3"/>
        <v/>
      </c>
      <c r="C61" s="361" t="str">
        <f t="shared" si="4"/>
        <v/>
      </c>
      <c r="D61" s="87"/>
      <c r="E61" s="87"/>
      <c r="F61" s="363" t="str">
        <f t="shared" si="0"/>
        <v/>
      </c>
      <c r="G61" s="361" t="str">
        <f t="shared" si="1"/>
        <v/>
      </c>
      <c r="H61" s="94" t="str">
        <f t="shared" si="2"/>
        <v/>
      </c>
      <c r="I61" s="88" t="str">
        <f t="shared" si="5"/>
        <v/>
      </c>
      <c r="J61" s="90"/>
      <c r="K61" s="90"/>
      <c r="L61" s="94" t="str">
        <f t="shared" si="6"/>
        <v/>
      </c>
      <c r="M61" s="94" t="str">
        <f>IF($A61="","",(J61-$J$11)/(SUMPRODUCT($B$11:B61*$K$11:K61)))</f>
        <v/>
      </c>
      <c r="N61" s="91"/>
      <c r="O61" s="91" t="str">
        <f t="shared" si="7"/>
        <v/>
      </c>
      <c r="P61" s="92"/>
      <c r="Q61" s="507"/>
    </row>
    <row r="62" spans="1:17" s="76" customFormat="1" ht="10.5" x14ac:dyDescent="0.15">
      <c r="A62" s="86"/>
      <c r="B62" s="361" t="str">
        <f t="shared" si="3"/>
        <v/>
      </c>
      <c r="C62" s="361" t="str">
        <f t="shared" si="4"/>
        <v/>
      </c>
      <c r="D62" s="87"/>
      <c r="E62" s="87"/>
      <c r="F62" s="363" t="str">
        <f t="shared" si="0"/>
        <v/>
      </c>
      <c r="G62" s="361" t="str">
        <f t="shared" si="1"/>
        <v/>
      </c>
      <c r="H62" s="94" t="str">
        <f t="shared" si="2"/>
        <v/>
      </c>
      <c r="I62" s="88" t="str">
        <f t="shared" si="5"/>
        <v/>
      </c>
      <c r="J62" s="90"/>
      <c r="K62" s="90"/>
      <c r="L62" s="94" t="str">
        <f t="shared" si="6"/>
        <v/>
      </c>
      <c r="M62" s="94" t="str">
        <f>IF($A62="","",(J62-$J$11)/(SUMPRODUCT($B$11:B62*$K$11:K62)))</f>
        <v/>
      </c>
      <c r="N62" s="91"/>
      <c r="O62" s="91" t="str">
        <f t="shared" si="7"/>
        <v/>
      </c>
      <c r="P62" s="92"/>
      <c r="Q62" s="507"/>
    </row>
    <row r="63" spans="1:17" s="76" customFormat="1" ht="10.5" x14ac:dyDescent="0.15">
      <c r="A63" s="86"/>
      <c r="B63" s="361" t="str">
        <f t="shared" si="3"/>
        <v/>
      </c>
      <c r="C63" s="361" t="str">
        <f t="shared" si="4"/>
        <v/>
      </c>
      <c r="D63" s="87"/>
      <c r="E63" s="87"/>
      <c r="F63" s="363" t="str">
        <f t="shared" si="0"/>
        <v/>
      </c>
      <c r="G63" s="361" t="str">
        <f t="shared" si="1"/>
        <v/>
      </c>
      <c r="H63" s="94" t="str">
        <f t="shared" si="2"/>
        <v/>
      </c>
      <c r="I63" s="88" t="str">
        <f t="shared" si="5"/>
        <v/>
      </c>
      <c r="J63" s="90"/>
      <c r="K63" s="90"/>
      <c r="L63" s="94" t="str">
        <f t="shared" si="6"/>
        <v/>
      </c>
      <c r="M63" s="94" t="str">
        <f>IF($A63="","",(J63-$J$11)/(SUMPRODUCT($B$11:B63*$K$11:K63)))</f>
        <v/>
      </c>
      <c r="N63" s="91"/>
      <c r="O63" s="91" t="str">
        <f t="shared" si="7"/>
        <v/>
      </c>
      <c r="P63" s="92"/>
      <c r="Q63" s="507"/>
    </row>
    <row r="64" spans="1:17" s="76" customFormat="1" ht="10.5" x14ac:dyDescent="0.15">
      <c r="A64" s="86"/>
      <c r="B64" s="361" t="str">
        <f t="shared" si="3"/>
        <v/>
      </c>
      <c r="C64" s="361" t="str">
        <f t="shared" si="4"/>
        <v/>
      </c>
      <c r="D64" s="87"/>
      <c r="E64" s="87"/>
      <c r="F64" s="363" t="str">
        <f t="shared" si="0"/>
        <v/>
      </c>
      <c r="G64" s="361" t="str">
        <f t="shared" si="1"/>
        <v/>
      </c>
      <c r="H64" s="94" t="str">
        <f t="shared" si="2"/>
        <v/>
      </c>
      <c r="I64" s="88" t="str">
        <f t="shared" si="5"/>
        <v/>
      </c>
      <c r="J64" s="90"/>
      <c r="K64" s="90"/>
      <c r="L64" s="94" t="str">
        <f t="shared" si="6"/>
        <v/>
      </c>
      <c r="M64" s="94" t="str">
        <f>IF($A64="","",(J64-$J$11)/(SUMPRODUCT($B$11:B64*$K$11:K64)))</f>
        <v/>
      </c>
      <c r="N64" s="91"/>
      <c r="O64" s="91" t="str">
        <f t="shared" si="7"/>
        <v/>
      </c>
      <c r="P64" s="92"/>
      <c r="Q64" s="507"/>
    </row>
    <row r="65" spans="1:17" s="76" customFormat="1" ht="11.25" thickBot="1" x14ac:dyDescent="0.2">
      <c r="A65" s="95"/>
      <c r="B65" s="359" t="str">
        <f t="shared" si="3"/>
        <v/>
      </c>
      <c r="C65" s="359" t="str">
        <f t="shared" si="4"/>
        <v/>
      </c>
      <c r="D65" s="97"/>
      <c r="E65" s="97"/>
      <c r="F65" s="364" t="str">
        <f t="shared" si="0"/>
        <v/>
      </c>
      <c r="G65" s="359" t="str">
        <f t="shared" si="1"/>
        <v/>
      </c>
      <c r="H65" s="98" t="str">
        <f t="shared" si="2"/>
        <v/>
      </c>
      <c r="I65" s="100" t="str">
        <f t="shared" si="5"/>
        <v/>
      </c>
      <c r="J65" s="99"/>
      <c r="K65" s="99"/>
      <c r="L65" s="98" t="str">
        <f t="shared" si="6"/>
        <v/>
      </c>
      <c r="M65" s="98" t="str">
        <f>IF($A65="","",(J65-$J$11)/(SUMPRODUCT($B$11:B65*$K$11:K65)))</f>
        <v/>
      </c>
      <c r="N65" s="101"/>
      <c r="O65" s="101" t="str">
        <f t="shared" si="7"/>
        <v/>
      </c>
      <c r="P65" s="102"/>
      <c r="Q65" s="507"/>
    </row>
    <row r="66" spans="1:17" s="76" customFormat="1" ht="10.5" x14ac:dyDescent="0.15">
      <c r="A66" s="103"/>
      <c r="B66" s="104"/>
      <c r="C66" s="104"/>
      <c r="D66" s="104"/>
      <c r="E66" s="104"/>
      <c r="F66" s="105"/>
      <c r="G66" s="106"/>
      <c r="H66" s="107"/>
      <c r="I66" s="107"/>
      <c r="J66" s="107"/>
      <c r="K66" s="107"/>
      <c r="L66" s="108"/>
      <c r="M66" s="108"/>
      <c r="N66" s="109"/>
      <c r="O66" s="109"/>
      <c r="P66" s="110"/>
      <c r="Q66" s="110"/>
    </row>
    <row r="67" spans="1:17" x14ac:dyDescent="0.2">
      <c r="A67" s="103"/>
      <c r="B67" s="104"/>
      <c r="C67" s="104"/>
      <c r="D67" s="104"/>
      <c r="E67" s="104"/>
      <c r="F67" s="105"/>
      <c r="G67" s="106"/>
      <c r="H67" s="107"/>
      <c r="I67" s="107"/>
      <c r="J67" s="107"/>
      <c r="K67" s="107"/>
      <c r="L67" s="108"/>
      <c r="M67" s="108"/>
      <c r="N67" s="109"/>
      <c r="O67" s="109"/>
      <c r="P67" s="110"/>
      <c r="Q67" s="110"/>
    </row>
    <row r="68" spans="1:17" x14ac:dyDescent="0.2">
      <c r="A68" s="103"/>
      <c r="B68" s="104"/>
      <c r="C68" s="104"/>
      <c r="D68" s="104"/>
      <c r="E68" s="104"/>
      <c r="F68" s="105"/>
      <c r="G68" s="106"/>
      <c r="H68" s="107"/>
      <c r="I68" s="107"/>
      <c r="J68" s="107"/>
      <c r="K68" s="107"/>
      <c r="L68" s="108"/>
      <c r="M68" s="108"/>
      <c r="N68" s="109"/>
      <c r="O68" s="109"/>
      <c r="P68" s="110"/>
      <c r="Q68" s="110"/>
    </row>
    <row r="69" spans="1:17" x14ac:dyDescent="0.2">
      <c r="A69" s="103"/>
      <c r="B69" s="104"/>
      <c r="C69" s="104"/>
      <c r="D69" s="104"/>
      <c r="E69" s="104"/>
      <c r="F69" s="105"/>
      <c r="G69" s="106"/>
      <c r="H69" s="107"/>
      <c r="I69" s="107"/>
      <c r="J69" s="107"/>
      <c r="K69" s="107"/>
      <c r="L69" s="108"/>
      <c r="M69" s="108"/>
      <c r="N69" s="109"/>
      <c r="O69" s="109"/>
      <c r="P69" s="110"/>
      <c r="Q69" s="110"/>
    </row>
    <row r="70" spans="1:17" x14ac:dyDescent="0.2">
      <c r="A70" s="103"/>
      <c r="B70" s="104"/>
      <c r="C70" s="104"/>
      <c r="D70" s="104"/>
      <c r="E70" s="104"/>
      <c r="F70" s="105"/>
      <c r="G70" s="106"/>
      <c r="H70" s="107"/>
      <c r="I70" s="107"/>
      <c r="J70" s="107"/>
      <c r="K70" s="107"/>
      <c r="L70" s="108"/>
      <c r="M70" s="108"/>
      <c r="N70" s="109"/>
      <c r="O70" s="109"/>
      <c r="P70" s="110"/>
      <c r="Q70" s="110"/>
    </row>
    <row r="71" spans="1:17" x14ac:dyDescent="0.2">
      <c r="A71" s="103"/>
      <c r="B71" s="104"/>
      <c r="C71" s="104"/>
      <c r="D71" s="104"/>
      <c r="E71" s="104"/>
      <c r="F71" s="105"/>
      <c r="G71" s="106"/>
      <c r="H71" s="107"/>
      <c r="I71" s="107"/>
      <c r="J71" s="107"/>
      <c r="K71" s="107"/>
      <c r="L71" s="108"/>
      <c r="M71" s="108"/>
      <c r="N71" s="109"/>
      <c r="O71" s="109"/>
      <c r="P71" s="110"/>
      <c r="Q71" s="110"/>
    </row>
    <row r="72" spans="1:17" x14ac:dyDescent="0.2">
      <c r="A72" s="103"/>
      <c r="B72" s="104"/>
      <c r="C72" s="104"/>
      <c r="D72" s="104"/>
      <c r="E72" s="104"/>
      <c r="F72" s="105"/>
      <c r="G72" s="106"/>
      <c r="H72" s="107"/>
      <c r="I72" s="107"/>
      <c r="J72" s="107"/>
      <c r="K72" s="107"/>
      <c r="L72" s="108"/>
      <c r="M72" s="108"/>
      <c r="N72" s="109"/>
      <c r="O72" s="109"/>
      <c r="P72" s="110"/>
      <c r="Q72" s="110"/>
    </row>
    <row r="73" spans="1:17" x14ac:dyDescent="0.2">
      <c r="A73" s="103"/>
      <c r="B73" s="104"/>
      <c r="C73" s="104"/>
      <c r="D73" s="104"/>
      <c r="E73" s="104"/>
      <c r="F73" s="105"/>
      <c r="G73" s="106"/>
      <c r="H73" s="107"/>
      <c r="I73" s="107"/>
      <c r="J73" s="107"/>
      <c r="K73" s="107"/>
      <c r="L73" s="108"/>
      <c r="M73" s="108"/>
      <c r="N73" s="109"/>
      <c r="O73" s="109"/>
      <c r="P73" s="110"/>
      <c r="Q73" s="110"/>
    </row>
    <row r="74" spans="1:17" x14ac:dyDescent="0.2">
      <c r="A74" s="103"/>
      <c r="B74" s="104"/>
      <c r="C74" s="104"/>
      <c r="D74" s="104"/>
      <c r="E74" s="104"/>
      <c r="F74" s="105"/>
      <c r="G74" s="106"/>
      <c r="H74" s="107"/>
      <c r="I74" s="107"/>
      <c r="J74" s="107"/>
      <c r="K74" s="107"/>
      <c r="L74" s="108"/>
      <c r="M74" s="108"/>
      <c r="N74" s="109"/>
      <c r="O74" s="109"/>
      <c r="P74" s="110"/>
      <c r="Q74" s="110"/>
    </row>
    <row r="75" spans="1:17" x14ac:dyDescent="0.2">
      <c r="A75" s="103"/>
      <c r="B75" s="104"/>
      <c r="C75" s="104"/>
      <c r="D75" s="104"/>
      <c r="E75" s="104"/>
      <c r="F75" s="105"/>
      <c r="G75" s="106"/>
      <c r="H75" s="107"/>
      <c r="I75" s="107"/>
      <c r="J75" s="107"/>
      <c r="K75" s="107"/>
      <c r="L75" s="108"/>
      <c r="M75" s="108"/>
      <c r="N75" s="109"/>
      <c r="O75" s="109"/>
      <c r="P75" s="110"/>
      <c r="Q75" s="110"/>
    </row>
    <row r="76" spans="1:17" x14ac:dyDescent="0.2">
      <c r="A76" s="103"/>
      <c r="B76" s="104"/>
      <c r="C76" s="104"/>
      <c r="D76" s="104"/>
      <c r="E76" s="104"/>
      <c r="F76" s="105"/>
      <c r="G76" s="106"/>
      <c r="H76" s="107"/>
      <c r="I76" s="107"/>
      <c r="J76" s="107"/>
      <c r="K76" s="107"/>
      <c r="L76" s="108"/>
      <c r="M76" s="108"/>
      <c r="N76" s="109"/>
      <c r="O76" s="109"/>
      <c r="P76" s="110"/>
      <c r="Q76" s="110"/>
    </row>
    <row r="77" spans="1:17" x14ac:dyDescent="0.2">
      <c r="A77" s="103"/>
      <c r="B77" s="104"/>
      <c r="C77" s="104"/>
      <c r="D77" s="104"/>
      <c r="E77" s="104"/>
      <c r="F77" s="105"/>
      <c r="G77" s="106"/>
      <c r="H77" s="107"/>
      <c r="I77" s="107"/>
      <c r="J77" s="107"/>
      <c r="K77" s="107"/>
      <c r="L77" s="108"/>
      <c r="M77" s="108"/>
      <c r="N77" s="109"/>
      <c r="O77" s="109"/>
      <c r="P77" s="110"/>
      <c r="Q77" s="110"/>
    </row>
    <row r="78" spans="1:17" x14ac:dyDescent="0.2">
      <c r="A78" s="103"/>
      <c r="B78" s="104"/>
      <c r="C78" s="104"/>
      <c r="D78" s="104"/>
      <c r="E78" s="104"/>
      <c r="F78" s="105"/>
      <c r="G78" s="106"/>
      <c r="H78" s="107"/>
      <c r="I78" s="107"/>
      <c r="J78" s="107"/>
      <c r="K78" s="107"/>
      <c r="L78" s="108"/>
      <c r="M78" s="108"/>
      <c r="N78" s="109"/>
      <c r="O78" s="109"/>
      <c r="P78" s="110"/>
      <c r="Q78" s="110"/>
    </row>
    <row r="79" spans="1:17" x14ac:dyDescent="0.2">
      <c r="A79" s="103"/>
      <c r="B79" s="104"/>
      <c r="C79" s="104"/>
      <c r="D79" s="104"/>
      <c r="E79" s="104"/>
      <c r="F79" s="105"/>
      <c r="G79" s="106"/>
      <c r="H79" s="107"/>
      <c r="I79" s="107"/>
      <c r="J79" s="107"/>
      <c r="K79" s="107"/>
      <c r="L79" s="108"/>
      <c r="M79" s="108"/>
      <c r="N79" s="109"/>
      <c r="O79" s="109"/>
      <c r="P79" s="110"/>
      <c r="Q79" s="110"/>
    </row>
    <row r="80" spans="1:17" x14ac:dyDescent="0.2">
      <c r="A80" s="103"/>
      <c r="B80" s="104"/>
      <c r="C80" s="104"/>
      <c r="D80" s="104"/>
      <c r="E80" s="104"/>
      <c r="F80" s="105"/>
      <c r="G80" s="106"/>
      <c r="H80" s="107"/>
      <c r="I80" s="107"/>
      <c r="J80" s="107"/>
      <c r="K80" s="107"/>
      <c r="L80" s="108"/>
      <c r="M80" s="108"/>
      <c r="N80" s="109"/>
      <c r="O80" s="109"/>
      <c r="P80" s="110"/>
      <c r="Q80" s="110"/>
    </row>
    <row r="81" spans="1:17" x14ac:dyDescent="0.2">
      <c r="A81" s="103"/>
      <c r="B81" s="104"/>
      <c r="C81" s="104"/>
      <c r="D81" s="104"/>
      <c r="E81" s="104"/>
      <c r="F81" s="105"/>
      <c r="G81" s="106"/>
      <c r="H81" s="107"/>
      <c r="I81" s="107"/>
      <c r="J81" s="107"/>
      <c r="K81" s="107"/>
      <c r="L81" s="108"/>
      <c r="M81" s="108"/>
      <c r="N81" s="109"/>
      <c r="O81" s="109"/>
      <c r="P81" s="110"/>
      <c r="Q81" s="110"/>
    </row>
    <row r="82" spans="1:17" x14ac:dyDescent="0.2">
      <c r="A82" s="103"/>
      <c r="B82" s="104"/>
      <c r="C82" s="104"/>
      <c r="D82" s="104"/>
      <c r="E82" s="104"/>
      <c r="F82" s="105"/>
      <c r="G82" s="106"/>
      <c r="H82" s="107"/>
      <c r="I82" s="107"/>
      <c r="J82" s="107"/>
      <c r="K82" s="107"/>
      <c r="L82" s="108"/>
      <c r="M82" s="108"/>
      <c r="N82" s="109"/>
      <c r="O82" s="109"/>
      <c r="P82" s="110"/>
      <c r="Q82" s="110"/>
    </row>
    <row r="83" spans="1:17" x14ac:dyDescent="0.2">
      <c r="A83" s="103"/>
      <c r="B83" s="104"/>
      <c r="C83" s="104"/>
      <c r="D83" s="104"/>
      <c r="E83" s="104"/>
      <c r="F83" s="105"/>
      <c r="G83" s="106"/>
      <c r="H83" s="107"/>
      <c r="I83" s="107"/>
      <c r="J83" s="107"/>
      <c r="K83" s="107"/>
      <c r="L83" s="108"/>
      <c r="M83" s="108"/>
      <c r="N83" s="109"/>
      <c r="O83" s="109"/>
      <c r="P83" s="110"/>
      <c r="Q83" s="110"/>
    </row>
    <row r="84" spans="1:17" x14ac:dyDescent="0.2">
      <c r="A84" s="103"/>
      <c r="B84" s="104"/>
      <c r="C84" s="104"/>
      <c r="D84" s="104"/>
      <c r="E84" s="104"/>
      <c r="F84" s="105"/>
      <c r="G84" s="106"/>
      <c r="H84" s="107"/>
      <c r="I84" s="107"/>
      <c r="J84" s="107"/>
      <c r="K84" s="107"/>
      <c r="L84" s="108"/>
      <c r="M84" s="108"/>
      <c r="N84" s="109"/>
      <c r="O84" s="109"/>
      <c r="P84" s="110"/>
      <c r="Q84" s="110"/>
    </row>
    <row r="85" spans="1:17" x14ac:dyDescent="0.2">
      <c r="A85" s="103"/>
      <c r="B85" s="104"/>
      <c r="C85" s="104"/>
      <c r="D85" s="104"/>
      <c r="E85" s="104"/>
      <c r="F85" s="105"/>
      <c r="G85" s="106"/>
      <c r="H85" s="107"/>
      <c r="I85" s="107"/>
      <c r="J85" s="107"/>
      <c r="K85" s="107"/>
      <c r="L85" s="108"/>
      <c r="M85" s="108"/>
      <c r="N85" s="109"/>
      <c r="O85" s="109"/>
      <c r="P85" s="110"/>
      <c r="Q85" s="110"/>
    </row>
    <row r="86" spans="1:17" x14ac:dyDescent="0.2">
      <c r="A86" s="103"/>
      <c r="B86" s="104"/>
      <c r="C86" s="104"/>
      <c r="D86" s="104"/>
      <c r="E86" s="104"/>
      <c r="F86" s="105"/>
      <c r="G86" s="106"/>
      <c r="H86" s="107"/>
      <c r="I86" s="107"/>
      <c r="J86" s="107"/>
      <c r="K86" s="107"/>
      <c r="L86" s="108"/>
      <c r="M86" s="108"/>
      <c r="N86" s="109"/>
      <c r="O86" s="109"/>
      <c r="P86" s="110"/>
      <c r="Q86" s="110"/>
    </row>
    <row r="87" spans="1:17" x14ac:dyDescent="0.2">
      <c r="A87" s="103"/>
      <c r="B87" s="104"/>
      <c r="C87" s="104"/>
      <c r="D87" s="104"/>
      <c r="E87" s="104"/>
      <c r="F87" s="105"/>
      <c r="G87" s="106"/>
      <c r="H87" s="107"/>
      <c r="I87" s="107"/>
      <c r="J87" s="107"/>
      <c r="K87" s="107"/>
      <c r="L87" s="108"/>
      <c r="M87" s="108"/>
      <c r="N87" s="109"/>
      <c r="O87" s="109"/>
      <c r="P87" s="110"/>
      <c r="Q87" s="110"/>
    </row>
    <row r="88" spans="1:17" x14ac:dyDescent="0.2">
      <c r="A88" s="103"/>
      <c r="B88" s="104"/>
      <c r="C88" s="104"/>
      <c r="D88" s="104"/>
      <c r="E88" s="104"/>
      <c r="F88" s="105"/>
      <c r="G88" s="106"/>
      <c r="H88" s="107"/>
      <c r="I88" s="107"/>
      <c r="J88" s="107"/>
      <c r="K88" s="107"/>
      <c r="L88" s="108"/>
      <c r="M88" s="108"/>
      <c r="N88" s="109"/>
      <c r="O88" s="109"/>
      <c r="P88" s="110"/>
      <c r="Q88" s="110"/>
    </row>
    <row r="89" spans="1:17" x14ac:dyDescent="0.2">
      <c r="A89" s="103"/>
      <c r="B89" s="104"/>
      <c r="C89" s="104"/>
      <c r="D89" s="104"/>
      <c r="E89" s="104"/>
      <c r="F89" s="105"/>
      <c r="G89" s="106"/>
      <c r="H89" s="107"/>
      <c r="I89" s="107"/>
      <c r="J89" s="107"/>
      <c r="K89" s="107"/>
      <c r="L89" s="108"/>
      <c r="M89" s="108"/>
      <c r="N89" s="109"/>
      <c r="O89" s="109"/>
      <c r="P89" s="110"/>
      <c r="Q89" s="110"/>
    </row>
    <row r="90" spans="1:17" x14ac:dyDescent="0.2">
      <c r="A90" s="103"/>
      <c r="B90" s="104"/>
      <c r="C90" s="104"/>
      <c r="D90" s="104"/>
      <c r="E90" s="104"/>
      <c r="F90" s="105"/>
      <c r="G90" s="106"/>
      <c r="H90" s="107"/>
      <c r="I90" s="107"/>
      <c r="J90" s="107"/>
      <c r="K90" s="107"/>
      <c r="L90" s="108"/>
      <c r="M90" s="108"/>
      <c r="N90" s="109"/>
      <c r="O90" s="109"/>
      <c r="P90" s="110"/>
      <c r="Q90" s="110"/>
    </row>
    <row r="91" spans="1:17" x14ac:dyDescent="0.2">
      <c r="A91" s="103"/>
      <c r="B91" s="104"/>
      <c r="C91" s="104"/>
      <c r="D91" s="104"/>
      <c r="E91" s="104"/>
      <c r="F91" s="105"/>
      <c r="G91" s="106"/>
      <c r="H91" s="107"/>
      <c r="I91" s="107"/>
      <c r="J91" s="107"/>
      <c r="K91" s="107"/>
      <c r="L91" s="108"/>
      <c r="M91" s="108"/>
      <c r="N91" s="109"/>
      <c r="O91" s="109"/>
      <c r="P91" s="110"/>
      <c r="Q91" s="110"/>
    </row>
    <row r="92" spans="1:17" x14ac:dyDescent="0.2">
      <c r="A92" s="103"/>
      <c r="B92" s="104"/>
      <c r="C92" s="104"/>
      <c r="D92" s="104"/>
      <c r="E92" s="104"/>
      <c r="F92" s="105"/>
      <c r="G92" s="106"/>
      <c r="H92" s="107"/>
      <c r="I92" s="107"/>
      <c r="J92" s="107"/>
      <c r="K92" s="107"/>
      <c r="L92" s="108"/>
      <c r="M92" s="108"/>
      <c r="N92" s="109"/>
      <c r="O92" s="109"/>
      <c r="P92" s="110"/>
      <c r="Q92" s="110"/>
    </row>
    <row r="93" spans="1:17" x14ac:dyDescent="0.2">
      <c r="A93" s="103"/>
      <c r="B93" s="104"/>
      <c r="C93" s="104"/>
      <c r="D93" s="104"/>
      <c r="E93" s="104"/>
      <c r="F93" s="105"/>
      <c r="G93" s="106"/>
      <c r="H93" s="107"/>
      <c r="I93" s="107"/>
      <c r="J93" s="107"/>
      <c r="K93" s="107"/>
      <c r="L93" s="108"/>
      <c r="M93" s="108"/>
      <c r="N93" s="109"/>
      <c r="O93" s="109"/>
      <c r="P93" s="110"/>
      <c r="Q93" s="110"/>
    </row>
    <row r="94" spans="1:17" x14ac:dyDescent="0.2">
      <c r="A94" s="103"/>
      <c r="B94" s="104"/>
      <c r="C94" s="104"/>
      <c r="D94" s="104"/>
      <c r="E94" s="104"/>
      <c r="F94" s="105"/>
      <c r="G94" s="106"/>
      <c r="H94" s="107"/>
      <c r="I94" s="107"/>
      <c r="J94" s="107"/>
      <c r="K94" s="107"/>
      <c r="L94" s="108"/>
      <c r="M94" s="108"/>
      <c r="N94" s="109"/>
      <c r="O94" s="109"/>
      <c r="P94" s="110"/>
      <c r="Q94" s="110"/>
    </row>
    <row r="95" spans="1:17" x14ac:dyDescent="0.2">
      <c r="A95" s="103"/>
      <c r="B95" s="104"/>
      <c r="C95" s="104"/>
      <c r="D95" s="104"/>
      <c r="E95" s="104"/>
      <c r="F95" s="105"/>
      <c r="G95" s="106"/>
      <c r="H95" s="107"/>
      <c r="I95" s="107"/>
      <c r="J95" s="107"/>
      <c r="K95" s="107"/>
      <c r="L95" s="108"/>
      <c r="M95" s="108"/>
      <c r="N95" s="109"/>
      <c r="O95" s="109"/>
      <c r="P95" s="110"/>
      <c r="Q95" s="110"/>
    </row>
    <row r="96" spans="1:17" x14ac:dyDescent="0.2">
      <c r="A96" s="103"/>
      <c r="B96" s="104"/>
      <c r="C96" s="104"/>
      <c r="D96" s="104"/>
      <c r="E96" s="104"/>
      <c r="F96" s="105"/>
      <c r="G96" s="106"/>
      <c r="H96" s="107"/>
      <c r="I96" s="107"/>
      <c r="J96" s="107"/>
      <c r="K96" s="107"/>
      <c r="L96" s="108"/>
      <c r="M96" s="108"/>
      <c r="N96" s="109"/>
      <c r="O96" s="109"/>
      <c r="P96" s="110"/>
      <c r="Q96" s="110"/>
    </row>
    <row r="97" spans="1:17" x14ac:dyDescent="0.2">
      <c r="A97" s="103"/>
      <c r="B97" s="104"/>
      <c r="C97" s="104"/>
      <c r="D97" s="104"/>
      <c r="E97" s="104"/>
      <c r="F97" s="105"/>
      <c r="G97" s="106"/>
      <c r="H97" s="107"/>
      <c r="I97" s="107"/>
      <c r="J97" s="107"/>
      <c r="K97" s="107"/>
      <c r="L97" s="108"/>
      <c r="M97" s="108"/>
      <c r="N97" s="109"/>
      <c r="O97" s="109"/>
      <c r="P97" s="110"/>
      <c r="Q97" s="110"/>
    </row>
    <row r="98" spans="1:17" x14ac:dyDescent="0.2">
      <c r="A98" s="103"/>
      <c r="B98" s="104"/>
      <c r="C98" s="104"/>
      <c r="D98" s="104"/>
      <c r="E98" s="104"/>
      <c r="F98" s="105"/>
      <c r="G98" s="106"/>
      <c r="H98" s="107"/>
      <c r="I98" s="107"/>
      <c r="J98" s="107"/>
      <c r="K98" s="107"/>
      <c r="L98" s="108"/>
      <c r="M98" s="108"/>
      <c r="N98" s="109"/>
      <c r="O98" s="109"/>
      <c r="P98" s="110"/>
      <c r="Q98" s="110"/>
    </row>
    <row r="99" spans="1:17" x14ac:dyDescent="0.2">
      <c r="A99" s="103"/>
      <c r="B99" s="104"/>
      <c r="C99" s="104"/>
      <c r="D99" s="104"/>
      <c r="E99" s="104"/>
      <c r="F99" s="105"/>
      <c r="G99" s="106"/>
      <c r="H99" s="107"/>
      <c r="I99" s="107"/>
      <c r="J99" s="107"/>
      <c r="K99" s="107"/>
      <c r="L99" s="108"/>
      <c r="M99" s="108"/>
      <c r="N99" s="109"/>
      <c r="O99" s="109"/>
      <c r="P99" s="110"/>
      <c r="Q99" s="110"/>
    </row>
    <row r="100" spans="1:17" x14ac:dyDescent="0.2">
      <c r="A100" s="103"/>
      <c r="B100" s="104"/>
      <c r="C100" s="104"/>
      <c r="D100" s="104"/>
      <c r="E100" s="104"/>
      <c r="F100" s="105"/>
      <c r="G100" s="106"/>
      <c r="H100" s="107"/>
      <c r="I100" s="107"/>
      <c r="J100" s="107"/>
      <c r="K100" s="107"/>
      <c r="L100" s="108"/>
      <c r="M100" s="108"/>
      <c r="N100" s="109"/>
      <c r="O100" s="109"/>
      <c r="P100" s="110"/>
      <c r="Q100" s="110"/>
    </row>
    <row r="101" spans="1:17" x14ac:dyDescent="0.2">
      <c r="A101" s="103"/>
      <c r="B101" s="104"/>
      <c r="C101" s="104"/>
      <c r="D101" s="104"/>
      <c r="E101" s="104"/>
      <c r="F101" s="105"/>
      <c r="G101" s="106"/>
      <c r="H101" s="107"/>
      <c r="I101" s="107"/>
      <c r="J101" s="107"/>
      <c r="K101" s="107"/>
      <c r="L101" s="108"/>
      <c r="M101" s="108"/>
      <c r="N101" s="109"/>
      <c r="O101" s="109"/>
      <c r="P101" s="110"/>
      <c r="Q101" s="110"/>
    </row>
    <row r="102" spans="1:17" x14ac:dyDescent="0.2">
      <c r="A102" s="103"/>
      <c r="B102" s="104"/>
      <c r="C102" s="104"/>
      <c r="D102" s="104"/>
      <c r="E102" s="104"/>
      <c r="F102" s="105"/>
      <c r="G102" s="106"/>
      <c r="H102" s="107"/>
      <c r="I102" s="107"/>
      <c r="J102" s="107"/>
      <c r="K102" s="107"/>
      <c r="L102" s="108"/>
      <c r="M102" s="108"/>
      <c r="N102" s="109"/>
      <c r="O102" s="109"/>
      <c r="P102" s="110"/>
      <c r="Q102" s="110"/>
    </row>
    <row r="103" spans="1:17" x14ac:dyDescent="0.2">
      <c r="A103" s="103"/>
      <c r="B103" s="104"/>
      <c r="C103" s="104"/>
      <c r="D103" s="104"/>
      <c r="E103" s="104"/>
      <c r="F103" s="105"/>
      <c r="G103" s="106"/>
      <c r="H103" s="107"/>
      <c r="I103" s="107"/>
      <c r="J103" s="107"/>
      <c r="K103" s="107"/>
      <c r="L103" s="108"/>
      <c r="M103" s="108"/>
      <c r="N103" s="109"/>
      <c r="O103" s="109"/>
      <c r="P103" s="110"/>
      <c r="Q103" s="110"/>
    </row>
    <row r="104" spans="1:17" x14ac:dyDescent="0.2">
      <c r="A104" s="103"/>
      <c r="B104" s="104"/>
      <c r="C104" s="104"/>
      <c r="D104" s="104"/>
      <c r="E104" s="104"/>
      <c r="F104" s="105"/>
      <c r="G104" s="106"/>
      <c r="H104" s="107"/>
      <c r="I104" s="107"/>
      <c r="J104" s="107"/>
      <c r="K104" s="107"/>
      <c r="L104" s="108"/>
      <c r="M104" s="108"/>
      <c r="N104" s="109"/>
      <c r="O104" s="109"/>
      <c r="P104" s="110"/>
      <c r="Q104" s="110"/>
    </row>
    <row r="105" spans="1:17" x14ac:dyDescent="0.2">
      <c r="A105" s="103"/>
      <c r="B105" s="104"/>
      <c r="C105" s="104"/>
      <c r="D105" s="104"/>
      <c r="E105" s="104"/>
      <c r="F105" s="105"/>
      <c r="G105" s="106"/>
      <c r="H105" s="107"/>
      <c r="I105" s="107"/>
      <c r="J105" s="107"/>
      <c r="K105" s="107"/>
      <c r="L105" s="108"/>
      <c r="M105" s="108"/>
      <c r="N105" s="109"/>
      <c r="O105" s="109"/>
      <c r="P105" s="110"/>
      <c r="Q105" s="110"/>
    </row>
    <row r="106" spans="1:17" x14ac:dyDescent="0.2">
      <c r="A106" s="103"/>
      <c r="B106" s="104"/>
      <c r="C106" s="104"/>
      <c r="D106" s="104"/>
      <c r="E106" s="104"/>
      <c r="F106" s="105"/>
      <c r="G106" s="106"/>
      <c r="H106" s="107"/>
      <c r="I106" s="107"/>
      <c r="J106" s="107"/>
      <c r="K106" s="107"/>
      <c r="L106" s="108"/>
      <c r="M106" s="108"/>
      <c r="N106" s="109"/>
      <c r="O106" s="109"/>
      <c r="P106" s="110"/>
      <c r="Q106" s="110"/>
    </row>
    <row r="107" spans="1:17" x14ac:dyDescent="0.2">
      <c r="A107" s="103"/>
      <c r="B107" s="104"/>
      <c r="C107" s="104"/>
      <c r="D107" s="104"/>
      <c r="E107" s="104"/>
      <c r="F107" s="105"/>
      <c r="G107" s="106"/>
      <c r="H107" s="107"/>
      <c r="I107" s="107"/>
      <c r="J107" s="107"/>
      <c r="K107" s="107"/>
      <c r="L107" s="108"/>
      <c r="M107" s="108"/>
      <c r="N107" s="109"/>
      <c r="O107" s="109"/>
      <c r="P107" s="110"/>
      <c r="Q107" s="110"/>
    </row>
    <row r="108" spans="1:17" x14ac:dyDescent="0.2">
      <c r="A108" s="103"/>
      <c r="B108" s="104"/>
      <c r="C108" s="104"/>
      <c r="D108" s="104"/>
      <c r="E108" s="104"/>
      <c r="F108" s="105"/>
      <c r="G108" s="106"/>
      <c r="H108" s="107"/>
      <c r="I108" s="107"/>
      <c r="J108" s="107"/>
      <c r="K108" s="107"/>
      <c r="L108" s="108"/>
      <c r="M108" s="108"/>
      <c r="N108" s="109"/>
      <c r="O108" s="109"/>
      <c r="P108" s="110"/>
      <c r="Q108" s="110"/>
    </row>
    <row r="109" spans="1:17" x14ac:dyDescent="0.2">
      <c r="A109" s="103"/>
      <c r="B109" s="104"/>
      <c r="C109" s="104"/>
      <c r="D109" s="104"/>
      <c r="E109" s="104"/>
      <c r="F109" s="105"/>
      <c r="G109" s="106"/>
      <c r="H109" s="107"/>
      <c r="I109" s="107"/>
      <c r="J109" s="107"/>
      <c r="K109" s="107"/>
      <c r="L109" s="108"/>
      <c r="M109" s="108"/>
      <c r="N109" s="109"/>
      <c r="O109" s="109"/>
      <c r="P109" s="110"/>
      <c r="Q109" s="110"/>
    </row>
    <row r="110" spans="1:17" x14ac:dyDescent="0.2">
      <c r="A110" s="103"/>
      <c r="B110" s="104"/>
      <c r="C110" s="104"/>
      <c r="D110" s="104"/>
      <c r="E110" s="104"/>
      <c r="F110" s="105"/>
      <c r="G110" s="106"/>
      <c r="H110" s="107"/>
      <c r="I110" s="107"/>
      <c r="J110" s="107"/>
      <c r="K110" s="107"/>
      <c r="L110" s="108"/>
      <c r="M110" s="108"/>
      <c r="N110" s="109"/>
      <c r="O110" s="109"/>
      <c r="P110" s="110"/>
      <c r="Q110" s="110"/>
    </row>
    <row r="111" spans="1:17" x14ac:dyDescent="0.2">
      <c r="A111" s="103"/>
      <c r="B111" s="104"/>
      <c r="C111" s="104"/>
      <c r="D111" s="104"/>
      <c r="E111" s="104"/>
      <c r="F111" s="105"/>
      <c r="G111" s="106"/>
      <c r="H111" s="107"/>
      <c r="I111" s="107"/>
      <c r="J111" s="107"/>
      <c r="K111" s="107"/>
      <c r="L111" s="108"/>
      <c r="M111" s="108"/>
      <c r="N111" s="109"/>
      <c r="O111" s="109"/>
      <c r="P111" s="110"/>
      <c r="Q111" s="110"/>
    </row>
    <row r="112" spans="1:17" x14ac:dyDescent="0.2">
      <c r="A112" s="103"/>
      <c r="B112" s="104"/>
      <c r="C112" s="104"/>
      <c r="D112" s="104"/>
      <c r="E112" s="104"/>
      <c r="F112" s="105"/>
      <c r="G112" s="106"/>
      <c r="H112" s="107"/>
      <c r="I112" s="107"/>
      <c r="J112" s="107"/>
      <c r="K112" s="107"/>
      <c r="L112" s="108"/>
      <c r="M112" s="108"/>
      <c r="N112" s="109"/>
      <c r="O112" s="109"/>
      <c r="P112" s="110"/>
      <c r="Q112" s="110"/>
    </row>
    <row r="113" spans="1:17" x14ac:dyDescent="0.2">
      <c r="A113" s="103"/>
      <c r="B113" s="104"/>
      <c r="C113" s="104"/>
      <c r="D113" s="104"/>
      <c r="E113" s="104"/>
      <c r="F113" s="105"/>
      <c r="G113" s="106"/>
      <c r="H113" s="107"/>
      <c r="I113" s="107"/>
      <c r="J113" s="107"/>
      <c r="K113" s="107"/>
      <c r="L113" s="108"/>
      <c r="M113" s="108"/>
      <c r="N113" s="109"/>
      <c r="O113" s="109"/>
      <c r="P113" s="110"/>
      <c r="Q113" s="110"/>
    </row>
    <row r="114" spans="1:17" x14ac:dyDescent="0.2">
      <c r="A114" s="103"/>
      <c r="B114" s="104"/>
      <c r="C114" s="104"/>
      <c r="D114" s="104"/>
      <c r="E114" s="104"/>
      <c r="F114" s="105"/>
      <c r="G114" s="106"/>
      <c r="H114" s="107"/>
      <c r="I114" s="107"/>
      <c r="J114" s="107"/>
      <c r="K114" s="107"/>
      <c r="L114" s="108"/>
      <c r="M114" s="108"/>
      <c r="N114" s="109"/>
      <c r="O114" s="109"/>
      <c r="P114" s="110"/>
      <c r="Q114" s="110"/>
    </row>
    <row r="115" spans="1:17" x14ac:dyDescent="0.2">
      <c r="A115" s="103"/>
      <c r="B115" s="104"/>
      <c r="C115" s="104"/>
      <c r="D115" s="104"/>
      <c r="E115" s="104"/>
      <c r="F115" s="105"/>
      <c r="G115" s="106"/>
      <c r="H115" s="107"/>
      <c r="I115" s="107"/>
      <c r="J115" s="107"/>
      <c r="K115" s="107"/>
      <c r="L115" s="108"/>
      <c r="M115" s="108"/>
      <c r="N115" s="109"/>
      <c r="O115" s="109"/>
      <c r="P115" s="110"/>
      <c r="Q115" s="110"/>
    </row>
    <row r="116" spans="1:17" x14ac:dyDescent="0.2">
      <c r="A116" s="103"/>
      <c r="B116" s="104"/>
      <c r="C116" s="104"/>
      <c r="D116" s="104"/>
      <c r="E116" s="104"/>
      <c r="F116" s="105"/>
      <c r="G116" s="106"/>
      <c r="H116" s="107"/>
      <c r="I116" s="107"/>
      <c r="J116" s="107"/>
      <c r="K116" s="107"/>
      <c r="L116" s="108"/>
      <c r="M116" s="108"/>
      <c r="N116" s="109"/>
      <c r="O116" s="109"/>
      <c r="P116" s="110"/>
      <c r="Q116" s="110"/>
    </row>
    <row r="117" spans="1:17" x14ac:dyDescent="0.2">
      <c r="A117" s="103"/>
      <c r="B117" s="104"/>
      <c r="C117" s="104"/>
      <c r="D117" s="104"/>
      <c r="E117" s="104"/>
      <c r="F117" s="105"/>
      <c r="G117" s="106"/>
      <c r="H117" s="107"/>
      <c r="I117" s="107"/>
      <c r="J117" s="107"/>
      <c r="K117" s="107"/>
      <c r="L117" s="108"/>
      <c r="M117" s="108"/>
      <c r="N117" s="109"/>
      <c r="O117" s="109"/>
      <c r="P117" s="110"/>
      <c r="Q117" s="110"/>
    </row>
    <row r="118" spans="1:17" x14ac:dyDescent="0.2">
      <c r="A118" s="103"/>
      <c r="B118" s="104"/>
      <c r="C118" s="104"/>
      <c r="D118" s="104"/>
      <c r="E118" s="104"/>
      <c r="F118" s="105"/>
      <c r="G118" s="106"/>
      <c r="H118" s="107"/>
      <c r="I118" s="107"/>
      <c r="J118" s="107"/>
      <c r="K118" s="107"/>
      <c r="L118" s="108"/>
      <c r="M118" s="108"/>
      <c r="N118" s="109"/>
      <c r="O118" s="109"/>
      <c r="P118" s="110"/>
      <c r="Q118" s="110"/>
    </row>
    <row r="119" spans="1:17" x14ac:dyDescent="0.2">
      <c r="A119" s="103"/>
      <c r="B119" s="104"/>
      <c r="C119" s="104"/>
      <c r="D119" s="104"/>
      <c r="E119" s="104"/>
      <c r="F119" s="105"/>
      <c r="G119" s="106"/>
      <c r="H119" s="107"/>
      <c r="I119" s="107"/>
      <c r="J119" s="107"/>
      <c r="K119" s="107"/>
      <c r="L119" s="108"/>
      <c r="M119" s="108"/>
      <c r="N119" s="109"/>
      <c r="O119" s="109"/>
      <c r="P119" s="110"/>
      <c r="Q119" s="110"/>
    </row>
    <row r="120" spans="1:17" x14ac:dyDescent="0.2">
      <c r="A120" s="103"/>
      <c r="B120" s="104"/>
      <c r="C120" s="104"/>
      <c r="D120" s="104"/>
      <c r="E120" s="104"/>
      <c r="F120" s="105"/>
      <c r="G120" s="106"/>
      <c r="H120" s="107"/>
      <c r="I120" s="107"/>
      <c r="J120" s="107"/>
      <c r="K120" s="107"/>
      <c r="L120" s="108"/>
      <c r="M120" s="108"/>
      <c r="N120" s="109"/>
      <c r="O120" s="109"/>
      <c r="P120" s="110"/>
      <c r="Q120" s="110"/>
    </row>
    <row r="121" spans="1:17" x14ac:dyDescent="0.2">
      <c r="A121" s="103"/>
      <c r="B121" s="104"/>
      <c r="C121" s="104"/>
      <c r="D121" s="104"/>
      <c r="E121" s="104"/>
      <c r="F121" s="105"/>
      <c r="G121" s="106"/>
      <c r="H121" s="107"/>
      <c r="I121" s="107"/>
      <c r="J121" s="107"/>
      <c r="K121" s="107"/>
      <c r="L121" s="108"/>
      <c r="M121" s="108"/>
      <c r="N121" s="109"/>
      <c r="O121" s="109"/>
      <c r="P121" s="110"/>
      <c r="Q121" s="110"/>
    </row>
    <row r="122" spans="1:17" x14ac:dyDescent="0.2">
      <c r="A122" s="103"/>
      <c r="B122" s="104"/>
      <c r="C122" s="104"/>
      <c r="D122" s="104"/>
      <c r="E122" s="104"/>
      <c r="F122" s="105"/>
      <c r="G122" s="106"/>
      <c r="H122" s="107"/>
      <c r="I122" s="107"/>
      <c r="J122" s="107"/>
      <c r="K122" s="107"/>
      <c r="L122" s="108"/>
      <c r="M122" s="108"/>
      <c r="N122" s="109"/>
      <c r="O122" s="109"/>
      <c r="P122" s="110"/>
      <c r="Q122" s="110"/>
    </row>
    <row r="123" spans="1:17" x14ac:dyDescent="0.2">
      <c r="A123" s="103"/>
      <c r="B123" s="104"/>
      <c r="C123" s="104"/>
      <c r="D123" s="104"/>
      <c r="E123" s="104"/>
      <c r="F123" s="105"/>
      <c r="G123" s="106"/>
      <c r="H123" s="107"/>
      <c r="I123" s="107"/>
      <c r="J123" s="107"/>
      <c r="K123" s="107"/>
      <c r="L123" s="108"/>
      <c r="M123" s="108"/>
      <c r="N123" s="109"/>
      <c r="O123" s="109"/>
      <c r="P123" s="110"/>
      <c r="Q123" s="110"/>
    </row>
    <row r="124" spans="1:17" x14ac:dyDescent="0.2">
      <c r="A124" s="103"/>
      <c r="B124" s="104"/>
      <c r="C124" s="104"/>
      <c r="D124" s="104"/>
      <c r="E124" s="104"/>
      <c r="F124" s="105"/>
      <c r="G124" s="106"/>
      <c r="H124" s="107"/>
      <c r="I124" s="107"/>
      <c r="J124" s="107"/>
      <c r="K124" s="107"/>
      <c r="L124" s="108"/>
      <c r="M124" s="108"/>
      <c r="N124" s="109"/>
      <c r="O124" s="109"/>
      <c r="P124" s="110"/>
      <c r="Q124" s="110"/>
    </row>
    <row r="125" spans="1:17" x14ac:dyDescent="0.2">
      <c r="A125" s="103"/>
      <c r="B125" s="104"/>
      <c r="C125" s="104"/>
      <c r="D125" s="104"/>
      <c r="E125" s="104"/>
      <c r="F125" s="105"/>
      <c r="G125" s="106"/>
      <c r="H125" s="107"/>
      <c r="I125" s="107"/>
      <c r="J125" s="107"/>
      <c r="K125" s="107"/>
      <c r="L125" s="108"/>
      <c r="M125" s="108"/>
      <c r="N125" s="109"/>
      <c r="O125" s="109"/>
      <c r="P125" s="110"/>
      <c r="Q125" s="110"/>
    </row>
    <row r="126" spans="1:17" x14ac:dyDescent="0.2">
      <c r="A126" s="103"/>
      <c r="B126" s="104"/>
      <c r="C126" s="104"/>
      <c r="D126" s="104"/>
      <c r="E126" s="104"/>
      <c r="F126" s="105"/>
      <c r="G126" s="106"/>
      <c r="H126" s="107"/>
      <c r="I126" s="107"/>
      <c r="J126" s="107"/>
      <c r="K126" s="107"/>
      <c r="L126" s="108"/>
      <c r="M126" s="108"/>
      <c r="N126" s="109"/>
      <c r="O126" s="109"/>
      <c r="P126" s="110"/>
      <c r="Q126" s="110"/>
    </row>
    <row r="127" spans="1:17" x14ac:dyDescent="0.2">
      <c r="A127" s="103"/>
      <c r="B127" s="104"/>
      <c r="C127" s="104"/>
      <c r="D127" s="104"/>
      <c r="E127" s="104"/>
      <c r="F127" s="105"/>
      <c r="G127" s="106"/>
      <c r="H127" s="107"/>
      <c r="I127" s="107"/>
      <c r="J127" s="107"/>
      <c r="K127" s="107"/>
      <c r="L127" s="108"/>
      <c r="M127" s="108"/>
      <c r="N127" s="109"/>
      <c r="O127" s="109"/>
      <c r="P127" s="110"/>
      <c r="Q127" s="110"/>
    </row>
    <row r="128" spans="1:17" x14ac:dyDescent="0.2">
      <c r="A128" s="103"/>
      <c r="B128" s="104"/>
      <c r="C128" s="104"/>
      <c r="D128" s="104"/>
      <c r="E128" s="104"/>
      <c r="F128" s="105"/>
      <c r="G128" s="106"/>
      <c r="H128" s="107"/>
      <c r="I128" s="107"/>
      <c r="J128" s="107"/>
      <c r="K128" s="107"/>
      <c r="L128" s="108"/>
      <c r="M128" s="108"/>
      <c r="N128" s="109"/>
      <c r="O128" s="109"/>
      <c r="P128" s="110"/>
      <c r="Q128" s="110"/>
    </row>
    <row r="129" spans="1:17" x14ac:dyDescent="0.2">
      <c r="A129" s="103"/>
      <c r="B129" s="104"/>
      <c r="C129" s="104"/>
      <c r="D129" s="104"/>
      <c r="E129" s="104"/>
      <c r="F129" s="105"/>
      <c r="G129" s="106"/>
      <c r="H129" s="107"/>
      <c r="I129" s="107"/>
      <c r="J129" s="107"/>
      <c r="K129" s="107"/>
      <c r="L129" s="108"/>
      <c r="M129" s="108"/>
      <c r="N129" s="109"/>
      <c r="O129" s="109"/>
      <c r="P129" s="110"/>
      <c r="Q129" s="110"/>
    </row>
  </sheetData>
  <mergeCells count="1">
    <mergeCell ref="H4:I4"/>
  </mergeCells>
  <phoneticPr fontId="1" type="noConversion"/>
  <printOptions horizontalCentered="1"/>
  <pageMargins left="0.25" right="0.25" top="0.7" bottom="0.6" header="0.5" footer="0.5"/>
  <pageSetup scale="70" orientation="landscape" horizontalDpi="4294967292" verticalDpi="4294967292" r:id="rId1"/>
  <headerFooter alignWithMargins="0">
    <oddHeader>&amp;CFlorida Department of Environmental Protection - Bureau of Petroleum Storage Systems - Remedial Action Reporting</oddHeader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Zeros="0" showWhiteSpace="0" view="pageLayout" zoomScaleNormal="100" workbookViewId="0">
      <selection sqref="A1:IV1"/>
    </sheetView>
  </sheetViews>
  <sheetFormatPr defaultColWidth="7.28515625" defaultRowHeight="12.75" x14ac:dyDescent="0.2"/>
  <cols>
    <col min="1" max="1" width="7.7109375" customWidth="1"/>
    <col min="2" max="2" width="8" customWidth="1"/>
    <col min="3" max="4" width="7.7109375" customWidth="1"/>
    <col min="5" max="5" width="11.28515625" customWidth="1"/>
    <col min="6" max="6" width="7.7109375" customWidth="1"/>
    <col min="7" max="7" width="11.28515625" customWidth="1"/>
    <col min="8" max="8" width="7.7109375" customWidth="1"/>
    <col min="9" max="9" width="11.42578125" customWidth="1"/>
    <col min="10" max="10" width="7.7109375" customWidth="1"/>
    <col min="11" max="11" width="10" customWidth="1"/>
    <col min="12" max="12" width="9.7109375" customWidth="1"/>
    <col min="13" max="14" width="9.42578125" customWidth="1"/>
    <col min="15" max="15" width="7" customWidth="1"/>
  </cols>
  <sheetData>
    <row r="1" spans="1:15" ht="10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ht="18" customHeight="1" x14ac:dyDescent="0.35">
      <c r="A2" s="665" t="s">
        <v>282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1:15" ht="12.75" customHeight="1" x14ac:dyDescent="0.2">
      <c r="A3" s="45"/>
      <c r="B3" s="46"/>
      <c r="C3" s="47"/>
      <c r="D3" s="47"/>
      <c r="E3" s="47"/>
      <c r="F3" s="47"/>
      <c r="G3" s="47"/>
      <c r="H3" s="46"/>
      <c r="I3" s="46"/>
      <c r="J3" s="46"/>
      <c r="K3" s="48"/>
      <c r="L3" s="48"/>
      <c r="M3" s="53" t="s">
        <v>11</v>
      </c>
      <c r="N3" s="54" t="s">
        <v>12</v>
      </c>
      <c r="O3" s="54" t="s">
        <v>13</v>
      </c>
    </row>
    <row r="4" spans="1:15" ht="12.75" customHeight="1" x14ac:dyDescent="0.2">
      <c r="A4" s="55" t="s">
        <v>0</v>
      </c>
      <c r="B4" s="46"/>
      <c r="C4" s="668" t="str">
        <f>'T1A - Site Summary'!C3</f>
        <v>DEP BMC</v>
      </c>
      <c r="D4" s="668"/>
      <c r="E4" s="668"/>
      <c r="F4" s="668"/>
      <c r="G4" s="668"/>
      <c r="H4" s="668"/>
      <c r="I4" s="509" t="s">
        <v>135</v>
      </c>
      <c r="J4" s="509"/>
      <c r="K4" s="596">
        <f>'T1A - Site Summary'!H22</f>
        <v>38760</v>
      </c>
      <c r="M4" s="53">
        <v>1</v>
      </c>
      <c r="N4" s="54" t="s">
        <v>14</v>
      </c>
      <c r="O4" s="54" t="s">
        <v>14</v>
      </c>
    </row>
    <row r="5" spans="1:15" ht="12.75" customHeight="1" x14ac:dyDescent="0.2">
      <c r="A5" s="61" t="s">
        <v>9</v>
      </c>
      <c r="B5" s="46"/>
      <c r="C5" s="666">
        <f>'T1A - Site Summary'!C6</f>
        <v>123456789</v>
      </c>
      <c r="D5" s="666"/>
      <c r="E5" s="666"/>
      <c r="F5" s="666"/>
      <c r="G5" s="666"/>
      <c r="H5" s="667"/>
      <c r="I5" s="522"/>
      <c r="J5" s="522"/>
      <c r="K5" s="56"/>
      <c r="L5" s="56"/>
      <c r="M5" s="54">
        <v>2</v>
      </c>
      <c r="N5" s="54" t="s">
        <v>15</v>
      </c>
      <c r="O5" s="53" t="s">
        <v>14</v>
      </c>
    </row>
    <row r="6" spans="1:15" ht="12.75" customHeight="1" x14ac:dyDescent="0.2">
      <c r="A6" s="61"/>
      <c r="B6" s="46"/>
      <c r="C6" s="46"/>
      <c r="D6" s="46"/>
      <c r="E6" s="46"/>
      <c r="F6" s="46"/>
      <c r="G6" s="46"/>
      <c r="H6" s="46"/>
      <c r="I6" s="509"/>
      <c r="J6" s="509"/>
      <c r="K6" s="46"/>
      <c r="L6" s="46"/>
      <c r="M6" s="54">
        <v>3</v>
      </c>
      <c r="N6" s="54" t="s">
        <v>15</v>
      </c>
      <c r="O6" s="53" t="s">
        <v>15</v>
      </c>
    </row>
    <row r="7" spans="1:15" ht="12.75" customHeight="1" x14ac:dyDescent="0.2">
      <c r="A7" s="61"/>
      <c r="B7" s="65"/>
      <c r="C7" s="46"/>
      <c r="D7" s="46"/>
      <c r="E7" s="46"/>
      <c r="F7" s="46"/>
      <c r="G7" s="46"/>
      <c r="H7" s="46"/>
      <c r="I7" s="46"/>
      <c r="J7" s="46"/>
      <c r="K7" s="46"/>
      <c r="L7" s="46"/>
      <c r="M7" s="54">
        <v>4</v>
      </c>
      <c r="N7" s="54" t="s">
        <v>14</v>
      </c>
      <c r="O7" s="53" t="s">
        <v>15</v>
      </c>
    </row>
    <row r="8" spans="1:15" ht="12" customHeight="1" thickBot="1" x14ac:dyDescent="0.25">
      <c r="A8" s="45"/>
      <c r="B8" s="46"/>
      <c r="C8" s="46"/>
      <c r="D8" s="46"/>
      <c r="E8" s="46"/>
      <c r="F8" s="46"/>
      <c r="G8" s="46"/>
      <c r="H8" s="535"/>
      <c r="I8" s="535"/>
      <c r="J8" s="535"/>
      <c r="K8" s="535"/>
      <c r="L8" s="535"/>
      <c r="M8" s="535"/>
      <c r="N8" s="535"/>
      <c r="O8" s="536"/>
    </row>
    <row r="9" spans="1:15" ht="12" customHeight="1" x14ac:dyDescent="0.2">
      <c r="A9" s="537"/>
      <c r="B9" s="538"/>
      <c r="C9" s="538"/>
      <c r="D9" s="671" t="s">
        <v>548</v>
      </c>
      <c r="E9" s="672"/>
      <c r="F9" s="671" t="s">
        <v>549</v>
      </c>
      <c r="G9" s="672"/>
      <c r="H9" s="671" t="s">
        <v>550</v>
      </c>
      <c r="I9" s="672"/>
      <c r="J9" s="539"/>
      <c r="K9" s="539"/>
      <c r="L9" s="539"/>
      <c r="M9" s="539"/>
      <c r="N9" s="539"/>
      <c r="O9" s="540"/>
    </row>
    <row r="10" spans="1:15" ht="10.5" customHeight="1" x14ac:dyDescent="0.2">
      <c r="A10" s="542" t="s">
        <v>41</v>
      </c>
      <c r="B10" s="533" t="s">
        <v>10</v>
      </c>
      <c r="C10" s="533" t="s">
        <v>10</v>
      </c>
      <c r="D10" s="533" t="s">
        <v>42</v>
      </c>
      <c r="E10" s="533" t="s">
        <v>281</v>
      </c>
      <c r="F10" s="533" t="s">
        <v>42</v>
      </c>
      <c r="G10" s="533" t="s">
        <v>281</v>
      </c>
      <c r="H10" s="533" t="s">
        <v>42</v>
      </c>
      <c r="I10" s="533" t="s">
        <v>281</v>
      </c>
      <c r="J10" s="533" t="s">
        <v>43</v>
      </c>
      <c r="K10" s="533" t="s">
        <v>44</v>
      </c>
      <c r="L10" s="533" t="s">
        <v>185</v>
      </c>
      <c r="M10" s="534" t="s">
        <v>45</v>
      </c>
      <c r="N10" s="534" t="s">
        <v>45</v>
      </c>
      <c r="O10" s="541" t="s">
        <v>246</v>
      </c>
    </row>
    <row r="11" spans="1:15" ht="10.5" customHeight="1" x14ac:dyDescent="0.2">
      <c r="A11" s="111" t="s">
        <v>46</v>
      </c>
      <c r="B11" s="112" t="s">
        <v>47</v>
      </c>
      <c r="C11" s="112" t="s">
        <v>48</v>
      </c>
      <c r="D11" s="112" t="s">
        <v>49</v>
      </c>
      <c r="E11" s="112" t="s">
        <v>105</v>
      </c>
      <c r="F11" s="112" t="s">
        <v>49</v>
      </c>
      <c r="G11" s="112" t="s">
        <v>105</v>
      </c>
      <c r="H11" s="112" t="s">
        <v>49</v>
      </c>
      <c r="I11" s="112" t="s">
        <v>105</v>
      </c>
      <c r="J11" s="112" t="s">
        <v>50</v>
      </c>
      <c r="K11" s="112" t="s">
        <v>51</v>
      </c>
      <c r="L11" s="112" t="s">
        <v>184</v>
      </c>
      <c r="M11" s="112" t="s">
        <v>52</v>
      </c>
      <c r="N11" s="112" t="s">
        <v>52</v>
      </c>
      <c r="O11" s="669" t="s">
        <v>181</v>
      </c>
    </row>
    <row r="12" spans="1:15" ht="10.5" customHeight="1" thickBot="1" x14ac:dyDescent="0.25">
      <c r="A12" s="77" t="s">
        <v>7</v>
      </c>
      <c r="B12" s="78" t="s">
        <v>29</v>
      </c>
      <c r="C12" s="78" t="s">
        <v>30</v>
      </c>
      <c r="D12" s="78" t="s">
        <v>36</v>
      </c>
      <c r="E12" s="78" t="s">
        <v>104</v>
      </c>
      <c r="F12" s="78" t="s">
        <v>36</v>
      </c>
      <c r="G12" s="78" t="s">
        <v>104</v>
      </c>
      <c r="H12" s="78" t="s">
        <v>36</v>
      </c>
      <c r="I12" s="78" t="s">
        <v>104</v>
      </c>
      <c r="J12" s="78" t="s">
        <v>535</v>
      </c>
      <c r="K12" s="78" t="s">
        <v>374</v>
      </c>
      <c r="L12" s="78" t="s">
        <v>186</v>
      </c>
      <c r="M12" s="78" t="s">
        <v>37</v>
      </c>
      <c r="N12" s="78" t="s">
        <v>53</v>
      </c>
      <c r="O12" s="670"/>
    </row>
    <row r="13" spans="1:15" ht="10.5" customHeight="1" x14ac:dyDescent="0.2">
      <c r="A13" s="543">
        <v>39448</v>
      </c>
      <c r="B13" s="544">
        <f>(A13-A13)</f>
        <v>0</v>
      </c>
      <c r="C13" s="571">
        <f t="shared" ref="C13:C49" si="0">IF(A13="","",(A13-A$13))</f>
        <v>0</v>
      </c>
      <c r="D13" s="544">
        <v>100</v>
      </c>
      <c r="E13" s="544">
        <v>12</v>
      </c>
      <c r="F13" s="544">
        <v>100</v>
      </c>
      <c r="G13" s="544">
        <v>12</v>
      </c>
      <c r="H13" s="544"/>
      <c r="I13" s="544"/>
      <c r="J13" s="544"/>
      <c r="K13" s="544">
        <f>(H13-H$13)</f>
        <v>0</v>
      </c>
      <c r="L13" s="544"/>
      <c r="M13" s="113">
        <v>0</v>
      </c>
      <c r="N13" s="113">
        <v>0</v>
      </c>
      <c r="O13" s="545">
        <v>0</v>
      </c>
    </row>
    <row r="14" spans="1:15" ht="10.5" customHeight="1" x14ac:dyDescent="0.2">
      <c r="A14" s="86">
        <v>39449</v>
      </c>
      <c r="B14" s="361">
        <f t="shared" ref="B14:B49" si="1">IF(A14="","",(A14-A13))</f>
        <v>1</v>
      </c>
      <c r="C14" s="361">
        <f t="shared" si="0"/>
        <v>1</v>
      </c>
      <c r="D14" s="87">
        <v>112</v>
      </c>
      <c r="E14" s="87">
        <v>12</v>
      </c>
      <c r="F14" s="87">
        <v>112</v>
      </c>
      <c r="G14" s="87">
        <v>12</v>
      </c>
      <c r="H14" s="87"/>
      <c r="I14" s="87"/>
      <c r="J14" s="360">
        <f t="shared" ref="J14:J49" si="2">IF(A14="","",(((D14-D13)+(F14-F13)+(H14-H13))/((E14+G14+I14)/24)))</f>
        <v>24</v>
      </c>
      <c r="K14" s="360">
        <f>IF($A14="","",(J14-J$13)+K13)</f>
        <v>24</v>
      </c>
      <c r="L14" s="87"/>
      <c r="M14" s="114">
        <f t="shared" ref="M14:M49" si="3">IF(A14="","",(J14+SUMIF(L14,"&gt;0"))/B14/24)</f>
        <v>1</v>
      </c>
      <c r="N14" s="115">
        <f>IF($A14="","",(K14+SUMIF($L$13:L14,"&gt;0"))/C14/24)</f>
        <v>1</v>
      </c>
      <c r="O14" s="92"/>
    </row>
    <row r="15" spans="1:15" ht="10.5" customHeight="1" x14ac:dyDescent="0.2">
      <c r="A15" s="86">
        <v>39450</v>
      </c>
      <c r="B15" s="361">
        <f t="shared" si="1"/>
        <v>1</v>
      </c>
      <c r="C15" s="361">
        <f t="shared" si="0"/>
        <v>2</v>
      </c>
      <c r="D15" s="87">
        <v>123</v>
      </c>
      <c r="E15" s="87">
        <v>12</v>
      </c>
      <c r="F15" s="87">
        <v>123</v>
      </c>
      <c r="G15" s="87">
        <v>12</v>
      </c>
      <c r="H15" s="87"/>
      <c r="I15" s="87"/>
      <c r="J15" s="360">
        <f t="shared" si="2"/>
        <v>22</v>
      </c>
      <c r="K15" s="360">
        <f>IF($A15="","",(J15-J$13)+K14)</f>
        <v>46</v>
      </c>
      <c r="L15" s="87">
        <v>1</v>
      </c>
      <c r="M15" s="114">
        <f t="shared" si="3"/>
        <v>0.95833333333333337</v>
      </c>
      <c r="N15" s="115">
        <f>IF($A15="","",(K15+SUMIF($L$13:L15,"&gt;0"))/C15/24)</f>
        <v>0.97916666666666663</v>
      </c>
      <c r="O15" s="92"/>
    </row>
    <row r="16" spans="1:15" ht="10.5" customHeight="1" x14ac:dyDescent="0.2">
      <c r="A16" s="86"/>
      <c r="B16" s="361" t="str">
        <f t="shared" si="1"/>
        <v/>
      </c>
      <c r="C16" s="361" t="str">
        <f t="shared" si="0"/>
        <v/>
      </c>
      <c r="D16" s="87"/>
      <c r="E16" s="87"/>
      <c r="F16" s="87"/>
      <c r="G16" s="87"/>
      <c r="H16" s="87"/>
      <c r="I16" s="87"/>
      <c r="J16" s="360" t="str">
        <f t="shared" si="2"/>
        <v/>
      </c>
      <c r="K16" s="360" t="str">
        <f>IF($A16="","",(J16-J$13)+K15)</f>
        <v/>
      </c>
      <c r="L16" s="87"/>
      <c r="M16" s="114" t="str">
        <f t="shared" si="3"/>
        <v/>
      </c>
      <c r="N16" s="115" t="str">
        <f>IF($A16="","",(K16+SUMIF($L$13:L16,"&gt;0"))/C16/24)</f>
        <v/>
      </c>
      <c r="O16" s="92"/>
    </row>
    <row r="17" spans="1:15" ht="10.5" customHeight="1" x14ac:dyDescent="0.2">
      <c r="A17" s="86"/>
      <c r="B17" s="361" t="str">
        <f t="shared" si="1"/>
        <v/>
      </c>
      <c r="C17" s="361" t="str">
        <f t="shared" si="0"/>
        <v/>
      </c>
      <c r="D17" s="87"/>
      <c r="E17" s="87"/>
      <c r="F17" s="87"/>
      <c r="G17" s="87"/>
      <c r="H17" s="87"/>
      <c r="I17" s="87"/>
      <c r="J17" s="360" t="str">
        <f t="shared" si="2"/>
        <v/>
      </c>
      <c r="K17" s="360" t="str">
        <f t="shared" ref="K17:K49" si="4">IF($A17="","",(J17-J$13)+K16)</f>
        <v/>
      </c>
      <c r="L17" s="87"/>
      <c r="M17" s="114" t="str">
        <f t="shared" si="3"/>
        <v/>
      </c>
      <c r="N17" s="115" t="str">
        <f>IF($A17="","",(K17+SUMIF($L$13:L17,"&gt;0"))/C17/24)</f>
        <v/>
      </c>
      <c r="O17" s="92"/>
    </row>
    <row r="18" spans="1:15" ht="10.5" customHeight="1" x14ac:dyDescent="0.2">
      <c r="A18" s="86"/>
      <c r="B18" s="361" t="str">
        <f t="shared" si="1"/>
        <v/>
      </c>
      <c r="C18" s="361" t="str">
        <f t="shared" si="0"/>
        <v/>
      </c>
      <c r="D18" s="87"/>
      <c r="E18" s="87"/>
      <c r="F18" s="87"/>
      <c r="G18" s="87"/>
      <c r="H18" s="87"/>
      <c r="I18" s="87"/>
      <c r="J18" s="360" t="str">
        <f t="shared" si="2"/>
        <v/>
      </c>
      <c r="K18" s="360" t="str">
        <f t="shared" si="4"/>
        <v/>
      </c>
      <c r="L18" s="87"/>
      <c r="M18" s="114" t="str">
        <f t="shared" si="3"/>
        <v/>
      </c>
      <c r="N18" s="115" t="str">
        <f>IF($A18="","",(K18+SUMIF($L$13:L18,"&gt;0"))/C18/24)</f>
        <v/>
      </c>
      <c r="O18" s="92"/>
    </row>
    <row r="19" spans="1:15" ht="10.5" customHeight="1" x14ac:dyDescent="0.2">
      <c r="A19" s="86"/>
      <c r="B19" s="361" t="str">
        <f t="shared" si="1"/>
        <v/>
      </c>
      <c r="C19" s="361" t="str">
        <f t="shared" si="0"/>
        <v/>
      </c>
      <c r="D19" s="87"/>
      <c r="E19" s="87"/>
      <c r="F19" s="87"/>
      <c r="G19" s="87"/>
      <c r="H19" s="87"/>
      <c r="I19" s="87"/>
      <c r="J19" s="360" t="str">
        <f t="shared" si="2"/>
        <v/>
      </c>
      <c r="K19" s="360" t="str">
        <f t="shared" si="4"/>
        <v/>
      </c>
      <c r="L19" s="87"/>
      <c r="M19" s="114" t="str">
        <f t="shared" si="3"/>
        <v/>
      </c>
      <c r="N19" s="115" t="str">
        <f>IF($A19="","",(K19+SUMIF($L$13:L19,"&gt;0"))/C19/24)</f>
        <v/>
      </c>
      <c r="O19" s="92"/>
    </row>
    <row r="20" spans="1:15" ht="10.5" customHeight="1" x14ac:dyDescent="0.2">
      <c r="A20" s="86"/>
      <c r="B20" s="361" t="str">
        <f t="shared" si="1"/>
        <v/>
      </c>
      <c r="C20" s="361" t="str">
        <f t="shared" si="0"/>
        <v/>
      </c>
      <c r="D20" s="87"/>
      <c r="E20" s="87"/>
      <c r="F20" s="87"/>
      <c r="G20" s="87"/>
      <c r="H20" s="87"/>
      <c r="I20" s="87"/>
      <c r="J20" s="360" t="str">
        <f t="shared" si="2"/>
        <v/>
      </c>
      <c r="K20" s="360" t="str">
        <f t="shared" si="4"/>
        <v/>
      </c>
      <c r="L20" s="87"/>
      <c r="M20" s="114" t="str">
        <f t="shared" si="3"/>
        <v/>
      </c>
      <c r="N20" s="115" t="str">
        <f>IF($A20="","",(K20+SUMIF($L$13:L20,"&gt;0"))/C20/24)</f>
        <v/>
      </c>
      <c r="O20" s="92"/>
    </row>
    <row r="21" spans="1:15" ht="10.5" customHeight="1" x14ac:dyDescent="0.2">
      <c r="A21" s="86"/>
      <c r="B21" s="361" t="str">
        <f t="shared" si="1"/>
        <v/>
      </c>
      <c r="C21" s="361" t="str">
        <f t="shared" si="0"/>
        <v/>
      </c>
      <c r="D21" s="87"/>
      <c r="E21" s="87"/>
      <c r="F21" s="87"/>
      <c r="G21" s="87"/>
      <c r="H21" s="87"/>
      <c r="I21" s="87"/>
      <c r="J21" s="360" t="str">
        <f t="shared" si="2"/>
        <v/>
      </c>
      <c r="K21" s="360" t="str">
        <f t="shared" si="4"/>
        <v/>
      </c>
      <c r="L21" s="87"/>
      <c r="M21" s="114" t="str">
        <f t="shared" si="3"/>
        <v/>
      </c>
      <c r="N21" s="115" t="str">
        <f>IF($A21="","",(K21+SUMIF($L$13:L21,"&gt;0"))/C21/24)</f>
        <v/>
      </c>
      <c r="O21" s="92"/>
    </row>
    <row r="22" spans="1:15" ht="10.5" customHeight="1" x14ac:dyDescent="0.2">
      <c r="A22" s="86"/>
      <c r="B22" s="361" t="str">
        <f t="shared" si="1"/>
        <v/>
      </c>
      <c r="C22" s="361" t="str">
        <f t="shared" si="0"/>
        <v/>
      </c>
      <c r="D22" s="87"/>
      <c r="E22" s="87"/>
      <c r="F22" s="87"/>
      <c r="G22" s="87"/>
      <c r="H22" s="87"/>
      <c r="I22" s="87"/>
      <c r="J22" s="360" t="str">
        <f t="shared" si="2"/>
        <v/>
      </c>
      <c r="K22" s="360" t="str">
        <f t="shared" si="4"/>
        <v/>
      </c>
      <c r="L22" s="87"/>
      <c r="M22" s="114" t="str">
        <f t="shared" si="3"/>
        <v/>
      </c>
      <c r="N22" s="115" t="str">
        <f>IF($A22="","",(K22+SUMIF($L$13:L22,"&gt;0"))/C22/24)</f>
        <v/>
      </c>
      <c r="O22" s="92"/>
    </row>
    <row r="23" spans="1:15" ht="10.5" customHeight="1" x14ac:dyDescent="0.2">
      <c r="A23" s="86"/>
      <c r="B23" s="361" t="str">
        <f t="shared" si="1"/>
        <v/>
      </c>
      <c r="C23" s="361" t="str">
        <f t="shared" si="0"/>
        <v/>
      </c>
      <c r="D23" s="87"/>
      <c r="E23" s="87"/>
      <c r="F23" s="87"/>
      <c r="G23" s="87"/>
      <c r="H23" s="87"/>
      <c r="I23" s="87"/>
      <c r="J23" s="360" t="str">
        <f t="shared" si="2"/>
        <v/>
      </c>
      <c r="K23" s="360" t="str">
        <f t="shared" si="4"/>
        <v/>
      </c>
      <c r="L23" s="87"/>
      <c r="M23" s="114" t="str">
        <f t="shared" si="3"/>
        <v/>
      </c>
      <c r="N23" s="115" t="str">
        <f>IF($A23="","",(K23+SUMIF($L$13:L23,"&gt;0"))/C23/24)</f>
        <v/>
      </c>
      <c r="O23" s="92"/>
    </row>
    <row r="24" spans="1:15" ht="10.5" customHeight="1" x14ac:dyDescent="0.2">
      <c r="A24" s="86"/>
      <c r="B24" s="361" t="str">
        <f t="shared" si="1"/>
        <v/>
      </c>
      <c r="C24" s="361" t="str">
        <f t="shared" si="0"/>
        <v/>
      </c>
      <c r="D24" s="87"/>
      <c r="E24" s="87"/>
      <c r="F24" s="87"/>
      <c r="G24" s="87"/>
      <c r="H24" s="87"/>
      <c r="I24" s="87"/>
      <c r="J24" s="360" t="str">
        <f t="shared" si="2"/>
        <v/>
      </c>
      <c r="K24" s="360" t="str">
        <f t="shared" si="4"/>
        <v/>
      </c>
      <c r="L24" s="87"/>
      <c r="M24" s="114" t="str">
        <f t="shared" si="3"/>
        <v/>
      </c>
      <c r="N24" s="115" t="str">
        <f>IF($A24="","",(K24+SUMIF($L$13:L24,"&gt;0"))/C24/24)</f>
        <v/>
      </c>
      <c r="O24" s="92"/>
    </row>
    <row r="25" spans="1:15" ht="10.5" customHeight="1" x14ac:dyDescent="0.2">
      <c r="A25" s="86"/>
      <c r="B25" s="361" t="str">
        <f t="shared" si="1"/>
        <v/>
      </c>
      <c r="C25" s="361" t="str">
        <f t="shared" si="0"/>
        <v/>
      </c>
      <c r="D25" s="87"/>
      <c r="E25" s="87"/>
      <c r="F25" s="87"/>
      <c r="G25" s="87"/>
      <c r="H25" s="87"/>
      <c r="I25" s="87"/>
      <c r="J25" s="360" t="str">
        <f t="shared" si="2"/>
        <v/>
      </c>
      <c r="K25" s="360" t="str">
        <f t="shared" si="4"/>
        <v/>
      </c>
      <c r="L25" s="87"/>
      <c r="M25" s="114" t="str">
        <f t="shared" si="3"/>
        <v/>
      </c>
      <c r="N25" s="115" t="str">
        <f>IF($A25="","",(K25+SUMIF($L$13:L25,"&gt;0"))/C25/24)</f>
        <v/>
      </c>
      <c r="O25" s="92"/>
    </row>
    <row r="26" spans="1:15" ht="10.5" customHeight="1" x14ac:dyDescent="0.2">
      <c r="A26" s="86"/>
      <c r="B26" s="361" t="str">
        <f t="shared" si="1"/>
        <v/>
      </c>
      <c r="C26" s="361" t="str">
        <f t="shared" si="0"/>
        <v/>
      </c>
      <c r="D26" s="87"/>
      <c r="E26" s="87"/>
      <c r="F26" s="87"/>
      <c r="G26" s="87"/>
      <c r="H26" s="87"/>
      <c r="I26" s="87"/>
      <c r="J26" s="360" t="str">
        <f t="shared" si="2"/>
        <v/>
      </c>
      <c r="K26" s="360" t="str">
        <f t="shared" si="4"/>
        <v/>
      </c>
      <c r="L26" s="87"/>
      <c r="M26" s="114" t="str">
        <f t="shared" si="3"/>
        <v/>
      </c>
      <c r="N26" s="115" t="str">
        <f>IF($A26="","",(K26+SUMIF($L$13:L26,"&gt;0"))/C26/24)</f>
        <v/>
      </c>
      <c r="O26" s="92"/>
    </row>
    <row r="27" spans="1:15" ht="10.5" customHeight="1" x14ac:dyDescent="0.2">
      <c r="A27" s="86"/>
      <c r="B27" s="361" t="str">
        <f t="shared" si="1"/>
        <v/>
      </c>
      <c r="C27" s="361" t="str">
        <f t="shared" si="0"/>
        <v/>
      </c>
      <c r="D27" s="87"/>
      <c r="E27" s="87"/>
      <c r="F27" s="87"/>
      <c r="G27" s="87"/>
      <c r="H27" s="87"/>
      <c r="I27" s="87"/>
      <c r="J27" s="360" t="str">
        <f t="shared" si="2"/>
        <v/>
      </c>
      <c r="K27" s="360" t="str">
        <f t="shared" si="4"/>
        <v/>
      </c>
      <c r="L27" s="87"/>
      <c r="M27" s="114" t="str">
        <f t="shared" si="3"/>
        <v/>
      </c>
      <c r="N27" s="115" t="str">
        <f>IF($A27="","",(K27+SUMIF($L$13:L27,"&gt;0"))/C27/24)</f>
        <v/>
      </c>
      <c r="O27" s="92"/>
    </row>
    <row r="28" spans="1:15" ht="10.5" customHeight="1" x14ac:dyDescent="0.2">
      <c r="A28" s="86"/>
      <c r="B28" s="361" t="str">
        <f t="shared" si="1"/>
        <v/>
      </c>
      <c r="C28" s="361" t="str">
        <f t="shared" si="0"/>
        <v/>
      </c>
      <c r="D28" s="87"/>
      <c r="E28" s="87"/>
      <c r="F28" s="87"/>
      <c r="G28" s="87"/>
      <c r="H28" s="87"/>
      <c r="I28" s="87"/>
      <c r="J28" s="360" t="str">
        <f t="shared" si="2"/>
        <v/>
      </c>
      <c r="K28" s="360" t="str">
        <f t="shared" si="4"/>
        <v/>
      </c>
      <c r="L28" s="87"/>
      <c r="M28" s="114" t="str">
        <f t="shared" si="3"/>
        <v/>
      </c>
      <c r="N28" s="115" t="str">
        <f>IF($A28="","",(K28+SUMIF($L$13:L28,"&gt;0"))/C28/24)</f>
        <v/>
      </c>
      <c r="O28" s="92"/>
    </row>
    <row r="29" spans="1:15" ht="10.5" customHeight="1" x14ac:dyDescent="0.2">
      <c r="A29" s="86"/>
      <c r="B29" s="361" t="str">
        <f t="shared" si="1"/>
        <v/>
      </c>
      <c r="C29" s="361" t="str">
        <f t="shared" si="0"/>
        <v/>
      </c>
      <c r="D29" s="87"/>
      <c r="E29" s="87"/>
      <c r="F29" s="87"/>
      <c r="G29" s="87"/>
      <c r="H29" s="87"/>
      <c r="I29" s="87"/>
      <c r="J29" s="360" t="str">
        <f t="shared" si="2"/>
        <v/>
      </c>
      <c r="K29" s="360" t="str">
        <f t="shared" si="4"/>
        <v/>
      </c>
      <c r="L29" s="87"/>
      <c r="M29" s="114" t="str">
        <f t="shared" si="3"/>
        <v/>
      </c>
      <c r="N29" s="115" t="str">
        <f>IF($A29="","",(K29+SUMIF($L$13:L29,"&gt;0"))/C29/24)</f>
        <v/>
      </c>
      <c r="O29" s="92"/>
    </row>
    <row r="30" spans="1:15" ht="10.5" customHeight="1" x14ac:dyDescent="0.2">
      <c r="A30" s="86"/>
      <c r="B30" s="361" t="str">
        <f t="shared" si="1"/>
        <v/>
      </c>
      <c r="C30" s="361" t="str">
        <f t="shared" si="0"/>
        <v/>
      </c>
      <c r="D30" s="87"/>
      <c r="E30" s="87"/>
      <c r="F30" s="87"/>
      <c r="G30" s="87"/>
      <c r="H30" s="87"/>
      <c r="I30" s="87"/>
      <c r="J30" s="360" t="str">
        <f t="shared" si="2"/>
        <v/>
      </c>
      <c r="K30" s="360" t="str">
        <f t="shared" si="4"/>
        <v/>
      </c>
      <c r="L30" s="87"/>
      <c r="M30" s="114" t="str">
        <f t="shared" si="3"/>
        <v/>
      </c>
      <c r="N30" s="115" t="str">
        <f>IF($A30="","",(K30+SUMIF($L$13:L30,"&gt;0"))/C30/24)</f>
        <v/>
      </c>
      <c r="O30" s="92"/>
    </row>
    <row r="31" spans="1:15" ht="10.5" customHeight="1" x14ac:dyDescent="0.2">
      <c r="A31" s="86"/>
      <c r="B31" s="361" t="str">
        <f t="shared" si="1"/>
        <v/>
      </c>
      <c r="C31" s="361" t="str">
        <f t="shared" si="0"/>
        <v/>
      </c>
      <c r="D31" s="87"/>
      <c r="E31" s="87"/>
      <c r="F31" s="87"/>
      <c r="G31" s="87"/>
      <c r="H31" s="87"/>
      <c r="I31" s="87"/>
      <c r="J31" s="360" t="str">
        <f t="shared" si="2"/>
        <v/>
      </c>
      <c r="K31" s="360" t="str">
        <f t="shared" si="4"/>
        <v/>
      </c>
      <c r="L31" s="87"/>
      <c r="M31" s="114" t="str">
        <f t="shared" si="3"/>
        <v/>
      </c>
      <c r="N31" s="115" t="str">
        <f>IF($A31="","",(K31+SUMIF($L$13:L31,"&gt;0"))/C31/24)</f>
        <v/>
      </c>
      <c r="O31" s="92"/>
    </row>
    <row r="32" spans="1:15" ht="10.5" customHeight="1" x14ac:dyDescent="0.2">
      <c r="A32" s="86"/>
      <c r="B32" s="361" t="str">
        <f t="shared" si="1"/>
        <v/>
      </c>
      <c r="C32" s="361" t="str">
        <f t="shared" si="0"/>
        <v/>
      </c>
      <c r="D32" s="87"/>
      <c r="E32" s="87"/>
      <c r="F32" s="87"/>
      <c r="G32" s="87"/>
      <c r="H32" s="87"/>
      <c r="I32" s="87"/>
      <c r="J32" s="360" t="str">
        <f t="shared" si="2"/>
        <v/>
      </c>
      <c r="K32" s="360" t="str">
        <f t="shared" si="4"/>
        <v/>
      </c>
      <c r="L32" s="87"/>
      <c r="M32" s="114" t="str">
        <f t="shared" si="3"/>
        <v/>
      </c>
      <c r="N32" s="115" t="str">
        <f>IF($A32="","",(K32+SUMIF($L$13:L32,"&gt;0"))/C32/24)</f>
        <v/>
      </c>
      <c r="O32" s="92"/>
    </row>
    <row r="33" spans="1:15" ht="10.5" customHeight="1" x14ac:dyDescent="0.2">
      <c r="A33" s="86"/>
      <c r="B33" s="361" t="str">
        <f t="shared" si="1"/>
        <v/>
      </c>
      <c r="C33" s="361" t="str">
        <f t="shared" si="0"/>
        <v/>
      </c>
      <c r="D33" s="87"/>
      <c r="E33" s="87"/>
      <c r="F33" s="87"/>
      <c r="G33" s="87"/>
      <c r="H33" s="87"/>
      <c r="I33" s="87"/>
      <c r="J33" s="360" t="str">
        <f t="shared" si="2"/>
        <v/>
      </c>
      <c r="K33" s="360" t="str">
        <f t="shared" si="4"/>
        <v/>
      </c>
      <c r="L33" s="87"/>
      <c r="M33" s="114" t="str">
        <f t="shared" si="3"/>
        <v/>
      </c>
      <c r="N33" s="115" t="str">
        <f>IF($A33="","",(K33+SUMIF($L$13:L33,"&gt;0"))/C33/24)</f>
        <v/>
      </c>
      <c r="O33" s="92"/>
    </row>
    <row r="34" spans="1:15" ht="10.5" customHeight="1" x14ac:dyDescent="0.2">
      <c r="A34" s="86"/>
      <c r="B34" s="361" t="str">
        <f t="shared" si="1"/>
        <v/>
      </c>
      <c r="C34" s="361" t="str">
        <f t="shared" si="0"/>
        <v/>
      </c>
      <c r="D34" s="87"/>
      <c r="E34" s="87"/>
      <c r="F34" s="87"/>
      <c r="G34" s="87"/>
      <c r="H34" s="87"/>
      <c r="I34" s="87"/>
      <c r="J34" s="360" t="str">
        <f t="shared" si="2"/>
        <v/>
      </c>
      <c r="K34" s="360" t="str">
        <f t="shared" si="4"/>
        <v/>
      </c>
      <c r="L34" s="87"/>
      <c r="M34" s="114" t="str">
        <f t="shared" si="3"/>
        <v/>
      </c>
      <c r="N34" s="115" t="str">
        <f>IF($A34="","",(K34+SUMIF($L$13:L34,"&gt;0"))/C34/24)</f>
        <v/>
      </c>
      <c r="O34" s="92"/>
    </row>
    <row r="35" spans="1:15" ht="10.5" customHeight="1" x14ac:dyDescent="0.2">
      <c r="A35" s="86"/>
      <c r="B35" s="361" t="str">
        <f t="shared" si="1"/>
        <v/>
      </c>
      <c r="C35" s="361" t="str">
        <f t="shared" si="0"/>
        <v/>
      </c>
      <c r="D35" s="87"/>
      <c r="E35" s="87"/>
      <c r="F35" s="87"/>
      <c r="G35" s="87"/>
      <c r="H35" s="87"/>
      <c r="I35" s="87"/>
      <c r="J35" s="360" t="str">
        <f t="shared" si="2"/>
        <v/>
      </c>
      <c r="K35" s="360" t="str">
        <f t="shared" si="4"/>
        <v/>
      </c>
      <c r="L35" s="87"/>
      <c r="M35" s="114" t="str">
        <f t="shared" si="3"/>
        <v/>
      </c>
      <c r="N35" s="115" t="str">
        <f>IF($A35="","",(K35+SUMIF($L$13:L35,"&gt;0"))/C35/24)</f>
        <v/>
      </c>
      <c r="O35" s="92"/>
    </row>
    <row r="36" spans="1:15" ht="10.5" customHeight="1" x14ac:dyDescent="0.2">
      <c r="A36" s="86"/>
      <c r="B36" s="361" t="str">
        <f t="shared" si="1"/>
        <v/>
      </c>
      <c r="C36" s="361" t="str">
        <f t="shared" si="0"/>
        <v/>
      </c>
      <c r="D36" s="87"/>
      <c r="E36" s="87"/>
      <c r="F36" s="87"/>
      <c r="G36" s="87"/>
      <c r="H36" s="87"/>
      <c r="I36" s="87"/>
      <c r="J36" s="360" t="str">
        <f t="shared" si="2"/>
        <v/>
      </c>
      <c r="K36" s="360" t="str">
        <f t="shared" si="4"/>
        <v/>
      </c>
      <c r="L36" s="87"/>
      <c r="M36" s="114" t="str">
        <f t="shared" si="3"/>
        <v/>
      </c>
      <c r="N36" s="115" t="str">
        <f>IF($A36="","",(K36+SUMIF($L$13:L36,"&gt;0"))/C36/24)</f>
        <v/>
      </c>
      <c r="O36" s="92"/>
    </row>
    <row r="37" spans="1:15" ht="10.5" customHeight="1" x14ac:dyDescent="0.2">
      <c r="A37" s="86"/>
      <c r="B37" s="361" t="str">
        <f t="shared" si="1"/>
        <v/>
      </c>
      <c r="C37" s="361" t="str">
        <f t="shared" si="0"/>
        <v/>
      </c>
      <c r="D37" s="87"/>
      <c r="E37" s="87"/>
      <c r="F37" s="87"/>
      <c r="G37" s="87"/>
      <c r="H37" s="87"/>
      <c r="I37" s="87"/>
      <c r="J37" s="360" t="str">
        <f t="shared" si="2"/>
        <v/>
      </c>
      <c r="K37" s="360" t="str">
        <f t="shared" si="4"/>
        <v/>
      </c>
      <c r="L37" s="87"/>
      <c r="M37" s="114" t="str">
        <f t="shared" si="3"/>
        <v/>
      </c>
      <c r="N37" s="115" t="str">
        <f>IF($A37="","",(K37+SUMIF($L$13:L37,"&gt;0"))/C37/24)</f>
        <v/>
      </c>
      <c r="O37" s="92"/>
    </row>
    <row r="38" spans="1:15" ht="10.5" customHeight="1" x14ac:dyDescent="0.2">
      <c r="A38" s="86"/>
      <c r="B38" s="361" t="str">
        <f t="shared" si="1"/>
        <v/>
      </c>
      <c r="C38" s="361" t="str">
        <f t="shared" si="0"/>
        <v/>
      </c>
      <c r="D38" s="87"/>
      <c r="E38" s="87"/>
      <c r="F38" s="87"/>
      <c r="G38" s="87"/>
      <c r="H38" s="87"/>
      <c r="I38" s="87"/>
      <c r="J38" s="360" t="str">
        <f t="shared" si="2"/>
        <v/>
      </c>
      <c r="K38" s="360" t="str">
        <f t="shared" si="4"/>
        <v/>
      </c>
      <c r="L38" s="87"/>
      <c r="M38" s="114" t="str">
        <f t="shared" si="3"/>
        <v/>
      </c>
      <c r="N38" s="115" t="str">
        <f>IF($A38="","",(K38+SUMIF($L$13:L38,"&gt;0"))/C38/24)</f>
        <v/>
      </c>
      <c r="O38" s="92"/>
    </row>
    <row r="39" spans="1:15" ht="10.5" customHeight="1" x14ac:dyDescent="0.2">
      <c r="A39" s="86"/>
      <c r="B39" s="361" t="str">
        <f t="shared" si="1"/>
        <v/>
      </c>
      <c r="C39" s="361" t="str">
        <f t="shared" si="0"/>
        <v/>
      </c>
      <c r="D39" s="87"/>
      <c r="E39" s="87"/>
      <c r="F39" s="87"/>
      <c r="G39" s="87"/>
      <c r="H39" s="87"/>
      <c r="I39" s="87"/>
      <c r="J39" s="360" t="str">
        <f t="shared" si="2"/>
        <v/>
      </c>
      <c r="K39" s="360" t="str">
        <f t="shared" si="4"/>
        <v/>
      </c>
      <c r="L39" s="87"/>
      <c r="M39" s="114" t="str">
        <f t="shared" si="3"/>
        <v/>
      </c>
      <c r="N39" s="115" t="str">
        <f>IF($A39="","",(K39+SUMIF($L$13:L39,"&gt;0"))/C39/24)</f>
        <v/>
      </c>
      <c r="O39" s="92"/>
    </row>
    <row r="40" spans="1:15" ht="10.5" customHeight="1" x14ac:dyDescent="0.2">
      <c r="A40" s="86"/>
      <c r="B40" s="361" t="str">
        <f t="shared" si="1"/>
        <v/>
      </c>
      <c r="C40" s="361" t="str">
        <f t="shared" si="0"/>
        <v/>
      </c>
      <c r="D40" s="87"/>
      <c r="E40" s="87"/>
      <c r="F40" s="87"/>
      <c r="G40" s="87"/>
      <c r="H40" s="87"/>
      <c r="I40" s="87"/>
      <c r="J40" s="360" t="str">
        <f t="shared" si="2"/>
        <v/>
      </c>
      <c r="K40" s="360" t="str">
        <f t="shared" si="4"/>
        <v/>
      </c>
      <c r="L40" s="87"/>
      <c r="M40" s="114" t="str">
        <f t="shared" si="3"/>
        <v/>
      </c>
      <c r="N40" s="115" t="str">
        <f>IF($A40="","",(K40+SUMIF($L$13:L40,"&gt;0"))/C40/24)</f>
        <v/>
      </c>
      <c r="O40" s="92"/>
    </row>
    <row r="41" spans="1:15" ht="10.5" customHeight="1" x14ac:dyDescent="0.2">
      <c r="A41" s="86"/>
      <c r="B41" s="361" t="str">
        <f t="shared" si="1"/>
        <v/>
      </c>
      <c r="C41" s="361" t="str">
        <f t="shared" si="0"/>
        <v/>
      </c>
      <c r="D41" s="87"/>
      <c r="E41" s="87"/>
      <c r="F41" s="87"/>
      <c r="G41" s="87"/>
      <c r="H41" s="87"/>
      <c r="I41" s="87"/>
      <c r="J41" s="360" t="str">
        <f t="shared" si="2"/>
        <v/>
      </c>
      <c r="K41" s="360" t="str">
        <f t="shared" si="4"/>
        <v/>
      </c>
      <c r="L41" s="87"/>
      <c r="M41" s="114" t="str">
        <f t="shared" si="3"/>
        <v/>
      </c>
      <c r="N41" s="115" t="str">
        <f>IF($A41="","",(K41+SUMIF($L$13:L41,"&gt;0"))/C41/24)</f>
        <v/>
      </c>
      <c r="O41" s="92"/>
    </row>
    <row r="42" spans="1:15" ht="10.5" customHeight="1" x14ac:dyDescent="0.2">
      <c r="A42" s="86"/>
      <c r="B42" s="361" t="str">
        <f t="shared" si="1"/>
        <v/>
      </c>
      <c r="C42" s="361" t="str">
        <f t="shared" si="0"/>
        <v/>
      </c>
      <c r="D42" s="87"/>
      <c r="E42" s="87"/>
      <c r="F42" s="87"/>
      <c r="G42" s="87"/>
      <c r="H42" s="87"/>
      <c r="I42" s="87"/>
      <c r="J42" s="360" t="str">
        <f t="shared" si="2"/>
        <v/>
      </c>
      <c r="K42" s="360" t="str">
        <f t="shared" si="4"/>
        <v/>
      </c>
      <c r="L42" s="87"/>
      <c r="M42" s="114" t="str">
        <f t="shared" si="3"/>
        <v/>
      </c>
      <c r="N42" s="115" t="str">
        <f>IF($A42="","",(K42+SUMIF($L$13:L42,"&gt;0"))/C42/24)</f>
        <v/>
      </c>
      <c r="O42" s="92"/>
    </row>
    <row r="43" spans="1:15" ht="10.5" customHeight="1" x14ac:dyDescent="0.2">
      <c r="A43" s="86"/>
      <c r="B43" s="361" t="str">
        <f t="shared" si="1"/>
        <v/>
      </c>
      <c r="C43" s="361" t="str">
        <f t="shared" si="0"/>
        <v/>
      </c>
      <c r="D43" s="87"/>
      <c r="E43" s="87"/>
      <c r="F43" s="87"/>
      <c r="G43" s="87"/>
      <c r="H43" s="87"/>
      <c r="I43" s="87"/>
      <c r="J43" s="360" t="str">
        <f t="shared" si="2"/>
        <v/>
      </c>
      <c r="K43" s="360" t="str">
        <f t="shared" si="4"/>
        <v/>
      </c>
      <c r="L43" s="87"/>
      <c r="M43" s="114" t="str">
        <f t="shared" si="3"/>
        <v/>
      </c>
      <c r="N43" s="115" t="str">
        <f>IF($A43="","",(K43+SUMIF($L$13:L43,"&gt;0"))/C43/24)</f>
        <v/>
      </c>
      <c r="O43" s="92"/>
    </row>
    <row r="44" spans="1:15" ht="10.5" customHeight="1" x14ac:dyDescent="0.2">
      <c r="A44" s="86"/>
      <c r="B44" s="361"/>
      <c r="C44" s="361"/>
      <c r="D44" s="87"/>
      <c r="E44" s="87"/>
      <c r="F44" s="87"/>
      <c r="G44" s="87"/>
      <c r="H44" s="87"/>
      <c r="I44" s="87"/>
      <c r="J44" s="360"/>
      <c r="K44" s="360" t="str">
        <f t="shared" si="4"/>
        <v/>
      </c>
      <c r="L44" s="87"/>
      <c r="M44" s="114"/>
      <c r="N44" s="115" t="str">
        <f>IF($A44="","",(K44+SUMIF($L$13:L44,"&gt;0"))/C44/24)</f>
        <v/>
      </c>
      <c r="O44" s="92"/>
    </row>
    <row r="45" spans="1:15" ht="10.5" customHeight="1" x14ac:dyDescent="0.2">
      <c r="A45" s="86"/>
      <c r="B45" s="361"/>
      <c r="C45" s="361"/>
      <c r="D45" s="87"/>
      <c r="E45" s="87"/>
      <c r="F45" s="87"/>
      <c r="G45" s="87"/>
      <c r="H45" s="87"/>
      <c r="I45" s="87"/>
      <c r="J45" s="360"/>
      <c r="K45" s="360" t="str">
        <f t="shared" si="4"/>
        <v/>
      </c>
      <c r="L45" s="87"/>
      <c r="M45" s="114"/>
      <c r="N45" s="115" t="str">
        <f>IF($A45="","",(K45+SUMIF($L$13:L45,"&gt;0"))/C45/24)</f>
        <v/>
      </c>
      <c r="O45" s="92"/>
    </row>
    <row r="46" spans="1:15" ht="10.5" customHeight="1" x14ac:dyDescent="0.2">
      <c r="A46" s="86"/>
      <c r="B46" s="361" t="str">
        <f>IF(A46="","",(A46-A43))</f>
        <v/>
      </c>
      <c r="C46" s="361" t="str">
        <f t="shared" si="0"/>
        <v/>
      </c>
      <c r="D46" s="87"/>
      <c r="E46" s="87"/>
      <c r="F46" s="87"/>
      <c r="G46" s="87"/>
      <c r="H46" s="87"/>
      <c r="I46" s="87"/>
      <c r="J46" s="360" t="str">
        <f>IF(A46="","",(((D46-D43)+(F46-F43)+(H46-H43))/((E46+G46+I46)/24)))</f>
        <v/>
      </c>
      <c r="K46" s="360" t="str">
        <f t="shared" si="4"/>
        <v/>
      </c>
      <c r="L46" s="87"/>
      <c r="M46" s="114" t="str">
        <f t="shared" si="3"/>
        <v/>
      </c>
      <c r="N46" s="115" t="str">
        <f>IF($A46="","",(K46+SUMIF($L$13:L46,"&gt;0"))/C46/24)</f>
        <v/>
      </c>
      <c r="O46" s="92"/>
    </row>
    <row r="47" spans="1:15" ht="10.5" customHeight="1" x14ac:dyDescent="0.2">
      <c r="A47" s="86"/>
      <c r="B47" s="361" t="str">
        <f t="shared" si="1"/>
        <v/>
      </c>
      <c r="C47" s="361" t="str">
        <f t="shared" si="0"/>
        <v/>
      </c>
      <c r="D47" s="87"/>
      <c r="E47" s="87"/>
      <c r="F47" s="87"/>
      <c r="G47" s="87"/>
      <c r="H47" s="87"/>
      <c r="I47" s="87"/>
      <c r="J47" s="360" t="str">
        <f t="shared" si="2"/>
        <v/>
      </c>
      <c r="K47" s="360" t="str">
        <f t="shared" si="4"/>
        <v/>
      </c>
      <c r="L47" s="87"/>
      <c r="M47" s="114" t="str">
        <f t="shared" si="3"/>
        <v/>
      </c>
      <c r="N47" s="115" t="str">
        <f>IF($A47="","",(K47+SUMIF($L$13:L47,"&gt;0"))/C47/24)</f>
        <v/>
      </c>
      <c r="O47" s="92"/>
    </row>
    <row r="48" spans="1:15" ht="10.5" customHeight="1" x14ac:dyDescent="0.2">
      <c r="A48" s="86"/>
      <c r="B48" s="361" t="str">
        <f t="shared" si="1"/>
        <v/>
      </c>
      <c r="C48" s="361" t="str">
        <f t="shared" si="0"/>
        <v/>
      </c>
      <c r="D48" s="87"/>
      <c r="E48" s="87"/>
      <c r="F48" s="87"/>
      <c r="G48" s="87"/>
      <c r="H48" s="87"/>
      <c r="I48" s="87"/>
      <c r="J48" s="360" t="str">
        <f t="shared" si="2"/>
        <v/>
      </c>
      <c r="K48" s="360" t="str">
        <f t="shared" si="4"/>
        <v/>
      </c>
      <c r="L48" s="87"/>
      <c r="M48" s="114" t="str">
        <f t="shared" si="3"/>
        <v/>
      </c>
      <c r="N48" s="115" t="str">
        <f>IF($A48="","",(K48+SUMIF($L$13:L48,"&gt;0"))/C48/24)</f>
        <v/>
      </c>
      <c r="O48" s="92"/>
    </row>
    <row r="49" spans="1:15" ht="10.5" customHeight="1" thickBot="1" x14ac:dyDescent="0.25">
      <c r="A49" s="95"/>
      <c r="B49" s="359" t="str">
        <f t="shared" si="1"/>
        <v/>
      </c>
      <c r="C49" s="359" t="str">
        <f t="shared" si="0"/>
        <v/>
      </c>
      <c r="D49" s="97"/>
      <c r="E49" s="97"/>
      <c r="F49" s="97"/>
      <c r="G49" s="97"/>
      <c r="H49" s="97"/>
      <c r="I49" s="97"/>
      <c r="J49" s="96" t="str">
        <f t="shared" si="2"/>
        <v/>
      </c>
      <c r="K49" s="96" t="str">
        <f t="shared" si="4"/>
        <v/>
      </c>
      <c r="L49" s="359"/>
      <c r="M49" s="116" t="str">
        <f t="shared" si="3"/>
        <v/>
      </c>
      <c r="N49" s="546" t="str">
        <f>IF($A49="","",(K49+SUMIF($L$13:L49,"&gt;0"))/C49/24)</f>
        <v/>
      </c>
      <c r="O49" s="102"/>
    </row>
  </sheetData>
  <mergeCells count="7">
    <mergeCell ref="A2:O2"/>
    <mergeCell ref="C5:H5"/>
    <mergeCell ref="C4:H4"/>
    <mergeCell ref="O11:O12"/>
    <mergeCell ref="D9:E9"/>
    <mergeCell ref="F9:G9"/>
    <mergeCell ref="H9:I9"/>
  </mergeCells>
  <phoneticPr fontId="1" type="noConversion"/>
  <pageMargins left="0.75" right="0.75" top="1" bottom="0.75" header="0.5" footer="0.5"/>
  <pageSetup scale="92" orientation="landscape" r:id="rId1"/>
  <headerFooter alignWithMargins="0">
    <oddHeader xml:space="preserve">&amp;CFlorida Department of Environmental Protection - Bureau of Petroleum Storage Systems - Remedial Action Reporting
 </oddHeader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Zeros="0" showWhiteSpace="0" view="pageLayout" zoomScaleNormal="100" workbookViewId="0">
      <selection activeCell="B21" sqref="B21"/>
    </sheetView>
  </sheetViews>
  <sheetFormatPr defaultColWidth="7.28515625" defaultRowHeight="12.75" x14ac:dyDescent="0.2"/>
  <cols>
    <col min="1" max="1" width="7.7109375" customWidth="1"/>
    <col min="2" max="2" width="8" customWidth="1"/>
    <col min="3" max="4" width="7.7109375" customWidth="1"/>
    <col min="5" max="5" width="11.28515625" customWidth="1"/>
    <col min="6" max="6" width="7.7109375" customWidth="1"/>
    <col min="7" max="7" width="11.28515625" customWidth="1"/>
    <col min="8" max="8" width="7.7109375" customWidth="1"/>
    <col min="9" max="9" width="11.42578125" customWidth="1"/>
    <col min="10" max="10" width="7.7109375" customWidth="1"/>
    <col min="11" max="11" width="10" customWidth="1"/>
    <col min="12" max="12" width="9.7109375" customWidth="1"/>
    <col min="13" max="14" width="9.42578125" customWidth="1"/>
    <col min="15" max="15" width="7" customWidth="1"/>
  </cols>
  <sheetData>
    <row r="1" spans="1:15" ht="8.449999999999999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ht="18" customHeight="1" x14ac:dyDescent="0.35">
      <c r="A2" s="665" t="s">
        <v>284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1:15" ht="12.75" customHeight="1" x14ac:dyDescent="0.2">
      <c r="A3" s="45"/>
      <c r="B3" s="46"/>
      <c r="C3" s="47"/>
      <c r="D3" s="47"/>
      <c r="E3" s="47"/>
      <c r="F3" s="47"/>
      <c r="G3" s="47"/>
      <c r="H3" s="46"/>
      <c r="I3" s="46"/>
      <c r="J3" s="46"/>
      <c r="K3" s="48"/>
      <c r="L3" s="48"/>
      <c r="M3" s="53" t="s">
        <v>11</v>
      </c>
      <c r="N3" s="54" t="s">
        <v>12</v>
      </c>
      <c r="O3" s="54" t="s">
        <v>13</v>
      </c>
    </row>
    <row r="4" spans="1:15" ht="12.75" customHeight="1" x14ac:dyDescent="0.2">
      <c r="A4" s="55" t="s">
        <v>0</v>
      </c>
      <c r="B4" s="46"/>
      <c r="C4" s="668" t="str">
        <f>'T1A - Site Summary'!C3</f>
        <v>DEP BMC</v>
      </c>
      <c r="D4" s="668"/>
      <c r="E4" s="668"/>
      <c r="F4" s="668"/>
      <c r="G4" s="668"/>
      <c r="H4" s="668"/>
      <c r="I4" s="509" t="s">
        <v>135</v>
      </c>
      <c r="J4" s="509"/>
      <c r="K4" s="596">
        <f>'T1A - Site Summary'!H22</f>
        <v>38760</v>
      </c>
      <c r="M4" s="53">
        <v>1</v>
      </c>
      <c r="N4" s="54" t="s">
        <v>14</v>
      </c>
      <c r="O4" s="54" t="s">
        <v>14</v>
      </c>
    </row>
    <row r="5" spans="1:15" ht="12.75" customHeight="1" x14ac:dyDescent="0.2">
      <c r="A5" s="61" t="s">
        <v>9</v>
      </c>
      <c r="B5" s="46"/>
      <c r="C5" s="666">
        <f>'T1A - Site Summary'!C6</f>
        <v>123456789</v>
      </c>
      <c r="D5" s="666"/>
      <c r="E5" s="666"/>
      <c r="F5" s="666"/>
      <c r="G5" s="666"/>
      <c r="H5" s="667"/>
      <c r="I5" s="522"/>
      <c r="J5" s="522"/>
      <c r="K5" s="56"/>
      <c r="L5" s="56"/>
      <c r="M5" s="54">
        <v>2</v>
      </c>
      <c r="N5" s="54" t="s">
        <v>15</v>
      </c>
      <c r="O5" s="53" t="s">
        <v>14</v>
      </c>
    </row>
    <row r="6" spans="1:15" ht="12.75" customHeight="1" x14ac:dyDescent="0.2">
      <c r="A6" s="61"/>
      <c r="B6" s="46"/>
      <c r="C6" s="46"/>
      <c r="D6" s="46"/>
      <c r="E6" s="46"/>
      <c r="F6" s="46"/>
      <c r="G6" s="46"/>
      <c r="H6" s="46"/>
      <c r="I6" s="509"/>
      <c r="J6" s="509"/>
      <c r="K6" s="46"/>
      <c r="L6" s="46"/>
      <c r="M6" s="54">
        <v>3</v>
      </c>
      <c r="N6" s="54" t="s">
        <v>15</v>
      </c>
      <c r="O6" s="53" t="s">
        <v>15</v>
      </c>
    </row>
    <row r="7" spans="1:15" ht="12.75" customHeight="1" x14ac:dyDescent="0.2">
      <c r="A7" s="61"/>
      <c r="B7" s="65"/>
      <c r="C7" s="46"/>
      <c r="D7" s="46"/>
      <c r="E7" s="46"/>
      <c r="F7" s="46"/>
      <c r="G7" s="46"/>
      <c r="H7" s="46"/>
      <c r="I7" s="46"/>
      <c r="J7" s="46"/>
      <c r="K7" s="46"/>
      <c r="L7" s="46"/>
      <c r="M7" s="54">
        <v>4</v>
      </c>
      <c r="N7" s="54" t="s">
        <v>14</v>
      </c>
      <c r="O7" s="53" t="s">
        <v>15</v>
      </c>
    </row>
    <row r="8" spans="1:15" ht="12" customHeight="1" thickBot="1" x14ac:dyDescent="0.25">
      <c r="A8" s="45"/>
      <c r="B8" s="46"/>
      <c r="C8" s="46"/>
      <c r="D8" s="46"/>
      <c r="E8" s="46"/>
      <c r="F8" s="46"/>
      <c r="G8" s="46"/>
      <c r="H8" s="535"/>
      <c r="I8" s="535"/>
      <c r="J8" s="535"/>
      <c r="K8" s="535"/>
      <c r="L8" s="535"/>
      <c r="M8" s="535"/>
      <c r="N8" s="535"/>
      <c r="O8" s="536"/>
    </row>
    <row r="9" spans="1:15" ht="12" customHeight="1" x14ac:dyDescent="0.2">
      <c r="A9" s="537"/>
      <c r="B9" s="538"/>
      <c r="C9" s="538"/>
      <c r="D9" s="671" t="s">
        <v>545</v>
      </c>
      <c r="E9" s="672"/>
      <c r="F9" s="671" t="s">
        <v>546</v>
      </c>
      <c r="G9" s="672"/>
      <c r="H9" s="671" t="s">
        <v>547</v>
      </c>
      <c r="I9" s="672"/>
      <c r="J9" s="539"/>
      <c r="K9" s="539"/>
      <c r="L9" s="539"/>
      <c r="M9" s="539"/>
      <c r="N9" s="539"/>
      <c r="O9" s="540"/>
    </row>
    <row r="10" spans="1:15" ht="10.5" customHeight="1" x14ac:dyDescent="0.2">
      <c r="A10" s="542" t="s">
        <v>41</v>
      </c>
      <c r="B10" s="533" t="s">
        <v>10</v>
      </c>
      <c r="C10" s="533" t="s">
        <v>10</v>
      </c>
      <c r="D10" s="533" t="s">
        <v>42</v>
      </c>
      <c r="E10" s="533" t="s">
        <v>281</v>
      </c>
      <c r="F10" s="533" t="s">
        <v>42</v>
      </c>
      <c r="G10" s="533" t="s">
        <v>281</v>
      </c>
      <c r="H10" s="533" t="s">
        <v>42</v>
      </c>
      <c r="I10" s="533" t="s">
        <v>281</v>
      </c>
      <c r="J10" s="533" t="s">
        <v>43</v>
      </c>
      <c r="K10" s="533" t="s">
        <v>44</v>
      </c>
      <c r="L10" s="533" t="s">
        <v>185</v>
      </c>
      <c r="M10" s="534" t="s">
        <v>45</v>
      </c>
      <c r="N10" s="534" t="s">
        <v>45</v>
      </c>
      <c r="O10" s="541" t="s">
        <v>246</v>
      </c>
    </row>
    <row r="11" spans="1:15" ht="10.5" customHeight="1" x14ac:dyDescent="0.2">
      <c r="A11" s="111" t="s">
        <v>46</v>
      </c>
      <c r="B11" s="112" t="s">
        <v>47</v>
      </c>
      <c r="C11" s="112" t="s">
        <v>48</v>
      </c>
      <c r="D11" s="112" t="s">
        <v>49</v>
      </c>
      <c r="E11" s="112" t="s">
        <v>105</v>
      </c>
      <c r="F11" s="112" t="s">
        <v>49</v>
      </c>
      <c r="G11" s="112" t="s">
        <v>105</v>
      </c>
      <c r="H11" s="112" t="s">
        <v>49</v>
      </c>
      <c r="I11" s="112" t="s">
        <v>105</v>
      </c>
      <c r="J11" s="112" t="s">
        <v>50</v>
      </c>
      <c r="K11" s="112" t="s">
        <v>51</v>
      </c>
      <c r="L11" s="112" t="s">
        <v>184</v>
      </c>
      <c r="M11" s="112" t="s">
        <v>52</v>
      </c>
      <c r="N11" s="112" t="s">
        <v>52</v>
      </c>
      <c r="O11" s="669" t="s">
        <v>181</v>
      </c>
    </row>
    <row r="12" spans="1:15" ht="10.5" customHeight="1" thickBot="1" x14ac:dyDescent="0.25">
      <c r="A12" s="77" t="s">
        <v>7</v>
      </c>
      <c r="B12" s="78" t="s">
        <v>29</v>
      </c>
      <c r="C12" s="78" t="s">
        <v>30</v>
      </c>
      <c r="D12" s="78" t="s">
        <v>36</v>
      </c>
      <c r="E12" s="78" t="s">
        <v>104</v>
      </c>
      <c r="F12" s="78" t="s">
        <v>36</v>
      </c>
      <c r="G12" s="78" t="s">
        <v>104</v>
      </c>
      <c r="H12" s="78" t="s">
        <v>36</v>
      </c>
      <c r="I12" s="78" t="s">
        <v>104</v>
      </c>
      <c r="J12" s="78" t="s">
        <v>535</v>
      </c>
      <c r="K12" s="78" t="s">
        <v>374</v>
      </c>
      <c r="L12" s="78" t="s">
        <v>186</v>
      </c>
      <c r="M12" s="78" t="s">
        <v>37</v>
      </c>
      <c r="N12" s="78" t="s">
        <v>53</v>
      </c>
      <c r="O12" s="670"/>
    </row>
    <row r="13" spans="1:15" ht="10.5" customHeight="1" x14ac:dyDescent="0.2">
      <c r="A13" s="543"/>
      <c r="B13" s="544">
        <f>(A13-A13)</f>
        <v>0</v>
      </c>
      <c r="C13" s="544">
        <f>(A13-A$13)</f>
        <v>0</v>
      </c>
      <c r="D13" s="544"/>
      <c r="E13" s="544"/>
      <c r="F13" s="544"/>
      <c r="G13" s="544"/>
      <c r="H13" s="544"/>
      <c r="I13" s="544"/>
      <c r="J13" s="544"/>
      <c r="K13" s="544">
        <f>(H13-H$13)</f>
        <v>0</v>
      </c>
      <c r="L13" s="544"/>
      <c r="M13" s="113">
        <v>0</v>
      </c>
      <c r="N13" s="113">
        <v>0</v>
      </c>
      <c r="O13" s="545">
        <v>0</v>
      </c>
    </row>
    <row r="14" spans="1:15" ht="10.5" customHeight="1" x14ac:dyDescent="0.2">
      <c r="A14" s="86"/>
      <c r="B14" s="360"/>
      <c r="C14" s="360"/>
      <c r="D14" s="87"/>
      <c r="E14" s="87"/>
      <c r="F14" s="87"/>
      <c r="G14" s="87"/>
      <c r="H14" s="87"/>
      <c r="I14" s="87"/>
      <c r="J14" s="360" t="str">
        <f t="shared" ref="J14:J49" si="0">IF(A14="","",(((D14-D13)+(F14-F13)+(H14-H13))/((E14+G14+I14)/24)))</f>
        <v/>
      </c>
      <c r="K14" s="360" t="str">
        <f>IF($A14="","",(J14-J$13)+K13)</f>
        <v/>
      </c>
      <c r="L14" s="87"/>
      <c r="M14" s="114" t="str">
        <f t="shared" ref="M14:M49" si="1">IF(A14="","",(J14+SUMIF(L14,"&gt;0"))/B14/24)</f>
        <v/>
      </c>
      <c r="N14" s="115" t="str">
        <f>IF($A14="","",(K14+SUMIF($L$13:L14,"&gt;0"))/C14/24)</f>
        <v/>
      </c>
      <c r="O14" s="92"/>
    </row>
    <row r="15" spans="1:15" ht="10.5" customHeight="1" x14ac:dyDescent="0.2">
      <c r="A15" s="86"/>
      <c r="B15" s="361" t="str">
        <f t="shared" ref="B15:B49" si="2">IF(A15="","",(A15-A14))</f>
        <v/>
      </c>
      <c r="C15" s="361" t="str">
        <f>IF(A15="","",(A15-A$13))</f>
        <v/>
      </c>
      <c r="D15" s="87"/>
      <c r="E15" s="87"/>
      <c r="F15" s="87"/>
      <c r="G15" s="87"/>
      <c r="H15" s="87"/>
      <c r="I15" s="87"/>
      <c r="J15" s="360" t="str">
        <f t="shared" si="0"/>
        <v/>
      </c>
      <c r="K15" s="360" t="str">
        <f>IF($A15="","",(J15-J$13)+K14)</f>
        <v/>
      </c>
      <c r="L15" s="87"/>
      <c r="M15" s="114" t="str">
        <f t="shared" si="1"/>
        <v/>
      </c>
      <c r="N15" s="115" t="str">
        <f>IF($A15="","",(K15+SUMIF($L$13:L15,"&gt;0"))/C15/24)</f>
        <v/>
      </c>
      <c r="O15" s="92"/>
    </row>
    <row r="16" spans="1:15" ht="10.5" customHeight="1" x14ac:dyDescent="0.2">
      <c r="A16" s="86"/>
      <c r="B16" s="361" t="str">
        <f t="shared" si="2"/>
        <v/>
      </c>
      <c r="C16" s="361" t="str">
        <f t="shared" ref="C16:C49" si="3">IF(A16="","",(A16-A$13))</f>
        <v/>
      </c>
      <c r="D16" s="87"/>
      <c r="E16" s="87"/>
      <c r="F16" s="87"/>
      <c r="G16" s="87"/>
      <c r="H16" s="87"/>
      <c r="I16" s="87"/>
      <c r="J16" s="360" t="str">
        <f t="shared" si="0"/>
        <v/>
      </c>
      <c r="K16" s="360" t="str">
        <f>IF($A16="","",(J16-J$13)+K15)</f>
        <v/>
      </c>
      <c r="L16" s="87"/>
      <c r="M16" s="114" t="str">
        <f t="shared" si="1"/>
        <v/>
      </c>
      <c r="N16" s="115" t="str">
        <f>IF($A16="","",(K16+SUMIF($L$13:L16,"&gt;0"))/C16/24)</f>
        <v/>
      </c>
      <c r="O16" s="92"/>
    </row>
    <row r="17" spans="1:15" ht="10.5" customHeight="1" x14ac:dyDescent="0.2">
      <c r="A17" s="86"/>
      <c r="B17" s="361" t="str">
        <f t="shared" si="2"/>
        <v/>
      </c>
      <c r="C17" s="361" t="str">
        <f t="shared" si="3"/>
        <v/>
      </c>
      <c r="D17" s="87"/>
      <c r="E17" s="87"/>
      <c r="F17" s="87"/>
      <c r="G17" s="87"/>
      <c r="H17" s="87"/>
      <c r="I17" s="87"/>
      <c r="J17" s="360" t="str">
        <f t="shared" si="0"/>
        <v/>
      </c>
      <c r="K17" s="360" t="str">
        <f t="shared" ref="K17:K49" si="4">IF($A17="","",(J17-J$13)+K16)</f>
        <v/>
      </c>
      <c r="L17" s="87"/>
      <c r="M17" s="114" t="str">
        <f t="shared" si="1"/>
        <v/>
      </c>
      <c r="N17" s="115" t="str">
        <f>IF($A17="","",(K17+SUMIF($L$13:L17,"&gt;0"))/C17/24)</f>
        <v/>
      </c>
      <c r="O17" s="92"/>
    </row>
    <row r="18" spans="1:15" ht="10.5" customHeight="1" x14ac:dyDescent="0.2">
      <c r="A18" s="86"/>
      <c r="B18" s="361" t="str">
        <f t="shared" si="2"/>
        <v/>
      </c>
      <c r="C18" s="361" t="str">
        <f t="shared" si="3"/>
        <v/>
      </c>
      <c r="D18" s="87"/>
      <c r="E18" s="87"/>
      <c r="F18" s="87"/>
      <c r="G18" s="87"/>
      <c r="H18" s="87"/>
      <c r="I18" s="87"/>
      <c r="J18" s="360" t="str">
        <f t="shared" si="0"/>
        <v/>
      </c>
      <c r="K18" s="360" t="str">
        <f t="shared" si="4"/>
        <v/>
      </c>
      <c r="L18" s="87"/>
      <c r="M18" s="114" t="str">
        <f t="shared" si="1"/>
        <v/>
      </c>
      <c r="N18" s="115" t="str">
        <f>IF($A18="","",(K18+SUMIF($L$13:L18,"&gt;0"))/C18/24)</f>
        <v/>
      </c>
      <c r="O18" s="92"/>
    </row>
    <row r="19" spans="1:15" ht="10.5" customHeight="1" x14ac:dyDescent="0.2">
      <c r="A19" s="86"/>
      <c r="B19" s="361" t="str">
        <f t="shared" si="2"/>
        <v/>
      </c>
      <c r="C19" s="361" t="str">
        <f t="shared" si="3"/>
        <v/>
      </c>
      <c r="D19" s="87"/>
      <c r="E19" s="87"/>
      <c r="F19" s="87"/>
      <c r="G19" s="87"/>
      <c r="H19" s="87"/>
      <c r="I19" s="87"/>
      <c r="J19" s="360" t="str">
        <f t="shared" si="0"/>
        <v/>
      </c>
      <c r="K19" s="360" t="str">
        <f t="shared" si="4"/>
        <v/>
      </c>
      <c r="L19" s="87"/>
      <c r="M19" s="114" t="str">
        <f t="shared" si="1"/>
        <v/>
      </c>
      <c r="N19" s="115" t="str">
        <f>IF($A19="","",(K19+SUMIF($L$13:L19,"&gt;0"))/C19/24)</f>
        <v/>
      </c>
      <c r="O19" s="92"/>
    </row>
    <row r="20" spans="1:15" ht="10.5" customHeight="1" x14ac:dyDescent="0.2">
      <c r="A20" s="86"/>
      <c r="B20" s="361" t="str">
        <f t="shared" si="2"/>
        <v/>
      </c>
      <c r="C20" s="361" t="str">
        <f t="shared" si="3"/>
        <v/>
      </c>
      <c r="D20" s="87"/>
      <c r="E20" s="87"/>
      <c r="F20" s="87"/>
      <c r="G20" s="87"/>
      <c r="H20" s="87"/>
      <c r="I20" s="87"/>
      <c r="J20" s="360" t="str">
        <f t="shared" si="0"/>
        <v/>
      </c>
      <c r="K20" s="360" t="str">
        <f t="shared" si="4"/>
        <v/>
      </c>
      <c r="L20" s="87"/>
      <c r="M20" s="114" t="str">
        <f t="shared" si="1"/>
        <v/>
      </c>
      <c r="N20" s="115" t="str">
        <f>IF($A20="","",(K20+SUMIF($L$13:L20,"&gt;0"))/C20/24)</f>
        <v/>
      </c>
      <c r="O20" s="92"/>
    </row>
    <row r="21" spans="1:15" ht="10.5" customHeight="1" x14ac:dyDescent="0.2">
      <c r="A21" s="86"/>
      <c r="B21" s="361" t="str">
        <f t="shared" si="2"/>
        <v/>
      </c>
      <c r="C21" s="361" t="str">
        <f t="shared" si="3"/>
        <v/>
      </c>
      <c r="D21" s="87"/>
      <c r="E21" s="87"/>
      <c r="F21" s="87"/>
      <c r="G21" s="87"/>
      <c r="H21" s="87"/>
      <c r="I21" s="87"/>
      <c r="J21" s="360" t="str">
        <f t="shared" si="0"/>
        <v/>
      </c>
      <c r="K21" s="360" t="str">
        <f t="shared" si="4"/>
        <v/>
      </c>
      <c r="L21" s="87"/>
      <c r="M21" s="114" t="str">
        <f t="shared" si="1"/>
        <v/>
      </c>
      <c r="N21" s="115" t="str">
        <f>IF($A21="","",(K21+SUMIF($L$13:L21,"&gt;0"))/C21/24)</f>
        <v/>
      </c>
      <c r="O21" s="92"/>
    </row>
    <row r="22" spans="1:15" ht="10.5" customHeight="1" x14ac:dyDescent="0.2">
      <c r="A22" s="86"/>
      <c r="B22" s="361" t="str">
        <f t="shared" si="2"/>
        <v/>
      </c>
      <c r="C22" s="361" t="str">
        <f t="shared" si="3"/>
        <v/>
      </c>
      <c r="D22" s="87"/>
      <c r="E22" s="87"/>
      <c r="F22" s="87"/>
      <c r="G22" s="87"/>
      <c r="H22" s="87"/>
      <c r="I22" s="87"/>
      <c r="J22" s="360" t="str">
        <f t="shared" si="0"/>
        <v/>
      </c>
      <c r="K22" s="360" t="str">
        <f t="shared" si="4"/>
        <v/>
      </c>
      <c r="L22" s="87"/>
      <c r="M22" s="114" t="str">
        <f t="shared" si="1"/>
        <v/>
      </c>
      <c r="N22" s="115" t="str">
        <f>IF($A22="","",(K22+SUMIF($L$13:L22,"&gt;0"))/C22/24)</f>
        <v/>
      </c>
      <c r="O22" s="92"/>
    </row>
    <row r="23" spans="1:15" ht="10.5" customHeight="1" x14ac:dyDescent="0.2">
      <c r="A23" s="86"/>
      <c r="B23" s="361" t="str">
        <f t="shared" si="2"/>
        <v/>
      </c>
      <c r="C23" s="361" t="str">
        <f t="shared" si="3"/>
        <v/>
      </c>
      <c r="D23" s="87"/>
      <c r="E23" s="87"/>
      <c r="F23" s="87"/>
      <c r="G23" s="87"/>
      <c r="H23" s="87"/>
      <c r="I23" s="87"/>
      <c r="J23" s="360" t="str">
        <f t="shared" si="0"/>
        <v/>
      </c>
      <c r="K23" s="360" t="str">
        <f t="shared" si="4"/>
        <v/>
      </c>
      <c r="L23" s="87"/>
      <c r="M23" s="114" t="str">
        <f t="shared" si="1"/>
        <v/>
      </c>
      <c r="N23" s="115" t="str">
        <f>IF($A23="","",(K23+SUMIF($L$13:L23,"&gt;0"))/C23/24)</f>
        <v/>
      </c>
      <c r="O23" s="92"/>
    </row>
    <row r="24" spans="1:15" ht="10.5" customHeight="1" x14ac:dyDescent="0.2">
      <c r="A24" s="86"/>
      <c r="B24" s="361" t="str">
        <f t="shared" si="2"/>
        <v/>
      </c>
      <c r="C24" s="361" t="str">
        <f t="shared" si="3"/>
        <v/>
      </c>
      <c r="D24" s="87"/>
      <c r="E24" s="87"/>
      <c r="F24" s="87"/>
      <c r="G24" s="87"/>
      <c r="H24" s="87"/>
      <c r="I24" s="87"/>
      <c r="J24" s="360" t="str">
        <f t="shared" si="0"/>
        <v/>
      </c>
      <c r="K24" s="360" t="str">
        <f t="shared" si="4"/>
        <v/>
      </c>
      <c r="L24" s="87"/>
      <c r="M24" s="114" t="str">
        <f t="shared" si="1"/>
        <v/>
      </c>
      <c r="N24" s="115" t="str">
        <f>IF($A24="","",(K24+SUMIF($L$13:L24,"&gt;0"))/C24/24)</f>
        <v/>
      </c>
      <c r="O24" s="92"/>
    </row>
    <row r="25" spans="1:15" ht="10.5" customHeight="1" x14ac:dyDescent="0.2">
      <c r="A25" s="86"/>
      <c r="B25" s="361" t="str">
        <f t="shared" si="2"/>
        <v/>
      </c>
      <c r="C25" s="361" t="str">
        <f t="shared" si="3"/>
        <v/>
      </c>
      <c r="D25" s="87"/>
      <c r="E25" s="87"/>
      <c r="F25" s="87"/>
      <c r="G25" s="87"/>
      <c r="H25" s="87"/>
      <c r="I25" s="87"/>
      <c r="J25" s="360" t="str">
        <f t="shared" si="0"/>
        <v/>
      </c>
      <c r="K25" s="360" t="str">
        <f t="shared" si="4"/>
        <v/>
      </c>
      <c r="L25" s="87"/>
      <c r="M25" s="114" t="str">
        <f t="shared" si="1"/>
        <v/>
      </c>
      <c r="N25" s="115" t="str">
        <f>IF($A25="","",(K25+SUMIF($L$13:L25,"&gt;0"))/C25/24)</f>
        <v/>
      </c>
      <c r="O25" s="92"/>
    </row>
    <row r="26" spans="1:15" ht="10.5" customHeight="1" x14ac:dyDescent="0.2">
      <c r="A26" s="86"/>
      <c r="B26" s="361" t="str">
        <f t="shared" si="2"/>
        <v/>
      </c>
      <c r="C26" s="361" t="str">
        <f t="shared" si="3"/>
        <v/>
      </c>
      <c r="D26" s="87"/>
      <c r="E26" s="87"/>
      <c r="F26" s="87"/>
      <c r="G26" s="87"/>
      <c r="H26" s="87"/>
      <c r="I26" s="87"/>
      <c r="J26" s="360" t="str">
        <f t="shared" si="0"/>
        <v/>
      </c>
      <c r="K26" s="360" t="str">
        <f t="shared" si="4"/>
        <v/>
      </c>
      <c r="L26" s="87"/>
      <c r="M26" s="114" t="str">
        <f t="shared" si="1"/>
        <v/>
      </c>
      <c r="N26" s="115" t="str">
        <f>IF($A26="","",(K26+SUMIF($L$13:L26,"&gt;0"))/C26/24)</f>
        <v/>
      </c>
      <c r="O26" s="92"/>
    </row>
    <row r="27" spans="1:15" ht="10.5" customHeight="1" x14ac:dyDescent="0.2">
      <c r="A27" s="86"/>
      <c r="B27" s="361" t="str">
        <f t="shared" si="2"/>
        <v/>
      </c>
      <c r="C27" s="361" t="str">
        <f t="shared" si="3"/>
        <v/>
      </c>
      <c r="D27" s="87"/>
      <c r="E27" s="87"/>
      <c r="F27" s="87"/>
      <c r="G27" s="87"/>
      <c r="H27" s="87"/>
      <c r="I27" s="87"/>
      <c r="J27" s="360" t="str">
        <f t="shared" si="0"/>
        <v/>
      </c>
      <c r="K27" s="360" t="str">
        <f t="shared" si="4"/>
        <v/>
      </c>
      <c r="L27" s="87"/>
      <c r="M27" s="114" t="str">
        <f t="shared" si="1"/>
        <v/>
      </c>
      <c r="N27" s="115" t="str">
        <f>IF($A27="","",(K27+SUMIF($L$13:L27,"&gt;0"))/C27/24)</f>
        <v/>
      </c>
      <c r="O27" s="92"/>
    </row>
    <row r="28" spans="1:15" ht="10.5" customHeight="1" x14ac:dyDescent="0.2">
      <c r="A28" s="86"/>
      <c r="B28" s="361" t="str">
        <f t="shared" si="2"/>
        <v/>
      </c>
      <c r="C28" s="361" t="str">
        <f t="shared" si="3"/>
        <v/>
      </c>
      <c r="D28" s="87"/>
      <c r="E28" s="87"/>
      <c r="F28" s="87"/>
      <c r="G28" s="87"/>
      <c r="H28" s="87"/>
      <c r="I28" s="87"/>
      <c r="J28" s="360" t="str">
        <f t="shared" si="0"/>
        <v/>
      </c>
      <c r="K28" s="360" t="str">
        <f t="shared" si="4"/>
        <v/>
      </c>
      <c r="L28" s="87"/>
      <c r="M28" s="114" t="str">
        <f t="shared" si="1"/>
        <v/>
      </c>
      <c r="N28" s="115" t="str">
        <f>IF($A28="","",(K28+SUMIF($L$13:L28,"&gt;0"))/C28/24)</f>
        <v/>
      </c>
      <c r="O28" s="92"/>
    </row>
    <row r="29" spans="1:15" ht="10.5" customHeight="1" x14ac:dyDescent="0.2">
      <c r="A29" s="86"/>
      <c r="B29" s="361" t="str">
        <f t="shared" si="2"/>
        <v/>
      </c>
      <c r="C29" s="361" t="str">
        <f t="shared" si="3"/>
        <v/>
      </c>
      <c r="D29" s="87"/>
      <c r="E29" s="87"/>
      <c r="F29" s="87"/>
      <c r="G29" s="87"/>
      <c r="H29" s="87"/>
      <c r="I29" s="87"/>
      <c r="J29" s="360" t="str">
        <f t="shared" si="0"/>
        <v/>
      </c>
      <c r="K29" s="360" t="str">
        <f t="shared" si="4"/>
        <v/>
      </c>
      <c r="L29" s="87"/>
      <c r="M29" s="114" t="str">
        <f t="shared" si="1"/>
        <v/>
      </c>
      <c r="N29" s="115" t="str">
        <f>IF($A29="","",(K29+SUMIF($L$13:L29,"&gt;0"))/C29/24)</f>
        <v/>
      </c>
      <c r="O29" s="92"/>
    </row>
    <row r="30" spans="1:15" ht="10.5" customHeight="1" x14ac:dyDescent="0.2">
      <c r="A30" s="86"/>
      <c r="B30" s="361" t="str">
        <f t="shared" si="2"/>
        <v/>
      </c>
      <c r="C30" s="361" t="str">
        <f t="shared" si="3"/>
        <v/>
      </c>
      <c r="D30" s="87"/>
      <c r="E30" s="87"/>
      <c r="F30" s="87"/>
      <c r="G30" s="87"/>
      <c r="H30" s="87"/>
      <c r="I30" s="87"/>
      <c r="J30" s="360" t="str">
        <f t="shared" si="0"/>
        <v/>
      </c>
      <c r="K30" s="360" t="str">
        <f t="shared" si="4"/>
        <v/>
      </c>
      <c r="L30" s="87"/>
      <c r="M30" s="114" t="str">
        <f t="shared" si="1"/>
        <v/>
      </c>
      <c r="N30" s="115" t="str">
        <f>IF($A30="","",(K30+SUMIF($L$13:L30,"&gt;0"))/C30/24)</f>
        <v/>
      </c>
      <c r="O30" s="92"/>
    </row>
    <row r="31" spans="1:15" ht="10.5" customHeight="1" x14ac:dyDescent="0.2">
      <c r="A31" s="86"/>
      <c r="B31" s="361" t="str">
        <f t="shared" si="2"/>
        <v/>
      </c>
      <c r="C31" s="361" t="str">
        <f t="shared" si="3"/>
        <v/>
      </c>
      <c r="D31" s="87"/>
      <c r="E31" s="87"/>
      <c r="F31" s="87"/>
      <c r="G31" s="87"/>
      <c r="H31" s="87"/>
      <c r="I31" s="87"/>
      <c r="J31" s="360" t="str">
        <f t="shared" si="0"/>
        <v/>
      </c>
      <c r="K31" s="360" t="str">
        <f t="shared" si="4"/>
        <v/>
      </c>
      <c r="L31" s="87"/>
      <c r="M31" s="114" t="str">
        <f t="shared" si="1"/>
        <v/>
      </c>
      <c r="N31" s="115" t="str">
        <f>IF($A31="","",(K31+SUMIF($L$13:L31,"&gt;0"))/C31/24)</f>
        <v/>
      </c>
      <c r="O31" s="92"/>
    </row>
    <row r="32" spans="1:15" ht="10.5" customHeight="1" x14ac:dyDescent="0.2">
      <c r="A32" s="86"/>
      <c r="B32" s="361" t="str">
        <f t="shared" si="2"/>
        <v/>
      </c>
      <c r="C32" s="361" t="str">
        <f t="shared" si="3"/>
        <v/>
      </c>
      <c r="D32" s="87"/>
      <c r="E32" s="87"/>
      <c r="F32" s="87"/>
      <c r="G32" s="87"/>
      <c r="H32" s="87"/>
      <c r="I32" s="87"/>
      <c r="J32" s="360" t="str">
        <f t="shared" si="0"/>
        <v/>
      </c>
      <c r="K32" s="360" t="str">
        <f t="shared" si="4"/>
        <v/>
      </c>
      <c r="L32" s="87"/>
      <c r="M32" s="114" t="str">
        <f t="shared" si="1"/>
        <v/>
      </c>
      <c r="N32" s="115" t="str">
        <f>IF($A32="","",(K32+SUMIF($L$13:L32,"&gt;0"))/C32/24)</f>
        <v/>
      </c>
      <c r="O32" s="92"/>
    </row>
    <row r="33" spans="1:15" ht="10.5" customHeight="1" x14ac:dyDescent="0.2">
      <c r="A33" s="86"/>
      <c r="B33" s="361" t="str">
        <f t="shared" si="2"/>
        <v/>
      </c>
      <c r="C33" s="361" t="str">
        <f t="shared" si="3"/>
        <v/>
      </c>
      <c r="D33" s="87"/>
      <c r="E33" s="87"/>
      <c r="F33" s="87"/>
      <c r="G33" s="87"/>
      <c r="H33" s="87"/>
      <c r="I33" s="87"/>
      <c r="J33" s="360" t="str">
        <f t="shared" si="0"/>
        <v/>
      </c>
      <c r="K33" s="360" t="str">
        <f t="shared" si="4"/>
        <v/>
      </c>
      <c r="L33" s="87"/>
      <c r="M33" s="114" t="str">
        <f t="shared" si="1"/>
        <v/>
      </c>
      <c r="N33" s="115" t="str">
        <f>IF($A33="","",(K33+SUMIF($L$13:L33,"&gt;0"))/C33/24)</f>
        <v/>
      </c>
      <c r="O33" s="92"/>
    </row>
    <row r="34" spans="1:15" ht="10.5" customHeight="1" x14ac:dyDescent="0.2">
      <c r="A34" s="86"/>
      <c r="B34" s="361" t="str">
        <f t="shared" si="2"/>
        <v/>
      </c>
      <c r="C34" s="361" t="str">
        <f t="shared" si="3"/>
        <v/>
      </c>
      <c r="D34" s="87"/>
      <c r="E34" s="87"/>
      <c r="F34" s="87"/>
      <c r="G34" s="87"/>
      <c r="H34" s="87"/>
      <c r="I34" s="87"/>
      <c r="J34" s="360" t="str">
        <f t="shared" si="0"/>
        <v/>
      </c>
      <c r="K34" s="360" t="str">
        <f t="shared" si="4"/>
        <v/>
      </c>
      <c r="L34" s="87"/>
      <c r="M34" s="114" t="str">
        <f t="shared" si="1"/>
        <v/>
      </c>
      <c r="N34" s="115" t="str">
        <f>IF($A34="","",(K34+SUMIF($L$13:L34,"&gt;0"))/C34/24)</f>
        <v/>
      </c>
      <c r="O34" s="92"/>
    </row>
    <row r="35" spans="1:15" ht="10.5" customHeight="1" x14ac:dyDescent="0.2">
      <c r="A35" s="86"/>
      <c r="B35" s="361" t="str">
        <f t="shared" si="2"/>
        <v/>
      </c>
      <c r="C35" s="361" t="str">
        <f t="shared" si="3"/>
        <v/>
      </c>
      <c r="D35" s="87"/>
      <c r="E35" s="87"/>
      <c r="F35" s="87"/>
      <c r="G35" s="87"/>
      <c r="H35" s="87"/>
      <c r="I35" s="87"/>
      <c r="J35" s="360" t="str">
        <f t="shared" si="0"/>
        <v/>
      </c>
      <c r="K35" s="360" t="str">
        <f t="shared" si="4"/>
        <v/>
      </c>
      <c r="L35" s="87"/>
      <c r="M35" s="114" t="str">
        <f t="shared" si="1"/>
        <v/>
      </c>
      <c r="N35" s="115" t="str">
        <f>IF($A35="","",(K35+SUMIF($L$13:L35,"&gt;0"))/C35/24)</f>
        <v/>
      </c>
      <c r="O35" s="92"/>
    </row>
    <row r="36" spans="1:15" ht="10.5" customHeight="1" x14ac:dyDescent="0.2">
      <c r="A36" s="86"/>
      <c r="B36" s="361" t="str">
        <f t="shared" si="2"/>
        <v/>
      </c>
      <c r="C36" s="361" t="str">
        <f t="shared" si="3"/>
        <v/>
      </c>
      <c r="D36" s="87"/>
      <c r="E36" s="87"/>
      <c r="F36" s="87"/>
      <c r="G36" s="87"/>
      <c r="H36" s="87"/>
      <c r="I36" s="87"/>
      <c r="J36" s="360" t="str">
        <f t="shared" si="0"/>
        <v/>
      </c>
      <c r="K36" s="360" t="str">
        <f t="shared" si="4"/>
        <v/>
      </c>
      <c r="L36" s="87"/>
      <c r="M36" s="114" t="str">
        <f t="shared" si="1"/>
        <v/>
      </c>
      <c r="N36" s="115" t="str">
        <f>IF($A36="","",(K36+SUMIF($L$13:L36,"&gt;0"))/C36/24)</f>
        <v/>
      </c>
      <c r="O36" s="92"/>
    </row>
    <row r="37" spans="1:15" ht="10.5" customHeight="1" x14ac:dyDescent="0.2">
      <c r="A37" s="86"/>
      <c r="B37" s="361" t="str">
        <f t="shared" si="2"/>
        <v/>
      </c>
      <c r="C37" s="361" t="str">
        <f t="shared" si="3"/>
        <v/>
      </c>
      <c r="D37" s="87"/>
      <c r="E37" s="87"/>
      <c r="F37" s="87"/>
      <c r="G37" s="87"/>
      <c r="H37" s="87"/>
      <c r="I37" s="87"/>
      <c r="J37" s="360" t="str">
        <f t="shared" si="0"/>
        <v/>
      </c>
      <c r="K37" s="360" t="str">
        <f t="shared" si="4"/>
        <v/>
      </c>
      <c r="L37" s="87"/>
      <c r="M37" s="114" t="str">
        <f t="shared" si="1"/>
        <v/>
      </c>
      <c r="N37" s="115" t="str">
        <f>IF($A37="","",(K37+SUMIF($L$13:L37,"&gt;0"))/C37/24)</f>
        <v/>
      </c>
      <c r="O37" s="92"/>
    </row>
    <row r="38" spans="1:15" ht="10.5" customHeight="1" x14ac:dyDescent="0.2">
      <c r="A38" s="86"/>
      <c r="B38" s="361" t="str">
        <f t="shared" si="2"/>
        <v/>
      </c>
      <c r="C38" s="361" t="str">
        <f t="shared" si="3"/>
        <v/>
      </c>
      <c r="D38" s="87"/>
      <c r="E38" s="87"/>
      <c r="F38" s="87"/>
      <c r="G38" s="87"/>
      <c r="H38" s="87"/>
      <c r="I38" s="87"/>
      <c r="J38" s="360" t="str">
        <f t="shared" si="0"/>
        <v/>
      </c>
      <c r="K38" s="360" t="str">
        <f t="shared" si="4"/>
        <v/>
      </c>
      <c r="L38" s="87"/>
      <c r="M38" s="114" t="str">
        <f t="shared" si="1"/>
        <v/>
      </c>
      <c r="N38" s="115" t="str">
        <f>IF($A38="","",(K38+SUMIF($L$13:L38,"&gt;0"))/C38/24)</f>
        <v/>
      </c>
      <c r="O38" s="92"/>
    </row>
    <row r="39" spans="1:15" ht="10.5" customHeight="1" x14ac:dyDescent="0.2">
      <c r="A39" s="86"/>
      <c r="B39" s="361" t="str">
        <f t="shared" si="2"/>
        <v/>
      </c>
      <c r="C39" s="361" t="str">
        <f t="shared" si="3"/>
        <v/>
      </c>
      <c r="D39" s="87"/>
      <c r="E39" s="87"/>
      <c r="F39" s="87"/>
      <c r="G39" s="87"/>
      <c r="H39" s="87"/>
      <c r="I39" s="87"/>
      <c r="J39" s="360" t="str">
        <f t="shared" si="0"/>
        <v/>
      </c>
      <c r="K39" s="360" t="str">
        <f t="shared" si="4"/>
        <v/>
      </c>
      <c r="L39" s="87"/>
      <c r="M39" s="114" t="str">
        <f t="shared" si="1"/>
        <v/>
      </c>
      <c r="N39" s="115" t="str">
        <f>IF($A39="","",(K39+SUMIF($L$13:L39,"&gt;0"))/C39/24)</f>
        <v/>
      </c>
      <c r="O39" s="92"/>
    </row>
    <row r="40" spans="1:15" ht="10.5" customHeight="1" x14ac:dyDescent="0.2">
      <c r="A40" s="86"/>
      <c r="B40" s="361" t="str">
        <f t="shared" si="2"/>
        <v/>
      </c>
      <c r="C40" s="361" t="str">
        <f t="shared" si="3"/>
        <v/>
      </c>
      <c r="D40" s="87"/>
      <c r="E40" s="87"/>
      <c r="F40" s="87"/>
      <c r="G40" s="87"/>
      <c r="H40" s="87"/>
      <c r="I40" s="87"/>
      <c r="J40" s="360" t="str">
        <f t="shared" si="0"/>
        <v/>
      </c>
      <c r="K40" s="360" t="str">
        <f t="shared" si="4"/>
        <v/>
      </c>
      <c r="L40" s="87"/>
      <c r="M40" s="114" t="str">
        <f t="shared" si="1"/>
        <v/>
      </c>
      <c r="N40" s="115" t="str">
        <f>IF($A40="","",(K40+SUMIF($L$13:L40,"&gt;0"))/C40/24)</f>
        <v/>
      </c>
      <c r="O40" s="92"/>
    </row>
    <row r="41" spans="1:15" ht="10.5" customHeight="1" x14ac:dyDescent="0.2">
      <c r="A41" s="86"/>
      <c r="B41" s="361" t="str">
        <f t="shared" si="2"/>
        <v/>
      </c>
      <c r="C41" s="361" t="str">
        <f t="shared" si="3"/>
        <v/>
      </c>
      <c r="D41" s="87"/>
      <c r="E41" s="87"/>
      <c r="F41" s="87"/>
      <c r="G41" s="87"/>
      <c r="H41" s="87"/>
      <c r="I41" s="87"/>
      <c r="J41" s="360" t="str">
        <f t="shared" si="0"/>
        <v/>
      </c>
      <c r="K41" s="360" t="str">
        <f t="shared" si="4"/>
        <v/>
      </c>
      <c r="L41" s="87"/>
      <c r="M41" s="114" t="str">
        <f t="shared" si="1"/>
        <v/>
      </c>
      <c r="N41" s="115" t="str">
        <f>IF($A41="","",(K41+SUMIF($L$13:L41,"&gt;0"))/C41/24)</f>
        <v/>
      </c>
      <c r="O41" s="92"/>
    </row>
    <row r="42" spans="1:15" ht="10.5" customHeight="1" x14ac:dyDescent="0.2">
      <c r="A42" s="86"/>
      <c r="B42" s="361" t="str">
        <f t="shared" si="2"/>
        <v/>
      </c>
      <c r="C42" s="361" t="str">
        <f t="shared" si="3"/>
        <v/>
      </c>
      <c r="D42" s="87"/>
      <c r="E42" s="87"/>
      <c r="F42" s="87"/>
      <c r="G42" s="87"/>
      <c r="H42" s="87"/>
      <c r="I42" s="87"/>
      <c r="J42" s="360" t="str">
        <f t="shared" si="0"/>
        <v/>
      </c>
      <c r="K42" s="360" t="str">
        <f t="shared" si="4"/>
        <v/>
      </c>
      <c r="L42" s="87"/>
      <c r="M42" s="114" t="str">
        <f t="shared" si="1"/>
        <v/>
      </c>
      <c r="N42" s="115" t="str">
        <f>IF($A42="","",(K42+SUMIF($L$13:L42,"&gt;0"))/C42/24)</f>
        <v/>
      </c>
      <c r="O42" s="92"/>
    </row>
    <row r="43" spans="1:15" ht="10.5" customHeight="1" x14ac:dyDescent="0.2">
      <c r="A43" s="86"/>
      <c r="B43" s="361" t="str">
        <f t="shared" si="2"/>
        <v/>
      </c>
      <c r="C43" s="361" t="str">
        <f t="shared" si="3"/>
        <v/>
      </c>
      <c r="D43" s="87"/>
      <c r="E43" s="87"/>
      <c r="F43" s="87"/>
      <c r="G43" s="87"/>
      <c r="H43" s="87"/>
      <c r="I43" s="87"/>
      <c r="J43" s="360" t="str">
        <f t="shared" si="0"/>
        <v/>
      </c>
      <c r="K43" s="360" t="str">
        <f t="shared" si="4"/>
        <v/>
      </c>
      <c r="L43" s="87"/>
      <c r="M43" s="114" t="str">
        <f t="shared" si="1"/>
        <v/>
      </c>
      <c r="N43" s="115" t="str">
        <f>IF($A43="","",(K43+SUMIF($L$13:L43,"&gt;0"))/C43/24)</f>
        <v/>
      </c>
      <c r="O43" s="92"/>
    </row>
    <row r="44" spans="1:15" ht="10.5" customHeight="1" x14ac:dyDescent="0.2">
      <c r="A44" s="86"/>
      <c r="B44" s="361"/>
      <c r="C44" s="361"/>
      <c r="D44" s="87"/>
      <c r="E44" s="87"/>
      <c r="F44" s="87"/>
      <c r="G44" s="87"/>
      <c r="H44" s="87"/>
      <c r="I44" s="87"/>
      <c r="J44" s="360"/>
      <c r="K44" s="360" t="str">
        <f t="shared" si="4"/>
        <v/>
      </c>
      <c r="L44" s="87"/>
      <c r="M44" s="114"/>
      <c r="N44" s="115" t="str">
        <f>IF($A44="","",(K44+SUMIF($L$13:L44,"&gt;0"))/C44/24)</f>
        <v/>
      </c>
      <c r="O44" s="92"/>
    </row>
    <row r="45" spans="1:15" ht="10.5" customHeight="1" x14ac:dyDescent="0.2">
      <c r="A45" s="86"/>
      <c r="B45" s="361"/>
      <c r="C45" s="361"/>
      <c r="D45" s="87"/>
      <c r="E45" s="87"/>
      <c r="F45" s="87"/>
      <c r="G45" s="87"/>
      <c r="H45" s="87"/>
      <c r="I45" s="87"/>
      <c r="J45" s="360"/>
      <c r="K45" s="360" t="str">
        <f t="shared" si="4"/>
        <v/>
      </c>
      <c r="L45" s="87"/>
      <c r="M45" s="114"/>
      <c r="N45" s="115" t="str">
        <f>IF($A45="","",(K45+SUMIF($L$13:L45,"&gt;0"))/C45/24)</f>
        <v/>
      </c>
      <c r="O45" s="92"/>
    </row>
    <row r="46" spans="1:15" ht="10.5" customHeight="1" x14ac:dyDescent="0.2">
      <c r="A46" s="86"/>
      <c r="B46" s="361" t="str">
        <f>IF(A46="","",(A46-A43))</f>
        <v/>
      </c>
      <c r="C46" s="361" t="str">
        <f t="shared" si="3"/>
        <v/>
      </c>
      <c r="D46" s="87"/>
      <c r="E46" s="87"/>
      <c r="F46" s="87"/>
      <c r="G46" s="87"/>
      <c r="H46" s="87"/>
      <c r="I46" s="87"/>
      <c r="J46" s="360" t="str">
        <f>IF(A46="","",(((D46-D43)+(F46-F43)+(H46-H43))/((E46+G46+I46)/24)))</f>
        <v/>
      </c>
      <c r="K46" s="360" t="str">
        <f t="shared" si="4"/>
        <v/>
      </c>
      <c r="L46" s="87"/>
      <c r="M46" s="114" t="str">
        <f t="shared" si="1"/>
        <v/>
      </c>
      <c r="N46" s="115" t="str">
        <f>IF($A46="","",(K46+SUMIF($L$13:L46,"&gt;0"))/C46/24)</f>
        <v/>
      </c>
      <c r="O46" s="92"/>
    </row>
    <row r="47" spans="1:15" ht="10.5" customHeight="1" x14ac:dyDescent="0.2">
      <c r="A47" s="86"/>
      <c r="B47" s="361" t="str">
        <f t="shared" si="2"/>
        <v/>
      </c>
      <c r="C47" s="361" t="str">
        <f t="shared" si="3"/>
        <v/>
      </c>
      <c r="D47" s="87"/>
      <c r="E47" s="87"/>
      <c r="F47" s="87"/>
      <c r="G47" s="87"/>
      <c r="H47" s="87"/>
      <c r="I47" s="87"/>
      <c r="J47" s="360" t="str">
        <f t="shared" si="0"/>
        <v/>
      </c>
      <c r="K47" s="360" t="str">
        <f t="shared" si="4"/>
        <v/>
      </c>
      <c r="L47" s="87"/>
      <c r="M47" s="114" t="str">
        <f t="shared" si="1"/>
        <v/>
      </c>
      <c r="N47" s="115" t="str">
        <f>IF($A47="","",(K47+SUMIF($L$13:L47,"&gt;0"))/C47/24)</f>
        <v/>
      </c>
      <c r="O47" s="92"/>
    </row>
    <row r="48" spans="1:15" ht="10.5" customHeight="1" x14ac:dyDescent="0.2">
      <c r="A48" s="86"/>
      <c r="B48" s="361" t="str">
        <f t="shared" si="2"/>
        <v/>
      </c>
      <c r="C48" s="361" t="str">
        <f t="shared" si="3"/>
        <v/>
      </c>
      <c r="D48" s="87"/>
      <c r="E48" s="87"/>
      <c r="F48" s="87"/>
      <c r="G48" s="87"/>
      <c r="H48" s="87"/>
      <c r="I48" s="87"/>
      <c r="J48" s="360" t="str">
        <f t="shared" si="0"/>
        <v/>
      </c>
      <c r="K48" s="360" t="str">
        <f t="shared" si="4"/>
        <v/>
      </c>
      <c r="L48" s="87"/>
      <c r="M48" s="114" t="str">
        <f t="shared" si="1"/>
        <v/>
      </c>
      <c r="N48" s="115" t="str">
        <f>IF($A48="","",(K48+SUMIF($L$13:L48,"&gt;0"))/C48/24)</f>
        <v/>
      </c>
      <c r="O48" s="92"/>
    </row>
    <row r="49" spans="1:15" ht="10.5" customHeight="1" thickBot="1" x14ac:dyDescent="0.25">
      <c r="A49" s="95"/>
      <c r="B49" s="359" t="str">
        <f t="shared" si="2"/>
        <v/>
      </c>
      <c r="C49" s="359" t="str">
        <f t="shared" si="3"/>
        <v/>
      </c>
      <c r="D49" s="97"/>
      <c r="E49" s="97"/>
      <c r="F49" s="97"/>
      <c r="G49" s="97"/>
      <c r="H49" s="97"/>
      <c r="I49" s="97"/>
      <c r="J49" s="96" t="str">
        <f t="shared" si="0"/>
        <v/>
      </c>
      <c r="K49" s="96" t="str">
        <f t="shared" si="4"/>
        <v/>
      </c>
      <c r="L49" s="359"/>
      <c r="M49" s="116" t="str">
        <f t="shared" si="1"/>
        <v/>
      </c>
      <c r="N49" s="546" t="str">
        <f>IF($A49="","",(K49+SUMIF($L$13:L49,"&gt;0"))/C49/24)</f>
        <v/>
      </c>
      <c r="O49" s="102"/>
    </row>
  </sheetData>
  <mergeCells count="7">
    <mergeCell ref="O11:O12"/>
    <mergeCell ref="A2:O2"/>
    <mergeCell ref="C4:H4"/>
    <mergeCell ref="C5:H5"/>
    <mergeCell ref="D9:E9"/>
    <mergeCell ref="F9:G9"/>
    <mergeCell ref="H9:I9"/>
  </mergeCells>
  <pageMargins left="0.75" right="0.75" top="1" bottom="0.75" header="0.5" footer="0.5"/>
  <pageSetup scale="92" orientation="landscape" r:id="rId1"/>
  <headerFooter alignWithMargins="0">
    <oddHeader xml:space="preserve">&amp;CFlorida Department of Environmental Protection Bureau of Petroleum Storage Systems - Remedial Action Reporting
 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11</vt:i4>
      </vt:variant>
    </vt:vector>
  </HeadingPairs>
  <TitlesOfParts>
    <vt:vector size="30" baseType="lpstr">
      <vt:lpstr>Instructions-Definitions</vt:lpstr>
      <vt:lpstr>T1A - Site Summary</vt:lpstr>
      <vt:lpstr>T1B - Site Performance Summary</vt:lpstr>
      <vt:lpstr>T1C - Treatment Well Details</vt:lpstr>
      <vt:lpstr>T1D - Process Summary</vt:lpstr>
      <vt:lpstr>T1E - Maintenance Summary</vt:lpstr>
      <vt:lpstr>T2 - GWR Performance</vt:lpstr>
      <vt:lpstr>T3A - AS Performance</vt:lpstr>
      <vt:lpstr>T3B - SVE Performance</vt:lpstr>
      <vt:lpstr>T3C - MPX Performance</vt:lpstr>
      <vt:lpstr>T4 - GW Elevation (FP)</vt:lpstr>
      <vt:lpstr>T4A - GW Elevation (No FP)</vt:lpstr>
      <vt:lpstr>T5 - GWR Analytical</vt:lpstr>
      <vt:lpstr>T6 - MW Analytical </vt:lpstr>
      <vt:lpstr>T7 - SVE Analytical </vt:lpstr>
      <vt:lpstr>T8 - SVE-MPX Well</vt:lpstr>
      <vt:lpstr>T9 - AS Well</vt:lpstr>
      <vt:lpstr>T10 - GWR RW</vt:lpstr>
      <vt:lpstr>T11 - System Influence</vt:lpstr>
      <vt:lpstr>'T10 - GWR RW'!Print_Area</vt:lpstr>
      <vt:lpstr>'T11 - System Influence'!Print_Area</vt:lpstr>
      <vt:lpstr>'T1A - Site Summary'!Print_Area</vt:lpstr>
      <vt:lpstr>'T10 - GWR RW'!Print_Titles</vt:lpstr>
      <vt:lpstr>'T2 - GWR Performance'!Print_Titles</vt:lpstr>
      <vt:lpstr>'T4 - GW Elevation (FP)'!Print_Titles</vt:lpstr>
      <vt:lpstr>'T5 - GWR Analytical'!Print_Titles</vt:lpstr>
      <vt:lpstr>'T6 - MW Analytical '!Print_Titles</vt:lpstr>
      <vt:lpstr>'T7 - SVE Analytical '!Print_Titles</vt:lpstr>
      <vt:lpstr>'T8 - SVE-MPX Well'!Print_Titles</vt:lpstr>
      <vt:lpstr>'T9 - AS Well'!Print_Titles</vt:lpstr>
    </vt:vector>
  </TitlesOfParts>
  <Company>WRS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WRS</dc:creator>
  <cp:lastModifiedBy>Fluitt, Nicole</cp:lastModifiedBy>
  <cp:lastPrinted>2008-07-18T13:34:31Z</cp:lastPrinted>
  <dcterms:created xsi:type="dcterms:W3CDTF">2004-01-15T18:58:47Z</dcterms:created>
  <dcterms:modified xsi:type="dcterms:W3CDTF">2017-02-10T18:52:36Z</dcterms:modified>
</cp:coreProperties>
</file>