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omments1.xml" ContentType="application/vnd.openxmlformats-officedocument.spreadsheetml.comments+xml"/>
  <Override PartName="/xl/drawings/drawing2.xml" ContentType="application/vnd.openxmlformats-officedocument.drawing+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omments3.xml" ContentType="application/vnd.openxmlformats-officedocument.spreadsheetml.comments+xml"/>
  <Override PartName="/xl/drawings/drawing4.xml" ContentType="application/vnd.openxmlformats-officedocument.drawing+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omments4.xml" ContentType="application/vnd.openxmlformats-officedocument.spreadsheetml.comments+xml"/>
  <Override PartName="/xl/drawings/drawing5.xml" ContentType="application/vnd.openxmlformats-officedocument.drawing+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omments5.xml" ContentType="application/vnd.openxmlformats-officedocument.spreadsheetml.comments+xml"/>
  <Override PartName="/xl/drawings/drawing6.xml" ContentType="application/vnd.openxmlformats-officedocument.drawing+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omments6.xml" ContentType="application/vnd.openxmlformats-officedocument.spreadsheetml.comments+xml"/>
  <Override PartName="/xl/drawings/drawing7.xml" ContentType="application/vnd.openxmlformats-officedocument.drawing+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omments7.xml" ContentType="application/vnd.openxmlformats-officedocument.spreadsheetml.comments+xml"/>
  <Override PartName="/xl/drawings/drawing8.xml" ContentType="application/vnd.openxmlformats-officedocument.drawing+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omments8.xml" ContentType="application/vnd.openxmlformats-officedocument.spreadsheetml.comments+xml"/>
  <Override PartName="/xl/drawings/drawing9.xml" ContentType="application/vnd.openxmlformats-officedocument.drawing+xml"/>
  <Override PartName="/xl/ctrlProps/ctrlProp88.xml" ContentType="application/vnd.ms-excel.controlproperties+xml"/>
  <Override PartName="/xl/ctrlProps/ctrlProp89.xml" ContentType="application/vnd.ms-excel.controlproperties+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ctrlProps/ctrlProp94.xml" ContentType="application/vnd.ms-excel.controlproperties+xml"/>
  <Override PartName="/xl/ctrlProps/ctrlProp95.xml" ContentType="application/vnd.ms-excel.controlproperties+xml"/>
  <Override PartName="/xl/ctrlProps/ctrlProp96.xml" ContentType="application/vnd.ms-excel.controlproperties+xml"/>
  <Override PartName="/xl/ctrlProps/ctrlProp97.xml" ContentType="application/vnd.ms-excel.controlproperties+xml"/>
  <Override PartName="/xl/ctrlProps/ctrlProp98.xml" ContentType="application/vnd.ms-excel.controlproperties+xml"/>
  <Override PartName="/xl/comments9.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929"/>
  <workbookPr updateLinks="never" codeName="ThisWorkbook"/>
  <mc:AlternateContent xmlns:mc="http://schemas.openxmlformats.org/markup-compatibility/2006">
    <mc:Choice Requires="x15">
      <x15ac:absPath xmlns:x15ac="http://schemas.microsoft.com/office/spreadsheetml/2010/11/ac" url="https://floridadep-my.sharepoint.com/personal/kristen_sapp_floridadep_gov/Documents/"/>
    </mc:Choice>
  </mc:AlternateContent>
  <xr:revisionPtr revIDLastSave="0" documentId="8_{08EBE8D2-E48C-41E7-86BA-4AE214A236A1}" xr6:coauthVersionLast="47" xr6:coauthVersionMax="47" xr10:uidLastSave="{00000000-0000-0000-0000-000000000000}"/>
  <bookViews>
    <workbookView xWindow="-28920" yWindow="-1335" windowWidth="29040" windowHeight="15720" tabRatio="872" firstSheet="2" xr2:uid="{00000000-000D-0000-FFFF-FFFF00000000}"/>
  </bookViews>
  <sheets>
    <sheet name="Instructions-Tips and Tricks" sheetId="1" r:id="rId1"/>
    <sheet name="Calculations" sheetId="18" r:id="rId2"/>
    <sheet name="Site Assessment SPI" sheetId="39" r:id="rId3"/>
    <sheet name="Free Product Recovery SPI" sheetId="40" r:id="rId4"/>
    <sheet name="Pilot Test SPI" sheetId="41" r:id="rId5"/>
    <sheet name="Remedial Action Plan SPI" sheetId="42" r:id="rId6"/>
    <sheet name="RA Construction SPI" sheetId="43" r:id="rId7"/>
    <sheet name="O&amp;M SPI" sheetId="44" r:id="rId8"/>
    <sheet name="Source Removal SPI" sheetId="45" r:id="rId9"/>
    <sheet name="PARM and NAM SPI" sheetId="46" r:id="rId10"/>
    <sheet name="Well Abandonment SPI" sheetId="47" r:id="rId11"/>
  </sheets>
  <externalReferences>
    <externalReference r:id="rId12"/>
  </externalReferences>
  <definedNames>
    <definedName name="_xlnm.Print_Area" localSheetId="0">'Instructions-Tips and Tricks'!$A$1:$I$22</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F22" i="40" l="1"/>
  <c r="G22" i="40"/>
  <c r="H22" i="40"/>
  <c r="S22" i="40" s="1"/>
  <c r="T22" i="40"/>
  <c r="U22" i="40"/>
  <c r="S274" i="45"/>
  <c r="F275" i="45"/>
  <c r="G275" i="45"/>
  <c r="H275" i="45"/>
  <c r="S275" i="45"/>
  <c r="T275" i="45"/>
  <c r="U275" i="45"/>
  <c r="F276" i="45"/>
  <c r="G276" i="45"/>
  <c r="H276" i="45"/>
  <c r="S276" i="45"/>
  <c r="T276" i="45"/>
  <c r="U276" i="45"/>
  <c r="F277" i="45"/>
  <c r="G277" i="45"/>
  <c r="H277" i="45"/>
  <c r="S277" i="45"/>
  <c r="T277" i="45"/>
  <c r="U277" i="45"/>
  <c r="F278" i="45"/>
  <c r="G278" i="45"/>
  <c r="H278" i="45"/>
  <c r="S278" i="45"/>
  <c r="T278" i="45"/>
  <c r="U278" i="45"/>
  <c r="F279" i="45"/>
  <c r="G279" i="45"/>
  <c r="H279" i="45"/>
  <c r="S279" i="45" s="1"/>
  <c r="T279" i="45"/>
  <c r="U279" i="45"/>
  <c r="F280" i="45"/>
  <c r="G280" i="45"/>
  <c r="H280" i="45"/>
  <c r="S280" i="45"/>
  <c r="T280" i="45"/>
  <c r="U280" i="45"/>
  <c r="F281" i="45"/>
  <c r="G281" i="45"/>
  <c r="H281" i="45"/>
  <c r="S281" i="45"/>
  <c r="T281" i="45"/>
  <c r="U281" i="45"/>
  <c r="F282" i="45"/>
  <c r="G282" i="45"/>
  <c r="H282" i="45"/>
  <c r="S282" i="45"/>
  <c r="T282" i="45"/>
  <c r="U282" i="45"/>
  <c r="F283" i="45"/>
  <c r="G283" i="45"/>
  <c r="H283" i="45"/>
  <c r="S283" i="45"/>
  <c r="T283" i="45"/>
  <c r="U283" i="45"/>
  <c r="F284" i="45"/>
  <c r="G284" i="45"/>
  <c r="H284" i="45"/>
  <c r="S284" i="45"/>
  <c r="T284" i="45"/>
  <c r="U284" i="45"/>
  <c r="F285" i="45"/>
  <c r="G285" i="45"/>
  <c r="H285" i="45"/>
  <c r="S285" i="45"/>
  <c r="T285" i="45"/>
  <c r="U285" i="45"/>
  <c r="F286" i="45"/>
  <c r="G286" i="45"/>
  <c r="H286" i="45"/>
  <c r="S286" i="45" s="1"/>
  <c r="T286" i="45"/>
  <c r="U286" i="45"/>
  <c r="F287" i="45"/>
  <c r="G287" i="45"/>
  <c r="H287" i="45"/>
  <c r="S287" i="45"/>
  <c r="T287" i="45"/>
  <c r="U287" i="45"/>
  <c r="F288" i="45"/>
  <c r="G288" i="45"/>
  <c r="H288" i="45"/>
  <c r="S288" i="45"/>
  <c r="T288" i="45"/>
  <c r="U288" i="45"/>
  <c r="F289" i="45"/>
  <c r="G289" i="45"/>
  <c r="H289" i="45"/>
  <c r="S289" i="45"/>
  <c r="T289" i="45"/>
  <c r="U289" i="45"/>
  <c r="F290" i="45"/>
  <c r="G290" i="45"/>
  <c r="H290" i="45"/>
  <c r="S290" i="45"/>
  <c r="T290" i="45"/>
  <c r="U290" i="45"/>
  <c r="S271" i="43" l="1"/>
  <c r="F272" i="43"/>
  <c r="G272" i="43" s="1"/>
  <c r="H272" i="43"/>
  <c r="S272" i="43"/>
  <c r="T272" i="43"/>
  <c r="U272" i="43"/>
  <c r="F273" i="43"/>
  <c r="G273" i="43"/>
  <c r="H273" i="43"/>
  <c r="S273" i="43" s="1"/>
  <c r="T273" i="43"/>
  <c r="U273" i="43"/>
  <c r="F274" i="43"/>
  <c r="G274" i="43"/>
  <c r="H274" i="43"/>
  <c r="S274" i="43" s="1"/>
  <c r="T274" i="43"/>
  <c r="U274" i="43"/>
  <c r="F275" i="43"/>
  <c r="G275" i="43"/>
  <c r="H275" i="43"/>
  <c r="S275" i="43" s="1"/>
  <c r="T275" i="43"/>
  <c r="U275" i="43"/>
  <c r="F276" i="43"/>
  <c r="G276" i="43"/>
  <c r="H276" i="43"/>
  <c r="S276" i="43"/>
  <c r="T276" i="43"/>
  <c r="U276" i="43"/>
  <c r="F277" i="43"/>
  <c r="G277" i="43"/>
  <c r="H277" i="43"/>
  <c r="S277" i="43"/>
  <c r="T277" i="43"/>
  <c r="U277" i="43"/>
  <c r="F278" i="43"/>
  <c r="G278" i="43"/>
  <c r="H278" i="43"/>
  <c r="S278" i="43"/>
  <c r="T278" i="43"/>
  <c r="U278" i="43"/>
  <c r="F279" i="43"/>
  <c r="G279" i="43"/>
  <c r="H279" i="43"/>
  <c r="S279" i="43"/>
  <c r="T279" i="43"/>
  <c r="U279" i="43"/>
  <c r="F280" i="43"/>
  <c r="G280" i="43"/>
  <c r="H280" i="43"/>
  <c r="S280" i="43"/>
  <c r="T280" i="43"/>
  <c r="U280" i="43"/>
  <c r="F281" i="43"/>
  <c r="G281" i="43"/>
  <c r="H281" i="43"/>
  <c r="S281" i="43" s="1"/>
  <c r="T281" i="43"/>
  <c r="U281" i="43"/>
  <c r="F282" i="43"/>
  <c r="G282" i="43" s="1"/>
  <c r="H282" i="43"/>
  <c r="S282" i="43" s="1"/>
  <c r="T282" i="43"/>
  <c r="U282" i="43"/>
  <c r="F283" i="43"/>
  <c r="G283" i="43"/>
  <c r="H283" i="43"/>
  <c r="S283" i="43"/>
  <c r="T283" i="43"/>
  <c r="U283" i="43"/>
  <c r="F284" i="43"/>
  <c r="G284" i="43"/>
  <c r="H284" i="43"/>
  <c r="S284" i="43"/>
  <c r="T284" i="43"/>
  <c r="U284" i="43"/>
  <c r="F285" i="43"/>
  <c r="G285" i="43"/>
  <c r="H285" i="43"/>
  <c r="S285" i="43"/>
  <c r="T285" i="43"/>
  <c r="U285" i="43"/>
  <c r="F286" i="43"/>
  <c r="G286" i="43"/>
  <c r="H286" i="43"/>
  <c r="S286" i="43"/>
  <c r="T286" i="43"/>
  <c r="U286" i="43"/>
  <c r="F287" i="43"/>
  <c r="G287" i="43" s="1"/>
  <c r="H287" i="43"/>
  <c r="S287" i="43"/>
  <c r="T287" i="43"/>
  <c r="U287" i="43"/>
  <c r="F450" i="42" l="1"/>
  <c r="G450" i="42" s="1"/>
  <c r="H450" i="42"/>
  <c r="S450" i="42" s="1"/>
  <c r="T450" i="42"/>
  <c r="U450" i="42"/>
  <c r="F451" i="42"/>
  <c r="G451" i="42"/>
  <c r="H451" i="42"/>
  <c r="S451" i="42"/>
  <c r="T451" i="42"/>
  <c r="U451" i="42"/>
  <c r="F452" i="42"/>
  <c r="G452" i="42" s="1"/>
  <c r="H452" i="42"/>
  <c r="S452" i="42" s="1"/>
  <c r="T452" i="42"/>
  <c r="U452" i="42"/>
  <c r="F453" i="42"/>
  <c r="G453" i="42"/>
  <c r="H453" i="42"/>
  <c r="S453" i="42"/>
  <c r="T453" i="42"/>
  <c r="U453" i="42"/>
  <c r="F454" i="42"/>
  <c r="G454" i="42"/>
  <c r="H454" i="42"/>
  <c r="S454" i="42" s="1"/>
  <c r="T454" i="42"/>
  <c r="U454" i="42"/>
  <c r="F455" i="42"/>
  <c r="G455" i="42" s="1"/>
  <c r="H455" i="42"/>
  <c r="S455" i="42" s="1"/>
  <c r="T455" i="42"/>
  <c r="U455" i="42"/>
  <c r="K16" i="41"/>
  <c r="K6" i="41" s="1"/>
  <c r="F100" i="41"/>
  <c r="G100" i="41"/>
  <c r="H100" i="41"/>
  <c r="S100" i="41" s="1"/>
  <c r="T100" i="41"/>
  <c r="U100" i="41"/>
  <c r="F101" i="41"/>
  <c r="G101" i="41"/>
  <c r="H101" i="41"/>
  <c r="S101" i="41" s="1"/>
  <c r="T101" i="41"/>
  <c r="U101" i="41"/>
  <c r="F102" i="41"/>
  <c r="G102" i="41"/>
  <c r="H102" i="41"/>
  <c r="S102" i="41" s="1"/>
  <c r="T102" i="41"/>
  <c r="U102" i="41"/>
  <c r="F103" i="41"/>
  <c r="G103" i="41"/>
  <c r="H103" i="41"/>
  <c r="S103" i="41"/>
  <c r="T103" i="41"/>
  <c r="U103" i="41"/>
  <c r="F104" i="41"/>
  <c r="G104" i="41"/>
  <c r="H104" i="41"/>
  <c r="S104" i="41"/>
  <c r="T104" i="41"/>
  <c r="U104" i="41"/>
  <c r="F105" i="41"/>
  <c r="G105" i="41"/>
  <c r="H105" i="41"/>
  <c r="S105" i="41"/>
  <c r="T105" i="41"/>
  <c r="U105" i="41"/>
  <c r="F106" i="41"/>
  <c r="G106" i="41"/>
  <c r="H106" i="41"/>
  <c r="S106" i="41" s="1"/>
  <c r="T106" i="41"/>
  <c r="U106" i="41"/>
  <c r="S107" i="41"/>
  <c r="U107" i="41"/>
  <c r="F108" i="41"/>
  <c r="G108" i="41"/>
  <c r="H108" i="41"/>
  <c r="S108" i="41" s="1"/>
  <c r="T108" i="41"/>
  <c r="U108" i="41"/>
  <c r="F109" i="41"/>
  <c r="G109" i="41"/>
  <c r="H109" i="41"/>
  <c r="S109" i="41" s="1"/>
  <c r="T109" i="41"/>
  <c r="U109" i="41"/>
  <c r="F110" i="41"/>
  <c r="G110" i="41"/>
  <c r="H110" i="41"/>
  <c r="S110" i="41" s="1"/>
  <c r="T110" i="41"/>
  <c r="U110" i="41"/>
  <c r="F111" i="41"/>
  <c r="G111" i="41"/>
  <c r="H111" i="41"/>
  <c r="S111" i="41" s="1"/>
  <c r="T111" i="41"/>
  <c r="U111" i="41"/>
  <c r="F112" i="41"/>
  <c r="G112" i="41"/>
  <c r="H112" i="41"/>
  <c r="S112" i="41" s="1"/>
  <c r="T112" i="41"/>
  <c r="U112" i="41"/>
  <c r="F113" i="41"/>
  <c r="G113" i="41"/>
  <c r="H113" i="41"/>
  <c r="S113" i="41" s="1"/>
  <c r="T113" i="41"/>
  <c r="U113" i="41"/>
  <c r="F114" i="41"/>
  <c r="G114" i="41"/>
  <c r="H114" i="41"/>
  <c r="S114" i="41" s="1"/>
  <c r="T114" i="41"/>
  <c r="U114" i="41"/>
  <c r="F115" i="41"/>
  <c r="G115" i="41"/>
  <c r="H115" i="41"/>
  <c r="S115" i="41" s="1"/>
  <c r="T115" i="41"/>
  <c r="U115" i="41"/>
  <c r="F116" i="41"/>
  <c r="G116" i="41"/>
  <c r="H116" i="41"/>
  <c r="S116" i="41" s="1"/>
  <c r="T116" i="41"/>
  <c r="U116" i="41"/>
  <c r="F117" i="41"/>
  <c r="G117" i="41"/>
  <c r="H117" i="41"/>
  <c r="S117" i="41" s="1"/>
  <c r="T117" i="41"/>
  <c r="U117" i="41"/>
  <c r="F118" i="41"/>
  <c r="G118" i="41"/>
  <c r="H118" i="41"/>
  <c r="S118" i="41" s="1"/>
  <c r="T118" i="41"/>
  <c r="U118" i="41"/>
  <c r="F30" i="41"/>
  <c r="G30" i="41"/>
  <c r="H30" i="41"/>
  <c r="S30" i="41" s="1"/>
  <c r="T30" i="41"/>
  <c r="U30" i="41"/>
  <c r="F31" i="41"/>
  <c r="G31" i="41"/>
  <c r="H31" i="41"/>
  <c r="S31" i="41" s="1"/>
  <c r="T31" i="41"/>
  <c r="U31" i="41"/>
  <c r="F32" i="41"/>
  <c r="G32" i="41"/>
  <c r="H32" i="41"/>
  <c r="S32" i="41"/>
  <c r="T32" i="41"/>
  <c r="U32" i="41"/>
  <c r="F33" i="41"/>
  <c r="G33" i="41"/>
  <c r="H33" i="41"/>
  <c r="S33" i="41" s="1"/>
  <c r="T33" i="41"/>
  <c r="U33" i="41"/>
  <c r="F34" i="41"/>
  <c r="G34" i="41"/>
  <c r="H34" i="41"/>
  <c r="S34" i="41" s="1"/>
  <c r="T34" i="41"/>
  <c r="U34" i="41"/>
  <c r="F418" i="39"/>
  <c r="G418" i="39" s="1"/>
  <c r="H418" i="39"/>
  <c r="S418" i="39" s="1"/>
  <c r="T418" i="39"/>
  <c r="U418" i="39"/>
  <c r="F419" i="39"/>
  <c r="G419" i="39"/>
  <c r="H419" i="39"/>
  <c r="S419" i="39" s="1"/>
  <c r="T419" i="39"/>
  <c r="U419" i="39"/>
  <c r="F420" i="39"/>
  <c r="G420" i="39"/>
  <c r="H420" i="39"/>
  <c r="S420" i="39" s="1"/>
  <c r="T420" i="39"/>
  <c r="U420" i="39"/>
  <c r="F421" i="39"/>
  <c r="G421" i="39" s="1"/>
  <c r="H421" i="39"/>
  <c r="S421" i="39"/>
  <c r="T421" i="39"/>
  <c r="U421" i="39"/>
  <c r="F422" i="39"/>
  <c r="G422" i="39" s="1"/>
  <c r="H422" i="39"/>
  <c r="S422" i="39"/>
  <c r="T422" i="39"/>
  <c r="U422" i="39"/>
  <c r="F423" i="39"/>
  <c r="G423" i="39" s="1"/>
  <c r="H423" i="39"/>
  <c r="S423" i="39" s="1"/>
  <c r="T423" i="39"/>
  <c r="U423" i="39"/>
  <c r="F424" i="39"/>
  <c r="G424" i="39" s="1"/>
  <c r="H424" i="39"/>
  <c r="S424" i="39" s="1"/>
  <c r="T424" i="39"/>
  <c r="U424" i="39"/>
  <c r="F425" i="39"/>
  <c r="G425" i="39" s="1"/>
  <c r="H425" i="39"/>
  <c r="S425" i="39" s="1"/>
  <c r="T425" i="39"/>
  <c r="U425" i="39"/>
  <c r="F426" i="39"/>
  <c r="G426" i="39"/>
  <c r="H426" i="39"/>
  <c r="S426" i="39" s="1"/>
  <c r="T426" i="39"/>
  <c r="U426" i="39"/>
  <c r="F427" i="39"/>
  <c r="G427" i="39"/>
  <c r="H427" i="39"/>
  <c r="S427" i="39" s="1"/>
  <c r="T427" i="39"/>
  <c r="U427" i="39"/>
  <c r="F428" i="39"/>
  <c r="G428" i="39" s="1"/>
  <c r="H428" i="39"/>
  <c r="S428" i="39"/>
  <c r="T428" i="39"/>
  <c r="U428" i="39"/>
  <c r="F429" i="39"/>
  <c r="G429" i="39" s="1"/>
  <c r="H429" i="39"/>
  <c r="S429" i="39"/>
  <c r="T429" i="39"/>
  <c r="U429" i="39"/>
  <c r="F430" i="39"/>
  <c r="G430" i="39" s="1"/>
  <c r="H430" i="39"/>
  <c r="S430" i="39" s="1"/>
  <c r="T430" i="39"/>
  <c r="U430" i="39"/>
  <c r="F431" i="39"/>
  <c r="G431" i="39" s="1"/>
  <c r="H431" i="39"/>
  <c r="S431" i="39" s="1"/>
  <c r="T431" i="39"/>
  <c r="U431" i="39"/>
  <c r="F432" i="39"/>
  <c r="G432" i="39" s="1"/>
  <c r="H432" i="39"/>
  <c r="S432" i="39" s="1"/>
  <c r="T432" i="39"/>
  <c r="U432" i="39"/>
  <c r="F433" i="39"/>
  <c r="G433" i="39"/>
  <c r="H433" i="39"/>
  <c r="S433" i="39" s="1"/>
  <c r="T433" i="39"/>
  <c r="U433" i="39"/>
  <c r="F434" i="39"/>
  <c r="G434" i="39"/>
  <c r="H434" i="39"/>
  <c r="S434" i="39" s="1"/>
  <c r="T434" i="39"/>
  <c r="U434" i="39"/>
  <c r="U491" i="47"/>
  <c r="U490" i="47"/>
  <c r="T490" i="47"/>
  <c r="S490" i="47"/>
  <c r="H490" i="47"/>
  <c r="U489" i="47"/>
  <c r="S489" i="47"/>
  <c r="U488" i="47"/>
  <c r="T488" i="47"/>
  <c r="H488" i="47"/>
  <c r="S488" i="47" s="1"/>
  <c r="G488" i="47"/>
  <c r="U487" i="47"/>
  <c r="T487" i="47"/>
  <c r="H487" i="47"/>
  <c r="S487" i="47" s="1"/>
  <c r="G487" i="47"/>
  <c r="U486" i="47"/>
  <c r="T486" i="47"/>
  <c r="H486" i="47"/>
  <c r="S486" i="47" s="1"/>
  <c r="G486" i="47"/>
  <c r="U485" i="47"/>
  <c r="T485" i="47"/>
  <c r="H485" i="47"/>
  <c r="S485" i="47" s="1"/>
  <c r="G485" i="47"/>
  <c r="U484" i="47"/>
  <c r="T484" i="47"/>
  <c r="S484" i="47"/>
  <c r="H484" i="47"/>
  <c r="G484" i="47"/>
  <c r="U483" i="47"/>
  <c r="T483" i="47"/>
  <c r="H483" i="47"/>
  <c r="S483" i="47" s="1"/>
  <c r="G483" i="47"/>
  <c r="U482" i="47"/>
  <c r="T482" i="47"/>
  <c r="H482" i="47"/>
  <c r="S482" i="47" s="1"/>
  <c r="G482" i="47"/>
  <c r="U481" i="47"/>
  <c r="T481" i="47"/>
  <c r="H481" i="47"/>
  <c r="S481" i="47" s="1"/>
  <c r="G481" i="47"/>
  <c r="U480" i="47"/>
  <c r="T480" i="47"/>
  <c r="S480" i="47"/>
  <c r="H480" i="47"/>
  <c r="G480" i="47"/>
  <c r="U479" i="47"/>
  <c r="T479" i="47"/>
  <c r="H479" i="47"/>
  <c r="S479" i="47" s="1"/>
  <c r="G479" i="47"/>
  <c r="U478" i="47"/>
  <c r="T478" i="47"/>
  <c r="S478" i="47"/>
  <c r="H478" i="47"/>
  <c r="G478" i="47"/>
  <c r="U477" i="47"/>
  <c r="T477" i="47"/>
  <c r="S477" i="47"/>
  <c r="H477" i="47"/>
  <c r="G477" i="47"/>
  <c r="U476" i="47"/>
  <c r="T476" i="47"/>
  <c r="S476" i="47"/>
  <c r="H476" i="47"/>
  <c r="G476" i="47"/>
  <c r="U475" i="47"/>
  <c r="T475" i="47"/>
  <c r="S475" i="47"/>
  <c r="H475" i="47"/>
  <c r="G475" i="47"/>
  <c r="U474" i="47"/>
  <c r="T474" i="47"/>
  <c r="H474" i="47"/>
  <c r="S474" i="47" s="1"/>
  <c r="G474" i="47"/>
  <c r="U473" i="47"/>
  <c r="T473" i="47"/>
  <c r="H473" i="47"/>
  <c r="S473" i="47" s="1"/>
  <c r="G473" i="47"/>
  <c r="U472" i="47"/>
  <c r="T472" i="47"/>
  <c r="H472" i="47"/>
  <c r="S472" i="47" s="1"/>
  <c r="G472" i="47"/>
  <c r="U471" i="47"/>
  <c r="T471" i="47"/>
  <c r="H471" i="47"/>
  <c r="S471" i="47" s="1"/>
  <c r="G471" i="47"/>
  <c r="U470" i="47"/>
  <c r="T470" i="47"/>
  <c r="S470" i="47"/>
  <c r="H470" i="47"/>
  <c r="G470" i="47"/>
  <c r="U469" i="47"/>
  <c r="T469" i="47"/>
  <c r="H469" i="47"/>
  <c r="S469" i="47" s="1"/>
  <c r="G469" i="47"/>
  <c r="U468" i="47"/>
  <c r="T468" i="47"/>
  <c r="H468" i="47"/>
  <c r="S468" i="47" s="1"/>
  <c r="G468" i="47"/>
  <c r="U467" i="47"/>
  <c r="T467" i="47"/>
  <c r="H467" i="47"/>
  <c r="S467" i="47" s="1"/>
  <c r="G467" i="47"/>
  <c r="U466" i="47"/>
  <c r="T466" i="47"/>
  <c r="H466" i="47"/>
  <c r="S466" i="47" s="1"/>
  <c r="G466" i="47"/>
  <c r="U465" i="47"/>
  <c r="T465" i="47"/>
  <c r="H465" i="47"/>
  <c r="S465" i="47" s="1"/>
  <c r="G465" i="47"/>
  <c r="U464" i="47"/>
  <c r="T464" i="47"/>
  <c r="S464" i="47"/>
  <c r="H464" i="47"/>
  <c r="G464" i="47"/>
  <c r="U463" i="47"/>
  <c r="T463" i="47"/>
  <c r="S463" i="47"/>
  <c r="H463" i="47"/>
  <c r="G463" i="47"/>
  <c r="U462" i="47"/>
  <c r="T462" i="47"/>
  <c r="S462" i="47"/>
  <c r="H462" i="47"/>
  <c r="G462" i="47"/>
  <c r="U461" i="47"/>
  <c r="T461" i="47"/>
  <c r="S461" i="47"/>
  <c r="H461" i="47"/>
  <c r="G461" i="47"/>
  <c r="U460" i="47"/>
  <c r="T460" i="47"/>
  <c r="H460" i="47"/>
  <c r="S460" i="47" s="1"/>
  <c r="G460" i="47"/>
  <c r="U459" i="47"/>
  <c r="T459" i="47"/>
  <c r="H459" i="47"/>
  <c r="S459" i="47" s="1"/>
  <c r="G459" i="47"/>
  <c r="U458" i="47"/>
  <c r="S458" i="47"/>
  <c r="U457" i="47"/>
  <c r="T457" i="47"/>
  <c r="H457" i="47"/>
  <c r="S457" i="47" s="1"/>
  <c r="F457" i="47"/>
  <c r="G457" i="47" s="1"/>
  <c r="U456" i="47"/>
  <c r="T456" i="47"/>
  <c r="S456" i="47"/>
  <c r="H456" i="47"/>
  <c r="G456" i="47"/>
  <c r="F456" i="47"/>
  <c r="U455" i="47"/>
  <c r="T455" i="47"/>
  <c r="H455" i="47"/>
  <c r="S455" i="47" s="1"/>
  <c r="F455" i="47"/>
  <c r="G455" i="47" s="1"/>
  <c r="U454" i="47"/>
  <c r="T454" i="47"/>
  <c r="H454" i="47"/>
  <c r="S454" i="47" s="1"/>
  <c r="G454" i="47"/>
  <c r="F454" i="47"/>
  <c r="U453" i="47"/>
  <c r="T453" i="47"/>
  <c r="S453" i="47"/>
  <c r="H453" i="47"/>
  <c r="F453" i="47"/>
  <c r="G453" i="47" s="1"/>
  <c r="U452" i="47"/>
  <c r="T452" i="47"/>
  <c r="H452" i="47"/>
  <c r="S452" i="47" s="1"/>
  <c r="F452" i="47"/>
  <c r="G452" i="47" s="1"/>
  <c r="U451" i="47"/>
  <c r="T451" i="47"/>
  <c r="H451" i="47"/>
  <c r="S451" i="47" s="1"/>
  <c r="G451" i="47"/>
  <c r="F451" i="47"/>
  <c r="U450" i="47"/>
  <c r="T450" i="47"/>
  <c r="H450" i="47"/>
  <c r="S450" i="47" s="1"/>
  <c r="F450" i="47"/>
  <c r="G450" i="47" s="1"/>
  <c r="U449" i="47"/>
  <c r="T449" i="47"/>
  <c r="S449" i="47"/>
  <c r="H449" i="47"/>
  <c r="G449" i="47"/>
  <c r="F449" i="47"/>
  <c r="U448" i="47"/>
  <c r="T448" i="47"/>
  <c r="H448" i="47"/>
  <c r="S448" i="47" s="1"/>
  <c r="F448" i="47"/>
  <c r="G448" i="47" s="1"/>
  <c r="U447" i="47"/>
  <c r="T447" i="47"/>
  <c r="H447" i="47"/>
  <c r="S447" i="47" s="1"/>
  <c r="G447" i="47"/>
  <c r="F447" i="47"/>
  <c r="U446" i="47"/>
  <c r="T446" i="47"/>
  <c r="H446" i="47"/>
  <c r="S446" i="47" s="1"/>
  <c r="F446" i="47"/>
  <c r="G446" i="47" s="1"/>
  <c r="U445" i="47"/>
  <c r="T445" i="47"/>
  <c r="H445" i="47"/>
  <c r="S445" i="47" s="1"/>
  <c r="F445" i="47"/>
  <c r="G445" i="47" s="1"/>
  <c r="U444" i="47"/>
  <c r="T444" i="47"/>
  <c r="H444" i="47"/>
  <c r="S444" i="47" s="1"/>
  <c r="G444" i="47"/>
  <c r="F444" i="47"/>
  <c r="U443" i="47"/>
  <c r="T443" i="47"/>
  <c r="H443" i="47"/>
  <c r="S443" i="47" s="1"/>
  <c r="F443" i="47"/>
  <c r="G443" i="47" s="1"/>
  <c r="U442" i="47"/>
  <c r="T442" i="47"/>
  <c r="H442" i="47"/>
  <c r="S442" i="47" s="1"/>
  <c r="G442" i="47"/>
  <c r="F442" i="47"/>
  <c r="U441" i="47"/>
  <c r="T441" i="47"/>
  <c r="H441" i="47"/>
  <c r="S441" i="47" s="1"/>
  <c r="F441" i="47"/>
  <c r="G441" i="47" s="1"/>
  <c r="U440" i="47"/>
  <c r="T440" i="47"/>
  <c r="H440" i="47"/>
  <c r="S440" i="47" s="1"/>
  <c r="G440" i="47"/>
  <c r="F440" i="47"/>
  <c r="U439" i="47"/>
  <c r="T439" i="47"/>
  <c r="H439" i="47"/>
  <c r="S439" i="47" s="1"/>
  <c r="F439" i="47"/>
  <c r="G439" i="47" s="1"/>
  <c r="U438" i="47"/>
  <c r="T438" i="47"/>
  <c r="H438" i="47"/>
  <c r="S438" i="47" s="1"/>
  <c r="F438" i="47"/>
  <c r="G438" i="47" s="1"/>
  <c r="U437" i="47"/>
  <c r="T437" i="47"/>
  <c r="H437" i="47"/>
  <c r="S437" i="47" s="1"/>
  <c r="G437" i="47"/>
  <c r="F437" i="47"/>
  <c r="U436" i="47"/>
  <c r="T436" i="47"/>
  <c r="S436" i="47"/>
  <c r="H436" i="47"/>
  <c r="F436" i="47"/>
  <c r="G436" i="47" s="1"/>
  <c r="U435" i="47"/>
  <c r="T435" i="47"/>
  <c r="H435" i="47"/>
  <c r="S435" i="47" s="1"/>
  <c r="G435" i="47"/>
  <c r="F435" i="47"/>
  <c r="U434" i="47"/>
  <c r="T434" i="47"/>
  <c r="H434" i="47"/>
  <c r="S434" i="47" s="1"/>
  <c r="F434" i="47"/>
  <c r="G434" i="47" s="1"/>
  <c r="U433" i="47"/>
  <c r="T433" i="47"/>
  <c r="H433" i="47"/>
  <c r="S433" i="47" s="1"/>
  <c r="G433" i="47"/>
  <c r="F433" i="47"/>
  <c r="U432" i="47"/>
  <c r="T432" i="47"/>
  <c r="S432" i="47"/>
  <c r="H432" i="47"/>
  <c r="F432" i="47"/>
  <c r="G432" i="47" s="1"/>
  <c r="U431" i="47"/>
  <c r="T431" i="47"/>
  <c r="H431" i="47"/>
  <c r="S431" i="47" s="1"/>
  <c r="F431" i="47"/>
  <c r="G431" i="47" s="1"/>
  <c r="U430" i="47"/>
  <c r="T430" i="47"/>
  <c r="S430" i="47"/>
  <c r="H430" i="47"/>
  <c r="G430" i="47"/>
  <c r="F430" i="47"/>
  <c r="U429" i="47"/>
  <c r="T429" i="47"/>
  <c r="H429" i="47"/>
  <c r="S429" i="47" s="1"/>
  <c r="F429" i="47"/>
  <c r="G429" i="47" s="1"/>
  <c r="U428" i="47"/>
  <c r="T428" i="47"/>
  <c r="H428" i="47"/>
  <c r="S428" i="47" s="1"/>
  <c r="G428" i="47"/>
  <c r="F428" i="47"/>
  <c r="U427" i="47"/>
  <c r="T427" i="47"/>
  <c r="H427" i="47"/>
  <c r="S427" i="47" s="1"/>
  <c r="F427" i="47"/>
  <c r="G427" i="47" s="1"/>
  <c r="U426" i="47"/>
  <c r="T426" i="47"/>
  <c r="H426" i="47"/>
  <c r="S426" i="47" s="1"/>
  <c r="G426" i="47"/>
  <c r="F426" i="47"/>
  <c r="U425" i="47"/>
  <c r="T425" i="47"/>
  <c r="H425" i="47"/>
  <c r="S425" i="47" s="1"/>
  <c r="F425" i="47"/>
  <c r="G425" i="47" s="1"/>
  <c r="U424" i="47"/>
  <c r="T424" i="47"/>
  <c r="H424" i="47"/>
  <c r="S424" i="47" s="1"/>
  <c r="F424" i="47"/>
  <c r="G424" i="47" s="1"/>
  <c r="U423" i="47"/>
  <c r="T423" i="47"/>
  <c r="H423" i="47"/>
  <c r="S423" i="47" s="1"/>
  <c r="G423" i="47"/>
  <c r="F423" i="47"/>
  <c r="U422" i="47"/>
  <c r="T422" i="47"/>
  <c r="H422" i="47"/>
  <c r="S422" i="47" s="1"/>
  <c r="F422" i="47"/>
  <c r="G422" i="47" s="1"/>
  <c r="U421" i="47"/>
  <c r="T421" i="47"/>
  <c r="S421" i="47"/>
  <c r="H421" i="47"/>
  <c r="G421" i="47"/>
  <c r="F421" i="47"/>
  <c r="U420" i="47"/>
  <c r="T420" i="47"/>
  <c r="H420" i="47"/>
  <c r="S420" i="47" s="1"/>
  <c r="G420" i="47"/>
  <c r="F420" i="47"/>
  <c r="U419" i="47"/>
  <c r="T419" i="47"/>
  <c r="H419" i="47"/>
  <c r="S419" i="47" s="1"/>
  <c r="G419" i="47"/>
  <c r="F419" i="47"/>
  <c r="U418" i="47"/>
  <c r="T418" i="47"/>
  <c r="S418" i="47"/>
  <c r="H418" i="47"/>
  <c r="F418" i="47"/>
  <c r="G418" i="47" s="1"/>
  <c r="U417" i="47"/>
  <c r="S417" i="47"/>
  <c r="U416" i="47"/>
  <c r="T416" i="47"/>
  <c r="H416" i="47"/>
  <c r="S416" i="47" s="1"/>
  <c r="G416" i="47"/>
  <c r="F416" i="47"/>
  <c r="U415" i="47"/>
  <c r="T415" i="47"/>
  <c r="H415" i="47"/>
  <c r="S415" i="47" s="1"/>
  <c r="F415" i="47"/>
  <c r="G415" i="47" s="1"/>
  <c r="U414" i="47"/>
  <c r="T414" i="47"/>
  <c r="H414" i="47"/>
  <c r="S414" i="47" s="1"/>
  <c r="F414" i="47"/>
  <c r="G414" i="47" s="1"/>
  <c r="U413" i="47"/>
  <c r="T413" i="47"/>
  <c r="H413" i="47"/>
  <c r="S413" i="47" s="1"/>
  <c r="G413" i="47"/>
  <c r="F413" i="47"/>
  <c r="U412" i="47"/>
  <c r="T412" i="47"/>
  <c r="H412" i="47"/>
  <c r="S412" i="47" s="1"/>
  <c r="F412" i="47"/>
  <c r="G412" i="47" s="1"/>
  <c r="U411" i="47"/>
  <c r="T411" i="47"/>
  <c r="H411" i="47"/>
  <c r="S411" i="47" s="1"/>
  <c r="G411" i="47"/>
  <c r="F411" i="47"/>
  <c r="U410" i="47"/>
  <c r="T410" i="47"/>
  <c r="H410" i="47"/>
  <c r="S410" i="47" s="1"/>
  <c r="F410" i="47"/>
  <c r="G410" i="47" s="1"/>
  <c r="U409" i="47"/>
  <c r="T409" i="47"/>
  <c r="H409" i="47"/>
  <c r="S409" i="47" s="1"/>
  <c r="G409" i="47"/>
  <c r="F409" i="47"/>
  <c r="U408" i="47"/>
  <c r="T408" i="47"/>
  <c r="H408" i="47"/>
  <c r="S408" i="47" s="1"/>
  <c r="F408" i="47"/>
  <c r="G408" i="47" s="1"/>
  <c r="U407" i="47"/>
  <c r="T407" i="47"/>
  <c r="H407" i="47"/>
  <c r="S407" i="47" s="1"/>
  <c r="F407" i="47"/>
  <c r="G407" i="47" s="1"/>
  <c r="U406" i="47"/>
  <c r="T406" i="47"/>
  <c r="H406" i="47"/>
  <c r="S406" i="47" s="1"/>
  <c r="G406" i="47"/>
  <c r="F406" i="47"/>
  <c r="U405" i="47"/>
  <c r="S405" i="47"/>
  <c r="U404" i="47"/>
  <c r="T404" i="47"/>
  <c r="H404" i="47"/>
  <c r="S404" i="47" s="1"/>
  <c r="F404" i="47"/>
  <c r="G404" i="47" s="1"/>
  <c r="U403" i="47"/>
  <c r="T403" i="47"/>
  <c r="S403" i="47"/>
  <c r="H403" i="47"/>
  <c r="G403" i="47"/>
  <c r="F403" i="47"/>
  <c r="U402" i="47"/>
  <c r="T402" i="47"/>
  <c r="H402" i="47"/>
  <c r="S402" i="47" s="1"/>
  <c r="F402" i="47"/>
  <c r="G402" i="47" s="1"/>
  <c r="U401" i="47"/>
  <c r="T401" i="47"/>
  <c r="H401" i="47"/>
  <c r="S401" i="47" s="1"/>
  <c r="G401" i="47"/>
  <c r="F401" i="47"/>
  <c r="U400" i="47"/>
  <c r="T400" i="47"/>
  <c r="H400" i="47"/>
  <c r="S400" i="47" s="1"/>
  <c r="F400" i="47"/>
  <c r="G400" i="47" s="1"/>
  <c r="U399" i="47"/>
  <c r="T399" i="47"/>
  <c r="H399" i="47"/>
  <c r="S399" i="47" s="1"/>
  <c r="G399" i="47"/>
  <c r="F399" i="47"/>
  <c r="U398" i="47"/>
  <c r="T398" i="47"/>
  <c r="H398" i="47"/>
  <c r="S398" i="47" s="1"/>
  <c r="F398" i="47"/>
  <c r="G398" i="47" s="1"/>
  <c r="U397" i="47"/>
  <c r="T397" i="47"/>
  <c r="H397" i="47"/>
  <c r="S397" i="47" s="1"/>
  <c r="F397" i="47"/>
  <c r="G397" i="47" s="1"/>
  <c r="U396" i="47"/>
  <c r="T396" i="47"/>
  <c r="H396" i="47"/>
  <c r="S396" i="47" s="1"/>
  <c r="G396" i="47"/>
  <c r="F396" i="47"/>
  <c r="U395" i="47"/>
  <c r="T395" i="47"/>
  <c r="H395" i="47"/>
  <c r="S395" i="47" s="1"/>
  <c r="F395" i="47"/>
  <c r="G395" i="47" s="1"/>
  <c r="U394" i="47"/>
  <c r="T394" i="47"/>
  <c r="H394" i="47"/>
  <c r="S394" i="47" s="1"/>
  <c r="G394" i="47"/>
  <c r="F394" i="47"/>
  <c r="U393" i="47"/>
  <c r="T393" i="47"/>
  <c r="H393" i="47"/>
  <c r="S393" i="47" s="1"/>
  <c r="F393" i="47"/>
  <c r="G393" i="47" s="1"/>
  <c r="U392" i="47"/>
  <c r="T392" i="47"/>
  <c r="H392" i="47"/>
  <c r="S392" i="47" s="1"/>
  <c r="G392" i="47"/>
  <c r="F392" i="47"/>
  <c r="U391" i="47"/>
  <c r="T391" i="47"/>
  <c r="H391" i="47"/>
  <c r="S391" i="47" s="1"/>
  <c r="F391" i="47"/>
  <c r="G391" i="47" s="1"/>
  <c r="U390" i="47"/>
  <c r="T390" i="47"/>
  <c r="H390" i="47"/>
  <c r="S390" i="47" s="1"/>
  <c r="F390" i="47"/>
  <c r="G390" i="47" s="1"/>
  <c r="U389" i="47"/>
  <c r="T389" i="47"/>
  <c r="S389" i="47"/>
  <c r="H389" i="47"/>
  <c r="G389" i="47"/>
  <c r="F389" i="47"/>
  <c r="U388" i="47"/>
  <c r="T388" i="47"/>
  <c r="H388" i="47"/>
  <c r="S388" i="47" s="1"/>
  <c r="F388" i="47"/>
  <c r="G388" i="47" s="1"/>
  <c r="U387" i="47"/>
  <c r="T387" i="47"/>
  <c r="H387" i="47"/>
  <c r="S387" i="47" s="1"/>
  <c r="G387" i="47"/>
  <c r="F387" i="47"/>
  <c r="U386" i="47"/>
  <c r="T386" i="47"/>
  <c r="H386" i="47"/>
  <c r="S386" i="47" s="1"/>
  <c r="G386" i="47"/>
  <c r="F386" i="47"/>
  <c r="U385" i="47"/>
  <c r="T385" i="47"/>
  <c r="H385" i="47"/>
  <c r="S385" i="47" s="1"/>
  <c r="G385" i="47"/>
  <c r="F385" i="47"/>
  <c r="U384" i="47"/>
  <c r="T384" i="47"/>
  <c r="H384" i="47"/>
  <c r="S384" i="47" s="1"/>
  <c r="F384" i="47"/>
  <c r="G384" i="47" s="1"/>
  <c r="U383" i="47"/>
  <c r="T383" i="47"/>
  <c r="H383" i="47"/>
  <c r="S383" i="47" s="1"/>
  <c r="F383" i="47"/>
  <c r="G383" i="47" s="1"/>
  <c r="U382" i="47"/>
  <c r="T382" i="47"/>
  <c r="H382" i="47"/>
  <c r="S382" i="47" s="1"/>
  <c r="G382" i="47"/>
  <c r="F382" i="47"/>
  <c r="U381" i="47"/>
  <c r="T381" i="47"/>
  <c r="H381" i="47"/>
  <c r="S381" i="47" s="1"/>
  <c r="F381" i="47"/>
  <c r="G381" i="47" s="1"/>
  <c r="U380" i="47"/>
  <c r="T380" i="47"/>
  <c r="H380" i="47"/>
  <c r="S380" i="47" s="1"/>
  <c r="G380" i="47"/>
  <c r="F380" i="47"/>
  <c r="U379" i="47"/>
  <c r="T379" i="47"/>
  <c r="H379" i="47"/>
  <c r="S379" i="47" s="1"/>
  <c r="G379" i="47"/>
  <c r="F379" i="47"/>
  <c r="U378" i="47"/>
  <c r="T378" i="47"/>
  <c r="H378" i="47"/>
  <c r="S378" i="47" s="1"/>
  <c r="G378" i="47"/>
  <c r="F378" i="47"/>
  <c r="U377" i="47"/>
  <c r="S377" i="47"/>
  <c r="U376" i="47"/>
  <c r="T376" i="47"/>
  <c r="H376" i="47"/>
  <c r="S376" i="47" s="1"/>
  <c r="F376" i="47"/>
  <c r="G376" i="47" s="1"/>
  <c r="U375" i="47"/>
  <c r="T375" i="47"/>
  <c r="H375" i="47"/>
  <c r="S375" i="47" s="1"/>
  <c r="G375" i="47"/>
  <c r="F375" i="47"/>
  <c r="U374" i="47"/>
  <c r="T374" i="47"/>
  <c r="H374" i="47"/>
  <c r="S374" i="47" s="1"/>
  <c r="F374" i="47"/>
  <c r="G374" i="47" s="1"/>
  <c r="U373" i="47"/>
  <c r="T373" i="47"/>
  <c r="H373" i="47"/>
  <c r="S373" i="47" s="1"/>
  <c r="F373" i="47"/>
  <c r="G373" i="47" s="1"/>
  <c r="U372" i="47"/>
  <c r="T372" i="47"/>
  <c r="S372" i="47"/>
  <c r="H372" i="47"/>
  <c r="G372" i="47"/>
  <c r="F372" i="47"/>
  <c r="U371" i="47"/>
  <c r="T371" i="47"/>
  <c r="H371" i="47"/>
  <c r="S371" i="47" s="1"/>
  <c r="F371" i="47"/>
  <c r="G371" i="47" s="1"/>
  <c r="U370" i="47"/>
  <c r="T370" i="47"/>
  <c r="H370" i="47"/>
  <c r="S370" i="47" s="1"/>
  <c r="G370" i="47"/>
  <c r="F370" i="47"/>
  <c r="U369" i="47"/>
  <c r="T369" i="47"/>
  <c r="H369" i="47"/>
  <c r="S369" i="47" s="1"/>
  <c r="G369" i="47"/>
  <c r="F369" i="47"/>
  <c r="U368" i="47"/>
  <c r="T368" i="47"/>
  <c r="H368" i="47"/>
  <c r="S368" i="47" s="1"/>
  <c r="G368" i="47"/>
  <c r="F368" i="47"/>
  <c r="U367" i="47"/>
  <c r="T367" i="47"/>
  <c r="H367" i="47"/>
  <c r="S367" i="47" s="1"/>
  <c r="F367" i="47"/>
  <c r="G367" i="47" s="1"/>
  <c r="U366" i="47"/>
  <c r="T366" i="47"/>
  <c r="H366" i="47"/>
  <c r="S366" i="47" s="1"/>
  <c r="F366" i="47"/>
  <c r="G366" i="47" s="1"/>
  <c r="U365" i="47"/>
  <c r="T365" i="47"/>
  <c r="H365" i="47"/>
  <c r="S365" i="47" s="1"/>
  <c r="G365" i="47"/>
  <c r="F365" i="47"/>
  <c r="U364" i="47"/>
  <c r="T364" i="47"/>
  <c r="H364" i="47"/>
  <c r="S364" i="47" s="1"/>
  <c r="F364" i="47"/>
  <c r="G364" i="47" s="1"/>
  <c r="U363" i="47"/>
  <c r="T363" i="47"/>
  <c r="S363" i="47"/>
  <c r="H363" i="47"/>
  <c r="G363" i="47"/>
  <c r="F363" i="47"/>
  <c r="U362" i="47"/>
  <c r="T362" i="47"/>
  <c r="H362" i="47"/>
  <c r="S362" i="47" s="1"/>
  <c r="G362" i="47"/>
  <c r="F362" i="47"/>
  <c r="U361" i="47"/>
  <c r="T361" i="47"/>
  <c r="H361" i="47"/>
  <c r="S361" i="47" s="1"/>
  <c r="G361" i="47"/>
  <c r="F361" i="47"/>
  <c r="U360" i="47"/>
  <c r="T360" i="47"/>
  <c r="H360" i="47"/>
  <c r="S360" i="47" s="1"/>
  <c r="F360" i="47"/>
  <c r="G360" i="47" s="1"/>
  <c r="U359" i="47"/>
  <c r="T359" i="47"/>
  <c r="H359" i="47"/>
  <c r="S359" i="47" s="1"/>
  <c r="F359" i="47"/>
  <c r="G359" i="47" s="1"/>
  <c r="U358" i="47"/>
  <c r="T358" i="47"/>
  <c r="H358" i="47"/>
  <c r="S358" i="47" s="1"/>
  <c r="G358" i="47"/>
  <c r="F358" i="47"/>
  <c r="U357" i="47"/>
  <c r="T357" i="47"/>
  <c r="H357" i="47"/>
  <c r="S357" i="47" s="1"/>
  <c r="F357" i="47"/>
  <c r="G357" i="47" s="1"/>
  <c r="U356" i="47"/>
  <c r="T356" i="47"/>
  <c r="H356" i="47"/>
  <c r="S356" i="47" s="1"/>
  <c r="G356" i="47"/>
  <c r="F356" i="47"/>
  <c r="U355" i="47"/>
  <c r="T355" i="47"/>
  <c r="H355" i="47"/>
  <c r="S355" i="47" s="1"/>
  <c r="F355" i="47"/>
  <c r="G355" i="47" s="1"/>
  <c r="U354" i="47"/>
  <c r="T354" i="47"/>
  <c r="H354" i="47"/>
  <c r="S354" i="47" s="1"/>
  <c r="G354" i="47"/>
  <c r="F354" i="47"/>
  <c r="U353" i="47"/>
  <c r="T353" i="47"/>
  <c r="H353" i="47"/>
  <c r="S353" i="47" s="1"/>
  <c r="F353" i="47"/>
  <c r="G353" i="47" s="1"/>
  <c r="U352" i="47"/>
  <c r="T352" i="47"/>
  <c r="H352" i="47"/>
  <c r="S352" i="47" s="1"/>
  <c r="F352" i="47"/>
  <c r="G352" i="47" s="1"/>
  <c r="U351" i="47"/>
  <c r="T351" i="47"/>
  <c r="S351" i="47"/>
  <c r="H351" i="47"/>
  <c r="G351" i="47"/>
  <c r="F351" i="47"/>
  <c r="U350" i="47"/>
  <c r="T350" i="47"/>
  <c r="H350" i="47"/>
  <c r="S350" i="47" s="1"/>
  <c r="F350" i="47"/>
  <c r="G350" i="47" s="1"/>
  <c r="U349" i="47"/>
  <c r="T349" i="47"/>
  <c r="H349" i="47"/>
  <c r="S349" i="47" s="1"/>
  <c r="G349" i="47"/>
  <c r="F349" i="47"/>
  <c r="U348" i="47"/>
  <c r="T348" i="47"/>
  <c r="H348" i="47"/>
  <c r="S348" i="47" s="1"/>
  <c r="F348" i="47"/>
  <c r="G348" i="47" s="1"/>
  <c r="U347" i="47"/>
  <c r="T347" i="47"/>
  <c r="H347" i="47"/>
  <c r="S347" i="47" s="1"/>
  <c r="G347" i="47"/>
  <c r="F347" i="47"/>
  <c r="U346" i="47"/>
  <c r="T346" i="47"/>
  <c r="H346" i="47"/>
  <c r="S346" i="47" s="1"/>
  <c r="F346" i="47"/>
  <c r="G346" i="47" s="1"/>
  <c r="U345" i="47"/>
  <c r="T345" i="47"/>
  <c r="H345" i="47"/>
  <c r="S345" i="47" s="1"/>
  <c r="F345" i="47"/>
  <c r="G345" i="47" s="1"/>
  <c r="U344" i="47"/>
  <c r="T344" i="47"/>
  <c r="S344" i="47"/>
  <c r="H344" i="47"/>
  <c r="G344" i="47"/>
  <c r="F344" i="47"/>
  <c r="U343" i="47"/>
  <c r="T343" i="47"/>
  <c r="H343" i="47"/>
  <c r="S343" i="47" s="1"/>
  <c r="F343" i="47"/>
  <c r="G343" i="47" s="1"/>
  <c r="U342" i="47"/>
  <c r="T342" i="47"/>
  <c r="H342" i="47"/>
  <c r="S342" i="47" s="1"/>
  <c r="G342" i="47"/>
  <c r="F342" i="47"/>
  <c r="U341" i="47"/>
  <c r="T341" i="47"/>
  <c r="H341" i="47"/>
  <c r="S341" i="47" s="1"/>
  <c r="F341" i="47"/>
  <c r="G341" i="47" s="1"/>
  <c r="U340" i="47"/>
  <c r="T340" i="47"/>
  <c r="H340" i="47"/>
  <c r="S340" i="47" s="1"/>
  <c r="G340" i="47"/>
  <c r="F340" i="47"/>
  <c r="U339" i="47"/>
  <c r="T339" i="47"/>
  <c r="H339" i="47"/>
  <c r="S339" i="47" s="1"/>
  <c r="F339" i="47"/>
  <c r="G339" i="47" s="1"/>
  <c r="U338" i="47"/>
  <c r="T338" i="47"/>
  <c r="H338" i="47"/>
  <c r="S338" i="47" s="1"/>
  <c r="F338" i="47"/>
  <c r="G338" i="47" s="1"/>
  <c r="U337" i="47"/>
  <c r="T337" i="47"/>
  <c r="H337" i="47"/>
  <c r="S337" i="47" s="1"/>
  <c r="G337" i="47"/>
  <c r="F337" i="47"/>
  <c r="U336" i="47"/>
  <c r="T336" i="47"/>
  <c r="H336" i="47"/>
  <c r="S336" i="47" s="1"/>
  <c r="F336" i="47"/>
  <c r="G336" i="47" s="1"/>
  <c r="U335" i="47"/>
  <c r="T335" i="47"/>
  <c r="H335" i="47"/>
  <c r="S335" i="47" s="1"/>
  <c r="G335" i="47"/>
  <c r="F335" i="47"/>
  <c r="U334" i="47"/>
  <c r="T334" i="47"/>
  <c r="H334" i="47"/>
  <c r="S334" i="47" s="1"/>
  <c r="F334" i="47"/>
  <c r="G334" i="47" s="1"/>
  <c r="U333" i="47"/>
  <c r="T333" i="47"/>
  <c r="H333" i="47"/>
  <c r="S333" i="47" s="1"/>
  <c r="G333" i="47"/>
  <c r="F333" i="47"/>
  <c r="U332" i="47"/>
  <c r="T332" i="47"/>
  <c r="H332" i="47"/>
  <c r="S332" i="47" s="1"/>
  <c r="F332" i="47"/>
  <c r="G332" i="47" s="1"/>
  <c r="U331" i="47"/>
  <c r="T331" i="47"/>
  <c r="H331" i="47"/>
  <c r="S331" i="47" s="1"/>
  <c r="F331" i="47"/>
  <c r="G331" i="47" s="1"/>
  <c r="U330" i="47"/>
  <c r="T330" i="47"/>
  <c r="H330" i="47"/>
  <c r="S330" i="47" s="1"/>
  <c r="G330" i="47"/>
  <c r="F330" i="47"/>
  <c r="U329" i="47"/>
  <c r="T329" i="47"/>
  <c r="H329" i="47"/>
  <c r="S329" i="47" s="1"/>
  <c r="F329" i="47"/>
  <c r="G329" i="47" s="1"/>
  <c r="U328" i="47"/>
  <c r="T328" i="47"/>
  <c r="H328" i="47"/>
  <c r="S328" i="47" s="1"/>
  <c r="G328" i="47"/>
  <c r="F328" i="47"/>
  <c r="U327" i="47"/>
  <c r="T327" i="47"/>
  <c r="H327" i="47"/>
  <c r="S327" i="47" s="1"/>
  <c r="F327" i="47"/>
  <c r="G327" i="47" s="1"/>
  <c r="U326" i="47"/>
  <c r="T326" i="47"/>
  <c r="H326" i="47"/>
  <c r="S326" i="47" s="1"/>
  <c r="G326" i="47"/>
  <c r="F326" i="47"/>
  <c r="U325" i="47"/>
  <c r="T325" i="47"/>
  <c r="H325" i="47"/>
  <c r="S325" i="47" s="1"/>
  <c r="F325" i="47"/>
  <c r="G325" i="47" s="1"/>
  <c r="U324" i="47"/>
  <c r="T324" i="47"/>
  <c r="H324" i="47"/>
  <c r="S324" i="47" s="1"/>
  <c r="F324" i="47"/>
  <c r="G324" i="47" s="1"/>
  <c r="U323" i="47"/>
  <c r="T323" i="47"/>
  <c r="H323" i="47"/>
  <c r="S323" i="47" s="1"/>
  <c r="G323" i="47"/>
  <c r="F323" i="47"/>
  <c r="U322" i="47"/>
  <c r="T322" i="47"/>
  <c r="H322" i="47"/>
  <c r="S322" i="47" s="1"/>
  <c r="F322" i="47"/>
  <c r="G322" i="47" s="1"/>
  <c r="U321" i="47"/>
  <c r="T321" i="47"/>
  <c r="H321" i="47"/>
  <c r="S321" i="47" s="1"/>
  <c r="G321" i="47"/>
  <c r="F321" i="47"/>
  <c r="U320" i="47"/>
  <c r="T320" i="47"/>
  <c r="H320" i="47"/>
  <c r="S320" i="47" s="1"/>
  <c r="G320" i="47"/>
  <c r="F320" i="47"/>
  <c r="U319" i="47"/>
  <c r="T319" i="47"/>
  <c r="H319" i="47"/>
  <c r="S319" i="47" s="1"/>
  <c r="G319" i="47"/>
  <c r="F319" i="47"/>
  <c r="U318" i="47"/>
  <c r="T318" i="47"/>
  <c r="H318" i="47"/>
  <c r="S318" i="47" s="1"/>
  <c r="F318" i="47"/>
  <c r="G318" i="47" s="1"/>
  <c r="U317" i="47"/>
  <c r="T317" i="47"/>
  <c r="H317" i="47"/>
  <c r="S317" i="47" s="1"/>
  <c r="F317" i="47"/>
  <c r="G317" i="47" s="1"/>
  <c r="U316" i="47"/>
  <c r="T316" i="47"/>
  <c r="H316" i="47"/>
  <c r="S316" i="47" s="1"/>
  <c r="G316" i="47"/>
  <c r="F316" i="47"/>
  <c r="U315" i="47"/>
  <c r="T315" i="47"/>
  <c r="H315" i="47"/>
  <c r="S315" i="47" s="1"/>
  <c r="F315" i="47"/>
  <c r="G315" i="47" s="1"/>
  <c r="U314" i="47"/>
  <c r="T314" i="47"/>
  <c r="H314" i="47"/>
  <c r="S314" i="47" s="1"/>
  <c r="G314" i="47"/>
  <c r="F314" i="47"/>
  <c r="U313" i="47"/>
  <c r="T313" i="47"/>
  <c r="H313" i="47"/>
  <c r="S313" i="47" s="1"/>
  <c r="G313" i="47"/>
  <c r="F313" i="47"/>
  <c r="U312" i="47"/>
  <c r="S312" i="47"/>
  <c r="U311" i="47"/>
  <c r="T311" i="47"/>
  <c r="H311" i="47"/>
  <c r="S311" i="47" s="1"/>
  <c r="G311" i="47"/>
  <c r="F311" i="47"/>
  <c r="U310" i="47"/>
  <c r="T310" i="47"/>
  <c r="H310" i="47"/>
  <c r="S310" i="47" s="1"/>
  <c r="F310" i="47"/>
  <c r="G310" i="47" s="1"/>
  <c r="U309" i="47"/>
  <c r="T309" i="47"/>
  <c r="H309" i="47"/>
  <c r="S309" i="47" s="1"/>
  <c r="G309" i="47"/>
  <c r="F309" i="47"/>
  <c r="U308" i="47"/>
  <c r="T308" i="47"/>
  <c r="H308" i="47"/>
  <c r="S308" i="47" s="1"/>
  <c r="F308" i="47"/>
  <c r="G308" i="47" s="1"/>
  <c r="U307" i="47"/>
  <c r="T307" i="47"/>
  <c r="H307" i="47"/>
  <c r="S307" i="47" s="1"/>
  <c r="F307" i="47"/>
  <c r="G307" i="47" s="1"/>
  <c r="U306" i="47"/>
  <c r="S306" i="47"/>
  <c r="U305" i="47"/>
  <c r="T305" i="47"/>
  <c r="H305" i="47"/>
  <c r="S305" i="47" s="1"/>
  <c r="F305" i="47"/>
  <c r="G305" i="47" s="1"/>
  <c r="U304" i="47"/>
  <c r="T304" i="47"/>
  <c r="H304" i="47"/>
  <c r="S304" i="47" s="1"/>
  <c r="F304" i="47"/>
  <c r="G304" i="47" s="1"/>
  <c r="U303" i="47"/>
  <c r="T303" i="47"/>
  <c r="H303" i="47"/>
  <c r="S303" i="47" s="1"/>
  <c r="G303" i="47"/>
  <c r="F303" i="47"/>
  <c r="U302" i="47"/>
  <c r="T302" i="47"/>
  <c r="H302" i="47"/>
  <c r="S302" i="47" s="1"/>
  <c r="F302" i="47"/>
  <c r="G302" i="47" s="1"/>
  <c r="U301" i="47"/>
  <c r="T301" i="47"/>
  <c r="H301" i="47"/>
  <c r="S301" i="47" s="1"/>
  <c r="G301" i="47"/>
  <c r="F301" i="47"/>
  <c r="U300" i="47"/>
  <c r="T300" i="47"/>
  <c r="H300" i="47"/>
  <c r="S300" i="47" s="1"/>
  <c r="F300" i="47"/>
  <c r="G300" i="47" s="1"/>
  <c r="U299" i="47"/>
  <c r="T299" i="47"/>
  <c r="H299" i="47"/>
  <c r="S299" i="47" s="1"/>
  <c r="G299" i="47"/>
  <c r="F299" i="47"/>
  <c r="U298" i="47"/>
  <c r="T298" i="47"/>
  <c r="H298" i="47"/>
  <c r="S298" i="47" s="1"/>
  <c r="F298" i="47"/>
  <c r="G298" i="47" s="1"/>
  <c r="U297" i="47"/>
  <c r="T297" i="47"/>
  <c r="H297" i="47"/>
  <c r="S297" i="47" s="1"/>
  <c r="F297" i="47"/>
  <c r="G297" i="47" s="1"/>
  <c r="U296" i="47"/>
  <c r="T296" i="47"/>
  <c r="H296" i="47"/>
  <c r="S296" i="47" s="1"/>
  <c r="G296" i="47"/>
  <c r="F296" i="47"/>
  <c r="U295" i="47"/>
  <c r="T295" i="47"/>
  <c r="H295" i="47"/>
  <c r="S295" i="47" s="1"/>
  <c r="F295" i="47"/>
  <c r="G295" i="47" s="1"/>
  <c r="U294" i="47"/>
  <c r="T294" i="47"/>
  <c r="H294" i="47"/>
  <c r="S294" i="47" s="1"/>
  <c r="G294" i="47"/>
  <c r="F294" i="47"/>
  <c r="U293" i="47"/>
  <c r="T293" i="47"/>
  <c r="H293" i="47"/>
  <c r="S293" i="47" s="1"/>
  <c r="F293" i="47"/>
  <c r="G293" i="47" s="1"/>
  <c r="U292" i="47"/>
  <c r="T292" i="47"/>
  <c r="H292" i="47"/>
  <c r="S292" i="47" s="1"/>
  <c r="G292" i="47"/>
  <c r="F292" i="47"/>
  <c r="S291" i="47"/>
  <c r="U290" i="47"/>
  <c r="T290" i="47"/>
  <c r="H290" i="47"/>
  <c r="S290" i="47" s="1"/>
  <c r="F290" i="47"/>
  <c r="G290" i="47" s="1"/>
  <c r="U289" i="47"/>
  <c r="T289" i="47"/>
  <c r="H289" i="47"/>
  <c r="S289" i="47" s="1"/>
  <c r="F289" i="47"/>
  <c r="G289" i="47" s="1"/>
  <c r="U288" i="47"/>
  <c r="T288" i="47"/>
  <c r="H288" i="47"/>
  <c r="S288" i="47" s="1"/>
  <c r="G288" i="47"/>
  <c r="F288" i="47"/>
  <c r="U287" i="47"/>
  <c r="T287" i="47"/>
  <c r="H287" i="47"/>
  <c r="S287" i="47" s="1"/>
  <c r="F287" i="47"/>
  <c r="G287" i="47" s="1"/>
  <c r="U286" i="47"/>
  <c r="T286" i="47"/>
  <c r="H286" i="47"/>
  <c r="S286" i="47" s="1"/>
  <c r="F286" i="47"/>
  <c r="G286" i="47" s="1"/>
  <c r="U285" i="47"/>
  <c r="T285" i="47"/>
  <c r="H285" i="47"/>
  <c r="S285" i="47" s="1"/>
  <c r="G285" i="47"/>
  <c r="F285" i="47"/>
  <c r="U284" i="47"/>
  <c r="T284" i="47"/>
  <c r="H284" i="47"/>
  <c r="S284" i="47" s="1"/>
  <c r="F284" i="47"/>
  <c r="G284" i="47" s="1"/>
  <c r="U283" i="47"/>
  <c r="T283" i="47"/>
  <c r="H283" i="47"/>
  <c r="S283" i="47" s="1"/>
  <c r="F283" i="47"/>
  <c r="G283" i="47" s="1"/>
  <c r="U282" i="47"/>
  <c r="T282" i="47"/>
  <c r="H282" i="47"/>
  <c r="S282" i="47" s="1"/>
  <c r="F282" i="47"/>
  <c r="G282" i="47" s="1"/>
  <c r="U281" i="47"/>
  <c r="T281" i="47"/>
  <c r="H281" i="47"/>
  <c r="S281" i="47" s="1"/>
  <c r="G281" i="47"/>
  <c r="F281" i="47"/>
  <c r="U280" i="47"/>
  <c r="T280" i="47"/>
  <c r="H280" i="47"/>
  <c r="S280" i="47" s="1"/>
  <c r="F280" i="47"/>
  <c r="G280" i="47" s="1"/>
  <c r="U279" i="47"/>
  <c r="T279" i="47"/>
  <c r="H279" i="47"/>
  <c r="S279" i="47" s="1"/>
  <c r="F279" i="47"/>
  <c r="G279" i="47" s="1"/>
  <c r="U278" i="47"/>
  <c r="T278" i="47"/>
  <c r="H278" i="47"/>
  <c r="S278" i="47" s="1"/>
  <c r="G278" i="47"/>
  <c r="F278" i="47"/>
  <c r="U277" i="47"/>
  <c r="T277" i="47"/>
  <c r="H277" i="47"/>
  <c r="S277" i="47" s="1"/>
  <c r="F277" i="47"/>
  <c r="G277" i="47" s="1"/>
  <c r="U276" i="47"/>
  <c r="T276" i="47"/>
  <c r="H276" i="47"/>
  <c r="S276" i="47" s="1"/>
  <c r="F276" i="47"/>
  <c r="G276" i="47" s="1"/>
  <c r="U275" i="47"/>
  <c r="T275" i="47"/>
  <c r="H275" i="47"/>
  <c r="S275" i="47" s="1"/>
  <c r="F275" i="47"/>
  <c r="G275" i="47" s="1"/>
  <c r="S274" i="47"/>
  <c r="U273" i="47"/>
  <c r="S273" i="47"/>
  <c r="H272" i="47"/>
  <c r="S272" i="47" s="1"/>
  <c r="G272" i="47"/>
  <c r="H271" i="47"/>
  <c r="S271" i="47" s="1"/>
  <c r="G271" i="47"/>
  <c r="H270" i="47"/>
  <c r="S270" i="47" s="1"/>
  <c r="G270" i="47"/>
  <c r="H269" i="47"/>
  <c r="S269" i="47" s="1"/>
  <c r="G269" i="47"/>
  <c r="H268" i="47"/>
  <c r="S268" i="47" s="1"/>
  <c r="G268" i="47"/>
  <c r="U267" i="47"/>
  <c r="T267" i="47"/>
  <c r="H267" i="47"/>
  <c r="S267" i="47" s="1"/>
  <c r="G267" i="47"/>
  <c r="F267" i="47"/>
  <c r="U266" i="47"/>
  <c r="T266" i="47"/>
  <c r="H266" i="47"/>
  <c r="S266" i="47" s="1"/>
  <c r="F266" i="47"/>
  <c r="G266" i="47" s="1"/>
  <c r="U265" i="47"/>
  <c r="T265" i="47"/>
  <c r="H265" i="47"/>
  <c r="S265" i="47" s="1"/>
  <c r="F265" i="47"/>
  <c r="G265" i="47" s="1"/>
  <c r="U264" i="47"/>
  <c r="T264" i="47"/>
  <c r="H264" i="47"/>
  <c r="S264" i="47" s="1"/>
  <c r="F264" i="47"/>
  <c r="G264" i="47" s="1"/>
  <c r="U263" i="47"/>
  <c r="T263" i="47"/>
  <c r="H263" i="47"/>
  <c r="S263" i="47" s="1"/>
  <c r="G263" i="47"/>
  <c r="F263" i="47"/>
  <c r="S262" i="47"/>
  <c r="H261" i="47"/>
  <c r="S261" i="47" s="1"/>
  <c r="G261" i="47"/>
  <c r="H260" i="47"/>
  <c r="S260" i="47" s="1"/>
  <c r="G260" i="47"/>
  <c r="H259" i="47"/>
  <c r="S259" i="47" s="1"/>
  <c r="G259" i="47"/>
  <c r="U258" i="47"/>
  <c r="T258" i="47"/>
  <c r="H258" i="47"/>
  <c r="S258" i="47" s="1"/>
  <c r="F258" i="47"/>
  <c r="G258" i="47" s="1"/>
  <c r="U257" i="47"/>
  <c r="T257" i="47"/>
  <c r="H257" i="47"/>
  <c r="S257" i="47" s="1"/>
  <c r="F257" i="47"/>
  <c r="G257" i="47" s="1"/>
  <c r="U256" i="47"/>
  <c r="T256" i="47"/>
  <c r="H256" i="47"/>
  <c r="S256" i="47" s="1"/>
  <c r="G256" i="47"/>
  <c r="F256" i="47"/>
  <c r="U255" i="47"/>
  <c r="T255" i="47"/>
  <c r="H255" i="47"/>
  <c r="S255" i="47" s="1"/>
  <c r="F255" i="47"/>
  <c r="G255" i="47" s="1"/>
  <c r="U254" i="47"/>
  <c r="T254" i="47"/>
  <c r="H254" i="47"/>
  <c r="S254" i="47" s="1"/>
  <c r="F254" i="47"/>
  <c r="G254" i="47" s="1"/>
  <c r="S253" i="47"/>
  <c r="U252" i="47"/>
  <c r="S252" i="47"/>
  <c r="U251" i="47"/>
  <c r="T251" i="47"/>
  <c r="H251" i="47"/>
  <c r="S251" i="47" s="1"/>
  <c r="F251" i="47"/>
  <c r="G251" i="47" s="1"/>
  <c r="U250" i="47"/>
  <c r="T250" i="47"/>
  <c r="H250" i="47"/>
  <c r="S250" i="47" s="1"/>
  <c r="G250" i="47"/>
  <c r="F250" i="47"/>
  <c r="H249" i="47"/>
  <c r="S249" i="47" s="1"/>
  <c r="G249" i="47"/>
  <c r="U248" i="47"/>
  <c r="T248" i="47"/>
  <c r="H248" i="47"/>
  <c r="S248" i="47" s="1"/>
  <c r="F248" i="47"/>
  <c r="G248" i="47" s="1"/>
  <c r="U247" i="47"/>
  <c r="T247" i="47"/>
  <c r="H247" i="47"/>
  <c r="S247" i="47" s="1"/>
  <c r="G247" i="47"/>
  <c r="F247" i="47"/>
  <c r="U246" i="47"/>
  <c r="S246" i="47"/>
  <c r="U245" i="47"/>
  <c r="T245" i="47"/>
  <c r="H245" i="47"/>
  <c r="S245" i="47" s="1"/>
  <c r="F245" i="47"/>
  <c r="G245" i="47" s="1"/>
  <c r="U244" i="47"/>
  <c r="T244" i="47"/>
  <c r="H244" i="47"/>
  <c r="S244" i="47" s="1"/>
  <c r="G244" i="47"/>
  <c r="F244" i="47"/>
  <c r="U243" i="47"/>
  <c r="T243" i="47"/>
  <c r="H243" i="47"/>
  <c r="S243" i="47" s="1"/>
  <c r="F243" i="47"/>
  <c r="G243" i="47" s="1"/>
  <c r="U242" i="47"/>
  <c r="T242" i="47"/>
  <c r="H242" i="47"/>
  <c r="S242" i="47" s="1"/>
  <c r="F242" i="47"/>
  <c r="G242" i="47" s="1"/>
  <c r="U241" i="47"/>
  <c r="T241" i="47"/>
  <c r="H241" i="47"/>
  <c r="S241" i="47" s="1"/>
  <c r="G241" i="47"/>
  <c r="F241" i="47"/>
  <c r="U240" i="47"/>
  <c r="T240" i="47"/>
  <c r="H240" i="47"/>
  <c r="S240" i="47" s="1"/>
  <c r="F240" i="47"/>
  <c r="G240" i="47" s="1"/>
  <c r="U239" i="47"/>
  <c r="T239" i="47"/>
  <c r="H239" i="47"/>
  <c r="S239" i="47" s="1"/>
  <c r="F239" i="47"/>
  <c r="G239" i="47" s="1"/>
  <c r="U238" i="47"/>
  <c r="S238" i="47"/>
  <c r="U237" i="47"/>
  <c r="T237" i="47"/>
  <c r="H237" i="47"/>
  <c r="S237" i="47" s="1"/>
  <c r="F237" i="47"/>
  <c r="G237" i="47" s="1"/>
  <c r="U236" i="47"/>
  <c r="T236" i="47"/>
  <c r="H236" i="47"/>
  <c r="S236" i="47" s="1"/>
  <c r="F236" i="47"/>
  <c r="G236" i="47" s="1"/>
  <c r="U235" i="47"/>
  <c r="T235" i="47"/>
  <c r="H235" i="47"/>
  <c r="S235" i="47" s="1"/>
  <c r="F235" i="47"/>
  <c r="G235" i="47" s="1"/>
  <c r="U234" i="47"/>
  <c r="T234" i="47"/>
  <c r="H234" i="47"/>
  <c r="S234" i="47" s="1"/>
  <c r="G234" i="47"/>
  <c r="F234" i="47"/>
  <c r="T233" i="47"/>
  <c r="H233" i="47"/>
  <c r="S233" i="47" s="1"/>
  <c r="G233" i="47"/>
  <c r="U232" i="47"/>
  <c r="T232" i="47"/>
  <c r="H232" i="47"/>
  <c r="S232" i="47" s="1"/>
  <c r="F232" i="47"/>
  <c r="G232" i="47" s="1"/>
  <c r="U231" i="47"/>
  <c r="T231" i="47"/>
  <c r="H231" i="47"/>
  <c r="S231" i="47" s="1"/>
  <c r="F231" i="47"/>
  <c r="G231" i="47" s="1"/>
  <c r="U230" i="47"/>
  <c r="T230" i="47"/>
  <c r="H230" i="47"/>
  <c r="S230" i="47" s="1"/>
  <c r="F230" i="47"/>
  <c r="G230" i="47" s="1"/>
  <c r="U229" i="47"/>
  <c r="T229" i="47"/>
  <c r="H229" i="47"/>
  <c r="S229" i="47" s="1"/>
  <c r="G229" i="47"/>
  <c r="F229" i="47"/>
  <c r="U228" i="47"/>
  <c r="T228" i="47"/>
  <c r="H228" i="47"/>
  <c r="S228" i="47" s="1"/>
  <c r="F228" i="47"/>
  <c r="G228" i="47" s="1"/>
  <c r="U227" i="47"/>
  <c r="T227" i="47"/>
  <c r="H227" i="47"/>
  <c r="S227" i="47" s="1"/>
  <c r="F227" i="47"/>
  <c r="G227" i="47" s="1"/>
  <c r="U226" i="47"/>
  <c r="T226" i="47"/>
  <c r="H226" i="47"/>
  <c r="S226" i="47" s="1"/>
  <c r="G226" i="47"/>
  <c r="F226" i="47"/>
  <c r="U225" i="47"/>
  <c r="T225" i="47"/>
  <c r="H225" i="47"/>
  <c r="S225" i="47" s="1"/>
  <c r="F225" i="47"/>
  <c r="G225" i="47" s="1"/>
  <c r="U224" i="47"/>
  <c r="T224" i="47"/>
  <c r="H224" i="47"/>
  <c r="S224" i="47" s="1"/>
  <c r="F224" i="47"/>
  <c r="G224" i="47" s="1"/>
  <c r="U223" i="47"/>
  <c r="T223" i="47"/>
  <c r="H223" i="47"/>
  <c r="S223" i="47" s="1"/>
  <c r="F223" i="47"/>
  <c r="G223" i="47" s="1"/>
  <c r="U222" i="47"/>
  <c r="T222" i="47"/>
  <c r="H222" i="47"/>
  <c r="S222" i="47" s="1"/>
  <c r="G222" i="47"/>
  <c r="F222" i="47"/>
  <c r="U221" i="47"/>
  <c r="T221" i="47"/>
  <c r="H221" i="47"/>
  <c r="S221" i="47" s="1"/>
  <c r="F221" i="47"/>
  <c r="G221" i="47" s="1"/>
  <c r="U220" i="47"/>
  <c r="T220" i="47"/>
  <c r="H220" i="47"/>
  <c r="S220" i="47" s="1"/>
  <c r="F220" i="47"/>
  <c r="G220" i="47" s="1"/>
  <c r="U219" i="47"/>
  <c r="T219" i="47"/>
  <c r="H219" i="47"/>
  <c r="S219" i="47" s="1"/>
  <c r="G219" i="47"/>
  <c r="F219" i="47"/>
  <c r="U218" i="47"/>
  <c r="S218" i="47"/>
  <c r="U217" i="47"/>
  <c r="T217" i="47"/>
  <c r="H217" i="47"/>
  <c r="S217" i="47" s="1"/>
  <c r="F217" i="47"/>
  <c r="G217" i="47" s="1"/>
  <c r="U216" i="47"/>
  <c r="T216" i="47"/>
  <c r="H216" i="47"/>
  <c r="S216" i="47" s="1"/>
  <c r="G216" i="47"/>
  <c r="F216" i="47"/>
  <c r="U215" i="47"/>
  <c r="T215" i="47"/>
  <c r="H215" i="47"/>
  <c r="S215" i="47" s="1"/>
  <c r="F215" i="47"/>
  <c r="G215" i="47" s="1"/>
  <c r="U214" i="47"/>
  <c r="T214" i="47"/>
  <c r="H214" i="47"/>
  <c r="S214" i="47" s="1"/>
  <c r="F214" i="47"/>
  <c r="G214" i="47" s="1"/>
  <c r="U213" i="47"/>
  <c r="S213" i="47"/>
  <c r="U212" i="47"/>
  <c r="T212" i="47"/>
  <c r="H212" i="47"/>
  <c r="S212" i="47" s="1"/>
  <c r="F212" i="47"/>
  <c r="G212" i="47" s="1"/>
  <c r="U211" i="47"/>
  <c r="T211" i="47"/>
  <c r="H211" i="47"/>
  <c r="S211" i="47" s="1"/>
  <c r="F211" i="47"/>
  <c r="G211" i="47" s="1"/>
  <c r="U210" i="47"/>
  <c r="T210" i="47"/>
  <c r="H210" i="47"/>
  <c r="S210" i="47" s="1"/>
  <c r="F210" i="47"/>
  <c r="G210" i="47" s="1"/>
  <c r="U209" i="47"/>
  <c r="T209" i="47"/>
  <c r="H209" i="47"/>
  <c r="S209" i="47" s="1"/>
  <c r="G209" i="47"/>
  <c r="F209" i="47"/>
  <c r="U208" i="47"/>
  <c r="T208" i="47"/>
  <c r="H208" i="47"/>
  <c r="S208" i="47" s="1"/>
  <c r="F208" i="47"/>
  <c r="G208" i="47" s="1"/>
  <c r="U207" i="47"/>
  <c r="T207" i="47"/>
  <c r="H207" i="47"/>
  <c r="S207" i="47" s="1"/>
  <c r="F207" i="47"/>
  <c r="G207" i="47" s="1"/>
  <c r="U206" i="47"/>
  <c r="T206" i="47"/>
  <c r="H206" i="47"/>
  <c r="S206" i="47" s="1"/>
  <c r="G206" i="47"/>
  <c r="F206" i="47"/>
  <c r="U205" i="47"/>
  <c r="T205" i="47"/>
  <c r="H205" i="47"/>
  <c r="S205" i="47" s="1"/>
  <c r="F205" i="47"/>
  <c r="G205" i="47" s="1"/>
  <c r="U204" i="47"/>
  <c r="T204" i="47"/>
  <c r="S204" i="47"/>
  <c r="H204" i="47"/>
  <c r="F204" i="47"/>
  <c r="G204" i="47" s="1"/>
  <c r="U203" i="47"/>
  <c r="T203" i="47"/>
  <c r="H203" i="47"/>
  <c r="S203" i="47" s="1"/>
  <c r="F203" i="47"/>
  <c r="G203" i="47" s="1"/>
  <c r="U202" i="47"/>
  <c r="T202" i="47"/>
  <c r="H202" i="47"/>
  <c r="S202" i="47" s="1"/>
  <c r="G202" i="47"/>
  <c r="F202" i="47"/>
  <c r="U201" i="47"/>
  <c r="T201" i="47"/>
  <c r="S201" i="47"/>
  <c r="H201" i="47"/>
  <c r="F201" i="47"/>
  <c r="G201" i="47" s="1"/>
  <c r="U200" i="47"/>
  <c r="T200" i="47"/>
  <c r="H200" i="47"/>
  <c r="S200" i="47" s="1"/>
  <c r="F200" i="47"/>
  <c r="G200" i="47" s="1"/>
  <c r="U199" i="47"/>
  <c r="T199" i="47"/>
  <c r="H199" i="47"/>
  <c r="S199" i="47" s="1"/>
  <c r="G199" i="47"/>
  <c r="F199" i="47"/>
  <c r="U198" i="47"/>
  <c r="T198" i="47"/>
  <c r="H198" i="47"/>
  <c r="S198" i="47" s="1"/>
  <c r="F198" i="47"/>
  <c r="G198" i="47" s="1"/>
  <c r="U197" i="47"/>
  <c r="T197" i="47"/>
  <c r="H197" i="47"/>
  <c r="S197" i="47" s="1"/>
  <c r="F197" i="47"/>
  <c r="G197" i="47" s="1"/>
  <c r="U196" i="47"/>
  <c r="T196" i="47"/>
  <c r="H196" i="47"/>
  <c r="S196" i="47" s="1"/>
  <c r="F196" i="47"/>
  <c r="G196" i="47" s="1"/>
  <c r="U195" i="47"/>
  <c r="T195" i="47"/>
  <c r="H195" i="47"/>
  <c r="S195" i="47" s="1"/>
  <c r="G195" i="47"/>
  <c r="F195" i="47"/>
  <c r="U194" i="47"/>
  <c r="T194" i="47"/>
  <c r="H194" i="47"/>
  <c r="S194" i="47" s="1"/>
  <c r="F194" i="47"/>
  <c r="G194" i="47" s="1"/>
  <c r="U193" i="47"/>
  <c r="T193" i="47"/>
  <c r="H193" i="47"/>
  <c r="S193" i="47" s="1"/>
  <c r="F193" i="47"/>
  <c r="G193" i="47" s="1"/>
  <c r="U192" i="47"/>
  <c r="T192" i="47"/>
  <c r="H192" i="47"/>
  <c r="S192" i="47" s="1"/>
  <c r="G192" i="47"/>
  <c r="F192" i="47"/>
  <c r="U191" i="47"/>
  <c r="T191" i="47"/>
  <c r="H191" i="47"/>
  <c r="S191" i="47" s="1"/>
  <c r="F191" i="47"/>
  <c r="G191" i="47" s="1"/>
  <c r="U190" i="47"/>
  <c r="T190" i="47"/>
  <c r="H190" i="47"/>
  <c r="S190" i="47" s="1"/>
  <c r="F190" i="47"/>
  <c r="G190" i="47" s="1"/>
  <c r="U189" i="47"/>
  <c r="T189" i="47"/>
  <c r="H189" i="47"/>
  <c r="S189" i="47" s="1"/>
  <c r="F189" i="47"/>
  <c r="G189" i="47" s="1"/>
  <c r="U188" i="47"/>
  <c r="T188" i="47"/>
  <c r="H188" i="47"/>
  <c r="S188" i="47" s="1"/>
  <c r="G188" i="47"/>
  <c r="F188" i="47"/>
  <c r="U187" i="47"/>
  <c r="T187" i="47"/>
  <c r="H187" i="47"/>
  <c r="S187" i="47" s="1"/>
  <c r="F187" i="47"/>
  <c r="G187" i="47" s="1"/>
  <c r="U186" i="47"/>
  <c r="T186" i="47"/>
  <c r="H186" i="47"/>
  <c r="S186" i="47" s="1"/>
  <c r="F186" i="47"/>
  <c r="G186" i="47" s="1"/>
  <c r="U185" i="47"/>
  <c r="T185" i="47"/>
  <c r="H185" i="47"/>
  <c r="S185" i="47" s="1"/>
  <c r="G185" i="47"/>
  <c r="F185" i="47"/>
  <c r="U184" i="47"/>
  <c r="T184" i="47"/>
  <c r="H184" i="47"/>
  <c r="S184" i="47" s="1"/>
  <c r="F184" i="47"/>
  <c r="G184" i="47" s="1"/>
  <c r="U183" i="47"/>
  <c r="S183" i="47"/>
  <c r="U182" i="47"/>
  <c r="T182" i="47"/>
  <c r="H182" i="47"/>
  <c r="S182" i="47" s="1"/>
  <c r="G182" i="47"/>
  <c r="F182" i="47"/>
  <c r="U181" i="47"/>
  <c r="T181" i="47"/>
  <c r="H181" i="47"/>
  <c r="S181" i="47" s="1"/>
  <c r="F181" i="47"/>
  <c r="G181" i="47" s="1"/>
  <c r="U180" i="47"/>
  <c r="T180" i="47"/>
  <c r="H180" i="47"/>
  <c r="S180" i="47" s="1"/>
  <c r="F180" i="47"/>
  <c r="G180" i="47" s="1"/>
  <c r="U179" i="47"/>
  <c r="T179" i="47"/>
  <c r="H179" i="47"/>
  <c r="S179" i="47" s="1"/>
  <c r="F179" i="47"/>
  <c r="G179" i="47" s="1"/>
  <c r="U178" i="47"/>
  <c r="T178" i="47"/>
  <c r="H178" i="47"/>
  <c r="S178" i="47" s="1"/>
  <c r="G178" i="47"/>
  <c r="F178" i="47"/>
  <c r="U177" i="47"/>
  <c r="T177" i="47"/>
  <c r="H177" i="47"/>
  <c r="S177" i="47" s="1"/>
  <c r="F177" i="47"/>
  <c r="G177" i="47" s="1"/>
  <c r="U176" i="47"/>
  <c r="T176" i="47"/>
  <c r="H176" i="47"/>
  <c r="S176" i="47" s="1"/>
  <c r="F176" i="47"/>
  <c r="G176" i="47" s="1"/>
  <c r="U175" i="47"/>
  <c r="T175" i="47"/>
  <c r="H175" i="47"/>
  <c r="S175" i="47" s="1"/>
  <c r="G175" i="47"/>
  <c r="F175" i="47"/>
  <c r="U174" i="47"/>
  <c r="T174" i="47"/>
  <c r="H174" i="47"/>
  <c r="S174" i="47" s="1"/>
  <c r="F174" i="47"/>
  <c r="G174" i="47" s="1"/>
  <c r="U173" i="47"/>
  <c r="T173" i="47"/>
  <c r="S173" i="47"/>
  <c r="H173" i="47"/>
  <c r="F173" i="47"/>
  <c r="G173" i="47" s="1"/>
  <c r="U172" i="47"/>
  <c r="T172" i="47"/>
  <c r="H172" i="47"/>
  <c r="S172" i="47" s="1"/>
  <c r="F172" i="47"/>
  <c r="G172" i="47" s="1"/>
  <c r="U171" i="47"/>
  <c r="T171" i="47"/>
  <c r="H171" i="47"/>
  <c r="S171" i="47" s="1"/>
  <c r="G171" i="47"/>
  <c r="F171" i="47"/>
  <c r="U170" i="47"/>
  <c r="T170" i="47"/>
  <c r="S170" i="47"/>
  <c r="H170" i="47"/>
  <c r="F170" i="47"/>
  <c r="G170" i="47" s="1"/>
  <c r="U169" i="47"/>
  <c r="T169" i="47"/>
  <c r="H169" i="47"/>
  <c r="S169" i="47" s="1"/>
  <c r="F169" i="47"/>
  <c r="G169" i="47" s="1"/>
  <c r="U168" i="47"/>
  <c r="T168" i="47"/>
  <c r="H168" i="47"/>
  <c r="S168" i="47" s="1"/>
  <c r="G168" i="47"/>
  <c r="F168" i="47"/>
  <c r="U167" i="47"/>
  <c r="T167" i="47"/>
  <c r="H167" i="47"/>
  <c r="S167" i="47" s="1"/>
  <c r="F167" i="47"/>
  <c r="G167" i="47" s="1"/>
  <c r="U166" i="47"/>
  <c r="T166" i="47"/>
  <c r="H166" i="47"/>
  <c r="S166" i="47" s="1"/>
  <c r="G166" i="47"/>
  <c r="F166" i="47"/>
  <c r="U165" i="47"/>
  <c r="T165" i="47"/>
  <c r="H165" i="47"/>
  <c r="S165" i="47" s="1"/>
  <c r="F165" i="47"/>
  <c r="G165" i="47" s="1"/>
  <c r="U164" i="47"/>
  <c r="T164" i="47"/>
  <c r="H164" i="47"/>
  <c r="S164" i="47" s="1"/>
  <c r="G164" i="47"/>
  <c r="F164" i="47"/>
  <c r="U163" i="47"/>
  <c r="T163" i="47"/>
  <c r="H163" i="47"/>
  <c r="S163" i="47" s="1"/>
  <c r="F163" i="47"/>
  <c r="G163" i="47" s="1"/>
  <c r="U162" i="47"/>
  <c r="T162" i="47"/>
  <c r="H162" i="47"/>
  <c r="S162" i="47" s="1"/>
  <c r="F162" i="47"/>
  <c r="G162" i="47" s="1"/>
  <c r="U161" i="47"/>
  <c r="T161" i="47"/>
  <c r="H161" i="47"/>
  <c r="S161" i="47" s="1"/>
  <c r="G161" i="47"/>
  <c r="F161" i="47"/>
  <c r="U160" i="47"/>
  <c r="T160" i="47"/>
  <c r="H160" i="47"/>
  <c r="S160" i="47" s="1"/>
  <c r="F160" i="47"/>
  <c r="G160" i="47" s="1"/>
  <c r="U159" i="47"/>
  <c r="T159" i="47"/>
  <c r="H159" i="47"/>
  <c r="S159" i="47" s="1"/>
  <c r="F159" i="47"/>
  <c r="G159" i="47" s="1"/>
  <c r="U158" i="47"/>
  <c r="T158" i="47"/>
  <c r="H158" i="47"/>
  <c r="S158" i="47" s="1"/>
  <c r="F158" i="47"/>
  <c r="G158" i="47" s="1"/>
  <c r="U157" i="47"/>
  <c r="T157" i="47"/>
  <c r="H157" i="47"/>
  <c r="S157" i="47" s="1"/>
  <c r="G157" i="47"/>
  <c r="F157" i="47"/>
  <c r="U156" i="47"/>
  <c r="T156" i="47"/>
  <c r="H156" i="47"/>
  <c r="S156" i="47" s="1"/>
  <c r="F156" i="47"/>
  <c r="G156" i="47" s="1"/>
  <c r="U155" i="47"/>
  <c r="T155" i="47"/>
  <c r="H155" i="47"/>
  <c r="S155" i="47" s="1"/>
  <c r="F155" i="47"/>
  <c r="G155" i="47" s="1"/>
  <c r="U154" i="47"/>
  <c r="T154" i="47"/>
  <c r="H154" i="47"/>
  <c r="S154" i="47" s="1"/>
  <c r="G154" i="47"/>
  <c r="F154" i="47"/>
  <c r="U153" i="47"/>
  <c r="T153" i="47"/>
  <c r="H153" i="47"/>
  <c r="S153" i="47" s="1"/>
  <c r="F153" i="47"/>
  <c r="G153" i="47" s="1"/>
  <c r="U152" i="47"/>
  <c r="T152" i="47"/>
  <c r="S152" i="47"/>
  <c r="H152" i="47"/>
  <c r="F152" i="47"/>
  <c r="G152" i="47" s="1"/>
  <c r="U151" i="47"/>
  <c r="T151" i="47"/>
  <c r="H151" i="47"/>
  <c r="S151" i="47" s="1"/>
  <c r="F151" i="47"/>
  <c r="G151" i="47" s="1"/>
  <c r="U150" i="47"/>
  <c r="T150" i="47"/>
  <c r="H150" i="47"/>
  <c r="S150" i="47" s="1"/>
  <c r="G150" i="47"/>
  <c r="F150" i="47"/>
  <c r="U149" i="47"/>
  <c r="T149" i="47"/>
  <c r="S149" i="47"/>
  <c r="H149" i="47"/>
  <c r="F149" i="47"/>
  <c r="G149" i="47" s="1"/>
  <c r="U148" i="47"/>
  <c r="T148" i="47"/>
  <c r="H148" i="47"/>
  <c r="S148" i="47" s="1"/>
  <c r="F148" i="47"/>
  <c r="G148" i="47" s="1"/>
  <c r="U147" i="47"/>
  <c r="T147" i="47"/>
  <c r="H147" i="47"/>
  <c r="S147" i="47" s="1"/>
  <c r="G147" i="47"/>
  <c r="F147" i="47"/>
  <c r="U146" i="47"/>
  <c r="T146" i="47"/>
  <c r="H146" i="47"/>
  <c r="S146" i="47" s="1"/>
  <c r="F146" i="47"/>
  <c r="G146" i="47" s="1"/>
  <c r="U145" i="47"/>
  <c r="T145" i="47"/>
  <c r="H145" i="47"/>
  <c r="S145" i="47" s="1"/>
  <c r="F145" i="47"/>
  <c r="G145" i="47" s="1"/>
  <c r="U144" i="47"/>
  <c r="T144" i="47"/>
  <c r="H144" i="47"/>
  <c r="S144" i="47" s="1"/>
  <c r="F144" i="47"/>
  <c r="G144" i="47" s="1"/>
  <c r="U143" i="47"/>
  <c r="T143" i="47"/>
  <c r="H143" i="47"/>
  <c r="S143" i="47" s="1"/>
  <c r="G143" i="47"/>
  <c r="F143" i="47"/>
  <c r="U142" i="47"/>
  <c r="T142" i="47"/>
  <c r="H142" i="47"/>
  <c r="S142" i="47" s="1"/>
  <c r="F142" i="47"/>
  <c r="G142" i="47" s="1"/>
  <c r="U141" i="47"/>
  <c r="T141" i="47"/>
  <c r="H141" i="47"/>
  <c r="S141" i="47" s="1"/>
  <c r="F141" i="47"/>
  <c r="G141" i="47" s="1"/>
  <c r="U140" i="47"/>
  <c r="T140" i="47"/>
  <c r="H140" i="47"/>
  <c r="S140" i="47" s="1"/>
  <c r="G140" i="47"/>
  <c r="F140" i="47"/>
  <c r="U139" i="47"/>
  <c r="T139" i="47"/>
  <c r="H139" i="47"/>
  <c r="S139" i="47" s="1"/>
  <c r="F139" i="47"/>
  <c r="G139" i="47" s="1"/>
  <c r="U138" i="47"/>
  <c r="T138" i="47"/>
  <c r="H138" i="47"/>
  <c r="S138" i="47" s="1"/>
  <c r="G138" i="47"/>
  <c r="F138" i="47"/>
  <c r="U137" i="47"/>
  <c r="T137" i="47"/>
  <c r="H137" i="47"/>
  <c r="S137" i="47" s="1"/>
  <c r="F137" i="47"/>
  <c r="G137" i="47" s="1"/>
  <c r="U136" i="47"/>
  <c r="T136" i="47"/>
  <c r="H136" i="47"/>
  <c r="S136" i="47" s="1"/>
  <c r="G136" i="47"/>
  <c r="F136" i="47"/>
  <c r="U135" i="47"/>
  <c r="T135" i="47"/>
  <c r="H135" i="47"/>
  <c r="S135" i="47" s="1"/>
  <c r="F135" i="47"/>
  <c r="G135" i="47" s="1"/>
  <c r="U134" i="47"/>
  <c r="T134" i="47"/>
  <c r="H134" i="47"/>
  <c r="S134" i="47" s="1"/>
  <c r="F134" i="47"/>
  <c r="G134" i="47" s="1"/>
  <c r="U133" i="47"/>
  <c r="T133" i="47"/>
  <c r="H133" i="47"/>
  <c r="S133" i="47" s="1"/>
  <c r="G133" i="47"/>
  <c r="F133" i="47"/>
  <c r="U132" i="47"/>
  <c r="T132" i="47"/>
  <c r="H132" i="47"/>
  <c r="S132" i="47" s="1"/>
  <c r="F132" i="47"/>
  <c r="G132" i="47" s="1"/>
  <c r="U131" i="47"/>
  <c r="T131" i="47"/>
  <c r="H131" i="47"/>
  <c r="S131" i="47" s="1"/>
  <c r="F131" i="47"/>
  <c r="G131" i="47" s="1"/>
  <c r="U130" i="47"/>
  <c r="T130" i="47"/>
  <c r="H130" i="47"/>
  <c r="S130" i="47" s="1"/>
  <c r="F130" i="47"/>
  <c r="G130" i="47" s="1"/>
  <c r="U129" i="47"/>
  <c r="T129" i="47"/>
  <c r="H129" i="47"/>
  <c r="S129" i="47" s="1"/>
  <c r="G129" i="47"/>
  <c r="F129" i="47"/>
  <c r="U128" i="47"/>
  <c r="T128" i="47"/>
  <c r="H128" i="47"/>
  <c r="S128" i="47" s="1"/>
  <c r="F128" i="47"/>
  <c r="G128" i="47" s="1"/>
  <c r="U127" i="47"/>
  <c r="T127" i="47"/>
  <c r="H127" i="47"/>
  <c r="S127" i="47" s="1"/>
  <c r="F127" i="47"/>
  <c r="G127" i="47" s="1"/>
  <c r="U126" i="47"/>
  <c r="T126" i="47"/>
  <c r="H126" i="47"/>
  <c r="S126" i="47" s="1"/>
  <c r="G126" i="47"/>
  <c r="F126" i="47"/>
  <c r="U125" i="47"/>
  <c r="T125" i="47"/>
  <c r="H125" i="47"/>
  <c r="S125" i="47" s="1"/>
  <c r="F125" i="47"/>
  <c r="G125" i="47" s="1"/>
  <c r="U124" i="47"/>
  <c r="T124" i="47"/>
  <c r="H124" i="47"/>
  <c r="S124" i="47" s="1"/>
  <c r="F124" i="47"/>
  <c r="G124" i="47" s="1"/>
  <c r="U123" i="47"/>
  <c r="T123" i="47"/>
  <c r="H123" i="47"/>
  <c r="S123" i="47" s="1"/>
  <c r="F123" i="47"/>
  <c r="G123" i="47" s="1"/>
  <c r="U122" i="47"/>
  <c r="T122" i="47"/>
  <c r="H122" i="47"/>
  <c r="S122" i="47" s="1"/>
  <c r="G122" i="47"/>
  <c r="F122" i="47"/>
  <c r="U121" i="47"/>
  <c r="T121" i="47"/>
  <c r="H121" i="47"/>
  <c r="S121" i="47" s="1"/>
  <c r="F121" i="47"/>
  <c r="G121" i="47" s="1"/>
  <c r="U120" i="47"/>
  <c r="T120" i="47"/>
  <c r="H120" i="47"/>
  <c r="S120" i="47" s="1"/>
  <c r="F120" i="47"/>
  <c r="G120" i="47" s="1"/>
  <c r="U119" i="47"/>
  <c r="T119" i="47"/>
  <c r="H119" i="47"/>
  <c r="S119" i="47" s="1"/>
  <c r="G119" i="47"/>
  <c r="F119" i="47"/>
  <c r="U118" i="47"/>
  <c r="T118" i="47"/>
  <c r="H118" i="47"/>
  <c r="S118" i="47" s="1"/>
  <c r="F118" i="47"/>
  <c r="G118" i="47" s="1"/>
  <c r="U117" i="47"/>
  <c r="T117" i="47"/>
  <c r="H117" i="47"/>
  <c r="S117" i="47" s="1"/>
  <c r="G117" i="47"/>
  <c r="F117" i="47"/>
  <c r="U116" i="47"/>
  <c r="T116" i="47"/>
  <c r="H116" i="47"/>
  <c r="S116" i="47" s="1"/>
  <c r="F116" i="47"/>
  <c r="G116" i="47" s="1"/>
  <c r="U115" i="47"/>
  <c r="T115" i="47"/>
  <c r="H115" i="47"/>
  <c r="S115" i="47" s="1"/>
  <c r="G115" i="47"/>
  <c r="F115" i="47"/>
  <c r="U114" i="47"/>
  <c r="T114" i="47"/>
  <c r="H114" i="47"/>
  <c r="S114" i="47" s="1"/>
  <c r="F114" i="47"/>
  <c r="G114" i="47" s="1"/>
  <c r="U113" i="47"/>
  <c r="T113" i="47"/>
  <c r="H113" i="47"/>
  <c r="S113" i="47" s="1"/>
  <c r="F113" i="47"/>
  <c r="G113" i="47" s="1"/>
  <c r="U112" i="47"/>
  <c r="T112" i="47"/>
  <c r="H112" i="47"/>
  <c r="S112" i="47" s="1"/>
  <c r="G112" i="47"/>
  <c r="F112" i="47"/>
  <c r="U111" i="47"/>
  <c r="T111" i="47"/>
  <c r="H111" i="47"/>
  <c r="S111" i="47" s="1"/>
  <c r="F111" i="47"/>
  <c r="G111" i="47" s="1"/>
  <c r="U110" i="47"/>
  <c r="T110" i="47"/>
  <c r="H110" i="47"/>
  <c r="S110" i="47" s="1"/>
  <c r="F110" i="47"/>
  <c r="G110" i="47" s="1"/>
  <c r="U109" i="47"/>
  <c r="T109" i="47"/>
  <c r="H109" i="47"/>
  <c r="S109" i="47" s="1"/>
  <c r="F109" i="47"/>
  <c r="G109" i="47" s="1"/>
  <c r="U108" i="47"/>
  <c r="T108" i="47"/>
  <c r="H108" i="47"/>
  <c r="S108" i="47" s="1"/>
  <c r="G108" i="47"/>
  <c r="F108" i="47"/>
  <c r="U107" i="47"/>
  <c r="S107" i="47"/>
  <c r="U106" i="47"/>
  <c r="T106" i="47"/>
  <c r="H106" i="47"/>
  <c r="S106" i="47" s="1"/>
  <c r="F106" i="47"/>
  <c r="G106" i="47" s="1"/>
  <c r="U105" i="47"/>
  <c r="T105" i="47"/>
  <c r="H105" i="47"/>
  <c r="S105" i="47" s="1"/>
  <c r="G105" i="47"/>
  <c r="F105" i="47"/>
  <c r="U104" i="47"/>
  <c r="T104" i="47"/>
  <c r="H104" i="47"/>
  <c r="S104" i="47" s="1"/>
  <c r="F104" i="47"/>
  <c r="G104" i="47" s="1"/>
  <c r="U103" i="47"/>
  <c r="T103" i="47"/>
  <c r="H103" i="47"/>
  <c r="S103" i="47" s="1"/>
  <c r="F103" i="47"/>
  <c r="G103" i="47" s="1"/>
  <c r="U102" i="47"/>
  <c r="T102" i="47"/>
  <c r="H102" i="47"/>
  <c r="S102" i="47" s="1"/>
  <c r="G102" i="47"/>
  <c r="F102" i="47"/>
  <c r="U101" i="47"/>
  <c r="T101" i="47"/>
  <c r="H101" i="47"/>
  <c r="S101" i="47" s="1"/>
  <c r="F101" i="47"/>
  <c r="G101" i="47" s="1"/>
  <c r="U100" i="47"/>
  <c r="T100" i="47"/>
  <c r="H100" i="47"/>
  <c r="S100" i="47" s="1"/>
  <c r="G100" i="47"/>
  <c r="F100" i="47"/>
  <c r="U99" i="47"/>
  <c r="T99" i="47"/>
  <c r="H99" i="47"/>
  <c r="S99" i="47" s="1"/>
  <c r="F99" i="47"/>
  <c r="G99" i="47" s="1"/>
  <c r="U98" i="47"/>
  <c r="T98" i="47"/>
  <c r="H98" i="47"/>
  <c r="S98" i="47" s="1"/>
  <c r="G98" i="47"/>
  <c r="F98" i="47"/>
  <c r="U97" i="47"/>
  <c r="T97" i="47"/>
  <c r="H97" i="47"/>
  <c r="S97" i="47" s="1"/>
  <c r="F97" i="47"/>
  <c r="G97" i="47" s="1"/>
  <c r="U96" i="47"/>
  <c r="T96" i="47"/>
  <c r="H96" i="47"/>
  <c r="S96" i="47" s="1"/>
  <c r="F96" i="47"/>
  <c r="G96" i="47" s="1"/>
  <c r="U95" i="47"/>
  <c r="T95" i="47"/>
  <c r="H95" i="47"/>
  <c r="S95" i="47" s="1"/>
  <c r="G95" i="47"/>
  <c r="F95" i="47"/>
  <c r="U94" i="47"/>
  <c r="T94" i="47"/>
  <c r="H94" i="47"/>
  <c r="S94" i="47" s="1"/>
  <c r="F94" i="47"/>
  <c r="G94" i="47" s="1"/>
  <c r="U93" i="47"/>
  <c r="T93" i="47"/>
  <c r="H93" i="47"/>
  <c r="S93" i="47" s="1"/>
  <c r="F93" i="47"/>
  <c r="G93" i="47" s="1"/>
  <c r="U92" i="47"/>
  <c r="S92" i="47"/>
  <c r="U91" i="47"/>
  <c r="T91" i="47"/>
  <c r="H91" i="47"/>
  <c r="S91" i="47" s="1"/>
  <c r="F91" i="47"/>
  <c r="G91" i="47" s="1"/>
  <c r="U90" i="47"/>
  <c r="T90" i="47"/>
  <c r="H90" i="47"/>
  <c r="S90" i="47" s="1"/>
  <c r="F90" i="47"/>
  <c r="G90" i="47" s="1"/>
  <c r="U89" i="47"/>
  <c r="T89" i="47"/>
  <c r="H89" i="47"/>
  <c r="S89" i="47" s="1"/>
  <c r="F89" i="47"/>
  <c r="G89" i="47" s="1"/>
  <c r="U88" i="47"/>
  <c r="T88" i="47"/>
  <c r="H88" i="47"/>
  <c r="S88" i="47" s="1"/>
  <c r="G88" i="47"/>
  <c r="F88" i="47"/>
  <c r="U87" i="47"/>
  <c r="T87" i="47"/>
  <c r="H87" i="47"/>
  <c r="S87" i="47" s="1"/>
  <c r="F87" i="47"/>
  <c r="G87" i="47" s="1"/>
  <c r="U86" i="47"/>
  <c r="T86" i="47"/>
  <c r="H86" i="47"/>
  <c r="S86" i="47" s="1"/>
  <c r="F86" i="47"/>
  <c r="G86" i="47" s="1"/>
  <c r="U85" i="47"/>
  <c r="T85" i="47"/>
  <c r="H85" i="47"/>
  <c r="S85" i="47" s="1"/>
  <c r="G85" i="47"/>
  <c r="F85" i="47"/>
  <c r="U84" i="47"/>
  <c r="S84" i="47"/>
  <c r="U83" i="47"/>
  <c r="T83" i="47"/>
  <c r="H83" i="47"/>
  <c r="S83" i="47" s="1"/>
  <c r="F83" i="47"/>
  <c r="G83" i="47" s="1"/>
  <c r="U82" i="47"/>
  <c r="T82" i="47"/>
  <c r="H82" i="47"/>
  <c r="S82" i="47" s="1"/>
  <c r="G82" i="47"/>
  <c r="F82" i="47"/>
  <c r="U81" i="47"/>
  <c r="T81" i="47"/>
  <c r="H81" i="47"/>
  <c r="S81" i="47" s="1"/>
  <c r="F81" i="47"/>
  <c r="G81" i="47" s="1"/>
  <c r="U80" i="47"/>
  <c r="T80" i="47"/>
  <c r="H80" i="47"/>
  <c r="S80" i="47" s="1"/>
  <c r="G80" i="47"/>
  <c r="F80" i="47"/>
  <c r="U79" i="47"/>
  <c r="T79" i="47"/>
  <c r="H79" i="47"/>
  <c r="S79" i="47" s="1"/>
  <c r="F79" i="47"/>
  <c r="G79" i="47" s="1"/>
  <c r="U78" i="47"/>
  <c r="T78" i="47"/>
  <c r="H78" i="47"/>
  <c r="S78" i="47" s="1"/>
  <c r="G78" i="47"/>
  <c r="F78" i="47"/>
  <c r="U77" i="47"/>
  <c r="T77" i="47"/>
  <c r="H77" i="47"/>
  <c r="S77" i="47" s="1"/>
  <c r="F77" i="47"/>
  <c r="G77" i="47" s="1"/>
  <c r="U76" i="47"/>
  <c r="T76" i="47"/>
  <c r="H76" i="47"/>
  <c r="S76" i="47" s="1"/>
  <c r="F76" i="47"/>
  <c r="G76" i="47" s="1"/>
  <c r="U75" i="47"/>
  <c r="T75" i="47"/>
  <c r="H75" i="47"/>
  <c r="S75" i="47" s="1"/>
  <c r="G75" i="47"/>
  <c r="F75" i="47"/>
  <c r="U74" i="47"/>
  <c r="T74" i="47"/>
  <c r="H74" i="47"/>
  <c r="S74" i="47" s="1"/>
  <c r="F74" i="47"/>
  <c r="G74" i="47" s="1"/>
  <c r="U73" i="47"/>
  <c r="T73" i="47"/>
  <c r="H73" i="47"/>
  <c r="S73" i="47" s="1"/>
  <c r="G73" i="47"/>
  <c r="F73" i="47"/>
  <c r="U72" i="47"/>
  <c r="T72" i="47"/>
  <c r="H72" i="47"/>
  <c r="S72" i="47" s="1"/>
  <c r="F72" i="47"/>
  <c r="G72" i="47" s="1"/>
  <c r="U71" i="47"/>
  <c r="T71" i="47"/>
  <c r="H71" i="47"/>
  <c r="S71" i="47" s="1"/>
  <c r="G71" i="47"/>
  <c r="F71" i="47"/>
  <c r="U70" i="47"/>
  <c r="T70" i="47"/>
  <c r="H70" i="47"/>
  <c r="S70" i="47" s="1"/>
  <c r="F70" i="47"/>
  <c r="G70" i="47" s="1"/>
  <c r="U69" i="47"/>
  <c r="T69" i="47"/>
  <c r="H69" i="47"/>
  <c r="S69" i="47" s="1"/>
  <c r="F69" i="47"/>
  <c r="G69" i="47" s="1"/>
  <c r="U68" i="47"/>
  <c r="T68" i="47"/>
  <c r="H68" i="47"/>
  <c r="S68" i="47" s="1"/>
  <c r="G68" i="47"/>
  <c r="F68" i="47"/>
  <c r="U67" i="47"/>
  <c r="T67" i="47"/>
  <c r="H67" i="47"/>
  <c r="S67" i="47" s="1"/>
  <c r="F67" i="47"/>
  <c r="G67" i="47" s="1"/>
  <c r="U66" i="47"/>
  <c r="T66" i="47"/>
  <c r="H66" i="47"/>
  <c r="S66" i="47" s="1"/>
  <c r="F66" i="47"/>
  <c r="G66" i="47" s="1"/>
  <c r="U65" i="47"/>
  <c r="T65" i="47"/>
  <c r="H65" i="47"/>
  <c r="S65" i="47" s="1"/>
  <c r="F65" i="47"/>
  <c r="G65" i="47" s="1"/>
  <c r="U64" i="47"/>
  <c r="T64" i="47"/>
  <c r="H64" i="47"/>
  <c r="S64" i="47" s="1"/>
  <c r="G64" i="47"/>
  <c r="F64" i="47"/>
  <c r="U63" i="47"/>
  <c r="T63" i="47"/>
  <c r="H63" i="47"/>
  <c r="S63" i="47" s="1"/>
  <c r="F63" i="47"/>
  <c r="G63" i="47" s="1"/>
  <c r="U62" i="47"/>
  <c r="T62" i="47"/>
  <c r="H62" i="47"/>
  <c r="S62" i="47" s="1"/>
  <c r="F62" i="47"/>
  <c r="G62" i="47" s="1"/>
  <c r="U61" i="47"/>
  <c r="S61" i="47"/>
  <c r="U60" i="47"/>
  <c r="T60" i="47"/>
  <c r="H60" i="47"/>
  <c r="S60" i="47" s="1"/>
  <c r="F60" i="47"/>
  <c r="G60" i="47" s="1"/>
  <c r="U59" i="47"/>
  <c r="T59" i="47"/>
  <c r="H59" i="47"/>
  <c r="S59" i="47" s="1"/>
  <c r="F59" i="47"/>
  <c r="G59" i="47" s="1"/>
  <c r="U58" i="47"/>
  <c r="T58" i="47"/>
  <c r="H58" i="47"/>
  <c r="S58" i="47" s="1"/>
  <c r="G58" i="47"/>
  <c r="F58" i="47"/>
  <c r="U57" i="47"/>
  <c r="T57" i="47"/>
  <c r="H57" i="47"/>
  <c r="S57" i="47" s="1"/>
  <c r="F57" i="47"/>
  <c r="G57" i="47" s="1"/>
  <c r="U56" i="47"/>
  <c r="T56" i="47"/>
  <c r="H56" i="47"/>
  <c r="S56" i="47" s="1"/>
  <c r="F56" i="47"/>
  <c r="G56" i="47" s="1"/>
  <c r="U55" i="47"/>
  <c r="T55" i="47"/>
  <c r="H55" i="47"/>
  <c r="S55" i="47" s="1"/>
  <c r="F55" i="47"/>
  <c r="G55" i="47" s="1"/>
  <c r="U54" i="47"/>
  <c r="T54" i="47"/>
  <c r="H54" i="47"/>
  <c r="S54" i="47" s="1"/>
  <c r="G54" i="47"/>
  <c r="F54" i="47"/>
  <c r="U53" i="47"/>
  <c r="T53" i="47"/>
  <c r="H53" i="47"/>
  <c r="S53" i="47" s="1"/>
  <c r="F53" i="47"/>
  <c r="G53" i="47" s="1"/>
  <c r="U52" i="47"/>
  <c r="T52" i="47"/>
  <c r="H52" i="47"/>
  <c r="S52" i="47" s="1"/>
  <c r="F52" i="47"/>
  <c r="G52" i="47" s="1"/>
  <c r="U51" i="47"/>
  <c r="T51" i="47"/>
  <c r="H51" i="47"/>
  <c r="S51" i="47" s="1"/>
  <c r="G51" i="47"/>
  <c r="F51" i="47"/>
  <c r="U50" i="47"/>
  <c r="T50" i="47"/>
  <c r="H50" i="47"/>
  <c r="S50" i="47" s="1"/>
  <c r="F50" i="47"/>
  <c r="G50" i="47" s="1"/>
  <c r="U49" i="47"/>
  <c r="T49" i="47"/>
  <c r="H49" i="47"/>
  <c r="S49" i="47" s="1"/>
  <c r="G49" i="47"/>
  <c r="F49" i="47"/>
  <c r="U48" i="47"/>
  <c r="T48" i="47"/>
  <c r="H48" i="47"/>
  <c r="S48" i="47" s="1"/>
  <c r="F48" i="47"/>
  <c r="G48" i="47" s="1"/>
  <c r="U47" i="47"/>
  <c r="T47" i="47"/>
  <c r="H47" i="47"/>
  <c r="S47" i="47" s="1"/>
  <c r="G47" i="47"/>
  <c r="F47" i="47"/>
  <c r="U46" i="47"/>
  <c r="T46" i="47"/>
  <c r="H46" i="47"/>
  <c r="S46" i="47" s="1"/>
  <c r="F46" i="47"/>
  <c r="G46" i="47" s="1"/>
  <c r="U45" i="47"/>
  <c r="T45" i="47"/>
  <c r="H45" i="47"/>
  <c r="S45" i="47" s="1"/>
  <c r="F45" i="47"/>
  <c r="G45" i="47" s="1"/>
  <c r="U44" i="47"/>
  <c r="T44" i="47"/>
  <c r="H44" i="47"/>
  <c r="S44" i="47" s="1"/>
  <c r="G44" i="47"/>
  <c r="F44" i="47"/>
  <c r="U43" i="47"/>
  <c r="T43" i="47"/>
  <c r="H43" i="47"/>
  <c r="S43" i="47" s="1"/>
  <c r="F43" i="47"/>
  <c r="G43" i="47" s="1"/>
  <c r="U42" i="47"/>
  <c r="T42" i="47"/>
  <c r="H42" i="47"/>
  <c r="S42" i="47" s="1"/>
  <c r="F42" i="47"/>
  <c r="G42" i="47" s="1"/>
  <c r="U41" i="47"/>
  <c r="T41" i="47"/>
  <c r="H41" i="47"/>
  <c r="S41" i="47" s="1"/>
  <c r="F41" i="47"/>
  <c r="G41" i="47" s="1"/>
  <c r="U40" i="47"/>
  <c r="T40" i="47"/>
  <c r="H40" i="47"/>
  <c r="S40" i="47" s="1"/>
  <c r="G40" i="47"/>
  <c r="F40" i="47"/>
  <c r="U39" i="47"/>
  <c r="T39" i="47"/>
  <c r="H39" i="47"/>
  <c r="S39" i="47" s="1"/>
  <c r="F39" i="47"/>
  <c r="G39" i="47" s="1"/>
  <c r="U38" i="47"/>
  <c r="T38" i="47"/>
  <c r="H38" i="47"/>
  <c r="S38" i="47" s="1"/>
  <c r="F38" i="47"/>
  <c r="G38" i="47" s="1"/>
  <c r="U37" i="47"/>
  <c r="T37" i="47"/>
  <c r="H37" i="47"/>
  <c r="S37" i="47" s="1"/>
  <c r="G37" i="47"/>
  <c r="F37" i="47"/>
  <c r="U36" i="47"/>
  <c r="T36" i="47"/>
  <c r="H36" i="47"/>
  <c r="S36" i="47" s="1"/>
  <c r="F36" i="47"/>
  <c r="G36" i="47" s="1"/>
  <c r="U35" i="47"/>
  <c r="S35" i="47"/>
  <c r="U34" i="47"/>
  <c r="T34" i="47"/>
  <c r="H34" i="47"/>
  <c r="S34" i="47" s="1"/>
  <c r="G34" i="47"/>
  <c r="F34" i="47"/>
  <c r="U33" i="47"/>
  <c r="T33" i="47"/>
  <c r="H33" i="47"/>
  <c r="S33" i="47" s="1"/>
  <c r="F33" i="47"/>
  <c r="G33" i="47" s="1"/>
  <c r="U32" i="47"/>
  <c r="T32" i="47"/>
  <c r="H32" i="47"/>
  <c r="S32" i="47" s="1"/>
  <c r="F32" i="47"/>
  <c r="G32" i="47" s="1"/>
  <c r="U31" i="47"/>
  <c r="T31" i="47"/>
  <c r="H31" i="47"/>
  <c r="S31" i="47" s="1"/>
  <c r="F31" i="47"/>
  <c r="G31" i="47" s="1"/>
  <c r="U30" i="47"/>
  <c r="T30" i="47"/>
  <c r="H30" i="47"/>
  <c r="S30" i="47" s="1"/>
  <c r="G30" i="47"/>
  <c r="F30" i="47"/>
  <c r="U29" i="47"/>
  <c r="T29" i="47"/>
  <c r="H29" i="47"/>
  <c r="S29" i="47" s="1"/>
  <c r="F29" i="47"/>
  <c r="G29" i="47" s="1"/>
  <c r="U28" i="47"/>
  <c r="T28" i="47"/>
  <c r="H28" i="47"/>
  <c r="S28" i="47" s="1"/>
  <c r="F28" i="47"/>
  <c r="G28" i="47" s="1"/>
  <c r="U27" i="47"/>
  <c r="T27" i="47"/>
  <c r="H27" i="47"/>
  <c r="S27" i="47" s="1"/>
  <c r="G27" i="47"/>
  <c r="F27" i="47"/>
  <c r="U26" i="47"/>
  <c r="T26" i="47"/>
  <c r="H26" i="47"/>
  <c r="S26" i="47" s="1"/>
  <c r="F26" i="47"/>
  <c r="G26" i="47" s="1"/>
  <c r="U25" i="47"/>
  <c r="T25" i="47"/>
  <c r="H25" i="47"/>
  <c r="S25" i="47" s="1"/>
  <c r="F25" i="47"/>
  <c r="G25" i="47" s="1"/>
  <c r="U24" i="47"/>
  <c r="S24" i="47"/>
  <c r="H23" i="47"/>
  <c r="S23" i="47" s="1"/>
  <c r="G23" i="47"/>
  <c r="U22" i="47"/>
  <c r="T22" i="47"/>
  <c r="S22" i="47"/>
  <c r="H22" i="47"/>
  <c r="G22" i="47"/>
  <c r="F22" i="47"/>
  <c r="H21" i="47"/>
  <c r="S21" i="47" s="1"/>
  <c r="G21" i="47"/>
  <c r="U20" i="47"/>
  <c r="T20" i="47"/>
  <c r="H20" i="47"/>
  <c r="S20" i="47" s="1"/>
  <c r="F20" i="47"/>
  <c r="G20" i="47" s="1"/>
  <c r="U19" i="47"/>
  <c r="T19" i="47"/>
  <c r="H19" i="47"/>
  <c r="S19" i="47" s="1"/>
  <c r="G19" i="47"/>
  <c r="F19" i="47"/>
  <c r="U18" i="47"/>
  <c r="S18" i="47"/>
  <c r="U17" i="47"/>
  <c r="T17" i="47"/>
  <c r="H17" i="47"/>
  <c r="S17" i="47" s="1"/>
  <c r="F17" i="47"/>
  <c r="G17" i="47" s="1"/>
  <c r="R16" i="47"/>
  <c r="R6" i="47" s="1"/>
  <c r="Q16" i="47"/>
  <c r="Q6" i="47" s="1"/>
  <c r="P16" i="47"/>
  <c r="P6" i="47" s="1"/>
  <c r="O16" i="47"/>
  <c r="O6" i="47" s="1"/>
  <c r="N16" i="47"/>
  <c r="N6" i="47" s="1"/>
  <c r="M16" i="47"/>
  <c r="M6" i="47" s="1"/>
  <c r="L16" i="47"/>
  <c r="L6" i="47" s="1"/>
  <c r="K16" i="47"/>
  <c r="K6" i="47" s="1"/>
  <c r="J16" i="47"/>
  <c r="J6" i="47" s="1"/>
  <c r="I16" i="47"/>
  <c r="I6" i="47" s="1"/>
  <c r="F16" i="47"/>
  <c r="G16" i="47" s="1"/>
  <c r="H15" i="47"/>
  <c r="S15" i="47" s="1"/>
  <c r="G15" i="47"/>
  <c r="U14" i="47"/>
  <c r="T14" i="47"/>
  <c r="H14" i="47"/>
  <c r="S14" i="47" s="1"/>
  <c r="F14" i="47"/>
  <c r="G14" i="47" s="1"/>
  <c r="H13" i="47"/>
  <c r="S13" i="47" s="1"/>
  <c r="G13" i="47"/>
  <c r="U12" i="47"/>
  <c r="T12" i="47"/>
  <c r="H12" i="47"/>
  <c r="S12" i="47" s="1"/>
  <c r="F12" i="47"/>
  <c r="G12" i="47" s="1"/>
  <c r="U11" i="47"/>
  <c r="T11" i="47"/>
  <c r="H11" i="47"/>
  <c r="S11" i="47" s="1"/>
  <c r="G11" i="47"/>
  <c r="F11" i="47"/>
  <c r="U10" i="47"/>
  <c r="T10" i="47"/>
  <c r="H10" i="47"/>
  <c r="S10" i="47" s="1"/>
  <c r="F10" i="47"/>
  <c r="G10" i="47" s="1"/>
  <c r="U9" i="47"/>
  <c r="T9" i="47"/>
  <c r="H9" i="47"/>
  <c r="S9" i="47" s="1"/>
  <c r="G9" i="47"/>
  <c r="F9" i="47"/>
  <c r="U8" i="47"/>
  <c r="S8" i="47"/>
  <c r="U491" i="46"/>
  <c r="U490" i="46"/>
  <c r="T490" i="46"/>
  <c r="S490" i="46"/>
  <c r="H490" i="46"/>
  <c r="U489" i="46"/>
  <c r="S489" i="46"/>
  <c r="U488" i="46"/>
  <c r="T488" i="46"/>
  <c r="S488" i="46"/>
  <c r="H488" i="46"/>
  <c r="G488" i="46"/>
  <c r="U487" i="46"/>
  <c r="T487" i="46"/>
  <c r="H487" i="46"/>
  <c r="S487" i="46" s="1"/>
  <c r="G487" i="46"/>
  <c r="U486" i="46"/>
  <c r="T486" i="46"/>
  <c r="H486" i="46"/>
  <c r="S486" i="46" s="1"/>
  <c r="G486" i="46"/>
  <c r="U485" i="46"/>
  <c r="T485" i="46"/>
  <c r="H485" i="46"/>
  <c r="S485" i="46" s="1"/>
  <c r="G485" i="46"/>
  <c r="U484" i="46"/>
  <c r="T484" i="46"/>
  <c r="S484" i="46"/>
  <c r="H484" i="46"/>
  <c r="G484" i="46"/>
  <c r="U483" i="46"/>
  <c r="T483" i="46"/>
  <c r="H483" i="46"/>
  <c r="S483" i="46" s="1"/>
  <c r="G483" i="46"/>
  <c r="U482" i="46"/>
  <c r="T482" i="46"/>
  <c r="S482" i="46"/>
  <c r="H482" i="46"/>
  <c r="G482" i="46"/>
  <c r="U481" i="46"/>
  <c r="T481" i="46"/>
  <c r="H481" i="46"/>
  <c r="S481" i="46" s="1"/>
  <c r="G481" i="46"/>
  <c r="U480" i="46"/>
  <c r="T480" i="46"/>
  <c r="H480" i="46"/>
  <c r="S480" i="46" s="1"/>
  <c r="G480" i="46"/>
  <c r="U479" i="46"/>
  <c r="T479" i="46"/>
  <c r="S479" i="46"/>
  <c r="H479" i="46"/>
  <c r="G479" i="46"/>
  <c r="U478" i="46"/>
  <c r="T478" i="46"/>
  <c r="S478" i="46"/>
  <c r="H478" i="46"/>
  <c r="G478" i="46"/>
  <c r="U477" i="46"/>
  <c r="T477" i="46"/>
  <c r="H477" i="46"/>
  <c r="S477" i="46" s="1"/>
  <c r="G477" i="46"/>
  <c r="U476" i="46"/>
  <c r="T476" i="46"/>
  <c r="S476" i="46"/>
  <c r="H476" i="46"/>
  <c r="G476" i="46"/>
  <c r="U475" i="46"/>
  <c r="T475" i="46"/>
  <c r="H475" i="46"/>
  <c r="S475" i="46" s="1"/>
  <c r="G475" i="46"/>
  <c r="U474" i="46"/>
  <c r="T474" i="46"/>
  <c r="S474" i="46"/>
  <c r="H474" i="46"/>
  <c r="G474" i="46"/>
  <c r="U473" i="46"/>
  <c r="T473" i="46"/>
  <c r="H473" i="46"/>
  <c r="S473" i="46" s="1"/>
  <c r="G473" i="46"/>
  <c r="U472" i="46"/>
  <c r="T472" i="46"/>
  <c r="H472" i="46"/>
  <c r="S472" i="46" s="1"/>
  <c r="G472" i="46"/>
  <c r="U471" i="46"/>
  <c r="T471" i="46"/>
  <c r="H471" i="46"/>
  <c r="S471" i="46" s="1"/>
  <c r="G471" i="46"/>
  <c r="U470" i="46"/>
  <c r="T470" i="46"/>
  <c r="S470" i="46"/>
  <c r="H470" i="46"/>
  <c r="G470" i="46"/>
  <c r="U469" i="46"/>
  <c r="T469" i="46"/>
  <c r="H469" i="46"/>
  <c r="S469" i="46" s="1"/>
  <c r="G469" i="46"/>
  <c r="U468" i="46"/>
  <c r="T468" i="46"/>
  <c r="H468" i="46"/>
  <c r="S468" i="46" s="1"/>
  <c r="G468" i="46"/>
  <c r="U467" i="46"/>
  <c r="T467" i="46"/>
  <c r="H467" i="46"/>
  <c r="S467" i="46" s="1"/>
  <c r="G467" i="46"/>
  <c r="U466" i="46"/>
  <c r="T466" i="46"/>
  <c r="H466" i="46"/>
  <c r="S466" i="46" s="1"/>
  <c r="G466" i="46"/>
  <c r="U465" i="46"/>
  <c r="T465" i="46"/>
  <c r="H465" i="46"/>
  <c r="S465" i="46" s="1"/>
  <c r="G465" i="46"/>
  <c r="U464" i="46"/>
  <c r="T464" i="46"/>
  <c r="S464" i="46"/>
  <c r="H464" i="46"/>
  <c r="G464" i="46"/>
  <c r="U463" i="46"/>
  <c r="T463" i="46"/>
  <c r="S463" i="46"/>
  <c r="H463" i="46"/>
  <c r="G463" i="46"/>
  <c r="U462" i="46"/>
  <c r="T462" i="46"/>
  <c r="S462" i="46"/>
  <c r="H462" i="46"/>
  <c r="G462" i="46"/>
  <c r="U461" i="46"/>
  <c r="T461" i="46"/>
  <c r="H461" i="46"/>
  <c r="S461" i="46" s="1"/>
  <c r="G461" i="46"/>
  <c r="U460" i="46"/>
  <c r="T460" i="46"/>
  <c r="S460" i="46"/>
  <c r="H460" i="46"/>
  <c r="G460" i="46"/>
  <c r="U459" i="46"/>
  <c r="T459" i="46"/>
  <c r="H459" i="46"/>
  <c r="S459" i="46" s="1"/>
  <c r="G459" i="46"/>
  <c r="U458" i="46"/>
  <c r="S458" i="46"/>
  <c r="U457" i="46"/>
  <c r="T457" i="46"/>
  <c r="H457" i="46"/>
  <c r="S457" i="46" s="1"/>
  <c r="G457" i="46"/>
  <c r="F457" i="46"/>
  <c r="U456" i="46"/>
  <c r="T456" i="46"/>
  <c r="S456" i="46"/>
  <c r="H456" i="46"/>
  <c r="G456" i="46"/>
  <c r="F456" i="46"/>
  <c r="U455" i="46"/>
  <c r="T455" i="46"/>
  <c r="H455" i="46"/>
  <c r="S455" i="46" s="1"/>
  <c r="F455" i="46"/>
  <c r="G455" i="46" s="1"/>
  <c r="U454" i="46"/>
  <c r="T454" i="46"/>
  <c r="H454" i="46"/>
  <c r="S454" i="46" s="1"/>
  <c r="G454" i="46"/>
  <c r="F454" i="46"/>
  <c r="U453" i="46"/>
  <c r="T453" i="46"/>
  <c r="H453" i="46"/>
  <c r="S453" i="46" s="1"/>
  <c r="F453" i="46"/>
  <c r="G453" i="46" s="1"/>
  <c r="U452" i="46"/>
  <c r="T452" i="46"/>
  <c r="S452" i="46"/>
  <c r="H452" i="46"/>
  <c r="F452" i="46"/>
  <c r="G452" i="46" s="1"/>
  <c r="U451" i="46"/>
  <c r="T451" i="46"/>
  <c r="S451" i="46"/>
  <c r="H451" i="46"/>
  <c r="G451" i="46"/>
  <c r="F451" i="46"/>
  <c r="U450" i="46"/>
  <c r="T450" i="46"/>
  <c r="H450" i="46"/>
  <c r="S450" i="46" s="1"/>
  <c r="G450" i="46"/>
  <c r="F450" i="46"/>
  <c r="U449" i="46"/>
  <c r="T449" i="46"/>
  <c r="H449" i="46"/>
  <c r="S449" i="46" s="1"/>
  <c r="G449" i="46"/>
  <c r="F449" i="46"/>
  <c r="U448" i="46"/>
  <c r="T448" i="46"/>
  <c r="H448" i="46"/>
  <c r="S448" i="46" s="1"/>
  <c r="F448" i="46"/>
  <c r="G448" i="46" s="1"/>
  <c r="U447" i="46"/>
  <c r="T447" i="46"/>
  <c r="H447" i="46"/>
  <c r="S447" i="46" s="1"/>
  <c r="G447" i="46"/>
  <c r="F447" i="46"/>
  <c r="U446" i="46"/>
  <c r="T446" i="46"/>
  <c r="H446" i="46"/>
  <c r="S446" i="46" s="1"/>
  <c r="F446" i="46"/>
  <c r="G446" i="46" s="1"/>
  <c r="U445" i="46"/>
  <c r="T445" i="46"/>
  <c r="H445" i="46"/>
  <c r="S445" i="46" s="1"/>
  <c r="F445" i="46"/>
  <c r="G445" i="46" s="1"/>
  <c r="U444" i="46"/>
  <c r="T444" i="46"/>
  <c r="S444" i="46"/>
  <c r="H444" i="46"/>
  <c r="G444" i="46"/>
  <c r="F444" i="46"/>
  <c r="U443" i="46"/>
  <c r="T443" i="46"/>
  <c r="H443" i="46"/>
  <c r="S443" i="46" s="1"/>
  <c r="G443" i="46"/>
  <c r="F443" i="46"/>
  <c r="U442" i="46"/>
  <c r="T442" i="46"/>
  <c r="H442" i="46"/>
  <c r="S442" i="46" s="1"/>
  <c r="G442" i="46"/>
  <c r="F442" i="46"/>
  <c r="U441" i="46"/>
  <c r="T441" i="46"/>
  <c r="H441" i="46"/>
  <c r="S441" i="46" s="1"/>
  <c r="G441" i="46"/>
  <c r="F441" i="46"/>
  <c r="U440" i="46"/>
  <c r="T440" i="46"/>
  <c r="H440" i="46"/>
  <c r="S440" i="46" s="1"/>
  <c r="G440" i="46"/>
  <c r="F440" i="46"/>
  <c r="U439" i="46"/>
  <c r="T439" i="46"/>
  <c r="H439" i="46"/>
  <c r="S439" i="46" s="1"/>
  <c r="F439" i="46"/>
  <c r="G439" i="46" s="1"/>
  <c r="U438" i="46"/>
  <c r="T438" i="46"/>
  <c r="S438" i="46"/>
  <c r="H438" i="46"/>
  <c r="G438" i="46"/>
  <c r="F438" i="46"/>
  <c r="U437" i="46"/>
  <c r="T437" i="46"/>
  <c r="S437" i="46"/>
  <c r="H437" i="46"/>
  <c r="G437" i="46"/>
  <c r="F437" i="46"/>
  <c r="U436" i="46"/>
  <c r="T436" i="46"/>
  <c r="H436" i="46"/>
  <c r="S436" i="46" s="1"/>
  <c r="G436" i="46"/>
  <c r="F436" i="46"/>
  <c r="U435" i="46"/>
  <c r="T435" i="46"/>
  <c r="S435" i="46"/>
  <c r="H435" i="46"/>
  <c r="G435" i="46"/>
  <c r="F435" i="46"/>
  <c r="U434" i="46"/>
  <c r="T434" i="46"/>
  <c r="H434" i="46"/>
  <c r="S434" i="46" s="1"/>
  <c r="F434" i="46"/>
  <c r="G434" i="46" s="1"/>
  <c r="U433" i="46"/>
  <c r="T433" i="46"/>
  <c r="H433" i="46"/>
  <c r="S433" i="46" s="1"/>
  <c r="G433" i="46"/>
  <c r="F433" i="46"/>
  <c r="U432" i="46"/>
  <c r="T432" i="46"/>
  <c r="S432" i="46"/>
  <c r="H432" i="46"/>
  <c r="F432" i="46"/>
  <c r="G432" i="46" s="1"/>
  <c r="U431" i="46"/>
  <c r="T431" i="46"/>
  <c r="H431" i="46"/>
  <c r="S431" i="46" s="1"/>
  <c r="G431" i="46"/>
  <c r="F431" i="46"/>
  <c r="U430" i="46"/>
  <c r="T430" i="46"/>
  <c r="S430" i="46"/>
  <c r="H430" i="46"/>
  <c r="G430" i="46"/>
  <c r="F430" i="46"/>
  <c r="U429" i="46"/>
  <c r="T429" i="46"/>
  <c r="H429" i="46"/>
  <c r="S429" i="46" s="1"/>
  <c r="G429" i="46"/>
  <c r="F429" i="46"/>
  <c r="U428" i="46"/>
  <c r="T428" i="46"/>
  <c r="S428" i="46"/>
  <c r="H428" i="46"/>
  <c r="G428" i="46"/>
  <c r="F428" i="46"/>
  <c r="U427" i="46"/>
  <c r="T427" i="46"/>
  <c r="H427" i="46"/>
  <c r="S427" i="46" s="1"/>
  <c r="G427" i="46"/>
  <c r="F427" i="46"/>
  <c r="U426" i="46"/>
  <c r="T426" i="46"/>
  <c r="H426" i="46"/>
  <c r="S426" i="46" s="1"/>
  <c r="G426" i="46"/>
  <c r="F426" i="46"/>
  <c r="U425" i="46"/>
  <c r="T425" i="46"/>
  <c r="H425" i="46"/>
  <c r="S425" i="46" s="1"/>
  <c r="F425" i="46"/>
  <c r="G425" i="46" s="1"/>
  <c r="U424" i="46"/>
  <c r="T424" i="46"/>
  <c r="H424" i="46"/>
  <c r="S424" i="46" s="1"/>
  <c r="G424" i="46"/>
  <c r="F424" i="46"/>
  <c r="U423" i="46"/>
  <c r="T423" i="46"/>
  <c r="S423" i="46"/>
  <c r="H423" i="46"/>
  <c r="G423" i="46"/>
  <c r="F423" i="46"/>
  <c r="U422" i="46"/>
  <c r="T422" i="46"/>
  <c r="H422" i="46"/>
  <c r="S422" i="46" s="1"/>
  <c r="G422" i="46"/>
  <c r="F422" i="46"/>
  <c r="U421" i="46"/>
  <c r="T421" i="46"/>
  <c r="H421" i="46"/>
  <c r="S421" i="46" s="1"/>
  <c r="G421" i="46"/>
  <c r="F421" i="46"/>
  <c r="U420" i="46"/>
  <c r="T420" i="46"/>
  <c r="H420" i="46"/>
  <c r="S420" i="46" s="1"/>
  <c r="G420" i="46"/>
  <c r="F420" i="46"/>
  <c r="U419" i="46"/>
  <c r="T419" i="46"/>
  <c r="S419" i="46"/>
  <c r="H419" i="46"/>
  <c r="G419" i="46"/>
  <c r="F419" i="46"/>
  <c r="U418" i="46"/>
  <c r="T418" i="46"/>
  <c r="H418" i="46"/>
  <c r="S418" i="46" s="1"/>
  <c r="F418" i="46"/>
  <c r="G418" i="46" s="1"/>
  <c r="U417" i="46"/>
  <c r="S417" i="46"/>
  <c r="U416" i="46"/>
  <c r="T416" i="46"/>
  <c r="H416" i="46"/>
  <c r="S416" i="46" s="1"/>
  <c r="G416" i="46"/>
  <c r="F416" i="46"/>
  <c r="U415" i="46"/>
  <c r="T415" i="46"/>
  <c r="S415" i="46"/>
  <c r="H415" i="46"/>
  <c r="F415" i="46"/>
  <c r="G415" i="46" s="1"/>
  <c r="U414" i="46"/>
  <c r="T414" i="46"/>
  <c r="H414" i="46"/>
  <c r="S414" i="46" s="1"/>
  <c r="G414" i="46"/>
  <c r="F414" i="46"/>
  <c r="U413" i="46"/>
  <c r="T413" i="46"/>
  <c r="H413" i="46"/>
  <c r="S413" i="46" s="1"/>
  <c r="G413" i="46"/>
  <c r="F413" i="46"/>
  <c r="U412" i="46"/>
  <c r="T412" i="46"/>
  <c r="H412" i="46"/>
  <c r="S412" i="46" s="1"/>
  <c r="G412" i="46"/>
  <c r="F412" i="46"/>
  <c r="U411" i="46"/>
  <c r="T411" i="46"/>
  <c r="S411" i="46"/>
  <c r="H411" i="46"/>
  <c r="G411" i="46"/>
  <c r="F411" i="46"/>
  <c r="U410" i="46"/>
  <c r="T410" i="46"/>
  <c r="H410" i="46"/>
  <c r="S410" i="46" s="1"/>
  <c r="G410" i="46"/>
  <c r="F410" i="46"/>
  <c r="U409" i="46"/>
  <c r="T409" i="46"/>
  <c r="H409" i="46"/>
  <c r="S409" i="46" s="1"/>
  <c r="G409" i="46"/>
  <c r="F409" i="46"/>
  <c r="U408" i="46"/>
  <c r="T408" i="46"/>
  <c r="H408" i="46"/>
  <c r="S408" i="46" s="1"/>
  <c r="F408" i="46"/>
  <c r="G408" i="46" s="1"/>
  <c r="U407" i="46"/>
  <c r="T407" i="46"/>
  <c r="H407" i="46"/>
  <c r="S407" i="46" s="1"/>
  <c r="G407" i="46"/>
  <c r="F407" i="46"/>
  <c r="U406" i="46"/>
  <c r="T406" i="46"/>
  <c r="H406" i="46"/>
  <c r="S406" i="46" s="1"/>
  <c r="G406" i="46"/>
  <c r="F406" i="46"/>
  <c r="U405" i="46"/>
  <c r="S405" i="46"/>
  <c r="U404" i="46"/>
  <c r="T404" i="46"/>
  <c r="H404" i="46"/>
  <c r="S404" i="46" s="1"/>
  <c r="G404" i="46"/>
  <c r="F404" i="46"/>
  <c r="U403" i="46"/>
  <c r="T403" i="46"/>
  <c r="H403" i="46"/>
  <c r="S403" i="46" s="1"/>
  <c r="G403" i="46"/>
  <c r="F403" i="46"/>
  <c r="U402" i="46"/>
  <c r="T402" i="46"/>
  <c r="H402" i="46"/>
  <c r="S402" i="46" s="1"/>
  <c r="G402" i="46"/>
  <c r="F402" i="46"/>
  <c r="U401" i="46"/>
  <c r="T401" i="46"/>
  <c r="H401" i="46"/>
  <c r="S401" i="46" s="1"/>
  <c r="G401" i="46"/>
  <c r="F401" i="46"/>
  <c r="U400" i="46"/>
  <c r="T400" i="46"/>
  <c r="H400" i="46"/>
  <c r="S400" i="46" s="1"/>
  <c r="G400" i="46"/>
  <c r="F400" i="46"/>
  <c r="U399" i="46"/>
  <c r="T399" i="46"/>
  <c r="H399" i="46"/>
  <c r="S399" i="46" s="1"/>
  <c r="G399" i="46"/>
  <c r="F399" i="46"/>
  <c r="U398" i="46"/>
  <c r="T398" i="46"/>
  <c r="H398" i="46"/>
  <c r="S398" i="46" s="1"/>
  <c r="F398" i="46"/>
  <c r="G398" i="46" s="1"/>
  <c r="U397" i="46"/>
  <c r="T397" i="46"/>
  <c r="H397" i="46"/>
  <c r="S397" i="46" s="1"/>
  <c r="G397" i="46"/>
  <c r="F397" i="46"/>
  <c r="U396" i="46"/>
  <c r="T396" i="46"/>
  <c r="H396" i="46"/>
  <c r="S396" i="46" s="1"/>
  <c r="G396" i="46"/>
  <c r="F396" i="46"/>
  <c r="U395" i="46"/>
  <c r="T395" i="46"/>
  <c r="H395" i="46"/>
  <c r="S395" i="46" s="1"/>
  <c r="G395" i="46"/>
  <c r="F395" i="46"/>
  <c r="U394" i="46"/>
  <c r="T394" i="46"/>
  <c r="H394" i="46"/>
  <c r="S394" i="46" s="1"/>
  <c r="G394" i="46"/>
  <c r="F394" i="46"/>
  <c r="U393" i="46"/>
  <c r="T393" i="46"/>
  <c r="H393" i="46"/>
  <c r="S393" i="46" s="1"/>
  <c r="G393" i="46"/>
  <c r="F393" i="46"/>
  <c r="U392" i="46"/>
  <c r="T392" i="46"/>
  <c r="H392" i="46"/>
  <c r="S392" i="46" s="1"/>
  <c r="G392" i="46"/>
  <c r="F392" i="46"/>
  <c r="U391" i="46"/>
  <c r="T391" i="46"/>
  <c r="H391" i="46"/>
  <c r="S391" i="46" s="1"/>
  <c r="F391" i="46"/>
  <c r="G391" i="46" s="1"/>
  <c r="U390" i="46"/>
  <c r="T390" i="46"/>
  <c r="H390" i="46"/>
  <c r="S390" i="46" s="1"/>
  <c r="G390" i="46"/>
  <c r="F390" i="46"/>
  <c r="U389" i="46"/>
  <c r="T389" i="46"/>
  <c r="H389" i="46"/>
  <c r="S389" i="46" s="1"/>
  <c r="G389" i="46"/>
  <c r="F389" i="46"/>
  <c r="U388" i="46"/>
  <c r="T388" i="46"/>
  <c r="S388" i="46"/>
  <c r="H388" i="46"/>
  <c r="G388" i="46"/>
  <c r="F388" i="46"/>
  <c r="U387" i="46"/>
  <c r="T387" i="46"/>
  <c r="H387" i="46"/>
  <c r="S387" i="46" s="1"/>
  <c r="G387" i="46"/>
  <c r="F387" i="46"/>
  <c r="U386" i="46"/>
  <c r="T386" i="46"/>
  <c r="H386" i="46"/>
  <c r="S386" i="46" s="1"/>
  <c r="G386" i="46"/>
  <c r="F386" i="46"/>
  <c r="U385" i="46"/>
  <c r="T385" i="46"/>
  <c r="H385" i="46"/>
  <c r="S385" i="46" s="1"/>
  <c r="G385" i="46"/>
  <c r="F385" i="46"/>
  <c r="U384" i="46"/>
  <c r="T384" i="46"/>
  <c r="H384" i="46"/>
  <c r="S384" i="46" s="1"/>
  <c r="F384" i="46"/>
  <c r="G384" i="46" s="1"/>
  <c r="U383" i="46"/>
  <c r="T383" i="46"/>
  <c r="H383" i="46"/>
  <c r="S383" i="46" s="1"/>
  <c r="G383" i="46"/>
  <c r="F383" i="46"/>
  <c r="U382" i="46"/>
  <c r="T382" i="46"/>
  <c r="H382" i="46"/>
  <c r="S382" i="46" s="1"/>
  <c r="G382" i="46"/>
  <c r="F382" i="46"/>
  <c r="U381" i="46"/>
  <c r="T381" i="46"/>
  <c r="H381" i="46"/>
  <c r="S381" i="46" s="1"/>
  <c r="G381" i="46"/>
  <c r="F381" i="46"/>
  <c r="U380" i="46"/>
  <c r="T380" i="46"/>
  <c r="H380" i="46"/>
  <c r="S380" i="46" s="1"/>
  <c r="G380" i="46"/>
  <c r="F380" i="46"/>
  <c r="U379" i="46"/>
  <c r="T379" i="46"/>
  <c r="H379" i="46"/>
  <c r="S379" i="46" s="1"/>
  <c r="G379" i="46"/>
  <c r="F379" i="46"/>
  <c r="U378" i="46"/>
  <c r="T378" i="46"/>
  <c r="H378" i="46"/>
  <c r="S378" i="46" s="1"/>
  <c r="G378" i="46"/>
  <c r="F378" i="46"/>
  <c r="U377" i="46"/>
  <c r="S377" i="46"/>
  <c r="U376" i="46"/>
  <c r="T376" i="46"/>
  <c r="H376" i="46"/>
  <c r="S376" i="46" s="1"/>
  <c r="G376" i="46"/>
  <c r="F376" i="46"/>
  <c r="U375" i="46"/>
  <c r="T375" i="46"/>
  <c r="H375" i="46"/>
  <c r="S375" i="46" s="1"/>
  <c r="G375" i="46"/>
  <c r="F375" i="46"/>
  <c r="U374" i="46"/>
  <c r="T374" i="46"/>
  <c r="S374" i="46"/>
  <c r="H374" i="46"/>
  <c r="F374" i="46"/>
  <c r="G374" i="46" s="1"/>
  <c r="U373" i="46"/>
  <c r="T373" i="46"/>
  <c r="H373" i="46"/>
  <c r="S373" i="46" s="1"/>
  <c r="G373" i="46"/>
  <c r="F373" i="46"/>
  <c r="U372" i="46"/>
  <c r="T372" i="46"/>
  <c r="H372" i="46"/>
  <c r="S372" i="46" s="1"/>
  <c r="G372" i="46"/>
  <c r="F372" i="46"/>
  <c r="U371" i="46"/>
  <c r="T371" i="46"/>
  <c r="H371" i="46"/>
  <c r="S371" i="46" s="1"/>
  <c r="G371" i="46"/>
  <c r="F371" i="46"/>
  <c r="U370" i="46"/>
  <c r="T370" i="46"/>
  <c r="H370" i="46"/>
  <c r="S370" i="46" s="1"/>
  <c r="G370" i="46"/>
  <c r="F370" i="46"/>
  <c r="U369" i="46"/>
  <c r="T369" i="46"/>
  <c r="H369" i="46"/>
  <c r="S369" i="46" s="1"/>
  <c r="G369" i="46"/>
  <c r="F369" i="46"/>
  <c r="U368" i="46"/>
  <c r="T368" i="46"/>
  <c r="S368" i="46"/>
  <c r="H368" i="46"/>
  <c r="G368" i="46"/>
  <c r="F368" i="46"/>
  <c r="U367" i="46"/>
  <c r="T367" i="46"/>
  <c r="H367" i="46"/>
  <c r="S367" i="46" s="1"/>
  <c r="F367" i="46"/>
  <c r="G367" i="46" s="1"/>
  <c r="U366" i="46"/>
  <c r="T366" i="46"/>
  <c r="H366" i="46"/>
  <c r="S366" i="46" s="1"/>
  <c r="G366" i="46"/>
  <c r="F366" i="46"/>
  <c r="U365" i="46"/>
  <c r="T365" i="46"/>
  <c r="H365" i="46"/>
  <c r="S365" i="46" s="1"/>
  <c r="G365" i="46"/>
  <c r="F365" i="46"/>
  <c r="U364" i="46"/>
  <c r="T364" i="46"/>
  <c r="H364" i="46"/>
  <c r="S364" i="46" s="1"/>
  <c r="G364" i="46"/>
  <c r="F364" i="46"/>
  <c r="U363" i="46"/>
  <c r="T363" i="46"/>
  <c r="H363" i="46"/>
  <c r="S363" i="46" s="1"/>
  <c r="G363" i="46"/>
  <c r="F363" i="46"/>
  <c r="U362" i="46"/>
  <c r="T362" i="46"/>
  <c r="H362" i="46"/>
  <c r="S362" i="46" s="1"/>
  <c r="G362" i="46"/>
  <c r="F362" i="46"/>
  <c r="U361" i="46"/>
  <c r="T361" i="46"/>
  <c r="H361" i="46"/>
  <c r="S361" i="46" s="1"/>
  <c r="G361" i="46"/>
  <c r="F361" i="46"/>
  <c r="U360" i="46"/>
  <c r="T360" i="46"/>
  <c r="H360" i="46"/>
  <c r="S360" i="46" s="1"/>
  <c r="F360" i="46"/>
  <c r="G360" i="46" s="1"/>
  <c r="U359" i="46"/>
  <c r="T359" i="46"/>
  <c r="H359" i="46"/>
  <c r="S359" i="46" s="1"/>
  <c r="G359" i="46"/>
  <c r="F359" i="46"/>
  <c r="U358" i="46"/>
  <c r="T358" i="46"/>
  <c r="H358" i="46"/>
  <c r="S358" i="46" s="1"/>
  <c r="G358" i="46"/>
  <c r="F358" i="46"/>
  <c r="U357" i="46"/>
  <c r="T357" i="46"/>
  <c r="H357" i="46"/>
  <c r="S357" i="46" s="1"/>
  <c r="G357" i="46"/>
  <c r="F357" i="46"/>
  <c r="U356" i="46"/>
  <c r="T356" i="46"/>
  <c r="H356" i="46"/>
  <c r="S356" i="46" s="1"/>
  <c r="G356" i="46"/>
  <c r="F356" i="46"/>
  <c r="U355" i="46"/>
  <c r="T355" i="46"/>
  <c r="H355" i="46"/>
  <c r="S355" i="46" s="1"/>
  <c r="G355" i="46"/>
  <c r="F355" i="46"/>
  <c r="U354" i="46"/>
  <c r="T354" i="46"/>
  <c r="S354" i="46"/>
  <c r="H354" i="46"/>
  <c r="G354" i="46"/>
  <c r="F354" i="46"/>
  <c r="U353" i="46"/>
  <c r="T353" i="46"/>
  <c r="S353" i="46"/>
  <c r="H353" i="46"/>
  <c r="F353" i="46"/>
  <c r="G353" i="46" s="1"/>
  <c r="U352" i="46"/>
  <c r="T352" i="46"/>
  <c r="H352" i="46"/>
  <c r="S352" i="46" s="1"/>
  <c r="G352" i="46"/>
  <c r="F352" i="46"/>
  <c r="U351" i="46"/>
  <c r="T351" i="46"/>
  <c r="H351" i="46"/>
  <c r="S351" i="46" s="1"/>
  <c r="G351" i="46"/>
  <c r="F351" i="46"/>
  <c r="U350" i="46"/>
  <c r="T350" i="46"/>
  <c r="H350" i="46"/>
  <c r="S350" i="46" s="1"/>
  <c r="G350" i="46"/>
  <c r="F350" i="46"/>
  <c r="U349" i="46"/>
  <c r="T349" i="46"/>
  <c r="S349" i="46"/>
  <c r="H349" i="46"/>
  <c r="G349" i="46"/>
  <c r="F349" i="46"/>
  <c r="U348" i="46"/>
  <c r="T348" i="46"/>
  <c r="H348" i="46"/>
  <c r="S348" i="46" s="1"/>
  <c r="G348" i="46"/>
  <c r="F348" i="46"/>
  <c r="U347" i="46"/>
  <c r="T347" i="46"/>
  <c r="S347" i="46"/>
  <c r="H347" i="46"/>
  <c r="G347" i="46"/>
  <c r="F347" i="46"/>
  <c r="U346" i="46"/>
  <c r="T346" i="46"/>
  <c r="S346" i="46"/>
  <c r="H346" i="46"/>
  <c r="F346" i="46"/>
  <c r="G346" i="46" s="1"/>
  <c r="U345" i="46"/>
  <c r="T345" i="46"/>
  <c r="H345" i="46"/>
  <c r="S345" i="46" s="1"/>
  <c r="G345" i="46"/>
  <c r="F345" i="46"/>
  <c r="U344" i="46"/>
  <c r="T344" i="46"/>
  <c r="S344" i="46"/>
  <c r="H344" i="46"/>
  <c r="G344" i="46"/>
  <c r="F344" i="46"/>
  <c r="U343" i="46"/>
  <c r="T343" i="46"/>
  <c r="H343" i="46"/>
  <c r="S343" i="46" s="1"/>
  <c r="G343" i="46"/>
  <c r="F343" i="46"/>
  <c r="U342" i="46"/>
  <c r="T342" i="46"/>
  <c r="H342" i="46"/>
  <c r="S342" i="46" s="1"/>
  <c r="G342" i="46"/>
  <c r="F342" i="46"/>
  <c r="U341" i="46"/>
  <c r="T341" i="46"/>
  <c r="H341" i="46"/>
  <c r="S341" i="46" s="1"/>
  <c r="G341" i="46"/>
  <c r="F341" i="46"/>
  <c r="U340" i="46"/>
  <c r="T340" i="46"/>
  <c r="H340" i="46"/>
  <c r="S340" i="46" s="1"/>
  <c r="G340" i="46"/>
  <c r="F340" i="46"/>
  <c r="U339" i="46"/>
  <c r="T339" i="46"/>
  <c r="H339" i="46"/>
  <c r="S339" i="46" s="1"/>
  <c r="F339" i="46"/>
  <c r="G339" i="46" s="1"/>
  <c r="U338" i="46"/>
  <c r="T338" i="46"/>
  <c r="H338" i="46"/>
  <c r="S338" i="46" s="1"/>
  <c r="G338" i="46"/>
  <c r="F338" i="46"/>
  <c r="U337" i="46"/>
  <c r="T337" i="46"/>
  <c r="H337" i="46"/>
  <c r="S337" i="46" s="1"/>
  <c r="G337" i="46"/>
  <c r="F337" i="46"/>
  <c r="U336" i="46"/>
  <c r="T336" i="46"/>
  <c r="H336" i="46"/>
  <c r="S336" i="46" s="1"/>
  <c r="G336" i="46"/>
  <c r="F336" i="46"/>
  <c r="U335" i="46"/>
  <c r="T335" i="46"/>
  <c r="H335" i="46"/>
  <c r="S335" i="46" s="1"/>
  <c r="G335" i="46"/>
  <c r="F335" i="46"/>
  <c r="U334" i="46"/>
  <c r="T334" i="46"/>
  <c r="H334" i="46"/>
  <c r="S334" i="46" s="1"/>
  <c r="G334" i="46"/>
  <c r="F334" i="46"/>
  <c r="U333" i="46"/>
  <c r="T333" i="46"/>
  <c r="H333" i="46"/>
  <c r="S333" i="46" s="1"/>
  <c r="G333" i="46"/>
  <c r="F333" i="46"/>
  <c r="U332" i="46"/>
  <c r="T332" i="46"/>
  <c r="S332" i="46"/>
  <c r="H332" i="46"/>
  <c r="F332" i="46"/>
  <c r="G332" i="46" s="1"/>
  <c r="U331" i="46"/>
  <c r="T331" i="46"/>
  <c r="H331" i="46"/>
  <c r="S331" i="46" s="1"/>
  <c r="G331" i="46"/>
  <c r="F331" i="46"/>
  <c r="U330" i="46"/>
  <c r="T330" i="46"/>
  <c r="H330" i="46"/>
  <c r="S330" i="46" s="1"/>
  <c r="G330" i="46"/>
  <c r="F330" i="46"/>
  <c r="U329" i="46"/>
  <c r="T329" i="46"/>
  <c r="H329" i="46"/>
  <c r="S329" i="46" s="1"/>
  <c r="G329" i="46"/>
  <c r="F329" i="46"/>
  <c r="U328" i="46"/>
  <c r="T328" i="46"/>
  <c r="H328" i="46"/>
  <c r="S328" i="46" s="1"/>
  <c r="G328" i="46"/>
  <c r="F328" i="46"/>
  <c r="U327" i="46"/>
  <c r="T327" i="46"/>
  <c r="H327" i="46"/>
  <c r="S327" i="46" s="1"/>
  <c r="G327" i="46"/>
  <c r="F327" i="46"/>
  <c r="U326" i="46"/>
  <c r="T326" i="46"/>
  <c r="H326" i="46"/>
  <c r="S326" i="46" s="1"/>
  <c r="G326" i="46"/>
  <c r="F326" i="46"/>
  <c r="U325" i="46"/>
  <c r="T325" i="46"/>
  <c r="H325" i="46"/>
  <c r="S325" i="46" s="1"/>
  <c r="F325" i="46"/>
  <c r="G325" i="46" s="1"/>
  <c r="U324" i="46"/>
  <c r="T324" i="46"/>
  <c r="H324" i="46"/>
  <c r="S324" i="46" s="1"/>
  <c r="G324" i="46"/>
  <c r="F324" i="46"/>
  <c r="U323" i="46"/>
  <c r="T323" i="46"/>
  <c r="H323" i="46"/>
  <c r="S323" i="46" s="1"/>
  <c r="G323" i="46"/>
  <c r="F323" i="46"/>
  <c r="U322" i="46"/>
  <c r="T322" i="46"/>
  <c r="S322" i="46"/>
  <c r="H322" i="46"/>
  <c r="G322" i="46"/>
  <c r="F322" i="46"/>
  <c r="U321" i="46"/>
  <c r="T321" i="46"/>
  <c r="H321" i="46"/>
  <c r="S321" i="46" s="1"/>
  <c r="G321" i="46"/>
  <c r="F321" i="46"/>
  <c r="U320" i="46"/>
  <c r="T320" i="46"/>
  <c r="H320" i="46"/>
  <c r="S320" i="46" s="1"/>
  <c r="G320" i="46"/>
  <c r="F320" i="46"/>
  <c r="U319" i="46"/>
  <c r="T319" i="46"/>
  <c r="S319" i="46"/>
  <c r="H319" i="46"/>
  <c r="G319" i="46"/>
  <c r="F319" i="46"/>
  <c r="U318" i="46"/>
  <c r="T318" i="46"/>
  <c r="H318" i="46"/>
  <c r="S318" i="46" s="1"/>
  <c r="F318" i="46"/>
  <c r="G318" i="46" s="1"/>
  <c r="U317" i="46"/>
  <c r="T317" i="46"/>
  <c r="H317" i="46"/>
  <c r="S317" i="46" s="1"/>
  <c r="G317" i="46"/>
  <c r="F317" i="46"/>
  <c r="U316" i="46"/>
  <c r="T316" i="46"/>
  <c r="H316" i="46"/>
  <c r="S316" i="46" s="1"/>
  <c r="G316" i="46"/>
  <c r="F316" i="46"/>
  <c r="U315" i="46"/>
  <c r="T315" i="46"/>
  <c r="H315" i="46"/>
  <c r="S315" i="46" s="1"/>
  <c r="G315" i="46"/>
  <c r="F315" i="46"/>
  <c r="U314" i="46"/>
  <c r="T314" i="46"/>
  <c r="H314" i="46"/>
  <c r="S314" i="46" s="1"/>
  <c r="G314" i="46"/>
  <c r="F314" i="46"/>
  <c r="U313" i="46"/>
  <c r="T313" i="46"/>
  <c r="H313" i="46"/>
  <c r="S313" i="46" s="1"/>
  <c r="G313" i="46"/>
  <c r="F313" i="46"/>
  <c r="U312" i="46"/>
  <c r="S312" i="46"/>
  <c r="U311" i="46"/>
  <c r="T311" i="46"/>
  <c r="H311" i="46"/>
  <c r="S311" i="46" s="1"/>
  <c r="G311" i="46"/>
  <c r="F311" i="46"/>
  <c r="U310" i="46"/>
  <c r="T310" i="46"/>
  <c r="H310" i="46"/>
  <c r="S310" i="46" s="1"/>
  <c r="G310" i="46"/>
  <c r="F310" i="46"/>
  <c r="U309" i="46"/>
  <c r="T309" i="46"/>
  <c r="H309" i="46"/>
  <c r="S309" i="46" s="1"/>
  <c r="G309" i="46"/>
  <c r="F309" i="46"/>
  <c r="U308" i="46"/>
  <c r="T308" i="46"/>
  <c r="H308" i="46"/>
  <c r="S308" i="46" s="1"/>
  <c r="F308" i="46"/>
  <c r="G308" i="46" s="1"/>
  <c r="U307" i="46"/>
  <c r="T307" i="46"/>
  <c r="S307" i="46"/>
  <c r="H307" i="46"/>
  <c r="G307" i="46"/>
  <c r="F307" i="46"/>
  <c r="U306" i="46"/>
  <c r="S306" i="46"/>
  <c r="U305" i="46"/>
  <c r="T305" i="46"/>
  <c r="H305" i="46"/>
  <c r="S305" i="46" s="1"/>
  <c r="F305" i="46"/>
  <c r="G305" i="46" s="1"/>
  <c r="U304" i="46"/>
  <c r="T304" i="46"/>
  <c r="H304" i="46"/>
  <c r="S304" i="46" s="1"/>
  <c r="G304" i="46"/>
  <c r="F304" i="46"/>
  <c r="U303" i="46"/>
  <c r="T303" i="46"/>
  <c r="H303" i="46"/>
  <c r="S303" i="46" s="1"/>
  <c r="G303" i="46"/>
  <c r="F303" i="46"/>
  <c r="U302" i="46"/>
  <c r="T302" i="46"/>
  <c r="H302" i="46"/>
  <c r="S302" i="46" s="1"/>
  <c r="G302" i="46"/>
  <c r="F302" i="46"/>
  <c r="U301" i="46"/>
  <c r="T301" i="46"/>
  <c r="S301" i="46"/>
  <c r="H301" i="46"/>
  <c r="G301" i="46"/>
  <c r="F301" i="46"/>
  <c r="U300" i="46"/>
  <c r="T300" i="46"/>
  <c r="H300" i="46"/>
  <c r="S300" i="46" s="1"/>
  <c r="G300" i="46"/>
  <c r="F300" i="46"/>
  <c r="U299" i="46"/>
  <c r="T299" i="46"/>
  <c r="H299" i="46"/>
  <c r="S299" i="46" s="1"/>
  <c r="G299" i="46"/>
  <c r="F299" i="46"/>
  <c r="U298" i="46"/>
  <c r="T298" i="46"/>
  <c r="H298" i="46"/>
  <c r="S298" i="46" s="1"/>
  <c r="F298" i="46"/>
  <c r="G298" i="46" s="1"/>
  <c r="U297" i="46"/>
  <c r="T297" i="46"/>
  <c r="H297" i="46"/>
  <c r="S297" i="46" s="1"/>
  <c r="G297" i="46"/>
  <c r="F297" i="46"/>
  <c r="U296" i="46"/>
  <c r="T296" i="46"/>
  <c r="S296" i="46"/>
  <c r="H296" i="46"/>
  <c r="G296" i="46"/>
  <c r="F296" i="46"/>
  <c r="U295" i="46"/>
  <c r="T295" i="46"/>
  <c r="H295" i="46"/>
  <c r="S295" i="46" s="1"/>
  <c r="G295" i="46"/>
  <c r="F295" i="46"/>
  <c r="U294" i="46"/>
  <c r="T294" i="46"/>
  <c r="H294" i="46"/>
  <c r="S294" i="46" s="1"/>
  <c r="G294" i="46"/>
  <c r="F294" i="46"/>
  <c r="U293" i="46"/>
  <c r="T293" i="46"/>
  <c r="H293" i="46"/>
  <c r="S293" i="46" s="1"/>
  <c r="G293" i="46"/>
  <c r="F293" i="46"/>
  <c r="U292" i="46"/>
  <c r="T292" i="46"/>
  <c r="H292" i="46"/>
  <c r="S292" i="46" s="1"/>
  <c r="G292" i="46"/>
  <c r="F292" i="46"/>
  <c r="S291" i="46"/>
  <c r="U290" i="46"/>
  <c r="T290" i="46"/>
  <c r="H290" i="46"/>
  <c r="S290" i="46" s="1"/>
  <c r="F290" i="46"/>
  <c r="G290" i="46" s="1"/>
  <c r="U289" i="46"/>
  <c r="T289" i="46"/>
  <c r="H289" i="46"/>
  <c r="S289" i="46" s="1"/>
  <c r="G289" i="46"/>
  <c r="F289" i="46"/>
  <c r="U288" i="46"/>
  <c r="T288" i="46"/>
  <c r="H288" i="46"/>
  <c r="S288" i="46" s="1"/>
  <c r="F288" i="46"/>
  <c r="G288" i="46" s="1"/>
  <c r="U287" i="46"/>
  <c r="T287" i="46"/>
  <c r="H287" i="46"/>
  <c r="S287" i="46" s="1"/>
  <c r="F287" i="46"/>
  <c r="G287" i="46" s="1"/>
  <c r="U286" i="46"/>
  <c r="T286" i="46"/>
  <c r="H286" i="46"/>
  <c r="S286" i="46" s="1"/>
  <c r="F286" i="46"/>
  <c r="G286" i="46" s="1"/>
  <c r="U285" i="46"/>
  <c r="T285" i="46"/>
  <c r="H285" i="46"/>
  <c r="S285" i="46" s="1"/>
  <c r="F285" i="46"/>
  <c r="G285" i="46" s="1"/>
  <c r="U284" i="46"/>
  <c r="T284" i="46"/>
  <c r="H284" i="46"/>
  <c r="S284" i="46" s="1"/>
  <c r="F284" i="46"/>
  <c r="G284" i="46" s="1"/>
  <c r="U283" i="46"/>
  <c r="T283" i="46"/>
  <c r="H283" i="46"/>
  <c r="S283" i="46" s="1"/>
  <c r="G283" i="46"/>
  <c r="F283" i="46"/>
  <c r="U282" i="46"/>
  <c r="T282" i="46"/>
  <c r="H282" i="46"/>
  <c r="S282" i="46" s="1"/>
  <c r="F282" i="46"/>
  <c r="G282" i="46" s="1"/>
  <c r="U281" i="46"/>
  <c r="T281" i="46"/>
  <c r="H281" i="46"/>
  <c r="S281" i="46" s="1"/>
  <c r="F281" i="46"/>
  <c r="G281" i="46" s="1"/>
  <c r="U280" i="46"/>
  <c r="T280" i="46"/>
  <c r="H280" i="46"/>
  <c r="S280" i="46" s="1"/>
  <c r="F280" i="46"/>
  <c r="G280" i="46" s="1"/>
  <c r="U279" i="46"/>
  <c r="T279" i="46"/>
  <c r="H279" i="46"/>
  <c r="S279" i="46" s="1"/>
  <c r="F279" i="46"/>
  <c r="G279" i="46" s="1"/>
  <c r="U278" i="46"/>
  <c r="T278" i="46"/>
  <c r="H278" i="46"/>
  <c r="S278" i="46" s="1"/>
  <c r="G278" i="46"/>
  <c r="F278" i="46"/>
  <c r="U277" i="46"/>
  <c r="T277" i="46"/>
  <c r="H277" i="46"/>
  <c r="S277" i="46" s="1"/>
  <c r="F277" i="46"/>
  <c r="G277" i="46" s="1"/>
  <c r="U276" i="46"/>
  <c r="T276" i="46"/>
  <c r="H276" i="46"/>
  <c r="S276" i="46" s="1"/>
  <c r="F276" i="46"/>
  <c r="G276" i="46" s="1"/>
  <c r="U275" i="46"/>
  <c r="T275" i="46"/>
  <c r="H275" i="46"/>
  <c r="S275" i="46" s="1"/>
  <c r="F275" i="46"/>
  <c r="G275" i="46" s="1"/>
  <c r="S274" i="46"/>
  <c r="U273" i="46"/>
  <c r="S273" i="46"/>
  <c r="H272" i="46"/>
  <c r="S272" i="46" s="1"/>
  <c r="G272" i="46"/>
  <c r="H271" i="46"/>
  <c r="S271" i="46" s="1"/>
  <c r="G271" i="46"/>
  <c r="H270" i="46"/>
  <c r="S270" i="46" s="1"/>
  <c r="G270" i="46"/>
  <c r="H269" i="46"/>
  <c r="S269" i="46" s="1"/>
  <c r="G269" i="46"/>
  <c r="H268" i="46"/>
  <c r="S268" i="46" s="1"/>
  <c r="G268" i="46"/>
  <c r="U267" i="46"/>
  <c r="T267" i="46"/>
  <c r="H267" i="46"/>
  <c r="S267" i="46" s="1"/>
  <c r="G267" i="46"/>
  <c r="F267" i="46"/>
  <c r="U266" i="46"/>
  <c r="T266" i="46"/>
  <c r="H266" i="46"/>
  <c r="S266" i="46" s="1"/>
  <c r="F266" i="46"/>
  <c r="G266" i="46" s="1"/>
  <c r="U265" i="46"/>
  <c r="T265" i="46"/>
  <c r="H265" i="46"/>
  <c r="S265" i="46" s="1"/>
  <c r="F265" i="46"/>
  <c r="G265" i="46" s="1"/>
  <c r="U264" i="46"/>
  <c r="T264" i="46"/>
  <c r="H264" i="46"/>
  <c r="S264" i="46" s="1"/>
  <c r="F264" i="46"/>
  <c r="G264" i="46" s="1"/>
  <c r="U263" i="46"/>
  <c r="T263" i="46"/>
  <c r="H263" i="46"/>
  <c r="S263" i="46" s="1"/>
  <c r="F263" i="46"/>
  <c r="G263" i="46" s="1"/>
  <c r="S262" i="46"/>
  <c r="H261" i="46"/>
  <c r="S261" i="46" s="1"/>
  <c r="G261" i="46"/>
  <c r="H260" i="46"/>
  <c r="S260" i="46" s="1"/>
  <c r="G260" i="46"/>
  <c r="H259" i="46"/>
  <c r="S259" i="46" s="1"/>
  <c r="G259" i="46"/>
  <c r="U258" i="46"/>
  <c r="T258" i="46"/>
  <c r="H258" i="46"/>
  <c r="S258" i="46" s="1"/>
  <c r="F258" i="46"/>
  <c r="G258" i="46" s="1"/>
  <c r="U257" i="46"/>
  <c r="T257" i="46"/>
  <c r="H257" i="46"/>
  <c r="S257" i="46" s="1"/>
  <c r="F257" i="46"/>
  <c r="G257" i="46" s="1"/>
  <c r="U256" i="46"/>
  <c r="T256" i="46"/>
  <c r="H256" i="46"/>
  <c r="S256" i="46" s="1"/>
  <c r="F256" i="46"/>
  <c r="G256" i="46" s="1"/>
  <c r="U255" i="46"/>
  <c r="T255" i="46"/>
  <c r="H255" i="46"/>
  <c r="S255" i="46" s="1"/>
  <c r="F255" i="46"/>
  <c r="G255" i="46" s="1"/>
  <c r="U254" i="46"/>
  <c r="T254" i="46"/>
  <c r="H254" i="46"/>
  <c r="S254" i="46" s="1"/>
  <c r="F254" i="46"/>
  <c r="G254" i="46" s="1"/>
  <c r="S253" i="46"/>
  <c r="U252" i="46"/>
  <c r="S252" i="46"/>
  <c r="U251" i="46"/>
  <c r="T251" i="46"/>
  <c r="H251" i="46"/>
  <c r="S251" i="46" s="1"/>
  <c r="F251" i="46"/>
  <c r="G251" i="46" s="1"/>
  <c r="U250" i="46"/>
  <c r="T250" i="46"/>
  <c r="H250" i="46"/>
  <c r="S250" i="46" s="1"/>
  <c r="G250" i="46"/>
  <c r="F250" i="46"/>
  <c r="H249" i="46"/>
  <c r="S249" i="46" s="1"/>
  <c r="G249" i="46"/>
  <c r="U248" i="46"/>
  <c r="T248" i="46"/>
  <c r="H248" i="46"/>
  <c r="S248" i="46" s="1"/>
  <c r="F248" i="46"/>
  <c r="G248" i="46" s="1"/>
  <c r="U247" i="46"/>
  <c r="T247" i="46"/>
  <c r="H247" i="46"/>
  <c r="S247" i="46" s="1"/>
  <c r="F247" i="46"/>
  <c r="G247" i="46" s="1"/>
  <c r="U246" i="46"/>
  <c r="S246" i="46"/>
  <c r="U245" i="46"/>
  <c r="T245" i="46"/>
  <c r="H245" i="46"/>
  <c r="S245" i="46" s="1"/>
  <c r="F245" i="46"/>
  <c r="G245" i="46" s="1"/>
  <c r="U244" i="46"/>
  <c r="T244" i="46"/>
  <c r="H244" i="46"/>
  <c r="S244" i="46" s="1"/>
  <c r="F244" i="46"/>
  <c r="G244" i="46" s="1"/>
  <c r="U243" i="46"/>
  <c r="T243" i="46"/>
  <c r="H243" i="46"/>
  <c r="S243" i="46" s="1"/>
  <c r="F243" i="46"/>
  <c r="G243" i="46" s="1"/>
  <c r="U242" i="46"/>
  <c r="T242" i="46"/>
  <c r="H242" i="46"/>
  <c r="S242" i="46" s="1"/>
  <c r="F242" i="46"/>
  <c r="G242" i="46" s="1"/>
  <c r="U241" i="46"/>
  <c r="T241" i="46"/>
  <c r="H241" i="46"/>
  <c r="S241" i="46" s="1"/>
  <c r="G241" i="46"/>
  <c r="F241" i="46"/>
  <c r="U240" i="46"/>
  <c r="T240" i="46"/>
  <c r="H240" i="46"/>
  <c r="S240" i="46" s="1"/>
  <c r="F240" i="46"/>
  <c r="G240" i="46" s="1"/>
  <c r="U239" i="46"/>
  <c r="T239" i="46"/>
  <c r="H239" i="46"/>
  <c r="S239" i="46" s="1"/>
  <c r="F239" i="46"/>
  <c r="G239" i="46" s="1"/>
  <c r="U238" i="46"/>
  <c r="S238" i="46"/>
  <c r="U237" i="46"/>
  <c r="T237" i="46"/>
  <c r="H237" i="46"/>
  <c r="S237" i="46" s="1"/>
  <c r="F237" i="46"/>
  <c r="G237" i="46" s="1"/>
  <c r="U236" i="46"/>
  <c r="T236" i="46"/>
  <c r="H236" i="46"/>
  <c r="S236" i="46" s="1"/>
  <c r="G236" i="46"/>
  <c r="F236" i="46"/>
  <c r="U235" i="46"/>
  <c r="T235" i="46"/>
  <c r="H235" i="46"/>
  <c r="S235" i="46" s="1"/>
  <c r="F235" i="46"/>
  <c r="G235" i="46" s="1"/>
  <c r="U234" i="46"/>
  <c r="T234" i="46"/>
  <c r="H234" i="46"/>
  <c r="S234" i="46" s="1"/>
  <c r="F234" i="46"/>
  <c r="G234" i="46" s="1"/>
  <c r="T233" i="46"/>
  <c r="H233" i="46"/>
  <c r="S233" i="46" s="1"/>
  <c r="G233" i="46"/>
  <c r="U232" i="46"/>
  <c r="T232" i="46"/>
  <c r="H232" i="46"/>
  <c r="S232" i="46" s="1"/>
  <c r="F232" i="46"/>
  <c r="G232" i="46" s="1"/>
  <c r="U231" i="46"/>
  <c r="T231" i="46"/>
  <c r="H231" i="46"/>
  <c r="S231" i="46" s="1"/>
  <c r="G231" i="46"/>
  <c r="F231" i="46"/>
  <c r="U230" i="46"/>
  <c r="T230" i="46"/>
  <c r="H230" i="46"/>
  <c r="S230" i="46" s="1"/>
  <c r="G230" i="46"/>
  <c r="F230" i="46"/>
  <c r="U229" i="46"/>
  <c r="T229" i="46"/>
  <c r="H229" i="46"/>
  <c r="S229" i="46" s="1"/>
  <c r="F229" i="46"/>
  <c r="G229" i="46" s="1"/>
  <c r="U228" i="46"/>
  <c r="T228" i="46"/>
  <c r="H228" i="46"/>
  <c r="S228" i="46" s="1"/>
  <c r="F228" i="46"/>
  <c r="G228" i="46" s="1"/>
  <c r="U227" i="46"/>
  <c r="T227" i="46"/>
  <c r="H227" i="46"/>
  <c r="S227" i="46" s="1"/>
  <c r="F227" i="46"/>
  <c r="G227" i="46" s="1"/>
  <c r="U226" i="46"/>
  <c r="T226" i="46"/>
  <c r="S226" i="46"/>
  <c r="H226" i="46"/>
  <c r="F226" i="46"/>
  <c r="G226" i="46" s="1"/>
  <c r="U225" i="46"/>
  <c r="T225" i="46"/>
  <c r="H225" i="46"/>
  <c r="S225" i="46" s="1"/>
  <c r="F225" i="46"/>
  <c r="G225" i="46" s="1"/>
  <c r="U224" i="46"/>
  <c r="T224" i="46"/>
  <c r="H224" i="46"/>
  <c r="S224" i="46" s="1"/>
  <c r="F224" i="46"/>
  <c r="G224" i="46" s="1"/>
  <c r="U223" i="46"/>
  <c r="T223" i="46"/>
  <c r="H223" i="46"/>
  <c r="S223" i="46" s="1"/>
  <c r="G223" i="46"/>
  <c r="F223" i="46"/>
  <c r="U222" i="46"/>
  <c r="T222" i="46"/>
  <c r="H222" i="46"/>
  <c r="S222" i="46" s="1"/>
  <c r="F222" i="46"/>
  <c r="G222" i="46" s="1"/>
  <c r="U221" i="46"/>
  <c r="T221" i="46"/>
  <c r="H221" i="46"/>
  <c r="S221" i="46" s="1"/>
  <c r="F221" i="46"/>
  <c r="G221" i="46" s="1"/>
  <c r="U220" i="46"/>
  <c r="T220" i="46"/>
  <c r="H220" i="46"/>
  <c r="S220" i="46" s="1"/>
  <c r="F220" i="46"/>
  <c r="G220" i="46" s="1"/>
  <c r="U219" i="46"/>
  <c r="T219" i="46"/>
  <c r="H219" i="46"/>
  <c r="S219" i="46" s="1"/>
  <c r="F219" i="46"/>
  <c r="G219" i="46" s="1"/>
  <c r="U218" i="46"/>
  <c r="S218" i="46"/>
  <c r="U217" i="46"/>
  <c r="T217" i="46"/>
  <c r="H217" i="46"/>
  <c r="S217" i="46" s="1"/>
  <c r="F217" i="46"/>
  <c r="G217" i="46" s="1"/>
  <c r="U216" i="46"/>
  <c r="T216" i="46"/>
  <c r="H216" i="46"/>
  <c r="S216" i="46" s="1"/>
  <c r="G216" i="46"/>
  <c r="F216" i="46"/>
  <c r="U215" i="46"/>
  <c r="T215" i="46"/>
  <c r="H215" i="46"/>
  <c r="S215" i="46" s="1"/>
  <c r="F215" i="46"/>
  <c r="G215" i="46" s="1"/>
  <c r="U214" i="46"/>
  <c r="T214" i="46"/>
  <c r="H214" i="46"/>
  <c r="S214" i="46" s="1"/>
  <c r="F214" i="46"/>
  <c r="G214" i="46" s="1"/>
  <c r="U213" i="46"/>
  <c r="S213" i="46"/>
  <c r="U212" i="46"/>
  <c r="T212" i="46"/>
  <c r="H212" i="46"/>
  <c r="S212" i="46" s="1"/>
  <c r="F212" i="46"/>
  <c r="G212" i="46" s="1"/>
  <c r="U211" i="46"/>
  <c r="T211" i="46"/>
  <c r="H211" i="46"/>
  <c r="S211" i="46" s="1"/>
  <c r="G211" i="46"/>
  <c r="F211" i="46"/>
  <c r="U210" i="46"/>
  <c r="T210" i="46"/>
  <c r="H210" i="46"/>
  <c r="S210" i="46" s="1"/>
  <c r="F210" i="46"/>
  <c r="G210" i="46" s="1"/>
  <c r="U209" i="46"/>
  <c r="T209" i="46"/>
  <c r="H209" i="46"/>
  <c r="S209" i="46" s="1"/>
  <c r="F209" i="46"/>
  <c r="G209" i="46" s="1"/>
  <c r="U208" i="46"/>
  <c r="T208" i="46"/>
  <c r="H208" i="46"/>
  <c r="S208" i="46" s="1"/>
  <c r="F208" i="46"/>
  <c r="G208" i="46" s="1"/>
  <c r="U207" i="46"/>
  <c r="T207" i="46"/>
  <c r="H207" i="46"/>
  <c r="S207" i="46" s="1"/>
  <c r="F207" i="46"/>
  <c r="G207" i="46" s="1"/>
  <c r="U206" i="46"/>
  <c r="T206" i="46"/>
  <c r="H206" i="46"/>
  <c r="S206" i="46" s="1"/>
  <c r="F206" i="46"/>
  <c r="G206" i="46" s="1"/>
  <c r="U205" i="46"/>
  <c r="T205" i="46"/>
  <c r="H205" i="46"/>
  <c r="S205" i="46" s="1"/>
  <c r="F205" i="46"/>
  <c r="G205" i="46" s="1"/>
  <c r="U204" i="46"/>
  <c r="T204" i="46"/>
  <c r="H204" i="46"/>
  <c r="S204" i="46" s="1"/>
  <c r="G204" i="46"/>
  <c r="F204" i="46"/>
  <c r="U203" i="46"/>
  <c r="T203" i="46"/>
  <c r="H203" i="46"/>
  <c r="S203" i="46" s="1"/>
  <c r="G203" i="46"/>
  <c r="F203" i="46"/>
  <c r="U202" i="46"/>
  <c r="T202" i="46"/>
  <c r="H202" i="46"/>
  <c r="S202" i="46" s="1"/>
  <c r="F202" i="46"/>
  <c r="G202" i="46" s="1"/>
  <c r="U201" i="46"/>
  <c r="T201" i="46"/>
  <c r="H201" i="46"/>
  <c r="S201" i="46" s="1"/>
  <c r="F201" i="46"/>
  <c r="G201" i="46" s="1"/>
  <c r="U200" i="46"/>
  <c r="T200" i="46"/>
  <c r="H200" i="46"/>
  <c r="S200" i="46" s="1"/>
  <c r="F200" i="46"/>
  <c r="G200" i="46" s="1"/>
  <c r="U199" i="46"/>
  <c r="T199" i="46"/>
  <c r="H199" i="46"/>
  <c r="S199" i="46" s="1"/>
  <c r="F199" i="46"/>
  <c r="G199" i="46" s="1"/>
  <c r="U198" i="46"/>
  <c r="T198" i="46"/>
  <c r="H198" i="46"/>
  <c r="S198" i="46" s="1"/>
  <c r="F198" i="46"/>
  <c r="G198" i="46" s="1"/>
  <c r="U197" i="46"/>
  <c r="T197" i="46"/>
  <c r="H197" i="46"/>
  <c r="S197" i="46" s="1"/>
  <c r="F197" i="46"/>
  <c r="G197" i="46" s="1"/>
  <c r="U196" i="46"/>
  <c r="T196" i="46"/>
  <c r="H196" i="46"/>
  <c r="S196" i="46" s="1"/>
  <c r="G196" i="46"/>
  <c r="F196" i="46"/>
  <c r="U195" i="46"/>
  <c r="T195" i="46"/>
  <c r="H195" i="46"/>
  <c r="S195" i="46" s="1"/>
  <c r="F195" i="46"/>
  <c r="G195" i="46" s="1"/>
  <c r="U194" i="46"/>
  <c r="T194" i="46"/>
  <c r="H194" i="46"/>
  <c r="S194" i="46" s="1"/>
  <c r="F194" i="46"/>
  <c r="G194" i="46" s="1"/>
  <c r="U193" i="46"/>
  <c r="T193" i="46"/>
  <c r="H193" i="46"/>
  <c r="S193" i="46" s="1"/>
  <c r="F193" i="46"/>
  <c r="G193" i="46" s="1"/>
  <c r="U192" i="46"/>
  <c r="T192" i="46"/>
  <c r="H192" i="46"/>
  <c r="S192" i="46" s="1"/>
  <c r="F192" i="46"/>
  <c r="G192" i="46" s="1"/>
  <c r="U191" i="46"/>
  <c r="T191" i="46"/>
  <c r="H191" i="46"/>
  <c r="S191" i="46" s="1"/>
  <c r="F191" i="46"/>
  <c r="G191" i="46" s="1"/>
  <c r="U190" i="46"/>
  <c r="T190" i="46"/>
  <c r="H190" i="46"/>
  <c r="S190" i="46" s="1"/>
  <c r="G190" i="46"/>
  <c r="F190" i="46"/>
  <c r="U189" i="46"/>
  <c r="T189" i="46"/>
  <c r="H189" i="46"/>
  <c r="S189" i="46" s="1"/>
  <c r="F189" i="46"/>
  <c r="G189" i="46" s="1"/>
  <c r="U188" i="46"/>
  <c r="T188" i="46"/>
  <c r="H188" i="46"/>
  <c r="S188" i="46" s="1"/>
  <c r="F188" i="46"/>
  <c r="G188" i="46" s="1"/>
  <c r="U187" i="46"/>
  <c r="T187" i="46"/>
  <c r="H187" i="46"/>
  <c r="S187" i="46" s="1"/>
  <c r="F187" i="46"/>
  <c r="G187" i="46" s="1"/>
  <c r="U186" i="46"/>
  <c r="T186" i="46"/>
  <c r="H186" i="46"/>
  <c r="S186" i="46" s="1"/>
  <c r="F186" i="46"/>
  <c r="G186" i="46" s="1"/>
  <c r="U185" i="46"/>
  <c r="T185" i="46"/>
  <c r="H185" i="46"/>
  <c r="S185" i="46" s="1"/>
  <c r="G185" i="46"/>
  <c r="F185" i="46"/>
  <c r="U184" i="46"/>
  <c r="T184" i="46"/>
  <c r="H184" i="46"/>
  <c r="S184" i="46" s="1"/>
  <c r="F184" i="46"/>
  <c r="G184" i="46" s="1"/>
  <c r="U183" i="46"/>
  <c r="S183" i="46"/>
  <c r="U182" i="46"/>
  <c r="T182" i="46"/>
  <c r="S182" i="46"/>
  <c r="H182" i="46"/>
  <c r="F182" i="46"/>
  <c r="G182" i="46" s="1"/>
  <c r="U181" i="46"/>
  <c r="T181" i="46"/>
  <c r="H181" i="46"/>
  <c r="S181" i="46" s="1"/>
  <c r="F181" i="46"/>
  <c r="G181" i="46" s="1"/>
  <c r="U180" i="46"/>
  <c r="T180" i="46"/>
  <c r="H180" i="46"/>
  <c r="S180" i="46" s="1"/>
  <c r="F180" i="46"/>
  <c r="G180" i="46" s="1"/>
  <c r="U179" i="46"/>
  <c r="T179" i="46"/>
  <c r="H179" i="46"/>
  <c r="S179" i="46" s="1"/>
  <c r="G179" i="46"/>
  <c r="F179" i="46"/>
  <c r="U178" i="46"/>
  <c r="T178" i="46"/>
  <c r="H178" i="46"/>
  <c r="S178" i="46" s="1"/>
  <c r="F178" i="46"/>
  <c r="G178" i="46" s="1"/>
  <c r="U177" i="46"/>
  <c r="T177" i="46"/>
  <c r="H177" i="46"/>
  <c r="S177" i="46" s="1"/>
  <c r="F177" i="46"/>
  <c r="G177" i="46" s="1"/>
  <c r="U176" i="46"/>
  <c r="T176" i="46"/>
  <c r="H176" i="46"/>
  <c r="S176" i="46" s="1"/>
  <c r="F176" i="46"/>
  <c r="G176" i="46" s="1"/>
  <c r="U175" i="46"/>
  <c r="T175" i="46"/>
  <c r="H175" i="46"/>
  <c r="S175" i="46" s="1"/>
  <c r="F175" i="46"/>
  <c r="G175" i="46" s="1"/>
  <c r="U174" i="46"/>
  <c r="T174" i="46"/>
  <c r="H174" i="46"/>
  <c r="S174" i="46" s="1"/>
  <c r="F174" i="46"/>
  <c r="G174" i="46" s="1"/>
  <c r="U173" i="46"/>
  <c r="T173" i="46"/>
  <c r="H173" i="46"/>
  <c r="S173" i="46" s="1"/>
  <c r="F173" i="46"/>
  <c r="G173" i="46" s="1"/>
  <c r="U172" i="46"/>
  <c r="T172" i="46"/>
  <c r="H172" i="46"/>
  <c r="S172" i="46" s="1"/>
  <c r="G172" i="46"/>
  <c r="F172" i="46"/>
  <c r="U171" i="46"/>
  <c r="T171" i="46"/>
  <c r="H171" i="46"/>
  <c r="S171" i="46" s="1"/>
  <c r="F171" i="46"/>
  <c r="G171" i="46" s="1"/>
  <c r="U170" i="46"/>
  <c r="T170" i="46"/>
  <c r="H170" i="46"/>
  <c r="S170" i="46" s="1"/>
  <c r="F170" i="46"/>
  <c r="G170" i="46" s="1"/>
  <c r="U169" i="46"/>
  <c r="T169" i="46"/>
  <c r="H169" i="46"/>
  <c r="S169" i="46" s="1"/>
  <c r="F169" i="46"/>
  <c r="G169" i="46" s="1"/>
  <c r="U168" i="46"/>
  <c r="T168" i="46"/>
  <c r="H168" i="46"/>
  <c r="S168" i="46" s="1"/>
  <c r="G168" i="46"/>
  <c r="F168" i="46"/>
  <c r="U167" i="46"/>
  <c r="T167" i="46"/>
  <c r="H167" i="46"/>
  <c r="S167" i="46" s="1"/>
  <c r="F167" i="46"/>
  <c r="G167" i="46" s="1"/>
  <c r="U166" i="46"/>
  <c r="T166" i="46"/>
  <c r="H166" i="46"/>
  <c r="S166" i="46" s="1"/>
  <c r="F166" i="46"/>
  <c r="G166" i="46" s="1"/>
  <c r="U165" i="46"/>
  <c r="T165" i="46"/>
  <c r="H165" i="46"/>
  <c r="S165" i="46" s="1"/>
  <c r="F165" i="46"/>
  <c r="G165" i="46" s="1"/>
  <c r="U164" i="46"/>
  <c r="T164" i="46"/>
  <c r="H164" i="46"/>
  <c r="S164" i="46" s="1"/>
  <c r="F164" i="46"/>
  <c r="G164" i="46" s="1"/>
  <c r="U163" i="46"/>
  <c r="T163" i="46"/>
  <c r="H163" i="46"/>
  <c r="S163" i="46" s="1"/>
  <c r="F163" i="46"/>
  <c r="G163" i="46" s="1"/>
  <c r="U162" i="46"/>
  <c r="T162" i="46"/>
  <c r="H162" i="46"/>
  <c r="S162" i="46" s="1"/>
  <c r="F162" i="46"/>
  <c r="G162" i="46" s="1"/>
  <c r="U161" i="46"/>
  <c r="T161" i="46"/>
  <c r="H161" i="46"/>
  <c r="S161" i="46" s="1"/>
  <c r="G161" i="46"/>
  <c r="F161" i="46"/>
  <c r="U160" i="46"/>
  <c r="T160" i="46"/>
  <c r="H160" i="46"/>
  <c r="S160" i="46" s="1"/>
  <c r="F160" i="46"/>
  <c r="G160" i="46" s="1"/>
  <c r="U159" i="46"/>
  <c r="T159" i="46"/>
  <c r="H159" i="46"/>
  <c r="S159" i="46" s="1"/>
  <c r="F159" i="46"/>
  <c r="G159" i="46" s="1"/>
  <c r="U158" i="46"/>
  <c r="T158" i="46"/>
  <c r="H158" i="46"/>
  <c r="S158" i="46" s="1"/>
  <c r="G158" i="46"/>
  <c r="F158" i="46"/>
  <c r="U157" i="46"/>
  <c r="T157" i="46"/>
  <c r="H157" i="46"/>
  <c r="S157" i="46" s="1"/>
  <c r="F157" i="46"/>
  <c r="G157" i="46" s="1"/>
  <c r="U156" i="46"/>
  <c r="T156" i="46"/>
  <c r="H156" i="46"/>
  <c r="S156" i="46" s="1"/>
  <c r="F156" i="46"/>
  <c r="G156" i="46" s="1"/>
  <c r="U155" i="46"/>
  <c r="T155" i="46"/>
  <c r="H155" i="46"/>
  <c r="S155" i="46" s="1"/>
  <c r="F155" i="46"/>
  <c r="G155" i="46" s="1"/>
  <c r="U154" i="46"/>
  <c r="T154" i="46"/>
  <c r="H154" i="46"/>
  <c r="S154" i="46" s="1"/>
  <c r="F154" i="46"/>
  <c r="G154" i="46" s="1"/>
  <c r="U153" i="46"/>
  <c r="T153" i="46"/>
  <c r="H153" i="46"/>
  <c r="S153" i="46" s="1"/>
  <c r="F153" i="46"/>
  <c r="G153" i="46" s="1"/>
  <c r="U152" i="46"/>
  <c r="T152" i="46"/>
  <c r="H152" i="46"/>
  <c r="S152" i="46" s="1"/>
  <c r="F152" i="46"/>
  <c r="G152" i="46" s="1"/>
  <c r="U151" i="46"/>
  <c r="T151" i="46"/>
  <c r="H151" i="46"/>
  <c r="S151" i="46" s="1"/>
  <c r="F151" i="46"/>
  <c r="G151" i="46" s="1"/>
  <c r="U150" i="46"/>
  <c r="T150" i="46"/>
  <c r="H150" i="46"/>
  <c r="S150" i="46" s="1"/>
  <c r="F150" i="46"/>
  <c r="G150" i="46" s="1"/>
  <c r="U149" i="46"/>
  <c r="T149" i="46"/>
  <c r="H149" i="46"/>
  <c r="S149" i="46" s="1"/>
  <c r="F149" i="46"/>
  <c r="G149" i="46" s="1"/>
  <c r="U148" i="46"/>
  <c r="T148" i="46"/>
  <c r="H148" i="46"/>
  <c r="S148" i="46" s="1"/>
  <c r="F148" i="46"/>
  <c r="G148" i="46" s="1"/>
  <c r="U147" i="46"/>
  <c r="T147" i="46"/>
  <c r="H147" i="46"/>
  <c r="S147" i="46" s="1"/>
  <c r="F147" i="46"/>
  <c r="G147" i="46" s="1"/>
  <c r="U146" i="46"/>
  <c r="T146" i="46"/>
  <c r="H146" i="46"/>
  <c r="S146" i="46" s="1"/>
  <c r="F146" i="46"/>
  <c r="G146" i="46" s="1"/>
  <c r="U145" i="46"/>
  <c r="T145" i="46"/>
  <c r="H145" i="46"/>
  <c r="S145" i="46" s="1"/>
  <c r="G145" i="46"/>
  <c r="F145" i="46"/>
  <c r="U144" i="46"/>
  <c r="T144" i="46"/>
  <c r="H144" i="46"/>
  <c r="S144" i="46" s="1"/>
  <c r="F144" i="46"/>
  <c r="G144" i="46" s="1"/>
  <c r="U143" i="46"/>
  <c r="T143" i="46"/>
  <c r="H143" i="46"/>
  <c r="S143" i="46" s="1"/>
  <c r="F143" i="46"/>
  <c r="G143" i="46" s="1"/>
  <c r="U142" i="46"/>
  <c r="T142" i="46"/>
  <c r="H142" i="46"/>
  <c r="S142" i="46" s="1"/>
  <c r="F142" i="46"/>
  <c r="G142" i="46" s="1"/>
  <c r="U141" i="46"/>
  <c r="T141" i="46"/>
  <c r="H141" i="46"/>
  <c r="S141" i="46" s="1"/>
  <c r="F141" i="46"/>
  <c r="G141" i="46" s="1"/>
  <c r="U140" i="46"/>
  <c r="T140" i="46"/>
  <c r="H140" i="46"/>
  <c r="S140" i="46" s="1"/>
  <c r="F140" i="46"/>
  <c r="G140" i="46" s="1"/>
  <c r="U139" i="46"/>
  <c r="T139" i="46"/>
  <c r="H139" i="46"/>
  <c r="S139" i="46" s="1"/>
  <c r="F139" i="46"/>
  <c r="G139" i="46" s="1"/>
  <c r="U138" i="46"/>
  <c r="T138" i="46"/>
  <c r="H138" i="46"/>
  <c r="S138" i="46" s="1"/>
  <c r="G138" i="46"/>
  <c r="F138" i="46"/>
  <c r="U137" i="46"/>
  <c r="T137" i="46"/>
  <c r="H137" i="46"/>
  <c r="S137" i="46" s="1"/>
  <c r="F137" i="46"/>
  <c r="G137" i="46" s="1"/>
  <c r="U136" i="46"/>
  <c r="T136" i="46"/>
  <c r="H136" i="46"/>
  <c r="S136" i="46" s="1"/>
  <c r="F136" i="46"/>
  <c r="G136" i="46" s="1"/>
  <c r="U135" i="46"/>
  <c r="T135" i="46"/>
  <c r="H135" i="46"/>
  <c r="S135" i="46" s="1"/>
  <c r="F135" i="46"/>
  <c r="G135" i="46" s="1"/>
  <c r="U134" i="46"/>
  <c r="T134" i="46"/>
  <c r="H134" i="46"/>
  <c r="S134" i="46" s="1"/>
  <c r="F134" i="46"/>
  <c r="G134" i="46" s="1"/>
  <c r="U133" i="46"/>
  <c r="T133" i="46"/>
  <c r="H133" i="46"/>
  <c r="S133" i="46" s="1"/>
  <c r="F133" i="46"/>
  <c r="G133" i="46" s="1"/>
  <c r="U132" i="46"/>
  <c r="T132" i="46"/>
  <c r="H132" i="46"/>
  <c r="S132" i="46" s="1"/>
  <c r="F132" i="46"/>
  <c r="G132" i="46" s="1"/>
  <c r="U131" i="46"/>
  <c r="T131" i="46"/>
  <c r="H131" i="46"/>
  <c r="S131" i="46" s="1"/>
  <c r="F131" i="46"/>
  <c r="G131" i="46" s="1"/>
  <c r="U130" i="46"/>
  <c r="T130" i="46"/>
  <c r="H130" i="46"/>
  <c r="S130" i="46" s="1"/>
  <c r="G130" i="46"/>
  <c r="F130" i="46"/>
  <c r="U129" i="46"/>
  <c r="T129" i="46"/>
  <c r="H129" i="46"/>
  <c r="S129" i="46" s="1"/>
  <c r="F129" i="46"/>
  <c r="G129" i="46" s="1"/>
  <c r="U128" i="46"/>
  <c r="T128" i="46"/>
  <c r="H128" i="46"/>
  <c r="S128" i="46" s="1"/>
  <c r="F128" i="46"/>
  <c r="G128" i="46" s="1"/>
  <c r="U127" i="46"/>
  <c r="T127" i="46"/>
  <c r="H127" i="46"/>
  <c r="S127" i="46" s="1"/>
  <c r="F127" i="46"/>
  <c r="G127" i="46" s="1"/>
  <c r="U126" i="46"/>
  <c r="T126" i="46"/>
  <c r="H126" i="46"/>
  <c r="S126" i="46" s="1"/>
  <c r="F126" i="46"/>
  <c r="G126" i="46" s="1"/>
  <c r="U125" i="46"/>
  <c r="T125" i="46"/>
  <c r="H125" i="46"/>
  <c r="S125" i="46" s="1"/>
  <c r="F125" i="46"/>
  <c r="G125" i="46" s="1"/>
  <c r="U124" i="46"/>
  <c r="T124" i="46"/>
  <c r="H124" i="46"/>
  <c r="S124" i="46" s="1"/>
  <c r="F124" i="46"/>
  <c r="G124" i="46" s="1"/>
  <c r="U123" i="46"/>
  <c r="T123" i="46"/>
  <c r="H123" i="46"/>
  <c r="S123" i="46" s="1"/>
  <c r="G123" i="46"/>
  <c r="F123" i="46"/>
  <c r="U122" i="46"/>
  <c r="T122" i="46"/>
  <c r="H122" i="46"/>
  <c r="S122" i="46" s="1"/>
  <c r="F122" i="46"/>
  <c r="G122" i="46" s="1"/>
  <c r="U121" i="46"/>
  <c r="T121" i="46"/>
  <c r="H121" i="46"/>
  <c r="S121" i="46" s="1"/>
  <c r="F121" i="46"/>
  <c r="G121" i="46" s="1"/>
  <c r="U120" i="46"/>
  <c r="T120" i="46"/>
  <c r="H120" i="46"/>
  <c r="S120" i="46" s="1"/>
  <c r="F120" i="46"/>
  <c r="G120" i="46" s="1"/>
  <c r="U119" i="46"/>
  <c r="T119" i="46"/>
  <c r="H119" i="46"/>
  <c r="S119" i="46" s="1"/>
  <c r="G119" i="46"/>
  <c r="F119" i="46"/>
  <c r="U118" i="46"/>
  <c r="T118" i="46"/>
  <c r="H118" i="46"/>
  <c r="S118" i="46" s="1"/>
  <c r="F118" i="46"/>
  <c r="G118" i="46" s="1"/>
  <c r="U117" i="46"/>
  <c r="T117" i="46"/>
  <c r="H117" i="46"/>
  <c r="S117" i="46" s="1"/>
  <c r="F117" i="46"/>
  <c r="G117" i="46" s="1"/>
  <c r="U116" i="46"/>
  <c r="T116" i="46"/>
  <c r="H116" i="46"/>
  <c r="S116" i="46" s="1"/>
  <c r="F116" i="46"/>
  <c r="G116" i="46" s="1"/>
  <c r="U115" i="46"/>
  <c r="T115" i="46"/>
  <c r="H115" i="46"/>
  <c r="S115" i="46" s="1"/>
  <c r="F115" i="46"/>
  <c r="G115" i="46" s="1"/>
  <c r="U114" i="46"/>
  <c r="T114" i="46"/>
  <c r="H114" i="46"/>
  <c r="S114" i="46" s="1"/>
  <c r="F114" i="46"/>
  <c r="G114" i="46" s="1"/>
  <c r="U113" i="46"/>
  <c r="T113" i="46"/>
  <c r="H113" i="46"/>
  <c r="S113" i="46" s="1"/>
  <c r="F113" i="46"/>
  <c r="G113" i="46" s="1"/>
  <c r="U112" i="46"/>
  <c r="T112" i="46"/>
  <c r="H112" i="46"/>
  <c r="S112" i="46" s="1"/>
  <c r="G112" i="46"/>
  <c r="F112" i="46"/>
  <c r="U111" i="46"/>
  <c r="T111" i="46"/>
  <c r="H111" i="46"/>
  <c r="S111" i="46" s="1"/>
  <c r="F111" i="46"/>
  <c r="G111" i="46" s="1"/>
  <c r="U110" i="46"/>
  <c r="T110" i="46"/>
  <c r="H110" i="46"/>
  <c r="S110" i="46" s="1"/>
  <c r="F110" i="46"/>
  <c r="G110" i="46" s="1"/>
  <c r="U109" i="46"/>
  <c r="T109" i="46"/>
  <c r="H109" i="46"/>
  <c r="S109" i="46" s="1"/>
  <c r="G109" i="46"/>
  <c r="F109" i="46"/>
  <c r="U108" i="46"/>
  <c r="T108" i="46"/>
  <c r="H108" i="46"/>
  <c r="S108" i="46" s="1"/>
  <c r="F108" i="46"/>
  <c r="G108" i="46" s="1"/>
  <c r="U107" i="46"/>
  <c r="S107" i="46"/>
  <c r="U106" i="46"/>
  <c r="T106" i="46"/>
  <c r="H106" i="46"/>
  <c r="S106" i="46" s="1"/>
  <c r="F106" i="46"/>
  <c r="G106" i="46" s="1"/>
  <c r="U105" i="46"/>
  <c r="T105" i="46"/>
  <c r="H105" i="46"/>
  <c r="S105" i="46" s="1"/>
  <c r="F105" i="46"/>
  <c r="G105" i="46" s="1"/>
  <c r="U104" i="46"/>
  <c r="T104" i="46"/>
  <c r="H104" i="46"/>
  <c r="S104" i="46" s="1"/>
  <c r="F104" i="46"/>
  <c r="G104" i="46" s="1"/>
  <c r="U103" i="46"/>
  <c r="T103" i="46"/>
  <c r="H103" i="46"/>
  <c r="S103" i="46" s="1"/>
  <c r="F103" i="46"/>
  <c r="G103" i="46" s="1"/>
  <c r="U102" i="46"/>
  <c r="T102" i="46"/>
  <c r="H102" i="46"/>
  <c r="S102" i="46" s="1"/>
  <c r="G102" i="46"/>
  <c r="F102" i="46"/>
  <c r="U101" i="46"/>
  <c r="T101" i="46"/>
  <c r="H101" i="46"/>
  <c r="S101" i="46" s="1"/>
  <c r="F101" i="46"/>
  <c r="G101" i="46" s="1"/>
  <c r="U100" i="46"/>
  <c r="T100" i="46"/>
  <c r="H100" i="46"/>
  <c r="S100" i="46" s="1"/>
  <c r="F100" i="46"/>
  <c r="G100" i="46" s="1"/>
  <c r="U99" i="46"/>
  <c r="T99" i="46"/>
  <c r="H99" i="46"/>
  <c r="S99" i="46" s="1"/>
  <c r="F99" i="46"/>
  <c r="G99" i="46" s="1"/>
  <c r="U98" i="46"/>
  <c r="T98" i="46"/>
  <c r="H98" i="46"/>
  <c r="S98" i="46" s="1"/>
  <c r="F98" i="46"/>
  <c r="G98" i="46" s="1"/>
  <c r="U97" i="46"/>
  <c r="T97" i="46"/>
  <c r="H97" i="46"/>
  <c r="S97" i="46" s="1"/>
  <c r="F97" i="46"/>
  <c r="G97" i="46" s="1"/>
  <c r="U96" i="46"/>
  <c r="T96" i="46"/>
  <c r="H96" i="46"/>
  <c r="S96" i="46" s="1"/>
  <c r="F96" i="46"/>
  <c r="G96" i="46" s="1"/>
  <c r="U95" i="46"/>
  <c r="T95" i="46"/>
  <c r="H95" i="46"/>
  <c r="S95" i="46" s="1"/>
  <c r="F95" i="46"/>
  <c r="G95" i="46" s="1"/>
  <c r="U94" i="46"/>
  <c r="T94" i="46"/>
  <c r="H94" i="46"/>
  <c r="S94" i="46" s="1"/>
  <c r="F94" i="46"/>
  <c r="G94" i="46" s="1"/>
  <c r="U93" i="46"/>
  <c r="T93" i="46"/>
  <c r="H93" i="46"/>
  <c r="S93" i="46" s="1"/>
  <c r="F93" i="46"/>
  <c r="G93" i="46" s="1"/>
  <c r="U92" i="46"/>
  <c r="S92" i="46"/>
  <c r="U91" i="46"/>
  <c r="T91" i="46"/>
  <c r="H91" i="46"/>
  <c r="S91" i="46" s="1"/>
  <c r="F91" i="46"/>
  <c r="G91" i="46" s="1"/>
  <c r="U90" i="46"/>
  <c r="T90" i="46"/>
  <c r="H90" i="46"/>
  <c r="S90" i="46" s="1"/>
  <c r="G90" i="46"/>
  <c r="F90" i="46"/>
  <c r="U89" i="46"/>
  <c r="T89" i="46"/>
  <c r="H89" i="46"/>
  <c r="S89" i="46" s="1"/>
  <c r="G89" i="46"/>
  <c r="F89" i="46"/>
  <c r="U88" i="46"/>
  <c r="T88" i="46"/>
  <c r="H88" i="46"/>
  <c r="S88" i="46" s="1"/>
  <c r="F88" i="46"/>
  <c r="G88" i="46" s="1"/>
  <c r="U87" i="46"/>
  <c r="T87" i="46"/>
  <c r="H87" i="46"/>
  <c r="S87" i="46" s="1"/>
  <c r="F87" i="46"/>
  <c r="G87" i="46" s="1"/>
  <c r="U86" i="46"/>
  <c r="T86" i="46"/>
  <c r="H86" i="46"/>
  <c r="S86" i="46" s="1"/>
  <c r="F86" i="46"/>
  <c r="G86" i="46" s="1"/>
  <c r="U85" i="46"/>
  <c r="T85" i="46"/>
  <c r="H85" i="46"/>
  <c r="S85" i="46" s="1"/>
  <c r="F85" i="46"/>
  <c r="G85" i="46" s="1"/>
  <c r="U84" i="46"/>
  <c r="S84" i="46"/>
  <c r="U83" i="46"/>
  <c r="T83" i="46"/>
  <c r="H83" i="46"/>
  <c r="S83" i="46" s="1"/>
  <c r="F83" i="46"/>
  <c r="G83" i="46" s="1"/>
  <c r="U82" i="46"/>
  <c r="T82" i="46"/>
  <c r="H82" i="46"/>
  <c r="S82" i="46" s="1"/>
  <c r="G82" i="46"/>
  <c r="F82" i="46"/>
  <c r="U81" i="46"/>
  <c r="T81" i="46"/>
  <c r="H81" i="46"/>
  <c r="S81" i="46" s="1"/>
  <c r="F81" i="46"/>
  <c r="G81" i="46" s="1"/>
  <c r="U80" i="46"/>
  <c r="T80" i="46"/>
  <c r="H80" i="46"/>
  <c r="S80" i="46" s="1"/>
  <c r="F80" i="46"/>
  <c r="G80" i="46" s="1"/>
  <c r="U79" i="46"/>
  <c r="T79" i="46"/>
  <c r="H79" i="46"/>
  <c r="S79" i="46" s="1"/>
  <c r="F79" i="46"/>
  <c r="G79" i="46" s="1"/>
  <c r="U78" i="46"/>
  <c r="T78" i="46"/>
  <c r="H78" i="46"/>
  <c r="S78" i="46" s="1"/>
  <c r="F78" i="46"/>
  <c r="G78" i="46" s="1"/>
  <c r="U77" i="46"/>
  <c r="T77" i="46"/>
  <c r="H77" i="46"/>
  <c r="S77" i="46" s="1"/>
  <c r="F77" i="46"/>
  <c r="G77" i="46" s="1"/>
  <c r="U76" i="46"/>
  <c r="T76" i="46"/>
  <c r="H76" i="46"/>
  <c r="S76" i="46" s="1"/>
  <c r="F76" i="46"/>
  <c r="G76" i="46" s="1"/>
  <c r="U75" i="46"/>
  <c r="T75" i="46"/>
  <c r="H75" i="46"/>
  <c r="S75" i="46" s="1"/>
  <c r="G75" i="46"/>
  <c r="F75" i="46"/>
  <c r="U74" i="46"/>
  <c r="T74" i="46"/>
  <c r="H74" i="46"/>
  <c r="S74" i="46" s="1"/>
  <c r="F74" i="46"/>
  <c r="G74" i="46" s="1"/>
  <c r="U73" i="46"/>
  <c r="T73" i="46"/>
  <c r="H73" i="46"/>
  <c r="S73" i="46" s="1"/>
  <c r="F73" i="46"/>
  <c r="G73" i="46" s="1"/>
  <c r="U72" i="46"/>
  <c r="T72" i="46"/>
  <c r="H72" i="46"/>
  <c r="S72" i="46" s="1"/>
  <c r="F72" i="46"/>
  <c r="G72" i="46" s="1"/>
  <c r="U71" i="46"/>
  <c r="T71" i="46"/>
  <c r="H71" i="46"/>
  <c r="S71" i="46" s="1"/>
  <c r="F71" i="46"/>
  <c r="G71" i="46" s="1"/>
  <c r="U70" i="46"/>
  <c r="T70" i="46"/>
  <c r="H70" i="46"/>
  <c r="S70" i="46" s="1"/>
  <c r="F70" i="46"/>
  <c r="G70" i="46" s="1"/>
  <c r="U69" i="46"/>
  <c r="T69" i="46"/>
  <c r="H69" i="46"/>
  <c r="S69" i="46" s="1"/>
  <c r="F69" i="46"/>
  <c r="G69" i="46" s="1"/>
  <c r="U68" i="46"/>
  <c r="T68" i="46"/>
  <c r="H68" i="46"/>
  <c r="S68" i="46" s="1"/>
  <c r="F68" i="46"/>
  <c r="G68" i="46" s="1"/>
  <c r="U67" i="46"/>
  <c r="T67" i="46"/>
  <c r="H67" i="46"/>
  <c r="S67" i="46" s="1"/>
  <c r="F67" i="46"/>
  <c r="G67" i="46" s="1"/>
  <c r="U66" i="46"/>
  <c r="T66" i="46"/>
  <c r="H66" i="46"/>
  <c r="S66" i="46" s="1"/>
  <c r="F66" i="46"/>
  <c r="G66" i="46" s="1"/>
  <c r="U65" i="46"/>
  <c r="T65" i="46"/>
  <c r="H65" i="46"/>
  <c r="S65" i="46" s="1"/>
  <c r="F65" i="46"/>
  <c r="G65" i="46" s="1"/>
  <c r="U64" i="46"/>
  <c r="T64" i="46"/>
  <c r="H64" i="46"/>
  <c r="S64" i="46" s="1"/>
  <c r="F64" i="46"/>
  <c r="G64" i="46" s="1"/>
  <c r="U63" i="46"/>
  <c r="T63" i="46"/>
  <c r="H63" i="46"/>
  <c r="S63" i="46" s="1"/>
  <c r="F63" i="46"/>
  <c r="G63" i="46" s="1"/>
  <c r="U62" i="46"/>
  <c r="T62" i="46"/>
  <c r="H62" i="46"/>
  <c r="S62" i="46" s="1"/>
  <c r="F62" i="46"/>
  <c r="G62" i="46" s="1"/>
  <c r="U61" i="46"/>
  <c r="S61" i="46"/>
  <c r="U60" i="46"/>
  <c r="T60" i="46"/>
  <c r="H60" i="46"/>
  <c r="S60" i="46" s="1"/>
  <c r="F60" i="46"/>
  <c r="G60" i="46" s="1"/>
  <c r="U59" i="46"/>
  <c r="T59" i="46"/>
  <c r="H59" i="46"/>
  <c r="S59" i="46" s="1"/>
  <c r="F59" i="46"/>
  <c r="G59" i="46" s="1"/>
  <c r="U58" i="46"/>
  <c r="T58" i="46"/>
  <c r="H58" i="46"/>
  <c r="S58" i="46" s="1"/>
  <c r="F58" i="46"/>
  <c r="G58" i="46" s="1"/>
  <c r="U57" i="46"/>
  <c r="T57" i="46"/>
  <c r="H57" i="46"/>
  <c r="S57" i="46" s="1"/>
  <c r="F57" i="46"/>
  <c r="G57" i="46" s="1"/>
  <c r="U56" i="46"/>
  <c r="T56" i="46"/>
  <c r="H56" i="46"/>
  <c r="S56" i="46" s="1"/>
  <c r="G56" i="46"/>
  <c r="F56" i="46"/>
  <c r="U55" i="46"/>
  <c r="T55" i="46"/>
  <c r="H55" i="46"/>
  <c r="S55" i="46" s="1"/>
  <c r="F55" i="46"/>
  <c r="G55" i="46" s="1"/>
  <c r="U54" i="46"/>
  <c r="T54" i="46"/>
  <c r="H54" i="46"/>
  <c r="S54" i="46" s="1"/>
  <c r="F54" i="46"/>
  <c r="G54" i="46" s="1"/>
  <c r="U53" i="46"/>
  <c r="T53" i="46"/>
  <c r="H53" i="46"/>
  <c r="S53" i="46" s="1"/>
  <c r="F53" i="46"/>
  <c r="G53" i="46" s="1"/>
  <c r="U52" i="46"/>
  <c r="T52" i="46"/>
  <c r="H52" i="46"/>
  <c r="S52" i="46" s="1"/>
  <c r="F52" i="46"/>
  <c r="G52" i="46" s="1"/>
  <c r="U51" i="46"/>
  <c r="T51" i="46"/>
  <c r="H51" i="46"/>
  <c r="S51" i="46" s="1"/>
  <c r="F51" i="46"/>
  <c r="G51" i="46" s="1"/>
  <c r="U50" i="46"/>
  <c r="T50" i="46"/>
  <c r="H50" i="46"/>
  <c r="S50" i="46" s="1"/>
  <c r="F50" i="46"/>
  <c r="G50" i="46" s="1"/>
  <c r="U49" i="46"/>
  <c r="T49" i="46"/>
  <c r="H49" i="46"/>
  <c r="S49" i="46" s="1"/>
  <c r="G49" i="46"/>
  <c r="F49" i="46"/>
  <c r="U48" i="46"/>
  <c r="T48" i="46"/>
  <c r="H48" i="46"/>
  <c r="S48" i="46" s="1"/>
  <c r="F48" i="46"/>
  <c r="G48" i="46" s="1"/>
  <c r="U47" i="46"/>
  <c r="T47" i="46"/>
  <c r="H47" i="46"/>
  <c r="S47" i="46" s="1"/>
  <c r="F47" i="46"/>
  <c r="G47" i="46" s="1"/>
  <c r="U46" i="46"/>
  <c r="T46" i="46"/>
  <c r="H46" i="46"/>
  <c r="S46" i="46" s="1"/>
  <c r="F46" i="46"/>
  <c r="G46" i="46" s="1"/>
  <c r="U45" i="46"/>
  <c r="T45" i="46"/>
  <c r="H45" i="46"/>
  <c r="S45" i="46" s="1"/>
  <c r="F45" i="46"/>
  <c r="G45" i="46" s="1"/>
  <c r="U44" i="46"/>
  <c r="T44" i="46"/>
  <c r="H44" i="46"/>
  <c r="S44" i="46" s="1"/>
  <c r="F44" i="46"/>
  <c r="G44" i="46" s="1"/>
  <c r="U43" i="46"/>
  <c r="T43" i="46"/>
  <c r="H43" i="46"/>
  <c r="S43" i="46" s="1"/>
  <c r="F43" i="46"/>
  <c r="G43" i="46" s="1"/>
  <c r="U42" i="46"/>
  <c r="T42" i="46"/>
  <c r="H42" i="46"/>
  <c r="S42" i="46" s="1"/>
  <c r="F42" i="46"/>
  <c r="G42" i="46" s="1"/>
  <c r="U41" i="46"/>
  <c r="T41" i="46"/>
  <c r="H41" i="46"/>
  <c r="S41" i="46" s="1"/>
  <c r="G41" i="46"/>
  <c r="F41" i="46"/>
  <c r="U40" i="46"/>
  <c r="T40" i="46"/>
  <c r="H40" i="46"/>
  <c r="S40" i="46" s="1"/>
  <c r="F40" i="46"/>
  <c r="G40" i="46" s="1"/>
  <c r="U39" i="46"/>
  <c r="T39" i="46"/>
  <c r="H39" i="46"/>
  <c r="S39" i="46" s="1"/>
  <c r="F39" i="46"/>
  <c r="G39" i="46" s="1"/>
  <c r="U38" i="46"/>
  <c r="T38" i="46"/>
  <c r="H38" i="46"/>
  <c r="S38" i="46" s="1"/>
  <c r="F38" i="46"/>
  <c r="G38" i="46" s="1"/>
  <c r="U37" i="46"/>
  <c r="T37" i="46"/>
  <c r="H37" i="46"/>
  <c r="S37" i="46" s="1"/>
  <c r="F37" i="46"/>
  <c r="G37" i="46" s="1"/>
  <c r="U36" i="46"/>
  <c r="T36" i="46"/>
  <c r="H36" i="46"/>
  <c r="S36" i="46" s="1"/>
  <c r="F36" i="46"/>
  <c r="G36" i="46" s="1"/>
  <c r="U35" i="46"/>
  <c r="S35" i="46"/>
  <c r="U34" i="46"/>
  <c r="T34" i="46"/>
  <c r="H34" i="46"/>
  <c r="S34" i="46" s="1"/>
  <c r="G34" i="46"/>
  <c r="F34" i="46"/>
  <c r="U33" i="46"/>
  <c r="T33" i="46"/>
  <c r="H33" i="46"/>
  <c r="S33" i="46" s="1"/>
  <c r="F33" i="46"/>
  <c r="G33" i="46" s="1"/>
  <c r="U32" i="46"/>
  <c r="T32" i="46"/>
  <c r="H32" i="46"/>
  <c r="S32" i="46" s="1"/>
  <c r="G32" i="46"/>
  <c r="F32" i="46"/>
  <c r="U31" i="46"/>
  <c r="T31" i="46"/>
  <c r="H31" i="46"/>
  <c r="S31" i="46" s="1"/>
  <c r="F31" i="46"/>
  <c r="G31" i="46" s="1"/>
  <c r="U30" i="46"/>
  <c r="T30" i="46"/>
  <c r="H30" i="46"/>
  <c r="S30" i="46" s="1"/>
  <c r="F30" i="46"/>
  <c r="G30" i="46" s="1"/>
  <c r="U29" i="46"/>
  <c r="T29" i="46"/>
  <c r="H29" i="46"/>
  <c r="S29" i="46" s="1"/>
  <c r="F29" i="46"/>
  <c r="G29" i="46" s="1"/>
  <c r="U28" i="46"/>
  <c r="T28" i="46"/>
  <c r="H28" i="46"/>
  <c r="S28" i="46" s="1"/>
  <c r="F28" i="46"/>
  <c r="G28" i="46" s="1"/>
  <c r="U27" i="46"/>
  <c r="T27" i="46"/>
  <c r="H27" i="46"/>
  <c r="S27" i="46" s="1"/>
  <c r="F27" i="46"/>
  <c r="G27" i="46" s="1"/>
  <c r="U26" i="46"/>
  <c r="T26" i="46"/>
  <c r="H26" i="46"/>
  <c r="S26" i="46" s="1"/>
  <c r="F26" i="46"/>
  <c r="G26" i="46" s="1"/>
  <c r="U25" i="46"/>
  <c r="T25" i="46"/>
  <c r="H25" i="46"/>
  <c r="S25" i="46" s="1"/>
  <c r="G25" i="46"/>
  <c r="F25" i="46"/>
  <c r="U24" i="46"/>
  <c r="S24" i="46"/>
  <c r="H23" i="46"/>
  <c r="S23" i="46" s="1"/>
  <c r="G23" i="46"/>
  <c r="U22" i="46"/>
  <c r="T22" i="46"/>
  <c r="H22" i="46"/>
  <c r="S22" i="46" s="1"/>
  <c r="G22" i="46"/>
  <c r="F22" i="46"/>
  <c r="S21" i="46"/>
  <c r="H21" i="46"/>
  <c r="G21" i="46"/>
  <c r="U20" i="46"/>
  <c r="T20" i="46"/>
  <c r="H20" i="46"/>
  <c r="S20" i="46" s="1"/>
  <c r="F20" i="46"/>
  <c r="G20" i="46" s="1"/>
  <c r="U19" i="46"/>
  <c r="T19" i="46"/>
  <c r="H19" i="46"/>
  <c r="S19" i="46" s="1"/>
  <c r="F19" i="46"/>
  <c r="G19" i="46" s="1"/>
  <c r="U18" i="46"/>
  <c r="S18" i="46"/>
  <c r="U17" i="46"/>
  <c r="T17" i="46"/>
  <c r="H17" i="46"/>
  <c r="S17" i="46" s="1"/>
  <c r="F17" i="46"/>
  <c r="G17" i="46" s="1"/>
  <c r="R16" i="46"/>
  <c r="R6" i="46" s="1"/>
  <c r="Q16" i="46"/>
  <c r="Q6" i="46" s="1"/>
  <c r="P16" i="46"/>
  <c r="P6" i="46" s="1"/>
  <c r="O16" i="46"/>
  <c r="O6" i="46" s="1"/>
  <c r="N16" i="46"/>
  <c r="N6" i="46" s="1"/>
  <c r="M16" i="46"/>
  <c r="M6" i="46" s="1"/>
  <c r="L16" i="46"/>
  <c r="L6" i="46" s="1"/>
  <c r="K16" i="46"/>
  <c r="K6" i="46" s="1"/>
  <c r="J16" i="46"/>
  <c r="J6" i="46" s="1"/>
  <c r="I16" i="46"/>
  <c r="I6" i="46" s="1"/>
  <c r="G16" i="46"/>
  <c r="F16" i="46"/>
  <c r="H15" i="46"/>
  <c r="S15" i="46" s="1"/>
  <c r="G15" i="46"/>
  <c r="U14" i="46"/>
  <c r="T14" i="46"/>
  <c r="H14" i="46"/>
  <c r="S14" i="46" s="1"/>
  <c r="G14" i="46"/>
  <c r="F14" i="46"/>
  <c r="S13" i="46"/>
  <c r="H13" i="46"/>
  <c r="G13" i="46"/>
  <c r="U12" i="46"/>
  <c r="T12" i="46"/>
  <c r="H12" i="46"/>
  <c r="S12" i="46" s="1"/>
  <c r="F12" i="46"/>
  <c r="G12" i="46" s="1"/>
  <c r="U11" i="46"/>
  <c r="T11" i="46"/>
  <c r="S11" i="46"/>
  <c r="H11" i="46"/>
  <c r="F11" i="46"/>
  <c r="G11" i="46" s="1"/>
  <c r="U10" i="46"/>
  <c r="T10" i="46"/>
  <c r="S10" i="46"/>
  <c r="H10" i="46"/>
  <c r="F10" i="46"/>
  <c r="G10" i="46" s="1"/>
  <c r="U9" i="46"/>
  <c r="T9" i="46"/>
  <c r="H9" i="46"/>
  <c r="S9" i="46" s="1"/>
  <c r="F9" i="46"/>
  <c r="G9" i="46" s="1"/>
  <c r="U8" i="46"/>
  <c r="S8" i="46"/>
  <c r="U491" i="45"/>
  <c r="U490" i="45"/>
  <c r="T490" i="45"/>
  <c r="H490" i="45"/>
  <c r="S490" i="45" s="1"/>
  <c r="U489" i="45"/>
  <c r="S489" i="45"/>
  <c r="U488" i="45"/>
  <c r="T488" i="45"/>
  <c r="H488" i="45"/>
  <c r="S488" i="45" s="1"/>
  <c r="G488" i="45"/>
  <c r="U487" i="45"/>
  <c r="T487" i="45"/>
  <c r="H487" i="45"/>
  <c r="S487" i="45" s="1"/>
  <c r="G487" i="45"/>
  <c r="U486" i="45"/>
  <c r="T486" i="45"/>
  <c r="S486" i="45"/>
  <c r="H486" i="45"/>
  <c r="G486" i="45"/>
  <c r="U485" i="45"/>
  <c r="T485" i="45"/>
  <c r="H485" i="45"/>
  <c r="S485" i="45" s="1"/>
  <c r="G485" i="45"/>
  <c r="U484" i="45"/>
  <c r="T484" i="45"/>
  <c r="S484" i="45"/>
  <c r="H484" i="45"/>
  <c r="G484" i="45"/>
  <c r="U483" i="45"/>
  <c r="T483" i="45"/>
  <c r="H483" i="45"/>
  <c r="S483" i="45" s="1"/>
  <c r="G483" i="45"/>
  <c r="U482" i="45"/>
  <c r="T482" i="45"/>
  <c r="S482" i="45"/>
  <c r="H482" i="45"/>
  <c r="G482" i="45"/>
  <c r="U481" i="45"/>
  <c r="T481" i="45"/>
  <c r="H481" i="45"/>
  <c r="S481" i="45" s="1"/>
  <c r="G481" i="45"/>
  <c r="U480" i="45"/>
  <c r="T480" i="45"/>
  <c r="H480" i="45"/>
  <c r="S480" i="45" s="1"/>
  <c r="G480" i="45"/>
  <c r="U479" i="45"/>
  <c r="T479" i="45"/>
  <c r="H479" i="45"/>
  <c r="S479" i="45" s="1"/>
  <c r="G479" i="45"/>
  <c r="U478" i="45"/>
  <c r="T478" i="45"/>
  <c r="H478" i="45"/>
  <c r="S478" i="45" s="1"/>
  <c r="G478" i="45"/>
  <c r="U477" i="45"/>
  <c r="T477" i="45"/>
  <c r="S477" i="45"/>
  <c r="H477" i="45"/>
  <c r="G477" i="45"/>
  <c r="U476" i="45"/>
  <c r="T476" i="45"/>
  <c r="S476" i="45"/>
  <c r="H476" i="45"/>
  <c r="G476" i="45"/>
  <c r="U475" i="45"/>
  <c r="T475" i="45"/>
  <c r="S475" i="45"/>
  <c r="H475" i="45"/>
  <c r="G475" i="45"/>
  <c r="U474" i="45"/>
  <c r="T474" i="45"/>
  <c r="H474" i="45"/>
  <c r="S474" i="45" s="1"/>
  <c r="G474" i="45"/>
  <c r="U473" i="45"/>
  <c r="T473" i="45"/>
  <c r="H473" i="45"/>
  <c r="S473" i="45" s="1"/>
  <c r="G473" i="45"/>
  <c r="U472" i="45"/>
  <c r="T472" i="45"/>
  <c r="S472" i="45"/>
  <c r="H472" i="45"/>
  <c r="G472" i="45"/>
  <c r="U471" i="45"/>
  <c r="T471" i="45"/>
  <c r="H471" i="45"/>
  <c r="S471" i="45" s="1"/>
  <c r="G471" i="45"/>
  <c r="U470" i="45"/>
  <c r="T470" i="45"/>
  <c r="S470" i="45"/>
  <c r="H470" i="45"/>
  <c r="G470" i="45"/>
  <c r="U469" i="45"/>
  <c r="T469" i="45"/>
  <c r="H469" i="45"/>
  <c r="S469" i="45" s="1"/>
  <c r="G469" i="45"/>
  <c r="U468" i="45"/>
  <c r="T468" i="45"/>
  <c r="S468" i="45"/>
  <c r="H468" i="45"/>
  <c r="G468" i="45"/>
  <c r="U467" i="45"/>
  <c r="T467" i="45"/>
  <c r="H467" i="45"/>
  <c r="S467" i="45" s="1"/>
  <c r="G467" i="45"/>
  <c r="U466" i="45"/>
  <c r="T466" i="45"/>
  <c r="H466" i="45"/>
  <c r="S466" i="45" s="1"/>
  <c r="G466" i="45"/>
  <c r="U465" i="45"/>
  <c r="T465" i="45"/>
  <c r="H465" i="45"/>
  <c r="S465" i="45" s="1"/>
  <c r="G465" i="45"/>
  <c r="U464" i="45"/>
  <c r="T464" i="45"/>
  <c r="H464" i="45"/>
  <c r="S464" i="45" s="1"/>
  <c r="G464" i="45"/>
  <c r="U463" i="45"/>
  <c r="T463" i="45"/>
  <c r="S463" i="45"/>
  <c r="H463" i="45"/>
  <c r="G463" i="45"/>
  <c r="U462" i="45"/>
  <c r="T462" i="45"/>
  <c r="S462" i="45"/>
  <c r="H462" i="45"/>
  <c r="G462" i="45"/>
  <c r="U461" i="45"/>
  <c r="T461" i="45"/>
  <c r="S461" i="45"/>
  <c r="H461" i="45"/>
  <c r="G461" i="45"/>
  <c r="U460" i="45"/>
  <c r="T460" i="45"/>
  <c r="H460" i="45"/>
  <c r="S460" i="45" s="1"/>
  <c r="G460" i="45"/>
  <c r="U459" i="45"/>
  <c r="T459" i="45"/>
  <c r="H459" i="45"/>
  <c r="S459" i="45" s="1"/>
  <c r="G459" i="45"/>
  <c r="U458" i="45"/>
  <c r="S458" i="45"/>
  <c r="U457" i="45"/>
  <c r="T457" i="45"/>
  <c r="H457" i="45"/>
  <c r="S457" i="45" s="1"/>
  <c r="F457" i="45"/>
  <c r="G457" i="45" s="1"/>
  <c r="U456" i="45"/>
  <c r="T456" i="45"/>
  <c r="H456" i="45"/>
  <c r="S456" i="45" s="1"/>
  <c r="G456" i="45"/>
  <c r="F456" i="45"/>
  <c r="U455" i="45"/>
  <c r="T455" i="45"/>
  <c r="H455" i="45"/>
  <c r="S455" i="45" s="1"/>
  <c r="F455" i="45"/>
  <c r="G455" i="45" s="1"/>
  <c r="U454" i="45"/>
  <c r="T454" i="45"/>
  <c r="H454" i="45"/>
  <c r="S454" i="45" s="1"/>
  <c r="G454" i="45"/>
  <c r="F454" i="45"/>
  <c r="U453" i="45"/>
  <c r="T453" i="45"/>
  <c r="H453" i="45"/>
  <c r="S453" i="45" s="1"/>
  <c r="G453" i="45"/>
  <c r="F453" i="45"/>
  <c r="U452" i="45"/>
  <c r="T452" i="45"/>
  <c r="H452" i="45"/>
  <c r="S452" i="45" s="1"/>
  <c r="F452" i="45"/>
  <c r="G452" i="45" s="1"/>
  <c r="U451" i="45"/>
  <c r="T451" i="45"/>
  <c r="S451" i="45"/>
  <c r="H451" i="45"/>
  <c r="F451" i="45"/>
  <c r="G451" i="45" s="1"/>
  <c r="U450" i="45"/>
  <c r="T450" i="45"/>
  <c r="H450" i="45"/>
  <c r="S450" i="45" s="1"/>
  <c r="F450" i="45"/>
  <c r="G450" i="45" s="1"/>
  <c r="U449" i="45"/>
  <c r="T449" i="45"/>
  <c r="H449" i="45"/>
  <c r="S449" i="45" s="1"/>
  <c r="G449" i="45"/>
  <c r="F449" i="45"/>
  <c r="U448" i="45"/>
  <c r="T448" i="45"/>
  <c r="H448" i="45"/>
  <c r="S448" i="45" s="1"/>
  <c r="F448" i="45"/>
  <c r="G448" i="45" s="1"/>
  <c r="U447" i="45"/>
  <c r="T447" i="45"/>
  <c r="S447" i="45"/>
  <c r="H447" i="45"/>
  <c r="G447" i="45"/>
  <c r="F447" i="45"/>
  <c r="U446" i="45"/>
  <c r="T446" i="45"/>
  <c r="H446" i="45"/>
  <c r="S446" i="45" s="1"/>
  <c r="G446" i="45"/>
  <c r="F446" i="45"/>
  <c r="U445" i="45"/>
  <c r="T445" i="45"/>
  <c r="H445" i="45"/>
  <c r="S445" i="45" s="1"/>
  <c r="F445" i="45"/>
  <c r="G445" i="45" s="1"/>
  <c r="U444" i="45"/>
  <c r="T444" i="45"/>
  <c r="H444" i="45"/>
  <c r="S444" i="45" s="1"/>
  <c r="F444" i="45"/>
  <c r="G444" i="45" s="1"/>
  <c r="U443" i="45"/>
  <c r="T443" i="45"/>
  <c r="H443" i="45"/>
  <c r="S443" i="45" s="1"/>
  <c r="F443" i="45"/>
  <c r="G443" i="45" s="1"/>
  <c r="U442" i="45"/>
  <c r="T442" i="45"/>
  <c r="H442" i="45"/>
  <c r="S442" i="45" s="1"/>
  <c r="G442" i="45"/>
  <c r="F442" i="45"/>
  <c r="U441" i="45"/>
  <c r="T441" i="45"/>
  <c r="S441" i="45"/>
  <c r="H441" i="45"/>
  <c r="F441" i="45"/>
  <c r="G441" i="45" s="1"/>
  <c r="U440" i="45"/>
  <c r="T440" i="45"/>
  <c r="H440" i="45"/>
  <c r="S440" i="45" s="1"/>
  <c r="G440" i="45"/>
  <c r="F440" i="45"/>
  <c r="U439" i="45"/>
  <c r="T439" i="45"/>
  <c r="H439" i="45"/>
  <c r="S439" i="45" s="1"/>
  <c r="G439" i="45"/>
  <c r="F439" i="45"/>
  <c r="U438" i="45"/>
  <c r="T438" i="45"/>
  <c r="H438" i="45"/>
  <c r="S438" i="45" s="1"/>
  <c r="F438" i="45"/>
  <c r="G438" i="45" s="1"/>
  <c r="U437" i="45"/>
  <c r="T437" i="45"/>
  <c r="H437" i="45"/>
  <c r="S437" i="45" s="1"/>
  <c r="F437" i="45"/>
  <c r="G437" i="45" s="1"/>
  <c r="U436" i="45"/>
  <c r="T436" i="45"/>
  <c r="H436" i="45"/>
  <c r="S436" i="45" s="1"/>
  <c r="F436" i="45"/>
  <c r="G436" i="45" s="1"/>
  <c r="U435" i="45"/>
  <c r="T435" i="45"/>
  <c r="S435" i="45"/>
  <c r="H435" i="45"/>
  <c r="G435" i="45"/>
  <c r="F435" i="45"/>
  <c r="U434" i="45"/>
  <c r="T434" i="45"/>
  <c r="S434" i="45"/>
  <c r="H434" i="45"/>
  <c r="F434" i="45"/>
  <c r="G434" i="45" s="1"/>
  <c r="U433" i="45"/>
  <c r="T433" i="45"/>
  <c r="H433" i="45"/>
  <c r="S433" i="45" s="1"/>
  <c r="G433" i="45"/>
  <c r="F433" i="45"/>
  <c r="U432" i="45"/>
  <c r="T432" i="45"/>
  <c r="H432" i="45"/>
  <c r="S432" i="45" s="1"/>
  <c r="G432" i="45"/>
  <c r="F432" i="45"/>
  <c r="U431" i="45"/>
  <c r="T431" i="45"/>
  <c r="H431" i="45"/>
  <c r="S431" i="45" s="1"/>
  <c r="G431" i="45"/>
  <c r="F431" i="45"/>
  <c r="U430" i="45"/>
  <c r="T430" i="45"/>
  <c r="S430" i="45"/>
  <c r="H430" i="45"/>
  <c r="F430" i="45"/>
  <c r="G430" i="45" s="1"/>
  <c r="U429" i="45"/>
  <c r="T429" i="45"/>
  <c r="H429" i="45"/>
  <c r="S429" i="45" s="1"/>
  <c r="F429" i="45"/>
  <c r="G429" i="45" s="1"/>
  <c r="U428" i="45"/>
  <c r="T428" i="45"/>
  <c r="H428" i="45"/>
  <c r="S428" i="45" s="1"/>
  <c r="G428" i="45"/>
  <c r="F428" i="45"/>
  <c r="U427" i="45"/>
  <c r="T427" i="45"/>
  <c r="H427" i="45"/>
  <c r="S427" i="45" s="1"/>
  <c r="F427" i="45"/>
  <c r="G427" i="45" s="1"/>
  <c r="U426" i="45"/>
  <c r="T426" i="45"/>
  <c r="H426" i="45"/>
  <c r="S426" i="45" s="1"/>
  <c r="G426" i="45"/>
  <c r="F426" i="45"/>
  <c r="U425" i="45"/>
  <c r="T425" i="45"/>
  <c r="H425" i="45"/>
  <c r="S425" i="45" s="1"/>
  <c r="G425" i="45"/>
  <c r="F425" i="45"/>
  <c r="U424" i="45"/>
  <c r="T424" i="45"/>
  <c r="H424" i="45"/>
  <c r="S424" i="45" s="1"/>
  <c r="F424" i="45"/>
  <c r="G424" i="45" s="1"/>
  <c r="U423" i="45"/>
  <c r="T423" i="45"/>
  <c r="S423" i="45"/>
  <c r="H423" i="45"/>
  <c r="F423" i="45"/>
  <c r="G423" i="45" s="1"/>
  <c r="U422" i="45"/>
  <c r="T422" i="45"/>
  <c r="H422" i="45"/>
  <c r="S422" i="45" s="1"/>
  <c r="F422" i="45"/>
  <c r="G422" i="45" s="1"/>
  <c r="U421" i="45"/>
  <c r="T421" i="45"/>
  <c r="S421" i="45"/>
  <c r="H421" i="45"/>
  <c r="G421" i="45"/>
  <c r="F421" i="45"/>
  <c r="U420" i="45"/>
  <c r="T420" i="45"/>
  <c r="H420" i="45"/>
  <c r="S420" i="45" s="1"/>
  <c r="F420" i="45"/>
  <c r="G420" i="45" s="1"/>
  <c r="U419" i="45"/>
  <c r="T419" i="45"/>
  <c r="H419" i="45"/>
  <c r="S419" i="45" s="1"/>
  <c r="G419" i="45"/>
  <c r="F419" i="45"/>
  <c r="U418" i="45"/>
  <c r="T418" i="45"/>
  <c r="H418" i="45"/>
  <c r="S418" i="45" s="1"/>
  <c r="G418" i="45"/>
  <c r="F418" i="45"/>
  <c r="U417" i="45"/>
  <c r="S417" i="45"/>
  <c r="U416" i="45"/>
  <c r="T416" i="45"/>
  <c r="H416" i="45"/>
  <c r="S416" i="45" s="1"/>
  <c r="G416" i="45"/>
  <c r="F416" i="45"/>
  <c r="U415" i="45"/>
  <c r="T415" i="45"/>
  <c r="H415" i="45"/>
  <c r="S415" i="45" s="1"/>
  <c r="G415" i="45"/>
  <c r="F415" i="45"/>
  <c r="U414" i="45"/>
  <c r="T414" i="45"/>
  <c r="H414" i="45"/>
  <c r="S414" i="45" s="1"/>
  <c r="F414" i="45"/>
  <c r="G414" i="45" s="1"/>
  <c r="U413" i="45"/>
  <c r="T413" i="45"/>
  <c r="H413" i="45"/>
  <c r="S413" i="45" s="1"/>
  <c r="F413" i="45"/>
  <c r="G413" i="45" s="1"/>
  <c r="U412" i="45"/>
  <c r="T412" i="45"/>
  <c r="H412" i="45"/>
  <c r="S412" i="45" s="1"/>
  <c r="F412" i="45"/>
  <c r="G412" i="45" s="1"/>
  <c r="U411" i="45"/>
  <c r="T411" i="45"/>
  <c r="H411" i="45"/>
  <c r="S411" i="45" s="1"/>
  <c r="G411" i="45"/>
  <c r="F411" i="45"/>
  <c r="U410" i="45"/>
  <c r="T410" i="45"/>
  <c r="H410" i="45"/>
  <c r="S410" i="45" s="1"/>
  <c r="F410" i="45"/>
  <c r="G410" i="45" s="1"/>
  <c r="U409" i="45"/>
  <c r="T409" i="45"/>
  <c r="H409" i="45"/>
  <c r="S409" i="45" s="1"/>
  <c r="G409" i="45"/>
  <c r="F409" i="45"/>
  <c r="U408" i="45"/>
  <c r="T408" i="45"/>
  <c r="H408" i="45"/>
  <c r="S408" i="45" s="1"/>
  <c r="G408" i="45"/>
  <c r="F408" i="45"/>
  <c r="U407" i="45"/>
  <c r="T407" i="45"/>
  <c r="H407" i="45"/>
  <c r="S407" i="45" s="1"/>
  <c r="F407" i="45"/>
  <c r="G407" i="45" s="1"/>
  <c r="U406" i="45"/>
  <c r="T406" i="45"/>
  <c r="H406" i="45"/>
  <c r="S406" i="45" s="1"/>
  <c r="F406" i="45"/>
  <c r="G406" i="45" s="1"/>
  <c r="U405" i="45"/>
  <c r="S405" i="45"/>
  <c r="U404" i="45"/>
  <c r="T404" i="45"/>
  <c r="H404" i="45"/>
  <c r="S404" i="45" s="1"/>
  <c r="G404" i="45"/>
  <c r="F404" i="45"/>
  <c r="U403" i="45"/>
  <c r="T403" i="45"/>
  <c r="H403" i="45"/>
  <c r="S403" i="45" s="1"/>
  <c r="F403" i="45"/>
  <c r="G403" i="45" s="1"/>
  <c r="U402" i="45"/>
  <c r="T402" i="45"/>
  <c r="H402" i="45"/>
  <c r="S402" i="45" s="1"/>
  <c r="F402" i="45"/>
  <c r="G402" i="45" s="1"/>
  <c r="U401" i="45"/>
  <c r="T401" i="45"/>
  <c r="H401" i="45"/>
  <c r="S401" i="45" s="1"/>
  <c r="G401" i="45"/>
  <c r="F401" i="45"/>
  <c r="U400" i="45"/>
  <c r="T400" i="45"/>
  <c r="H400" i="45"/>
  <c r="S400" i="45" s="1"/>
  <c r="F400" i="45"/>
  <c r="G400" i="45" s="1"/>
  <c r="U399" i="45"/>
  <c r="T399" i="45"/>
  <c r="H399" i="45"/>
  <c r="S399" i="45" s="1"/>
  <c r="G399" i="45"/>
  <c r="F399" i="45"/>
  <c r="U398" i="45"/>
  <c r="T398" i="45"/>
  <c r="H398" i="45"/>
  <c r="S398" i="45" s="1"/>
  <c r="G398" i="45"/>
  <c r="F398" i="45"/>
  <c r="U397" i="45"/>
  <c r="T397" i="45"/>
  <c r="H397" i="45"/>
  <c r="S397" i="45" s="1"/>
  <c r="F397" i="45"/>
  <c r="G397" i="45" s="1"/>
  <c r="U396" i="45"/>
  <c r="T396" i="45"/>
  <c r="S396" i="45"/>
  <c r="H396" i="45"/>
  <c r="F396" i="45"/>
  <c r="G396" i="45" s="1"/>
  <c r="U395" i="45"/>
  <c r="T395" i="45"/>
  <c r="H395" i="45"/>
  <c r="S395" i="45" s="1"/>
  <c r="F395" i="45"/>
  <c r="G395" i="45" s="1"/>
  <c r="U394" i="45"/>
  <c r="T394" i="45"/>
  <c r="H394" i="45"/>
  <c r="S394" i="45" s="1"/>
  <c r="G394" i="45"/>
  <c r="F394" i="45"/>
  <c r="U393" i="45"/>
  <c r="T393" i="45"/>
  <c r="H393" i="45"/>
  <c r="S393" i="45" s="1"/>
  <c r="F393" i="45"/>
  <c r="G393" i="45" s="1"/>
  <c r="U392" i="45"/>
  <c r="T392" i="45"/>
  <c r="H392" i="45"/>
  <c r="S392" i="45" s="1"/>
  <c r="G392" i="45"/>
  <c r="F392" i="45"/>
  <c r="U391" i="45"/>
  <c r="T391" i="45"/>
  <c r="H391" i="45"/>
  <c r="S391" i="45" s="1"/>
  <c r="G391" i="45"/>
  <c r="F391" i="45"/>
  <c r="U390" i="45"/>
  <c r="T390" i="45"/>
  <c r="H390" i="45"/>
  <c r="S390" i="45" s="1"/>
  <c r="F390" i="45"/>
  <c r="G390" i="45" s="1"/>
  <c r="U389" i="45"/>
  <c r="T389" i="45"/>
  <c r="H389" i="45"/>
  <c r="S389" i="45" s="1"/>
  <c r="F389" i="45"/>
  <c r="G389" i="45" s="1"/>
  <c r="U388" i="45"/>
  <c r="T388" i="45"/>
  <c r="H388" i="45"/>
  <c r="S388" i="45" s="1"/>
  <c r="F388" i="45"/>
  <c r="G388" i="45" s="1"/>
  <c r="U387" i="45"/>
  <c r="T387" i="45"/>
  <c r="H387" i="45"/>
  <c r="S387" i="45" s="1"/>
  <c r="G387" i="45"/>
  <c r="F387" i="45"/>
  <c r="U386" i="45"/>
  <c r="T386" i="45"/>
  <c r="H386" i="45"/>
  <c r="S386" i="45" s="1"/>
  <c r="F386" i="45"/>
  <c r="G386" i="45" s="1"/>
  <c r="U385" i="45"/>
  <c r="T385" i="45"/>
  <c r="H385" i="45"/>
  <c r="S385" i="45" s="1"/>
  <c r="G385" i="45"/>
  <c r="F385" i="45"/>
  <c r="U384" i="45"/>
  <c r="T384" i="45"/>
  <c r="H384" i="45"/>
  <c r="S384" i="45" s="1"/>
  <c r="G384" i="45"/>
  <c r="F384" i="45"/>
  <c r="U383" i="45"/>
  <c r="T383" i="45"/>
  <c r="H383" i="45"/>
  <c r="S383" i="45" s="1"/>
  <c r="G383" i="45"/>
  <c r="F383" i="45"/>
  <c r="U382" i="45"/>
  <c r="T382" i="45"/>
  <c r="H382" i="45"/>
  <c r="S382" i="45" s="1"/>
  <c r="F382" i="45"/>
  <c r="G382" i="45" s="1"/>
  <c r="U381" i="45"/>
  <c r="T381" i="45"/>
  <c r="H381" i="45"/>
  <c r="S381" i="45" s="1"/>
  <c r="F381" i="45"/>
  <c r="G381" i="45" s="1"/>
  <c r="U380" i="45"/>
  <c r="T380" i="45"/>
  <c r="H380" i="45"/>
  <c r="S380" i="45" s="1"/>
  <c r="G380" i="45"/>
  <c r="F380" i="45"/>
  <c r="U379" i="45"/>
  <c r="T379" i="45"/>
  <c r="H379" i="45"/>
  <c r="S379" i="45" s="1"/>
  <c r="F379" i="45"/>
  <c r="G379" i="45" s="1"/>
  <c r="U378" i="45"/>
  <c r="T378" i="45"/>
  <c r="H378" i="45"/>
  <c r="S378" i="45" s="1"/>
  <c r="G378" i="45"/>
  <c r="F378" i="45"/>
  <c r="U377" i="45"/>
  <c r="S377" i="45"/>
  <c r="U376" i="45"/>
  <c r="T376" i="45"/>
  <c r="S376" i="45"/>
  <c r="H376" i="45"/>
  <c r="F376" i="45"/>
  <c r="G376" i="45" s="1"/>
  <c r="U375" i="45"/>
  <c r="T375" i="45"/>
  <c r="H375" i="45"/>
  <c r="S375" i="45" s="1"/>
  <c r="G375" i="45"/>
  <c r="F375" i="45"/>
  <c r="U374" i="45"/>
  <c r="T374" i="45"/>
  <c r="H374" i="45"/>
  <c r="S374" i="45" s="1"/>
  <c r="G374" i="45"/>
  <c r="F374" i="45"/>
  <c r="U373" i="45"/>
  <c r="T373" i="45"/>
  <c r="H373" i="45"/>
  <c r="S373" i="45" s="1"/>
  <c r="F373" i="45"/>
  <c r="G373" i="45" s="1"/>
  <c r="U372" i="45"/>
  <c r="T372" i="45"/>
  <c r="S372" i="45"/>
  <c r="H372" i="45"/>
  <c r="F372" i="45"/>
  <c r="G372" i="45" s="1"/>
  <c r="U371" i="45"/>
  <c r="T371" i="45"/>
  <c r="H371" i="45"/>
  <c r="S371" i="45" s="1"/>
  <c r="F371" i="45"/>
  <c r="G371" i="45" s="1"/>
  <c r="U370" i="45"/>
  <c r="T370" i="45"/>
  <c r="S370" i="45"/>
  <c r="H370" i="45"/>
  <c r="G370" i="45"/>
  <c r="F370" i="45"/>
  <c r="U369" i="45"/>
  <c r="T369" i="45"/>
  <c r="S369" i="45"/>
  <c r="H369" i="45"/>
  <c r="F369" i="45"/>
  <c r="G369" i="45" s="1"/>
  <c r="U368" i="45"/>
  <c r="T368" i="45"/>
  <c r="H368" i="45"/>
  <c r="S368" i="45" s="1"/>
  <c r="G368" i="45"/>
  <c r="F368" i="45"/>
  <c r="U367" i="45"/>
  <c r="T367" i="45"/>
  <c r="H367" i="45"/>
  <c r="S367" i="45" s="1"/>
  <c r="G367" i="45"/>
  <c r="F367" i="45"/>
  <c r="U366" i="45"/>
  <c r="T366" i="45"/>
  <c r="H366" i="45"/>
  <c r="S366" i="45" s="1"/>
  <c r="F366" i="45"/>
  <c r="G366" i="45" s="1"/>
  <c r="U365" i="45"/>
  <c r="T365" i="45"/>
  <c r="H365" i="45"/>
  <c r="S365" i="45" s="1"/>
  <c r="F365" i="45"/>
  <c r="G365" i="45" s="1"/>
  <c r="U364" i="45"/>
  <c r="T364" i="45"/>
  <c r="H364" i="45"/>
  <c r="S364" i="45" s="1"/>
  <c r="F364" i="45"/>
  <c r="G364" i="45" s="1"/>
  <c r="U363" i="45"/>
  <c r="T363" i="45"/>
  <c r="S363" i="45"/>
  <c r="H363" i="45"/>
  <c r="G363" i="45"/>
  <c r="F363" i="45"/>
  <c r="U362" i="45"/>
  <c r="T362" i="45"/>
  <c r="H362" i="45"/>
  <c r="S362" i="45" s="1"/>
  <c r="F362" i="45"/>
  <c r="G362" i="45" s="1"/>
  <c r="U361" i="45"/>
  <c r="T361" i="45"/>
  <c r="H361" i="45"/>
  <c r="S361" i="45" s="1"/>
  <c r="G361" i="45"/>
  <c r="F361" i="45"/>
  <c r="U360" i="45"/>
  <c r="T360" i="45"/>
  <c r="H360" i="45"/>
  <c r="S360" i="45" s="1"/>
  <c r="G360" i="45"/>
  <c r="F360" i="45"/>
  <c r="U359" i="45"/>
  <c r="T359" i="45"/>
  <c r="H359" i="45"/>
  <c r="S359" i="45" s="1"/>
  <c r="F359" i="45"/>
  <c r="G359" i="45" s="1"/>
  <c r="U358" i="45"/>
  <c r="T358" i="45"/>
  <c r="S358" i="45"/>
  <c r="H358" i="45"/>
  <c r="F358" i="45"/>
  <c r="G358" i="45" s="1"/>
  <c r="U357" i="45"/>
  <c r="T357" i="45"/>
  <c r="H357" i="45"/>
  <c r="S357" i="45" s="1"/>
  <c r="F357" i="45"/>
  <c r="G357" i="45" s="1"/>
  <c r="U356" i="45"/>
  <c r="T356" i="45"/>
  <c r="H356" i="45"/>
  <c r="S356" i="45" s="1"/>
  <c r="G356" i="45"/>
  <c r="F356" i="45"/>
  <c r="U355" i="45"/>
  <c r="T355" i="45"/>
  <c r="S355" i="45"/>
  <c r="H355" i="45"/>
  <c r="F355" i="45"/>
  <c r="G355" i="45" s="1"/>
  <c r="U354" i="45"/>
  <c r="T354" i="45"/>
  <c r="H354" i="45"/>
  <c r="S354" i="45" s="1"/>
  <c r="G354" i="45"/>
  <c r="F354" i="45"/>
  <c r="U353" i="45"/>
  <c r="T353" i="45"/>
  <c r="H353" i="45"/>
  <c r="S353" i="45" s="1"/>
  <c r="G353" i="45"/>
  <c r="F353" i="45"/>
  <c r="U352" i="45"/>
  <c r="T352" i="45"/>
  <c r="H352" i="45"/>
  <c r="S352" i="45" s="1"/>
  <c r="F352" i="45"/>
  <c r="G352" i="45" s="1"/>
  <c r="U351" i="45"/>
  <c r="T351" i="45"/>
  <c r="H351" i="45"/>
  <c r="S351" i="45" s="1"/>
  <c r="F351" i="45"/>
  <c r="G351" i="45" s="1"/>
  <c r="U350" i="45"/>
  <c r="T350" i="45"/>
  <c r="H350" i="45"/>
  <c r="S350" i="45" s="1"/>
  <c r="F350" i="45"/>
  <c r="G350" i="45" s="1"/>
  <c r="U349" i="45"/>
  <c r="T349" i="45"/>
  <c r="S349" i="45"/>
  <c r="H349" i="45"/>
  <c r="G349" i="45"/>
  <c r="F349" i="45"/>
  <c r="U348" i="45"/>
  <c r="T348" i="45"/>
  <c r="H348" i="45"/>
  <c r="S348" i="45" s="1"/>
  <c r="F348" i="45"/>
  <c r="G348" i="45" s="1"/>
  <c r="U347" i="45"/>
  <c r="T347" i="45"/>
  <c r="H347" i="45"/>
  <c r="S347" i="45" s="1"/>
  <c r="G347" i="45"/>
  <c r="F347" i="45"/>
  <c r="U346" i="45"/>
  <c r="T346" i="45"/>
  <c r="H346" i="45"/>
  <c r="S346" i="45" s="1"/>
  <c r="G346" i="45"/>
  <c r="F346" i="45"/>
  <c r="U345" i="45"/>
  <c r="T345" i="45"/>
  <c r="H345" i="45"/>
  <c r="S345" i="45" s="1"/>
  <c r="G345" i="45"/>
  <c r="F345" i="45"/>
  <c r="U344" i="45"/>
  <c r="T344" i="45"/>
  <c r="H344" i="45"/>
  <c r="S344" i="45" s="1"/>
  <c r="F344" i="45"/>
  <c r="G344" i="45" s="1"/>
  <c r="U343" i="45"/>
  <c r="T343" i="45"/>
  <c r="H343" i="45"/>
  <c r="S343" i="45" s="1"/>
  <c r="F343" i="45"/>
  <c r="G343" i="45" s="1"/>
  <c r="U342" i="45"/>
  <c r="T342" i="45"/>
  <c r="H342" i="45"/>
  <c r="S342" i="45" s="1"/>
  <c r="G342" i="45"/>
  <c r="F342" i="45"/>
  <c r="U341" i="45"/>
  <c r="T341" i="45"/>
  <c r="H341" i="45"/>
  <c r="S341" i="45" s="1"/>
  <c r="F341" i="45"/>
  <c r="G341" i="45" s="1"/>
  <c r="U340" i="45"/>
  <c r="T340" i="45"/>
  <c r="H340" i="45"/>
  <c r="S340" i="45" s="1"/>
  <c r="G340" i="45"/>
  <c r="F340" i="45"/>
  <c r="U339" i="45"/>
  <c r="T339" i="45"/>
  <c r="H339" i="45"/>
  <c r="S339" i="45" s="1"/>
  <c r="G339" i="45"/>
  <c r="F339" i="45"/>
  <c r="U338" i="45"/>
  <c r="T338" i="45"/>
  <c r="H338" i="45"/>
  <c r="S338" i="45" s="1"/>
  <c r="F338" i="45"/>
  <c r="G338" i="45" s="1"/>
  <c r="U337" i="45"/>
  <c r="T337" i="45"/>
  <c r="H337" i="45"/>
  <c r="S337" i="45" s="1"/>
  <c r="F337" i="45"/>
  <c r="G337" i="45" s="1"/>
  <c r="U336" i="45"/>
  <c r="T336" i="45"/>
  <c r="H336" i="45"/>
  <c r="S336" i="45" s="1"/>
  <c r="F336" i="45"/>
  <c r="G336" i="45" s="1"/>
  <c r="U335" i="45"/>
  <c r="T335" i="45"/>
  <c r="H335" i="45"/>
  <c r="S335" i="45" s="1"/>
  <c r="G335" i="45"/>
  <c r="F335" i="45"/>
  <c r="U334" i="45"/>
  <c r="T334" i="45"/>
  <c r="S334" i="45"/>
  <c r="H334" i="45"/>
  <c r="F334" i="45"/>
  <c r="G334" i="45" s="1"/>
  <c r="U333" i="45"/>
  <c r="T333" i="45"/>
  <c r="H333" i="45"/>
  <c r="S333" i="45" s="1"/>
  <c r="G333" i="45"/>
  <c r="F333" i="45"/>
  <c r="U332" i="45"/>
  <c r="T332" i="45"/>
  <c r="H332" i="45"/>
  <c r="S332" i="45" s="1"/>
  <c r="G332" i="45"/>
  <c r="F332" i="45"/>
  <c r="U331" i="45"/>
  <c r="T331" i="45"/>
  <c r="H331" i="45"/>
  <c r="S331" i="45" s="1"/>
  <c r="F331" i="45"/>
  <c r="G331" i="45" s="1"/>
  <c r="U330" i="45"/>
  <c r="T330" i="45"/>
  <c r="H330" i="45"/>
  <c r="S330" i="45" s="1"/>
  <c r="F330" i="45"/>
  <c r="G330" i="45" s="1"/>
  <c r="U329" i="45"/>
  <c r="T329" i="45"/>
  <c r="H329" i="45"/>
  <c r="S329" i="45" s="1"/>
  <c r="F329" i="45"/>
  <c r="G329" i="45" s="1"/>
  <c r="U328" i="45"/>
  <c r="T328" i="45"/>
  <c r="S328" i="45"/>
  <c r="H328" i="45"/>
  <c r="G328" i="45"/>
  <c r="F328" i="45"/>
  <c r="U327" i="45"/>
  <c r="T327" i="45"/>
  <c r="H327" i="45"/>
  <c r="S327" i="45" s="1"/>
  <c r="F327" i="45"/>
  <c r="G327" i="45" s="1"/>
  <c r="U326" i="45"/>
  <c r="T326" i="45"/>
  <c r="H326" i="45"/>
  <c r="S326" i="45" s="1"/>
  <c r="G326" i="45"/>
  <c r="F326" i="45"/>
  <c r="U325" i="45"/>
  <c r="T325" i="45"/>
  <c r="H325" i="45"/>
  <c r="S325" i="45" s="1"/>
  <c r="G325" i="45"/>
  <c r="F325" i="45"/>
  <c r="U324" i="45"/>
  <c r="T324" i="45"/>
  <c r="H324" i="45"/>
  <c r="S324" i="45" s="1"/>
  <c r="F324" i="45"/>
  <c r="G324" i="45" s="1"/>
  <c r="U323" i="45"/>
  <c r="T323" i="45"/>
  <c r="H323" i="45"/>
  <c r="S323" i="45" s="1"/>
  <c r="F323" i="45"/>
  <c r="G323" i="45" s="1"/>
  <c r="U322" i="45"/>
  <c r="T322" i="45"/>
  <c r="H322" i="45"/>
  <c r="S322" i="45" s="1"/>
  <c r="F322" i="45"/>
  <c r="G322" i="45" s="1"/>
  <c r="U321" i="45"/>
  <c r="T321" i="45"/>
  <c r="H321" i="45"/>
  <c r="S321" i="45" s="1"/>
  <c r="G321" i="45"/>
  <c r="F321" i="45"/>
  <c r="U320" i="45"/>
  <c r="T320" i="45"/>
  <c r="H320" i="45"/>
  <c r="S320" i="45" s="1"/>
  <c r="F320" i="45"/>
  <c r="G320" i="45" s="1"/>
  <c r="U319" i="45"/>
  <c r="T319" i="45"/>
  <c r="H319" i="45"/>
  <c r="S319" i="45" s="1"/>
  <c r="G319" i="45"/>
  <c r="F319" i="45"/>
  <c r="U318" i="45"/>
  <c r="T318" i="45"/>
  <c r="H318" i="45"/>
  <c r="S318" i="45" s="1"/>
  <c r="G318" i="45"/>
  <c r="F318" i="45"/>
  <c r="U317" i="45"/>
  <c r="T317" i="45"/>
  <c r="H317" i="45"/>
  <c r="S317" i="45" s="1"/>
  <c r="F317" i="45"/>
  <c r="G317" i="45" s="1"/>
  <c r="U316" i="45"/>
  <c r="T316" i="45"/>
  <c r="H316" i="45"/>
  <c r="S316" i="45" s="1"/>
  <c r="F316" i="45"/>
  <c r="G316" i="45" s="1"/>
  <c r="U315" i="45"/>
  <c r="T315" i="45"/>
  <c r="H315" i="45"/>
  <c r="S315" i="45" s="1"/>
  <c r="F315" i="45"/>
  <c r="G315" i="45" s="1"/>
  <c r="U314" i="45"/>
  <c r="T314" i="45"/>
  <c r="H314" i="45"/>
  <c r="S314" i="45" s="1"/>
  <c r="G314" i="45"/>
  <c r="F314" i="45"/>
  <c r="U313" i="45"/>
  <c r="T313" i="45"/>
  <c r="S313" i="45"/>
  <c r="H313" i="45"/>
  <c r="F313" i="45"/>
  <c r="G313" i="45" s="1"/>
  <c r="U312" i="45"/>
  <c r="S312" i="45"/>
  <c r="U311" i="45"/>
  <c r="T311" i="45"/>
  <c r="H311" i="45"/>
  <c r="S311" i="45" s="1"/>
  <c r="G311" i="45"/>
  <c r="F311" i="45"/>
  <c r="U310" i="45"/>
  <c r="T310" i="45"/>
  <c r="H310" i="45"/>
  <c r="S310" i="45" s="1"/>
  <c r="F310" i="45"/>
  <c r="G310" i="45" s="1"/>
  <c r="U309" i="45"/>
  <c r="T309" i="45"/>
  <c r="H309" i="45"/>
  <c r="S309" i="45" s="1"/>
  <c r="G309" i="45"/>
  <c r="F309" i="45"/>
  <c r="U308" i="45"/>
  <c r="T308" i="45"/>
  <c r="H308" i="45"/>
  <c r="S308" i="45" s="1"/>
  <c r="G308" i="45"/>
  <c r="F308" i="45"/>
  <c r="U307" i="45"/>
  <c r="T307" i="45"/>
  <c r="H307" i="45"/>
  <c r="S307" i="45" s="1"/>
  <c r="G307" i="45"/>
  <c r="F307" i="45"/>
  <c r="U306" i="45"/>
  <c r="S306" i="45"/>
  <c r="U305" i="45"/>
  <c r="T305" i="45"/>
  <c r="H305" i="45"/>
  <c r="S305" i="45" s="1"/>
  <c r="G305" i="45"/>
  <c r="F305" i="45"/>
  <c r="U304" i="45"/>
  <c r="T304" i="45"/>
  <c r="H304" i="45"/>
  <c r="S304" i="45" s="1"/>
  <c r="F304" i="45"/>
  <c r="G304" i="45" s="1"/>
  <c r="U303" i="45"/>
  <c r="T303" i="45"/>
  <c r="H303" i="45"/>
  <c r="S303" i="45" s="1"/>
  <c r="F303" i="45"/>
  <c r="G303" i="45" s="1"/>
  <c r="U302" i="45"/>
  <c r="T302" i="45"/>
  <c r="H302" i="45"/>
  <c r="S302" i="45" s="1"/>
  <c r="F302" i="45"/>
  <c r="G302" i="45" s="1"/>
  <c r="U301" i="45"/>
  <c r="T301" i="45"/>
  <c r="H301" i="45"/>
  <c r="S301" i="45" s="1"/>
  <c r="G301" i="45"/>
  <c r="F301" i="45"/>
  <c r="U300" i="45"/>
  <c r="T300" i="45"/>
  <c r="H300" i="45"/>
  <c r="S300" i="45" s="1"/>
  <c r="F300" i="45"/>
  <c r="G300" i="45" s="1"/>
  <c r="U299" i="45"/>
  <c r="T299" i="45"/>
  <c r="H299" i="45"/>
  <c r="S299" i="45" s="1"/>
  <c r="G299" i="45"/>
  <c r="F299" i="45"/>
  <c r="U298" i="45"/>
  <c r="T298" i="45"/>
  <c r="H298" i="45"/>
  <c r="S298" i="45" s="1"/>
  <c r="G298" i="45"/>
  <c r="F298" i="45"/>
  <c r="U297" i="45"/>
  <c r="T297" i="45"/>
  <c r="H297" i="45"/>
  <c r="S297" i="45" s="1"/>
  <c r="G297" i="45"/>
  <c r="F297" i="45"/>
  <c r="U296" i="45"/>
  <c r="T296" i="45"/>
  <c r="H296" i="45"/>
  <c r="S296" i="45" s="1"/>
  <c r="F296" i="45"/>
  <c r="G296" i="45" s="1"/>
  <c r="U295" i="45"/>
  <c r="T295" i="45"/>
  <c r="H295" i="45"/>
  <c r="S295" i="45" s="1"/>
  <c r="F295" i="45"/>
  <c r="G295" i="45" s="1"/>
  <c r="U294" i="45"/>
  <c r="T294" i="45"/>
  <c r="H294" i="45"/>
  <c r="S294" i="45" s="1"/>
  <c r="G294" i="45"/>
  <c r="F294" i="45"/>
  <c r="U293" i="45"/>
  <c r="T293" i="45"/>
  <c r="H293" i="45"/>
  <c r="S293" i="45" s="1"/>
  <c r="F293" i="45"/>
  <c r="G293" i="45" s="1"/>
  <c r="U292" i="45"/>
  <c r="T292" i="45"/>
  <c r="H292" i="45"/>
  <c r="S292" i="45" s="1"/>
  <c r="G292" i="45"/>
  <c r="F292" i="45"/>
  <c r="S291" i="45"/>
  <c r="U273" i="45"/>
  <c r="S273" i="45"/>
  <c r="H272" i="45"/>
  <c r="S272" i="45" s="1"/>
  <c r="G272" i="45"/>
  <c r="H271" i="45"/>
  <c r="S271" i="45" s="1"/>
  <c r="G271" i="45"/>
  <c r="H270" i="45"/>
  <c r="S270" i="45" s="1"/>
  <c r="G270" i="45"/>
  <c r="H269" i="45"/>
  <c r="S269" i="45" s="1"/>
  <c r="G269" i="45"/>
  <c r="H268" i="45"/>
  <c r="S268" i="45" s="1"/>
  <c r="G268" i="45"/>
  <c r="U267" i="45"/>
  <c r="T267" i="45"/>
  <c r="H267" i="45"/>
  <c r="S267" i="45" s="1"/>
  <c r="G267" i="45"/>
  <c r="F267" i="45"/>
  <c r="U266" i="45"/>
  <c r="T266" i="45"/>
  <c r="H266" i="45"/>
  <c r="S266" i="45" s="1"/>
  <c r="F266" i="45"/>
  <c r="G266" i="45" s="1"/>
  <c r="U265" i="45"/>
  <c r="T265" i="45"/>
  <c r="H265" i="45"/>
  <c r="S265" i="45" s="1"/>
  <c r="F265" i="45"/>
  <c r="G265" i="45" s="1"/>
  <c r="U264" i="45"/>
  <c r="T264" i="45"/>
  <c r="H264" i="45"/>
  <c r="S264" i="45" s="1"/>
  <c r="F264" i="45"/>
  <c r="G264" i="45" s="1"/>
  <c r="U263" i="45"/>
  <c r="T263" i="45"/>
  <c r="H263" i="45"/>
  <c r="S263" i="45" s="1"/>
  <c r="G263" i="45"/>
  <c r="F263" i="45"/>
  <c r="S262" i="45"/>
  <c r="H261" i="45"/>
  <c r="S261" i="45" s="1"/>
  <c r="G261" i="45"/>
  <c r="H260" i="45"/>
  <c r="S260" i="45" s="1"/>
  <c r="G260" i="45"/>
  <c r="H259" i="45"/>
  <c r="S259" i="45" s="1"/>
  <c r="G259" i="45"/>
  <c r="U258" i="45"/>
  <c r="T258" i="45"/>
  <c r="H258" i="45"/>
  <c r="S258" i="45" s="1"/>
  <c r="F258" i="45"/>
  <c r="G258" i="45" s="1"/>
  <c r="U257" i="45"/>
  <c r="T257" i="45"/>
  <c r="H257" i="45"/>
  <c r="S257" i="45" s="1"/>
  <c r="F257" i="45"/>
  <c r="G257" i="45" s="1"/>
  <c r="U256" i="45"/>
  <c r="T256" i="45"/>
  <c r="H256" i="45"/>
  <c r="S256" i="45" s="1"/>
  <c r="G256" i="45"/>
  <c r="F256" i="45"/>
  <c r="U255" i="45"/>
  <c r="T255" i="45"/>
  <c r="H255" i="45"/>
  <c r="S255" i="45" s="1"/>
  <c r="F255" i="45"/>
  <c r="G255" i="45" s="1"/>
  <c r="U254" i="45"/>
  <c r="T254" i="45"/>
  <c r="H254" i="45"/>
  <c r="S254" i="45" s="1"/>
  <c r="F254" i="45"/>
  <c r="G254" i="45" s="1"/>
  <c r="S253" i="45"/>
  <c r="U252" i="45"/>
  <c r="S252" i="45"/>
  <c r="U251" i="45"/>
  <c r="T251" i="45"/>
  <c r="H251" i="45"/>
  <c r="S251" i="45" s="1"/>
  <c r="F251" i="45"/>
  <c r="G251" i="45" s="1"/>
  <c r="U250" i="45"/>
  <c r="T250" i="45"/>
  <c r="S250" i="45"/>
  <c r="H250" i="45"/>
  <c r="F250" i="45"/>
  <c r="G250" i="45" s="1"/>
  <c r="H249" i="45"/>
  <c r="S249" i="45" s="1"/>
  <c r="G249" i="45"/>
  <c r="U248" i="45"/>
  <c r="T248" i="45"/>
  <c r="H248" i="45"/>
  <c r="S248" i="45" s="1"/>
  <c r="F248" i="45"/>
  <c r="G248" i="45" s="1"/>
  <c r="U247" i="45"/>
  <c r="T247" i="45"/>
  <c r="H247" i="45"/>
  <c r="S247" i="45" s="1"/>
  <c r="G247" i="45"/>
  <c r="F247" i="45"/>
  <c r="U246" i="45"/>
  <c r="S246" i="45"/>
  <c r="U245" i="45"/>
  <c r="T245" i="45"/>
  <c r="H245" i="45"/>
  <c r="S245" i="45" s="1"/>
  <c r="F245" i="45"/>
  <c r="G245" i="45" s="1"/>
  <c r="U244" i="45"/>
  <c r="T244" i="45"/>
  <c r="H244" i="45"/>
  <c r="S244" i="45" s="1"/>
  <c r="G244" i="45"/>
  <c r="F244" i="45"/>
  <c r="U243" i="45"/>
  <c r="T243" i="45"/>
  <c r="S243" i="45"/>
  <c r="H243" i="45"/>
  <c r="F243" i="45"/>
  <c r="G243" i="45" s="1"/>
  <c r="U242" i="45"/>
  <c r="T242" i="45"/>
  <c r="H242" i="45"/>
  <c r="S242" i="45" s="1"/>
  <c r="F242" i="45"/>
  <c r="G242" i="45" s="1"/>
  <c r="U241" i="45"/>
  <c r="T241" i="45"/>
  <c r="H241" i="45"/>
  <c r="S241" i="45" s="1"/>
  <c r="G241" i="45"/>
  <c r="F241" i="45"/>
  <c r="U240" i="45"/>
  <c r="T240" i="45"/>
  <c r="S240" i="45"/>
  <c r="H240" i="45"/>
  <c r="F240" i="45"/>
  <c r="G240" i="45" s="1"/>
  <c r="U239" i="45"/>
  <c r="T239" i="45"/>
  <c r="H239" i="45"/>
  <c r="S239" i="45" s="1"/>
  <c r="F239" i="45"/>
  <c r="G239" i="45" s="1"/>
  <c r="U238" i="45"/>
  <c r="S238" i="45"/>
  <c r="U237" i="45"/>
  <c r="T237" i="45"/>
  <c r="H237" i="45"/>
  <c r="S237" i="45" s="1"/>
  <c r="F237" i="45"/>
  <c r="G237" i="45" s="1"/>
  <c r="U236" i="45"/>
  <c r="T236" i="45"/>
  <c r="H236" i="45"/>
  <c r="S236" i="45" s="1"/>
  <c r="F236" i="45"/>
  <c r="G236" i="45" s="1"/>
  <c r="U235" i="45"/>
  <c r="T235" i="45"/>
  <c r="H235" i="45"/>
  <c r="S235" i="45" s="1"/>
  <c r="F235" i="45"/>
  <c r="G235" i="45" s="1"/>
  <c r="U234" i="45"/>
  <c r="T234" i="45"/>
  <c r="H234" i="45"/>
  <c r="S234" i="45" s="1"/>
  <c r="G234" i="45"/>
  <c r="F234" i="45"/>
  <c r="T233" i="45"/>
  <c r="H233" i="45"/>
  <c r="S233" i="45" s="1"/>
  <c r="G233" i="45"/>
  <c r="U232" i="45"/>
  <c r="T232" i="45"/>
  <c r="H232" i="45"/>
  <c r="S232" i="45" s="1"/>
  <c r="F232" i="45"/>
  <c r="G232" i="45" s="1"/>
  <c r="U231" i="45"/>
  <c r="T231" i="45"/>
  <c r="H231" i="45"/>
  <c r="S231" i="45" s="1"/>
  <c r="F231" i="45"/>
  <c r="G231" i="45" s="1"/>
  <c r="U230" i="45"/>
  <c r="T230" i="45"/>
  <c r="H230" i="45"/>
  <c r="S230" i="45" s="1"/>
  <c r="G230" i="45"/>
  <c r="F230" i="45"/>
  <c r="U229" i="45"/>
  <c r="T229" i="45"/>
  <c r="H229" i="45"/>
  <c r="S229" i="45" s="1"/>
  <c r="G229" i="45"/>
  <c r="F229" i="45"/>
  <c r="U228" i="45"/>
  <c r="T228" i="45"/>
  <c r="H228" i="45"/>
  <c r="S228" i="45" s="1"/>
  <c r="F228" i="45"/>
  <c r="G228" i="45" s="1"/>
  <c r="U227" i="45"/>
  <c r="T227" i="45"/>
  <c r="H227" i="45"/>
  <c r="S227" i="45" s="1"/>
  <c r="F227" i="45"/>
  <c r="G227" i="45" s="1"/>
  <c r="U226" i="45"/>
  <c r="T226" i="45"/>
  <c r="H226" i="45"/>
  <c r="S226" i="45" s="1"/>
  <c r="G226" i="45"/>
  <c r="F226" i="45"/>
  <c r="U225" i="45"/>
  <c r="T225" i="45"/>
  <c r="H225" i="45"/>
  <c r="S225" i="45" s="1"/>
  <c r="F225" i="45"/>
  <c r="G225" i="45" s="1"/>
  <c r="U224" i="45"/>
  <c r="T224" i="45"/>
  <c r="H224" i="45"/>
  <c r="S224" i="45" s="1"/>
  <c r="F224" i="45"/>
  <c r="G224" i="45" s="1"/>
  <c r="U223" i="45"/>
  <c r="T223" i="45"/>
  <c r="S223" i="45"/>
  <c r="H223" i="45"/>
  <c r="G223" i="45"/>
  <c r="F223" i="45"/>
  <c r="U222" i="45"/>
  <c r="T222" i="45"/>
  <c r="H222" i="45"/>
  <c r="S222" i="45" s="1"/>
  <c r="G222" i="45"/>
  <c r="F222" i="45"/>
  <c r="U221" i="45"/>
  <c r="T221" i="45"/>
  <c r="S221" i="45"/>
  <c r="H221" i="45"/>
  <c r="F221" i="45"/>
  <c r="G221" i="45" s="1"/>
  <c r="U220" i="45"/>
  <c r="T220" i="45"/>
  <c r="H220" i="45"/>
  <c r="S220" i="45" s="1"/>
  <c r="F220" i="45"/>
  <c r="G220" i="45" s="1"/>
  <c r="U219" i="45"/>
  <c r="T219" i="45"/>
  <c r="H219" i="45"/>
  <c r="S219" i="45" s="1"/>
  <c r="G219" i="45"/>
  <c r="F219" i="45"/>
  <c r="U218" i="45"/>
  <c r="S218" i="45"/>
  <c r="U217" i="45"/>
  <c r="T217" i="45"/>
  <c r="H217" i="45"/>
  <c r="S217" i="45" s="1"/>
  <c r="F217" i="45"/>
  <c r="G217" i="45" s="1"/>
  <c r="U216" i="45"/>
  <c r="T216" i="45"/>
  <c r="H216" i="45"/>
  <c r="S216" i="45" s="1"/>
  <c r="G216" i="45"/>
  <c r="F216" i="45"/>
  <c r="U215" i="45"/>
  <c r="T215" i="45"/>
  <c r="H215" i="45"/>
  <c r="S215" i="45" s="1"/>
  <c r="F215" i="45"/>
  <c r="G215" i="45" s="1"/>
  <c r="U214" i="45"/>
  <c r="T214" i="45"/>
  <c r="H214" i="45"/>
  <c r="S214" i="45" s="1"/>
  <c r="F214" i="45"/>
  <c r="G214" i="45" s="1"/>
  <c r="U213" i="45"/>
  <c r="S213" i="45"/>
  <c r="U212" i="45"/>
  <c r="T212" i="45"/>
  <c r="H212" i="45"/>
  <c r="S212" i="45" s="1"/>
  <c r="F212" i="45"/>
  <c r="G212" i="45" s="1"/>
  <c r="U211" i="45"/>
  <c r="T211" i="45"/>
  <c r="H211" i="45"/>
  <c r="S211" i="45" s="1"/>
  <c r="F211" i="45"/>
  <c r="G211" i="45" s="1"/>
  <c r="U210" i="45"/>
  <c r="T210" i="45"/>
  <c r="H210" i="45"/>
  <c r="S210" i="45" s="1"/>
  <c r="F210" i="45"/>
  <c r="G210" i="45" s="1"/>
  <c r="U209" i="45"/>
  <c r="T209" i="45"/>
  <c r="H209" i="45"/>
  <c r="S209" i="45" s="1"/>
  <c r="G209" i="45"/>
  <c r="F209" i="45"/>
  <c r="U208" i="45"/>
  <c r="T208" i="45"/>
  <c r="H208" i="45"/>
  <c r="S208" i="45" s="1"/>
  <c r="G208" i="45"/>
  <c r="F208" i="45"/>
  <c r="U207" i="45"/>
  <c r="T207" i="45"/>
  <c r="H207" i="45"/>
  <c r="S207" i="45" s="1"/>
  <c r="F207" i="45"/>
  <c r="G207" i="45" s="1"/>
  <c r="U206" i="45"/>
  <c r="T206" i="45"/>
  <c r="H206" i="45"/>
  <c r="S206" i="45" s="1"/>
  <c r="G206" i="45"/>
  <c r="F206" i="45"/>
  <c r="U205" i="45"/>
  <c r="T205" i="45"/>
  <c r="H205" i="45"/>
  <c r="S205" i="45" s="1"/>
  <c r="F205" i="45"/>
  <c r="G205" i="45" s="1"/>
  <c r="U204" i="45"/>
  <c r="T204" i="45"/>
  <c r="H204" i="45"/>
  <c r="S204" i="45" s="1"/>
  <c r="F204" i="45"/>
  <c r="G204" i="45" s="1"/>
  <c r="U203" i="45"/>
  <c r="T203" i="45"/>
  <c r="H203" i="45"/>
  <c r="S203" i="45" s="1"/>
  <c r="F203" i="45"/>
  <c r="G203" i="45" s="1"/>
  <c r="U202" i="45"/>
  <c r="T202" i="45"/>
  <c r="H202" i="45"/>
  <c r="S202" i="45" s="1"/>
  <c r="G202" i="45"/>
  <c r="F202" i="45"/>
  <c r="U201" i="45"/>
  <c r="T201" i="45"/>
  <c r="H201" i="45"/>
  <c r="S201" i="45" s="1"/>
  <c r="G201" i="45"/>
  <c r="F201" i="45"/>
  <c r="U200" i="45"/>
  <c r="T200" i="45"/>
  <c r="H200" i="45"/>
  <c r="S200" i="45" s="1"/>
  <c r="G200" i="45"/>
  <c r="F200" i="45"/>
  <c r="U199" i="45"/>
  <c r="T199" i="45"/>
  <c r="H199" i="45"/>
  <c r="S199" i="45" s="1"/>
  <c r="G199" i="45"/>
  <c r="F199" i="45"/>
  <c r="U198" i="45"/>
  <c r="T198" i="45"/>
  <c r="H198" i="45"/>
  <c r="S198" i="45" s="1"/>
  <c r="F198" i="45"/>
  <c r="G198" i="45" s="1"/>
  <c r="U197" i="45"/>
  <c r="T197" i="45"/>
  <c r="H197" i="45"/>
  <c r="S197" i="45" s="1"/>
  <c r="F197" i="45"/>
  <c r="G197" i="45" s="1"/>
  <c r="U196" i="45"/>
  <c r="T196" i="45"/>
  <c r="H196" i="45"/>
  <c r="S196" i="45" s="1"/>
  <c r="F196" i="45"/>
  <c r="G196" i="45" s="1"/>
  <c r="U195" i="45"/>
  <c r="T195" i="45"/>
  <c r="H195" i="45"/>
  <c r="S195" i="45" s="1"/>
  <c r="G195" i="45"/>
  <c r="F195" i="45"/>
  <c r="U194" i="45"/>
  <c r="T194" i="45"/>
  <c r="H194" i="45"/>
  <c r="S194" i="45" s="1"/>
  <c r="F194" i="45"/>
  <c r="G194" i="45" s="1"/>
  <c r="U193" i="45"/>
  <c r="T193" i="45"/>
  <c r="H193" i="45"/>
  <c r="S193" i="45" s="1"/>
  <c r="F193" i="45"/>
  <c r="G193" i="45" s="1"/>
  <c r="U192" i="45"/>
  <c r="T192" i="45"/>
  <c r="H192" i="45"/>
  <c r="S192" i="45" s="1"/>
  <c r="G192" i="45"/>
  <c r="F192" i="45"/>
  <c r="U191" i="45"/>
  <c r="T191" i="45"/>
  <c r="H191" i="45"/>
  <c r="S191" i="45" s="1"/>
  <c r="F191" i="45"/>
  <c r="G191" i="45" s="1"/>
  <c r="U190" i="45"/>
  <c r="T190" i="45"/>
  <c r="H190" i="45"/>
  <c r="S190" i="45" s="1"/>
  <c r="F190" i="45"/>
  <c r="G190" i="45" s="1"/>
  <c r="U189" i="45"/>
  <c r="T189" i="45"/>
  <c r="H189" i="45"/>
  <c r="S189" i="45" s="1"/>
  <c r="G189" i="45"/>
  <c r="F189" i="45"/>
  <c r="U188" i="45"/>
  <c r="T188" i="45"/>
  <c r="H188" i="45"/>
  <c r="S188" i="45" s="1"/>
  <c r="G188" i="45"/>
  <c r="F188" i="45"/>
  <c r="U187" i="45"/>
  <c r="T187" i="45"/>
  <c r="H187" i="45"/>
  <c r="S187" i="45" s="1"/>
  <c r="F187" i="45"/>
  <c r="G187" i="45" s="1"/>
  <c r="U186" i="45"/>
  <c r="T186" i="45"/>
  <c r="H186" i="45"/>
  <c r="S186" i="45" s="1"/>
  <c r="F186" i="45"/>
  <c r="G186" i="45" s="1"/>
  <c r="U185" i="45"/>
  <c r="T185" i="45"/>
  <c r="H185" i="45"/>
  <c r="S185" i="45" s="1"/>
  <c r="G185" i="45"/>
  <c r="F185" i="45"/>
  <c r="U184" i="45"/>
  <c r="T184" i="45"/>
  <c r="H184" i="45"/>
  <c r="S184" i="45" s="1"/>
  <c r="F184" i="45"/>
  <c r="G184" i="45" s="1"/>
  <c r="U183" i="45"/>
  <c r="S183" i="45"/>
  <c r="U182" i="45"/>
  <c r="T182" i="45"/>
  <c r="H182" i="45"/>
  <c r="S182" i="45" s="1"/>
  <c r="G182" i="45"/>
  <c r="F182" i="45"/>
  <c r="U181" i="45"/>
  <c r="T181" i="45"/>
  <c r="H181" i="45"/>
  <c r="S181" i="45" s="1"/>
  <c r="F181" i="45"/>
  <c r="G181" i="45" s="1"/>
  <c r="U180" i="45"/>
  <c r="T180" i="45"/>
  <c r="H180" i="45"/>
  <c r="S180" i="45" s="1"/>
  <c r="F180" i="45"/>
  <c r="G180" i="45" s="1"/>
  <c r="U179" i="45"/>
  <c r="T179" i="45"/>
  <c r="H179" i="45"/>
  <c r="S179" i="45" s="1"/>
  <c r="F179" i="45"/>
  <c r="G179" i="45" s="1"/>
  <c r="U178" i="45"/>
  <c r="T178" i="45"/>
  <c r="H178" i="45"/>
  <c r="S178" i="45" s="1"/>
  <c r="G178" i="45"/>
  <c r="F178" i="45"/>
  <c r="U177" i="45"/>
  <c r="T177" i="45"/>
  <c r="H177" i="45"/>
  <c r="S177" i="45" s="1"/>
  <c r="G177" i="45"/>
  <c r="F177" i="45"/>
  <c r="U176" i="45"/>
  <c r="T176" i="45"/>
  <c r="H176" i="45"/>
  <c r="S176" i="45" s="1"/>
  <c r="G176" i="45"/>
  <c r="F176" i="45"/>
  <c r="U175" i="45"/>
  <c r="T175" i="45"/>
  <c r="H175" i="45"/>
  <c r="S175" i="45" s="1"/>
  <c r="G175" i="45"/>
  <c r="F175" i="45"/>
  <c r="U174" i="45"/>
  <c r="T174" i="45"/>
  <c r="H174" i="45"/>
  <c r="S174" i="45" s="1"/>
  <c r="F174" i="45"/>
  <c r="G174" i="45" s="1"/>
  <c r="U173" i="45"/>
  <c r="T173" i="45"/>
  <c r="H173" i="45"/>
  <c r="S173" i="45" s="1"/>
  <c r="F173" i="45"/>
  <c r="G173" i="45" s="1"/>
  <c r="U172" i="45"/>
  <c r="T172" i="45"/>
  <c r="H172" i="45"/>
  <c r="S172" i="45" s="1"/>
  <c r="F172" i="45"/>
  <c r="G172" i="45" s="1"/>
  <c r="U171" i="45"/>
  <c r="T171" i="45"/>
  <c r="H171" i="45"/>
  <c r="S171" i="45" s="1"/>
  <c r="G171" i="45"/>
  <c r="F171" i="45"/>
  <c r="U170" i="45"/>
  <c r="T170" i="45"/>
  <c r="H170" i="45"/>
  <c r="S170" i="45" s="1"/>
  <c r="G170" i="45"/>
  <c r="F170" i="45"/>
  <c r="U169" i="45"/>
  <c r="T169" i="45"/>
  <c r="H169" i="45"/>
  <c r="S169" i="45" s="1"/>
  <c r="G169" i="45"/>
  <c r="F169" i="45"/>
  <c r="U168" i="45"/>
  <c r="T168" i="45"/>
  <c r="H168" i="45"/>
  <c r="S168" i="45" s="1"/>
  <c r="G168" i="45"/>
  <c r="F168" i="45"/>
  <c r="U167" i="45"/>
  <c r="T167" i="45"/>
  <c r="H167" i="45"/>
  <c r="S167" i="45" s="1"/>
  <c r="F167" i="45"/>
  <c r="G167" i="45" s="1"/>
  <c r="U166" i="45"/>
  <c r="T166" i="45"/>
  <c r="H166" i="45"/>
  <c r="S166" i="45" s="1"/>
  <c r="F166" i="45"/>
  <c r="G166" i="45" s="1"/>
  <c r="U165" i="45"/>
  <c r="T165" i="45"/>
  <c r="H165" i="45"/>
  <c r="S165" i="45" s="1"/>
  <c r="G165" i="45"/>
  <c r="F165" i="45"/>
  <c r="U164" i="45"/>
  <c r="T164" i="45"/>
  <c r="H164" i="45"/>
  <c r="S164" i="45" s="1"/>
  <c r="G164" i="45"/>
  <c r="F164" i="45"/>
  <c r="U163" i="45"/>
  <c r="T163" i="45"/>
  <c r="H163" i="45"/>
  <c r="S163" i="45" s="1"/>
  <c r="G163" i="45"/>
  <c r="F163" i="45"/>
  <c r="U162" i="45"/>
  <c r="T162" i="45"/>
  <c r="H162" i="45"/>
  <c r="S162" i="45" s="1"/>
  <c r="G162" i="45"/>
  <c r="F162" i="45"/>
  <c r="U161" i="45"/>
  <c r="T161" i="45"/>
  <c r="H161" i="45"/>
  <c r="S161" i="45" s="1"/>
  <c r="G161" i="45"/>
  <c r="F161" i="45"/>
  <c r="U160" i="45"/>
  <c r="T160" i="45"/>
  <c r="H160" i="45"/>
  <c r="S160" i="45" s="1"/>
  <c r="F160" i="45"/>
  <c r="G160" i="45" s="1"/>
  <c r="U159" i="45"/>
  <c r="T159" i="45"/>
  <c r="H159" i="45"/>
  <c r="S159" i="45" s="1"/>
  <c r="F159" i="45"/>
  <c r="G159" i="45" s="1"/>
  <c r="U158" i="45"/>
  <c r="T158" i="45"/>
  <c r="H158" i="45"/>
  <c r="S158" i="45" s="1"/>
  <c r="F158" i="45"/>
  <c r="G158" i="45" s="1"/>
  <c r="U157" i="45"/>
  <c r="T157" i="45"/>
  <c r="H157" i="45"/>
  <c r="S157" i="45" s="1"/>
  <c r="G157" i="45"/>
  <c r="F157" i="45"/>
  <c r="U156" i="45"/>
  <c r="T156" i="45"/>
  <c r="H156" i="45"/>
  <c r="S156" i="45" s="1"/>
  <c r="F156" i="45"/>
  <c r="G156" i="45" s="1"/>
  <c r="U155" i="45"/>
  <c r="T155" i="45"/>
  <c r="H155" i="45"/>
  <c r="S155" i="45" s="1"/>
  <c r="G155" i="45"/>
  <c r="F155" i="45"/>
  <c r="U154" i="45"/>
  <c r="T154" i="45"/>
  <c r="H154" i="45"/>
  <c r="S154" i="45" s="1"/>
  <c r="G154" i="45"/>
  <c r="F154" i="45"/>
  <c r="U153" i="45"/>
  <c r="T153" i="45"/>
  <c r="H153" i="45"/>
  <c r="S153" i="45" s="1"/>
  <c r="F153" i="45"/>
  <c r="G153" i="45" s="1"/>
  <c r="U152" i="45"/>
  <c r="T152" i="45"/>
  <c r="H152" i="45"/>
  <c r="S152" i="45" s="1"/>
  <c r="F152" i="45"/>
  <c r="G152" i="45" s="1"/>
  <c r="U151" i="45"/>
  <c r="T151" i="45"/>
  <c r="H151" i="45"/>
  <c r="S151" i="45" s="1"/>
  <c r="G151" i="45"/>
  <c r="F151" i="45"/>
  <c r="U150" i="45"/>
  <c r="T150" i="45"/>
  <c r="H150" i="45"/>
  <c r="S150" i="45" s="1"/>
  <c r="G150" i="45"/>
  <c r="F150" i="45"/>
  <c r="U149" i="45"/>
  <c r="T149" i="45"/>
  <c r="H149" i="45"/>
  <c r="S149" i="45" s="1"/>
  <c r="F149" i="45"/>
  <c r="G149" i="45" s="1"/>
  <c r="U148" i="45"/>
  <c r="T148" i="45"/>
  <c r="H148" i="45"/>
  <c r="S148" i="45" s="1"/>
  <c r="G148" i="45"/>
  <c r="F148" i="45"/>
  <c r="U147" i="45"/>
  <c r="T147" i="45"/>
  <c r="H147" i="45"/>
  <c r="S147" i="45" s="1"/>
  <c r="G147" i="45"/>
  <c r="F147" i="45"/>
  <c r="U146" i="45"/>
  <c r="T146" i="45"/>
  <c r="H146" i="45"/>
  <c r="S146" i="45" s="1"/>
  <c r="F146" i="45"/>
  <c r="G146" i="45" s="1"/>
  <c r="U145" i="45"/>
  <c r="T145" i="45"/>
  <c r="H145" i="45"/>
  <c r="S145" i="45" s="1"/>
  <c r="F145" i="45"/>
  <c r="G145" i="45" s="1"/>
  <c r="U144" i="45"/>
  <c r="T144" i="45"/>
  <c r="H144" i="45"/>
  <c r="S144" i="45" s="1"/>
  <c r="G144" i="45"/>
  <c r="F144" i="45"/>
  <c r="U143" i="45"/>
  <c r="T143" i="45"/>
  <c r="H143" i="45"/>
  <c r="S143" i="45" s="1"/>
  <c r="G143" i="45"/>
  <c r="F143" i="45"/>
  <c r="U142" i="45"/>
  <c r="T142" i="45"/>
  <c r="H142" i="45"/>
  <c r="S142" i="45" s="1"/>
  <c r="G142" i="45"/>
  <c r="F142" i="45"/>
  <c r="U141" i="45"/>
  <c r="T141" i="45"/>
  <c r="H141" i="45"/>
  <c r="S141" i="45" s="1"/>
  <c r="F141" i="45"/>
  <c r="G141" i="45" s="1"/>
  <c r="U140" i="45"/>
  <c r="T140" i="45"/>
  <c r="H140" i="45"/>
  <c r="S140" i="45" s="1"/>
  <c r="G140" i="45"/>
  <c r="F140" i="45"/>
  <c r="U139" i="45"/>
  <c r="T139" i="45"/>
  <c r="H139" i="45"/>
  <c r="S139" i="45" s="1"/>
  <c r="F139" i="45"/>
  <c r="G139" i="45" s="1"/>
  <c r="U138" i="45"/>
  <c r="T138" i="45"/>
  <c r="S138" i="45"/>
  <c r="H138" i="45"/>
  <c r="F138" i="45"/>
  <c r="G138" i="45" s="1"/>
  <c r="U137" i="45"/>
  <c r="T137" i="45"/>
  <c r="H137" i="45"/>
  <c r="S137" i="45" s="1"/>
  <c r="F137" i="45"/>
  <c r="G137" i="45" s="1"/>
  <c r="U136" i="45"/>
  <c r="T136" i="45"/>
  <c r="H136" i="45"/>
  <c r="S136" i="45" s="1"/>
  <c r="G136" i="45"/>
  <c r="F136" i="45"/>
  <c r="U135" i="45"/>
  <c r="T135" i="45"/>
  <c r="H135" i="45"/>
  <c r="S135" i="45" s="1"/>
  <c r="G135" i="45"/>
  <c r="F135" i="45"/>
  <c r="U134" i="45"/>
  <c r="T134" i="45"/>
  <c r="H134" i="45"/>
  <c r="S134" i="45" s="1"/>
  <c r="G134" i="45"/>
  <c r="F134" i="45"/>
  <c r="U133" i="45"/>
  <c r="T133" i="45"/>
  <c r="H133" i="45"/>
  <c r="S133" i="45" s="1"/>
  <c r="G133" i="45"/>
  <c r="F133" i="45"/>
  <c r="U132" i="45"/>
  <c r="T132" i="45"/>
  <c r="H132" i="45"/>
  <c r="S132" i="45" s="1"/>
  <c r="F132" i="45"/>
  <c r="G132" i="45" s="1"/>
  <c r="U131" i="45"/>
  <c r="T131" i="45"/>
  <c r="H131" i="45"/>
  <c r="S131" i="45" s="1"/>
  <c r="F131" i="45"/>
  <c r="G131" i="45" s="1"/>
  <c r="U130" i="45"/>
  <c r="T130" i="45"/>
  <c r="H130" i="45"/>
  <c r="S130" i="45" s="1"/>
  <c r="F130" i="45"/>
  <c r="G130" i="45" s="1"/>
  <c r="U129" i="45"/>
  <c r="T129" i="45"/>
  <c r="H129" i="45"/>
  <c r="S129" i="45" s="1"/>
  <c r="G129" i="45"/>
  <c r="F129" i="45"/>
  <c r="U128" i="45"/>
  <c r="T128" i="45"/>
  <c r="H128" i="45"/>
  <c r="S128" i="45" s="1"/>
  <c r="F128" i="45"/>
  <c r="G128" i="45" s="1"/>
  <c r="U127" i="45"/>
  <c r="T127" i="45"/>
  <c r="H127" i="45"/>
  <c r="S127" i="45" s="1"/>
  <c r="G127" i="45"/>
  <c r="F127" i="45"/>
  <c r="U126" i="45"/>
  <c r="T126" i="45"/>
  <c r="H126" i="45"/>
  <c r="S126" i="45" s="1"/>
  <c r="G126" i="45"/>
  <c r="F126" i="45"/>
  <c r="U125" i="45"/>
  <c r="T125" i="45"/>
  <c r="H125" i="45"/>
  <c r="S125" i="45" s="1"/>
  <c r="F125" i="45"/>
  <c r="G125" i="45" s="1"/>
  <c r="U124" i="45"/>
  <c r="T124" i="45"/>
  <c r="H124" i="45"/>
  <c r="S124" i="45" s="1"/>
  <c r="F124" i="45"/>
  <c r="G124" i="45" s="1"/>
  <c r="U123" i="45"/>
  <c r="T123" i="45"/>
  <c r="H123" i="45"/>
  <c r="S123" i="45" s="1"/>
  <c r="F123" i="45"/>
  <c r="G123" i="45" s="1"/>
  <c r="U122" i="45"/>
  <c r="T122" i="45"/>
  <c r="H122" i="45"/>
  <c r="S122" i="45" s="1"/>
  <c r="G122" i="45"/>
  <c r="F122" i="45"/>
  <c r="U121" i="45"/>
  <c r="T121" i="45"/>
  <c r="H121" i="45"/>
  <c r="S121" i="45" s="1"/>
  <c r="F121" i="45"/>
  <c r="G121" i="45" s="1"/>
  <c r="U120" i="45"/>
  <c r="T120" i="45"/>
  <c r="H120" i="45"/>
  <c r="S120" i="45" s="1"/>
  <c r="G120" i="45"/>
  <c r="F120" i="45"/>
  <c r="U119" i="45"/>
  <c r="T119" i="45"/>
  <c r="H119" i="45"/>
  <c r="S119" i="45" s="1"/>
  <c r="G119" i="45"/>
  <c r="F119" i="45"/>
  <c r="U118" i="45"/>
  <c r="T118" i="45"/>
  <c r="H118" i="45"/>
  <c r="S118" i="45" s="1"/>
  <c r="F118" i="45"/>
  <c r="G118" i="45" s="1"/>
  <c r="U117" i="45"/>
  <c r="T117" i="45"/>
  <c r="H117" i="45"/>
  <c r="S117" i="45" s="1"/>
  <c r="F117" i="45"/>
  <c r="G117" i="45" s="1"/>
  <c r="U116" i="45"/>
  <c r="T116" i="45"/>
  <c r="H116" i="45"/>
  <c r="S116" i="45" s="1"/>
  <c r="F116" i="45"/>
  <c r="G116" i="45" s="1"/>
  <c r="U115" i="45"/>
  <c r="T115" i="45"/>
  <c r="H115" i="45"/>
  <c r="S115" i="45" s="1"/>
  <c r="G115" i="45"/>
  <c r="F115" i="45"/>
  <c r="U114" i="45"/>
  <c r="T114" i="45"/>
  <c r="H114" i="45"/>
  <c r="S114" i="45" s="1"/>
  <c r="F114" i="45"/>
  <c r="G114" i="45" s="1"/>
  <c r="U113" i="45"/>
  <c r="T113" i="45"/>
  <c r="H113" i="45"/>
  <c r="S113" i="45" s="1"/>
  <c r="G113" i="45"/>
  <c r="F113" i="45"/>
  <c r="U112" i="45"/>
  <c r="T112" i="45"/>
  <c r="H112" i="45"/>
  <c r="S112" i="45" s="1"/>
  <c r="G112" i="45"/>
  <c r="F112" i="45"/>
  <c r="U111" i="45"/>
  <c r="T111" i="45"/>
  <c r="H111" i="45"/>
  <c r="S111" i="45" s="1"/>
  <c r="F111" i="45"/>
  <c r="G111" i="45" s="1"/>
  <c r="U110" i="45"/>
  <c r="T110" i="45"/>
  <c r="H110" i="45"/>
  <c r="S110" i="45" s="1"/>
  <c r="F110" i="45"/>
  <c r="G110" i="45" s="1"/>
  <c r="U109" i="45"/>
  <c r="T109" i="45"/>
  <c r="H109" i="45"/>
  <c r="S109" i="45" s="1"/>
  <c r="G109" i="45"/>
  <c r="F109" i="45"/>
  <c r="U108" i="45"/>
  <c r="T108" i="45"/>
  <c r="H108" i="45"/>
  <c r="S108" i="45" s="1"/>
  <c r="G108" i="45"/>
  <c r="F108" i="45"/>
  <c r="U107" i="45"/>
  <c r="S107" i="45"/>
  <c r="U106" i="45"/>
  <c r="T106" i="45"/>
  <c r="H106" i="45"/>
  <c r="S106" i="45" s="1"/>
  <c r="G106" i="45"/>
  <c r="F106" i="45"/>
  <c r="U105" i="45"/>
  <c r="T105" i="45"/>
  <c r="H105" i="45"/>
  <c r="S105" i="45" s="1"/>
  <c r="G105" i="45"/>
  <c r="F105" i="45"/>
  <c r="U104" i="45"/>
  <c r="T104" i="45"/>
  <c r="H104" i="45"/>
  <c r="S104" i="45" s="1"/>
  <c r="F104" i="45"/>
  <c r="G104" i="45" s="1"/>
  <c r="U103" i="45"/>
  <c r="T103" i="45"/>
  <c r="H103" i="45"/>
  <c r="S103" i="45" s="1"/>
  <c r="G103" i="45"/>
  <c r="F103" i="45"/>
  <c r="U102" i="45"/>
  <c r="T102" i="45"/>
  <c r="H102" i="45"/>
  <c r="S102" i="45" s="1"/>
  <c r="G102" i="45"/>
  <c r="F102" i="45"/>
  <c r="U101" i="45"/>
  <c r="T101" i="45"/>
  <c r="H101" i="45"/>
  <c r="S101" i="45" s="1"/>
  <c r="F101" i="45"/>
  <c r="G101" i="45" s="1"/>
  <c r="U100" i="45"/>
  <c r="T100" i="45"/>
  <c r="H100" i="45"/>
  <c r="S100" i="45" s="1"/>
  <c r="F100" i="45"/>
  <c r="G100" i="45" s="1"/>
  <c r="U99" i="45"/>
  <c r="T99" i="45"/>
  <c r="H99" i="45"/>
  <c r="S99" i="45" s="1"/>
  <c r="F99" i="45"/>
  <c r="G99" i="45" s="1"/>
  <c r="U98" i="45"/>
  <c r="T98" i="45"/>
  <c r="S98" i="45"/>
  <c r="H98" i="45"/>
  <c r="G98" i="45"/>
  <c r="F98" i="45"/>
  <c r="U97" i="45"/>
  <c r="T97" i="45"/>
  <c r="H97" i="45"/>
  <c r="S97" i="45" s="1"/>
  <c r="F97" i="45"/>
  <c r="G97" i="45" s="1"/>
  <c r="U96" i="45"/>
  <c r="T96" i="45"/>
  <c r="H96" i="45"/>
  <c r="S96" i="45" s="1"/>
  <c r="G96" i="45"/>
  <c r="F96" i="45"/>
  <c r="U95" i="45"/>
  <c r="T95" i="45"/>
  <c r="H95" i="45"/>
  <c r="S95" i="45" s="1"/>
  <c r="G95" i="45"/>
  <c r="F95" i="45"/>
  <c r="U94" i="45"/>
  <c r="T94" i="45"/>
  <c r="H94" i="45"/>
  <c r="S94" i="45" s="1"/>
  <c r="F94" i="45"/>
  <c r="G94" i="45" s="1"/>
  <c r="U93" i="45"/>
  <c r="T93" i="45"/>
  <c r="H93" i="45"/>
  <c r="S93" i="45" s="1"/>
  <c r="F93" i="45"/>
  <c r="G93" i="45" s="1"/>
  <c r="U92" i="45"/>
  <c r="S92" i="45"/>
  <c r="U91" i="45"/>
  <c r="T91" i="45"/>
  <c r="H91" i="45"/>
  <c r="S91" i="45" s="1"/>
  <c r="F91" i="45"/>
  <c r="G91" i="45" s="1"/>
  <c r="U90" i="45"/>
  <c r="T90" i="45"/>
  <c r="H90" i="45"/>
  <c r="S90" i="45" s="1"/>
  <c r="F90" i="45"/>
  <c r="G90" i="45" s="1"/>
  <c r="U89" i="45"/>
  <c r="T89" i="45"/>
  <c r="H89" i="45"/>
  <c r="S89" i="45" s="1"/>
  <c r="F89" i="45"/>
  <c r="G89" i="45" s="1"/>
  <c r="U88" i="45"/>
  <c r="T88" i="45"/>
  <c r="H88" i="45"/>
  <c r="S88" i="45" s="1"/>
  <c r="G88" i="45"/>
  <c r="F88" i="45"/>
  <c r="U87" i="45"/>
  <c r="T87" i="45"/>
  <c r="H87" i="45"/>
  <c r="S87" i="45" s="1"/>
  <c r="F87" i="45"/>
  <c r="G87" i="45" s="1"/>
  <c r="U86" i="45"/>
  <c r="T86" i="45"/>
  <c r="H86" i="45"/>
  <c r="S86" i="45" s="1"/>
  <c r="G86" i="45"/>
  <c r="F86" i="45"/>
  <c r="U85" i="45"/>
  <c r="T85" i="45"/>
  <c r="H85" i="45"/>
  <c r="S85" i="45" s="1"/>
  <c r="G85" i="45"/>
  <c r="F85" i="45"/>
  <c r="U84" i="45"/>
  <c r="S84" i="45"/>
  <c r="U83" i="45"/>
  <c r="T83" i="45"/>
  <c r="H83" i="45"/>
  <c r="S83" i="45" s="1"/>
  <c r="G83" i="45"/>
  <c r="F83" i="45"/>
  <c r="U82" i="45"/>
  <c r="T82" i="45"/>
  <c r="H82" i="45"/>
  <c r="S82" i="45" s="1"/>
  <c r="G82" i="45"/>
  <c r="F82" i="45"/>
  <c r="U81" i="45"/>
  <c r="T81" i="45"/>
  <c r="H81" i="45"/>
  <c r="S81" i="45" s="1"/>
  <c r="F81" i="45"/>
  <c r="G81" i="45" s="1"/>
  <c r="U80" i="45"/>
  <c r="T80" i="45"/>
  <c r="H80" i="45"/>
  <c r="S80" i="45" s="1"/>
  <c r="F80" i="45"/>
  <c r="G80" i="45" s="1"/>
  <c r="U79" i="45"/>
  <c r="T79" i="45"/>
  <c r="H79" i="45"/>
  <c r="S79" i="45" s="1"/>
  <c r="F79" i="45"/>
  <c r="G79" i="45" s="1"/>
  <c r="U78" i="45"/>
  <c r="T78" i="45"/>
  <c r="H78" i="45"/>
  <c r="S78" i="45" s="1"/>
  <c r="G78" i="45"/>
  <c r="F78" i="45"/>
  <c r="U77" i="45"/>
  <c r="T77" i="45"/>
  <c r="H77" i="45"/>
  <c r="S77" i="45" s="1"/>
  <c r="F77" i="45"/>
  <c r="G77" i="45" s="1"/>
  <c r="U76" i="45"/>
  <c r="T76" i="45"/>
  <c r="H76" i="45"/>
  <c r="S76" i="45" s="1"/>
  <c r="G76" i="45"/>
  <c r="F76" i="45"/>
  <c r="U75" i="45"/>
  <c r="T75" i="45"/>
  <c r="H75" i="45"/>
  <c r="S75" i="45" s="1"/>
  <c r="G75" i="45"/>
  <c r="F75" i="45"/>
  <c r="U74" i="45"/>
  <c r="T74" i="45"/>
  <c r="H74" i="45"/>
  <c r="S74" i="45" s="1"/>
  <c r="F74" i="45"/>
  <c r="G74" i="45" s="1"/>
  <c r="U73" i="45"/>
  <c r="T73" i="45"/>
  <c r="H73" i="45"/>
  <c r="S73" i="45" s="1"/>
  <c r="F73" i="45"/>
  <c r="G73" i="45" s="1"/>
  <c r="U72" i="45"/>
  <c r="T72" i="45"/>
  <c r="H72" i="45"/>
  <c r="S72" i="45" s="1"/>
  <c r="F72" i="45"/>
  <c r="G72" i="45" s="1"/>
  <c r="U71" i="45"/>
  <c r="T71" i="45"/>
  <c r="H71" i="45"/>
  <c r="S71" i="45" s="1"/>
  <c r="G71" i="45"/>
  <c r="F71" i="45"/>
  <c r="U70" i="45"/>
  <c r="T70" i="45"/>
  <c r="H70" i="45"/>
  <c r="S70" i="45" s="1"/>
  <c r="F70" i="45"/>
  <c r="G70" i="45" s="1"/>
  <c r="U69" i="45"/>
  <c r="T69" i="45"/>
  <c r="H69" i="45"/>
  <c r="S69" i="45" s="1"/>
  <c r="G69" i="45"/>
  <c r="F69" i="45"/>
  <c r="U68" i="45"/>
  <c r="T68" i="45"/>
  <c r="H68" i="45"/>
  <c r="S68" i="45" s="1"/>
  <c r="G68" i="45"/>
  <c r="F68" i="45"/>
  <c r="U67" i="45"/>
  <c r="T67" i="45"/>
  <c r="H67" i="45"/>
  <c r="S67" i="45" s="1"/>
  <c r="F67" i="45"/>
  <c r="G67" i="45" s="1"/>
  <c r="U66" i="45"/>
  <c r="T66" i="45"/>
  <c r="H66" i="45"/>
  <c r="S66" i="45" s="1"/>
  <c r="F66" i="45"/>
  <c r="G66" i="45" s="1"/>
  <c r="U65" i="45"/>
  <c r="T65" i="45"/>
  <c r="H65" i="45"/>
  <c r="S65" i="45" s="1"/>
  <c r="F65" i="45"/>
  <c r="G65" i="45" s="1"/>
  <c r="U64" i="45"/>
  <c r="T64" i="45"/>
  <c r="H64" i="45"/>
  <c r="S64" i="45" s="1"/>
  <c r="G64" i="45"/>
  <c r="F64" i="45"/>
  <c r="U63" i="45"/>
  <c r="T63" i="45"/>
  <c r="H63" i="45"/>
  <c r="S63" i="45" s="1"/>
  <c r="F63" i="45"/>
  <c r="G63" i="45" s="1"/>
  <c r="U62" i="45"/>
  <c r="T62" i="45"/>
  <c r="H62" i="45"/>
  <c r="S62" i="45" s="1"/>
  <c r="F62" i="45"/>
  <c r="G62" i="45" s="1"/>
  <c r="U61" i="45"/>
  <c r="S61" i="45"/>
  <c r="U60" i="45"/>
  <c r="T60" i="45"/>
  <c r="H60" i="45"/>
  <c r="S60" i="45" s="1"/>
  <c r="G60" i="45"/>
  <c r="F60" i="45"/>
  <c r="U59" i="45"/>
  <c r="T59" i="45"/>
  <c r="H59" i="45"/>
  <c r="S59" i="45" s="1"/>
  <c r="F59" i="45"/>
  <c r="G59" i="45" s="1"/>
  <c r="U58" i="45"/>
  <c r="T58" i="45"/>
  <c r="H58" i="45"/>
  <c r="S58" i="45" s="1"/>
  <c r="G58" i="45"/>
  <c r="F58" i="45"/>
  <c r="U57" i="45"/>
  <c r="T57" i="45"/>
  <c r="H57" i="45"/>
  <c r="S57" i="45" s="1"/>
  <c r="F57" i="45"/>
  <c r="G57" i="45" s="1"/>
  <c r="U56" i="45"/>
  <c r="T56" i="45"/>
  <c r="H56" i="45"/>
  <c r="S56" i="45" s="1"/>
  <c r="F56" i="45"/>
  <c r="G56" i="45" s="1"/>
  <c r="U55" i="45"/>
  <c r="T55" i="45"/>
  <c r="H55" i="45"/>
  <c r="S55" i="45" s="1"/>
  <c r="G55" i="45"/>
  <c r="F55" i="45"/>
  <c r="U54" i="45"/>
  <c r="T54" i="45"/>
  <c r="H54" i="45"/>
  <c r="S54" i="45" s="1"/>
  <c r="G54" i="45"/>
  <c r="F54" i="45"/>
  <c r="U53" i="45"/>
  <c r="T53" i="45"/>
  <c r="H53" i="45"/>
  <c r="S53" i="45" s="1"/>
  <c r="F53" i="45"/>
  <c r="G53" i="45" s="1"/>
  <c r="U52" i="45"/>
  <c r="T52" i="45"/>
  <c r="H52" i="45"/>
  <c r="S52" i="45" s="1"/>
  <c r="F52" i="45"/>
  <c r="G52" i="45" s="1"/>
  <c r="U51" i="45"/>
  <c r="T51" i="45"/>
  <c r="H51" i="45"/>
  <c r="S51" i="45" s="1"/>
  <c r="G51" i="45"/>
  <c r="F51" i="45"/>
  <c r="U50" i="45"/>
  <c r="T50" i="45"/>
  <c r="H50" i="45"/>
  <c r="S50" i="45" s="1"/>
  <c r="F50" i="45"/>
  <c r="G50" i="45" s="1"/>
  <c r="U49" i="45"/>
  <c r="T49" i="45"/>
  <c r="H49" i="45"/>
  <c r="S49" i="45" s="1"/>
  <c r="F49" i="45"/>
  <c r="G49" i="45" s="1"/>
  <c r="U48" i="45"/>
  <c r="T48" i="45"/>
  <c r="H48" i="45"/>
  <c r="S48" i="45" s="1"/>
  <c r="G48" i="45"/>
  <c r="F48" i="45"/>
  <c r="U47" i="45"/>
  <c r="T47" i="45"/>
  <c r="H47" i="45"/>
  <c r="S47" i="45" s="1"/>
  <c r="G47" i="45"/>
  <c r="F47" i="45"/>
  <c r="U46" i="45"/>
  <c r="T46" i="45"/>
  <c r="H46" i="45"/>
  <c r="S46" i="45" s="1"/>
  <c r="F46" i="45"/>
  <c r="G46" i="45" s="1"/>
  <c r="U45" i="45"/>
  <c r="T45" i="45"/>
  <c r="H45" i="45"/>
  <c r="S45" i="45" s="1"/>
  <c r="F45" i="45"/>
  <c r="G45" i="45" s="1"/>
  <c r="U44" i="45"/>
  <c r="T44" i="45"/>
  <c r="H44" i="45"/>
  <c r="S44" i="45" s="1"/>
  <c r="G44" i="45"/>
  <c r="F44" i="45"/>
  <c r="U43" i="45"/>
  <c r="T43" i="45"/>
  <c r="H43" i="45"/>
  <c r="S43" i="45" s="1"/>
  <c r="F43" i="45"/>
  <c r="G43" i="45" s="1"/>
  <c r="U42" i="45"/>
  <c r="T42" i="45"/>
  <c r="H42" i="45"/>
  <c r="S42" i="45" s="1"/>
  <c r="F42" i="45"/>
  <c r="G42" i="45" s="1"/>
  <c r="U41" i="45"/>
  <c r="T41" i="45"/>
  <c r="H41" i="45"/>
  <c r="S41" i="45" s="1"/>
  <c r="F41" i="45"/>
  <c r="G41" i="45" s="1"/>
  <c r="U40" i="45"/>
  <c r="T40" i="45"/>
  <c r="H40" i="45"/>
  <c r="S40" i="45" s="1"/>
  <c r="G40" i="45"/>
  <c r="F40" i="45"/>
  <c r="U39" i="45"/>
  <c r="T39" i="45"/>
  <c r="H39" i="45"/>
  <c r="S39" i="45" s="1"/>
  <c r="G39" i="45"/>
  <c r="F39" i="45"/>
  <c r="U38" i="45"/>
  <c r="T38" i="45"/>
  <c r="H38" i="45"/>
  <c r="S38" i="45" s="1"/>
  <c r="F38" i="45"/>
  <c r="G38" i="45" s="1"/>
  <c r="U37" i="45"/>
  <c r="T37" i="45"/>
  <c r="H37" i="45"/>
  <c r="S37" i="45" s="1"/>
  <c r="G37" i="45"/>
  <c r="F37" i="45"/>
  <c r="U36" i="45"/>
  <c r="T36" i="45"/>
  <c r="H36" i="45"/>
  <c r="S36" i="45" s="1"/>
  <c r="F36" i="45"/>
  <c r="G36" i="45" s="1"/>
  <c r="U35" i="45"/>
  <c r="S35" i="45"/>
  <c r="U34" i="45"/>
  <c r="T34" i="45"/>
  <c r="H34" i="45"/>
  <c r="S34" i="45" s="1"/>
  <c r="G34" i="45"/>
  <c r="F34" i="45"/>
  <c r="U33" i="45"/>
  <c r="T33" i="45"/>
  <c r="H33" i="45"/>
  <c r="S33" i="45" s="1"/>
  <c r="F33" i="45"/>
  <c r="G33" i="45" s="1"/>
  <c r="U32" i="45"/>
  <c r="T32" i="45"/>
  <c r="H32" i="45"/>
  <c r="S32" i="45" s="1"/>
  <c r="F32" i="45"/>
  <c r="G32" i="45" s="1"/>
  <c r="U31" i="45"/>
  <c r="T31" i="45"/>
  <c r="H31" i="45"/>
  <c r="S31" i="45" s="1"/>
  <c r="F31" i="45"/>
  <c r="G31" i="45" s="1"/>
  <c r="U30" i="45"/>
  <c r="T30" i="45"/>
  <c r="H30" i="45"/>
  <c r="S30" i="45" s="1"/>
  <c r="G30" i="45"/>
  <c r="F30" i="45"/>
  <c r="U29" i="45"/>
  <c r="T29" i="45"/>
  <c r="H29" i="45"/>
  <c r="S29" i="45" s="1"/>
  <c r="F29" i="45"/>
  <c r="G29" i="45" s="1"/>
  <c r="U28" i="45"/>
  <c r="T28" i="45"/>
  <c r="H28" i="45"/>
  <c r="S28" i="45" s="1"/>
  <c r="G28" i="45"/>
  <c r="F28" i="45"/>
  <c r="U27" i="45"/>
  <c r="T27" i="45"/>
  <c r="H27" i="45"/>
  <c r="S27" i="45" s="1"/>
  <c r="G27" i="45"/>
  <c r="F27" i="45"/>
  <c r="U26" i="45"/>
  <c r="T26" i="45"/>
  <c r="H26" i="45"/>
  <c r="S26" i="45" s="1"/>
  <c r="F26" i="45"/>
  <c r="G26" i="45" s="1"/>
  <c r="U25" i="45"/>
  <c r="T25" i="45"/>
  <c r="H25" i="45"/>
  <c r="S25" i="45" s="1"/>
  <c r="F25" i="45"/>
  <c r="G25" i="45" s="1"/>
  <c r="U24" i="45"/>
  <c r="S24" i="45"/>
  <c r="H23" i="45"/>
  <c r="S23" i="45" s="1"/>
  <c r="G23" i="45"/>
  <c r="U22" i="45"/>
  <c r="T22" i="45"/>
  <c r="H22" i="45"/>
  <c r="S22" i="45" s="1"/>
  <c r="F22" i="45"/>
  <c r="G22" i="45" s="1"/>
  <c r="S21" i="45"/>
  <c r="H21" i="45"/>
  <c r="G21" i="45"/>
  <c r="U20" i="45"/>
  <c r="T20" i="45"/>
  <c r="H20" i="45"/>
  <c r="S20" i="45" s="1"/>
  <c r="F20" i="45"/>
  <c r="G20" i="45" s="1"/>
  <c r="U19" i="45"/>
  <c r="T19" i="45"/>
  <c r="S19" i="45"/>
  <c r="H19" i="45"/>
  <c r="G19" i="45"/>
  <c r="F19" i="45"/>
  <c r="U18" i="45"/>
  <c r="S18" i="45"/>
  <c r="U17" i="45"/>
  <c r="T17" i="45"/>
  <c r="H17" i="45"/>
  <c r="S17" i="45" s="1"/>
  <c r="F17" i="45"/>
  <c r="G17" i="45" s="1"/>
  <c r="R16" i="45"/>
  <c r="R6" i="45" s="1"/>
  <c r="Q16" i="45"/>
  <c r="Q6" i="45" s="1"/>
  <c r="P16" i="45"/>
  <c r="P6" i="45" s="1"/>
  <c r="O16" i="45"/>
  <c r="O6" i="45" s="1"/>
  <c r="N16" i="45"/>
  <c r="N6" i="45" s="1"/>
  <c r="M16" i="45"/>
  <c r="M6" i="45" s="1"/>
  <c r="L16" i="45"/>
  <c r="L6" i="45" s="1"/>
  <c r="K16" i="45"/>
  <c r="K6" i="45" s="1"/>
  <c r="J16" i="45"/>
  <c r="J6" i="45" s="1"/>
  <c r="I16" i="45"/>
  <c r="I6" i="45" s="1"/>
  <c r="G16" i="45"/>
  <c r="F16" i="45"/>
  <c r="H15" i="45"/>
  <c r="S15" i="45" s="1"/>
  <c r="G15" i="45"/>
  <c r="U14" i="45"/>
  <c r="T14" i="45"/>
  <c r="H14" i="45"/>
  <c r="S14" i="45" s="1"/>
  <c r="F14" i="45"/>
  <c r="G14" i="45" s="1"/>
  <c r="H13" i="45"/>
  <c r="S13" i="45" s="1"/>
  <c r="G13" i="45"/>
  <c r="U12" i="45"/>
  <c r="T12" i="45"/>
  <c r="H12" i="45"/>
  <c r="S12" i="45" s="1"/>
  <c r="G12" i="45"/>
  <c r="F12" i="45"/>
  <c r="U11" i="45"/>
  <c r="T11" i="45"/>
  <c r="H11" i="45"/>
  <c r="S11" i="45" s="1"/>
  <c r="G11" i="45"/>
  <c r="F11" i="45"/>
  <c r="U10" i="45"/>
  <c r="T10" i="45"/>
  <c r="H10" i="45"/>
  <c r="S10" i="45" s="1"/>
  <c r="F10" i="45"/>
  <c r="G10" i="45" s="1"/>
  <c r="U9" i="45"/>
  <c r="T9" i="45"/>
  <c r="S9" i="45"/>
  <c r="H9" i="45"/>
  <c r="F9" i="45"/>
  <c r="G9" i="45" s="1"/>
  <c r="U8" i="45"/>
  <c r="S8" i="45"/>
  <c r="U491" i="44"/>
  <c r="U490" i="44"/>
  <c r="T490" i="44"/>
  <c r="H490" i="44"/>
  <c r="S490" i="44" s="1"/>
  <c r="U489" i="44"/>
  <c r="S489" i="44"/>
  <c r="U488" i="44"/>
  <c r="T488" i="44"/>
  <c r="H488" i="44"/>
  <c r="S488" i="44" s="1"/>
  <c r="G488" i="44"/>
  <c r="U487" i="44"/>
  <c r="T487" i="44"/>
  <c r="H487" i="44"/>
  <c r="S487" i="44" s="1"/>
  <c r="G487" i="44"/>
  <c r="U486" i="44"/>
  <c r="T486" i="44"/>
  <c r="S486" i="44"/>
  <c r="H486" i="44"/>
  <c r="G486" i="44"/>
  <c r="U485" i="44"/>
  <c r="T485" i="44"/>
  <c r="S485" i="44"/>
  <c r="H485" i="44"/>
  <c r="G485" i="44"/>
  <c r="U484" i="44"/>
  <c r="T484" i="44"/>
  <c r="S484" i="44"/>
  <c r="H484" i="44"/>
  <c r="G484" i="44"/>
  <c r="U483" i="44"/>
  <c r="T483" i="44"/>
  <c r="H483" i="44"/>
  <c r="S483" i="44" s="1"/>
  <c r="G483" i="44"/>
  <c r="U482" i="44"/>
  <c r="T482" i="44"/>
  <c r="H482" i="44"/>
  <c r="S482" i="44" s="1"/>
  <c r="G482" i="44"/>
  <c r="U481" i="44"/>
  <c r="T481" i="44"/>
  <c r="H481" i="44"/>
  <c r="S481" i="44" s="1"/>
  <c r="G481" i="44"/>
  <c r="U480" i="44"/>
  <c r="T480" i="44"/>
  <c r="H480" i="44"/>
  <c r="S480" i="44" s="1"/>
  <c r="G480" i="44"/>
  <c r="U479" i="44"/>
  <c r="T479" i="44"/>
  <c r="H479" i="44"/>
  <c r="S479" i="44" s="1"/>
  <c r="G479" i="44"/>
  <c r="U478" i="44"/>
  <c r="T478" i="44"/>
  <c r="H478" i="44"/>
  <c r="S478" i="44" s="1"/>
  <c r="G478" i="44"/>
  <c r="U477" i="44"/>
  <c r="T477" i="44"/>
  <c r="H477" i="44"/>
  <c r="S477" i="44" s="1"/>
  <c r="G477" i="44"/>
  <c r="U476" i="44"/>
  <c r="T476" i="44"/>
  <c r="S476" i="44"/>
  <c r="H476" i="44"/>
  <c r="G476" i="44"/>
  <c r="U475" i="44"/>
  <c r="T475" i="44"/>
  <c r="H475" i="44"/>
  <c r="S475" i="44" s="1"/>
  <c r="G475" i="44"/>
  <c r="U474" i="44"/>
  <c r="T474" i="44"/>
  <c r="H474" i="44"/>
  <c r="S474" i="44" s="1"/>
  <c r="G474" i="44"/>
  <c r="U473" i="44"/>
  <c r="T473" i="44"/>
  <c r="H473" i="44"/>
  <c r="S473" i="44" s="1"/>
  <c r="G473" i="44"/>
  <c r="U472" i="44"/>
  <c r="T472" i="44"/>
  <c r="S472" i="44"/>
  <c r="H472" i="44"/>
  <c r="G472" i="44"/>
  <c r="U471" i="44"/>
  <c r="T471" i="44"/>
  <c r="S471" i="44"/>
  <c r="H471" i="44"/>
  <c r="G471" i="44"/>
  <c r="U470" i="44"/>
  <c r="T470" i="44"/>
  <c r="S470" i="44"/>
  <c r="H470" i="44"/>
  <c r="G470" i="44"/>
  <c r="U469" i="44"/>
  <c r="T469" i="44"/>
  <c r="H469" i="44"/>
  <c r="S469" i="44" s="1"/>
  <c r="G469" i="44"/>
  <c r="U468" i="44"/>
  <c r="T468" i="44"/>
  <c r="H468" i="44"/>
  <c r="S468" i="44" s="1"/>
  <c r="G468" i="44"/>
  <c r="U467" i="44"/>
  <c r="T467" i="44"/>
  <c r="H467" i="44"/>
  <c r="S467" i="44" s="1"/>
  <c r="G467" i="44"/>
  <c r="U466" i="44"/>
  <c r="T466" i="44"/>
  <c r="H466" i="44"/>
  <c r="S466" i="44" s="1"/>
  <c r="G466" i="44"/>
  <c r="U465" i="44"/>
  <c r="T465" i="44"/>
  <c r="H465" i="44"/>
  <c r="S465" i="44" s="1"/>
  <c r="G465" i="44"/>
  <c r="U464" i="44"/>
  <c r="T464" i="44"/>
  <c r="H464" i="44"/>
  <c r="S464" i="44" s="1"/>
  <c r="G464" i="44"/>
  <c r="U463" i="44"/>
  <c r="T463" i="44"/>
  <c r="H463" i="44"/>
  <c r="S463" i="44" s="1"/>
  <c r="G463" i="44"/>
  <c r="U462" i="44"/>
  <c r="T462" i="44"/>
  <c r="S462" i="44"/>
  <c r="H462" i="44"/>
  <c r="G462" i="44"/>
  <c r="U461" i="44"/>
  <c r="T461" i="44"/>
  <c r="H461" i="44"/>
  <c r="S461" i="44" s="1"/>
  <c r="G461" i="44"/>
  <c r="U460" i="44"/>
  <c r="T460" i="44"/>
  <c r="H460" i="44"/>
  <c r="S460" i="44" s="1"/>
  <c r="G460" i="44"/>
  <c r="U459" i="44"/>
  <c r="T459" i="44"/>
  <c r="H459" i="44"/>
  <c r="S459" i="44" s="1"/>
  <c r="G459" i="44"/>
  <c r="U458" i="44"/>
  <c r="S458" i="44"/>
  <c r="U457" i="44"/>
  <c r="T457" i="44"/>
  <c r="H457" i="44"/>
  <c r="S457" i="44" s="1"/>
  <c r="F457" i="44"/>
  <c r="G457" i="44" s="1"/>
  <c r="U456" i="44"/>
  <c r="T456" i="44"/>
  <c r="S456" i="44"/>
  <c r="H456" i="44"/>
  <c r="F456" i="44"/>
  <c r="G456" i="44" s="1"/>
  <c r="U455" i="44"/>
  <c r="T455" i="44"/>
  <c r="H455" i="44"/>
  <c r="S455" i="44" s="1"/>
  <c r="F455" i="44"/>
  <c r="G455" i="44" s="1"/>
  <c r="U454" i="44"/>
  <c r="T454" i="44"/>
  <c r="H454" i="44"/>
  <c r="S454" i="44" s="1"/>
  <c r="G454" i="44"/>
  <c r="F454" i="44"/>
  <c r="U453" i="44"/>
  <c r="T453" i="44"/>
  <c r="H453" i="44"/>
  <c r="S453" i="44" s="1"/>
  <c r="G453" i="44"/>
  <c r="F453" i="44"/>
  <c r="U452" i="44"/>
  <c r="T452" i="44"/>
  <c r="H452" i="44"/>
  <c r="S452" i="44" s="1"/>
  <c r="F452" i="44"/>
  <c r="G452" i="44" s="1"/>
  <c r="U451" i="44"/>
  <c r="T451" i="44"/>
  <c r="H451" i="44"/>
  <c r="S451" i="44" s="1"/>
  <c r="F451" i="44"/>
  <c r="G451" i="44" s="1"/>
  <c r="U450" i="44"/>
  <c r="T450" i="44"/>
  <c r="H450" i="44"/>
  <c r="S450" i="44" s="1"/>
  <c r="F450" i="44"/>
  <c r="G450" i="44" s="1"/>
  <c r="U449" i="44"/>
  <c r="T449" i="44"/>
  <c r="S449" i="44"/>
  <c r="H449" i="44"/>
  <c r="F449" i="44"/>
  <c r="G449" i="44" s="1"/>
  <c r="U448" i="44"/>
  <c r="T448" i="44"/>
  <c r="S448" i="44"/>
  <c r="H448" i="44"/>
  <c r="F448" i="44"/>
  <c r="G448" i="44" s="1"/>
  <c r="U447" i="44"/>
  <c r="T447" i="44"/>
  <c r="H447" i="44"/>
  <c r="S447" i="44" s="1"/>
  <c r="G447" i="44"/>
  <c r="F447" i="44"/>
  <c r="U446" i="44"/>
  <c r="T446" i="44"/>
  <c r="H446" i="44"/>
  <c r="S446" i="44" s="1"/>
  <c r="G446" i="44"/>
  <c r="F446" i="44"/>
  <c r="U445" i="44"/>
  <c r="T445" i="44"/>
  <c r="H445" i="44"/>
  <c r="S445" i="44" s="1"/>
  <c r="F445" i="44"/>
  <c r="G445" i="44" s="1"/>
  <c r="U444" i="44"/>
  <c r="T444" i="44"/>
  <c r="H444" i="44"/>
  <c r="S444" i="44" s="1"/>
  <c r="F444" i="44"/>
  <c r="G444" i="44" s="1"/>
  <c r="U443" i="44"/>
  <c r="T443" i="44"/>
  <c r="H443" i="44"/>
  <c r="S443" i="44" s="1"/>
  <c r="G443" i="44"/>
  <c r="F443" i="44"/>
  <c r="U442" i="44"/>
  <c r="T442" i="44"/>
  <c r="S442" i="44"/>
  <c r="H442" i="44"/>
  <c r="F442" i="44"/>
  <c r="G442" i="44" s="1"/>
  <c r="U441" i="44"/>
  <c r="T441" i="44"/>
  <c r="H441" i="44"/>
  <c r="S441" i="44" s="1"/>
  <c r="F441" i="44"/>
  <c r="G441" i="44" s="1"/>
  <c r="U440" i="44"/>
  <c r="T440" i="44"/>
  <c r="H440" i="44"/>
  <c r="S440" i="44" s="1"/>
  <c r="G440" i="44"/>
  <c r="F440" i="44"/>
  <c r="U439" i="44"/>
  <c r="T439" i="44"/>
  <c r="H439" i="44"/>
  <c r="S439" i="44" s="1"/>
  <c r="G439" i="44"/>
  <c r="F439" i="44"/>
  <c r="U438" i="44"/>
  <c r="T438" i="44"/>
  <c r="S438" i="44"/>
  <c r="H438" i="44"/>
  <c r="F438" i="44"/>
  <c r="G438" i="44" s="1"/>
  <c r="U437" i="44"/>
  <c r="T437" i="44"/>
  <c r="H437" i="44"/>
  <c r="S437" i="44" s="1"/>
  <c r="F437" i="44"/>
  <c r="G437" i="44" s="1"/>
  <c r="U436" i="44"/>
  <c r="T436" i="44"/>
  <c r="H436" i="44"/>
  <c r="S436" i="44" s="1"/>
  <c r="G436" i="44"/>
  <c r="F436" i="44"/>
  <c r="U435" i="44"/>
  <c r="T435" i="44"/>
  <c r="S435" i="44"/>
  <c r="H435" i="44"/>
  <c r="F435" i="44"/>
  <c r="G435" i="44" s="1"/>
  <c r="U434" i="44"/>
  <c r="T434" i="44"/>
  <c r="H434" i="44"/>
  <c r="S434" i="44" s="1"/>
  <c r="F434" i="44"/>
  <c r="G434" i="44" s="1"/>
  <c r="U433" i="44"/>
  <c r="T433" i="44"/>
  <c r="H433" i="44"/>
  <c r="S433" i="44" s="1"/>
  <c r="G433" i="44"/>
  <c r="F433" i="44"/>
  <c r="U432" i="44"/>
  <c r="T432" i="44"/>
  <c r="H432" i="44"/>
  <c r="S432" i="44" s="1"/>
  <c r="G432" i="44"/>
  <c r="F432" i="44"/>
  <c r="U431" i="44"/>
  <c r="T431" i="44"/>
  <c r="H431" i="44"/>
  <c r="S431" i="44" s="1"/>
  <c r="F431" i="44"/>
  <c r="G431" i="44" s="1"/>
  <c r="U430" i="44"/>
  <c r="T430" i="44"/>
  <c r="H430" i="44"/>
  <c r="S430" i="44" s="1"/>
  <c r="F430" i="44"/>
  <c r="G430" i="44" s="1"/>
  <c r="U429" i="44"/>
  <c r="T429" i="44"/>
  <c r="H429" i="44"/>
  <c r="S429" i="44" s="1"/>
  <c r="G429" i="44"/>
  <c r="F429" i="44"/>
  <c r="U428" i="44"/>
  <c r="T428" i="44"/>
  <c r="S428" i="44"/>
  <c r="H428" i="44"/>
  <c r="F428" i="44"/>
  <c r="G428" i="44" s="1"/>
  <c r="U427" i="44"/>
  <c r="T427" i="44"/>
  <c r="H427" i="44"/>
  <c r="S427" i="44" s="1"/>
  <c r="G427" i="44"/>
  <c r="F427" i="44"/>
  <c r="U426" i="44"/>
  <c r="T426" i="44"/>
  <c r="H426" i="44"/>
  <c r="S426" i="44" s="1"/>
  <c r="G426" i="44"/>
  <c r="F426" i="44"/>
  <c r="U425" i="44"/>
  <c r="T425" i="44"/>
  <c r="H425" i="44"/>
  <c r="S425" i="44" s="1"/>
  <c r="G425" i="44"/>
  <c r="F425" i="44"/>
  <c r="U424" i="44"/>
  <c r="T424" i="44"/>
  <c r="S424" i="44"/>
  <c r="H424" i="44"/>
  <c r="F424" i="44"/>
  <c r="G424" i="44" s="1"/>
  <c r="U423" i="44"/>
  <c r="T423" i="44"/>
  <c r="H423" i="44"/>
  <c r="S423" i="44" s="1"/>
  <c r="F423" i="44"/>
  <c r="G423" i="44" s="1"/>
  <c r="U422" i="44"/>
  <c r="T422" i="44"/>
  <c r="H422" i="44"/>
  <c r="S422" i="44" s="1"/>
  <c r="G422" i="44"/>
  <c r="F422" i="44"/>
  <c r="U421" i="44"/>
  <c r="T421" i="44"/>
  <c r="S421" i="44"/>
  <c r="H421" i="44"/>
  <c r="F421" i="44"/>
  <c r="G421" i="44" s="1"/>
  <c r="U420" i="44"/>
  <c r="T420" i="44"/>
  <c r="H420" i="44"/>
  <c r="S420" i="44" s="1"/>
  <c r="F420" i="44"/>
  <c r="G420" i="44" s="1"/>
  <c r="U419" i="44"/>
  <c r="T419" i="44"/>
  <c r="H419" i="44"/>
  <c r="S419" i="44" s="1"/>
  <c r="G419" i="44"/>
  <c r="F419" i="44"/>
  <c r="U418" i="44"/>
  <c r="T418" i="44"/>
  <c r="H418" i="44"/>
  <c r="S418" i="44" s="1"/>
  <c r="G418" i="44"/>
  <c r="F418" i="44"/>
  <c r="U417" i="44"/>
  <c r="S417" i="44"/>
  <c r="U416" i="44"/>
  <c r="T416" i="44"/>
  <c r="H416" i="44"/>
  <c r="S416" i="44" s="1"/>
  <c r="G416" i="44"/>
  <c r="F416" i="44"/>
  <c r="U415" i="44"/>
  <c r="T415" i="44"/>
  <c r="H415" i="44"/>
  <c r="S415" i="44" s="1"/>
  <c r="G415" i="44"/>
  <c r="F415" i="44"/>
  <c r="U414" i="44"/>
  <c r="T414" i="44"/>
  <c r="H414" i="44"/>
  <c r="S414" i="44" s="1"/>
  <c r="F414" i="44"/>
  <c r="G414" i="44" s="1"/>
  <c r="U413" i="44"/>
  <c r="T413" i="44"/>
  <c r="H413" i="44"/>
  <c r="S413" i="44" s="1"/>
  <c r="F413" i="44"/>
  <c r="G413" i="44" s="1"/>
  <c r="U412" i="44"/>
  <c r="T412" i="44"/>
  <c r="H412" i="44"/>
  <c r="S412" i="44" s="1"/>
  <c r="G412" i="44"/>
  <c r="F412" i="44"/>
  <c r="U411" i="44"/>
  <c r="T411" i="44"/>
  <c r="H411" i="44"/>
  <c r="S411" i="44" s="1"/>
  <c r="G411" i="44"/>
  <c r="F411" i="44"/>
  <c r="U410" i="44"/>
  <c r="T410" i="44"/>
  <c r="S410" i="44"/>
  <c r="H410" i="44"/>
  <c r="G410" i="44"/>
  <c r="F410" i="44"/>
  <c r="U409" i="44"/>
  <c r="T409" i="44"/>
  <c r="H409" i="44"/>
  <c r="S409" i="44" s="1"/>
  <c r="G409" i="44"/>
  <c r="F409" i="44"/>
  <c r="U408" i="44"/>
  <c r="T408" i="44"/>
  <c r="H408" i="44"/>
  <c r="S408" i="44" s="1"/>
  <c r="G408" i="44"/>
  <c r="F408" i="44"/>
  <c r="U407" i="44"/>
  <c r="T407" i="44"/>
  <c r="H407" i="44"/>
  <c r="S407" i="44" s="1"/>
  <c r="F407" i="44"/>
  <c r="G407" i="44" s="1"/>
  <c r="U406" i="44"/>
  <c r="T406" i="44"/>
  <c r="H406" i="44"/>
  <c r="S406" i="44" s="1"/>
  <c r="F406" i="44"/>
  <c r="G406" i="44" s="1"/>
  <c r="U405" i="44"/>
  <c r="S405" i="44"/>
  <c r="U404" i="44"/>
  <c r="T404" i="44"/>
  <c r="S404" i="44"/>
  <c r="H404" i="44"/>
  <c r="F404" i="44"/>
  <c r="G404" i="44" s="1"/>
  <c r="U403" i="44"/>
  <c r="T403" i="44"/>
  <c r="H403" i="44"/>
  <c r="S403" i="44" s="1"/>
  <c r="F403" i="44"/>
  <c r="G403" i="44" s="1"/>
  <c r="U402" i="44"/>
  <c r="T402" i="44"/>
  <c r="H402" i="44"/>
  <c r="S402" i="44" s="1"/>
  <c r="F402" i="44"/>
  <c r="G402" i="44" s="1"/>
  <c r="U401" i="44"/>
  <c r="T401" i="44"/>
  <c r="H401" i="44"/>
  <c r="S401" i="44" s="1"/>
  <c r="G401" i="44"/>
  <c r="F401" i="44"/>
  <c r="U400" i="44"/>
  <c r="T400" i="44"/>
  <c r="H400" i="44"/>
  <c r="S400" i="44" s="1"/>
  <c r="G400" i="44"/>
  <c r="F400" i="44"/>
  <c r="U399" i="44"/>
  <c r="T399" i="44"/>
  <c r="H399" i="44"/>
  <c r="S399" i="44" s="1"/>
  <c r="G399" i="44"/>
  <c r="F399" i="44"/>
  <c r="U398" i="44"/>
  <c r="T398" i="44"/>
  <c r="H398" i="44"/>
  <c r="S398" i="44" s="1"/>
  <c r="G398" i="44"/>
  <c r="F398" i="44"/>
  <c r="U397" i="44"/>
  <c r="T397" i="44"/>
  <c r="H397" i="44"/>
  <c r="S397" i="44" s="1"/>
  <c r="F397" i="44"/>
  <c r="G397" i="44" s="1"/>
  <c r="U396" i="44"/>
  <c r="T396" i="44"/>
  <c r="H396" i="44"/>
  <c r="S396" i="44" s="1"/>
  <c r="F396" i="44"/>
  <c r="G396" i="44" s="1"/>
  <c r="U395" i="44"/>
  <c r="T395" i="44"/>
  <c r="H395" i="44"/>
  <c r="S395" i="44" s="1"/>
  <c r="F395" i="44"/>
  <c r="G395" i="44" s="1"/>
  <c r="U394" i="44"/>
  <c r="T394" i="44"/>
  <c r="H394" i="44"/>
  <c r="S394" i="44" s="1"/>
  <c r="G394" i="44"/>
  <c r="F394" i="44"/>
  <c r="U393" i="44"/>
  <c r="T393" i="44"/>
  <c r="H393" i="44"/>
  <c r="S393" i="44" s="1"/>
  <c r="F393" i="44"/>
  <c r="G393" i="44" s="1"/>
  <c r="U392" i="44"/>
  <c r="T392" i="44"/>
  <c r="H392" i="44"/>
  <c r="S392" i="44" s="1"/>
  <c r="G392" i="44"/>
  <c r="F392" i="44"/>
  <c r="U391" i="44"/>
  <c r="T391" i="44"/>
  <c r="H391" i="44"/>
  <c r="S391" i="44" s="1"/>
  <c r="G391" i="44"/>
  <c r="F391" i="44"/>
  <c r="U390" i="44"/>
  <c r="T390" i="44"/>
  <c r="H390" i="44"/>
  <c r="S390" i="44" s="1"/>
  <c r="F390" i="44"/>
  <c r="G390" i="44" s="1"/>
  <c r="U389" i="44"/>
  <c r="T389" i="44"/>
  <c r="H389" i="44"/>
  <c r="S389" i="44" s="1"/>
  <c r="F389" i="44"/>
  <c r="G389" i="44" s="1"/>
  <c r="U388" i="44"/>
  <c r="T388" i="44"/>
  <c r="H388" i="44"/>
  <c r="S388" i="44" s="1"/>
  <c r="G388" i="44"/>
  <c r="F388" i="44"/>
  <c r="U387" i="44"/>
  <c r="T387" i="44"/>
  <c r="H387" i="44"/>
  <c r="S387" i="44" s="1"/>
  <c r="G387" i="44"/>
  <c r="F387" i="44"/>
  <c r="U386" i="44"/>
  <c r="T386" i="44"/>
  <c r="H386" i="44"/>
  <c r="S386" i="44" s="1"/>
  <c r="G386" i="44"/>
  <c r="F386" i="44"/>
  <c r="U385" i="44"/>
  <c r="T385" i="44"/>
  <c r="H385" i="44"/>
  <c r="S385" i="44" s="1"/>
  <c r="G385" i="44"/>
  <c r="F385" i="44"/>
  <c r="U384" i="44"/>
  <c r="T384" i="44"/>
  <c r="H384" i="44"/>
  <c r="S384" i="44" s="1"/>
  <c r="G384" i="44"/>
  <c r="F384" i="44"/>
  <c r="U383" i="44"/>
  <c r="T383" i="44"/>
  <c r="H383" i="44"/>
  <c r="S383" i="44" s="1"/>
  <c r="F383" i="44"/>
  <c r="G383" i="44" s="1"/>
  <c r="U382" i="44"/>
  <c r="T382" i="44"/>
  <c r="H382" i="44"/>
  <c r="S382" i="44" s="1"/>
  <c r="F382" i="44"/>
  <c r="G382" i="44" s="1"/>
  <c r="U381" i="44"/>
  <c r="T381" i="44"/>
  <c r="H381" i="44"/>
  <c r="S381" i="44" s="1"/>
  <c r="G381" i="44"/>
  <c r="F381" i="44"/>
  <c r="U380" i="44"/>
  <c r="T380" i="44"/>
  <c r="H380" i="44"/>
  <c r="S380" i="44" s="1"/>
  <c r="G380" i="44"/>
  <c r="F380" i="44"/>
  <c r="U379" i="44"/>
  <c r="T379" i="44"/>
  <c r="H379" i="44"/>
  <c r="S379" i="44" s="1"/>
  <c r="F379" i="44"/>
  <c r="G379" i="44" s="1"/>
  <c r="U378" i="44"/>
  <c r="T378" i="44"/>
  <c r="H378" i="44"/>
  <c r="S378" i="44" s="1"/>
  <c r="G378" i="44"/>
  <c r="F378" i="44"/>
  <c r="U377" i="44"/>
  <c r="S377" i="44"/>
  <c r="U376" i="44"/>
  <c r="T376" i="44"/>
  <c r="H376" i="44"/>
  <c r="S376" i="44" s="1"/>
  <c r="G376" i="44"/>
  <c r="F376" i="44"/>
  <c r="U375" i="44"/>
  <c r="T375" i="44"/>
  <c r="H375" i="44"/>
  <c r="S375" i="44" s="1"/>
  <c r="G375" i="44"/>
  <c r="F375" i="44"/>
  <c r="U374" i="44"/>
  <c r="T374" i="44"/>
  <c r="H374" i="44"/>
  <c r="S374" i="44" s="1"/>
  <c r="G374" i="44"/>
  <c r="F374" i="44"/>
  <c r="U373" i="44"/>
  <c r="T373" i="44"/>
  <c r="H373" i="44"/>
  <c r="S373" i="44" s="1"/>
  <c r="F373" i="44"/>
  <c r="G373" i="44" s="1"/>
  <c r="U372" i="44"/>
  <c r="T372" i="44"/>
  <c r="H372" i="44"/>
  <c r="S372" i="44" s="1"/>
  <c r="F372" i="44"/>
  <c r="G372" i="44" s="1"/>
  <c r="U371" i="44"/>
  <c r="T371" i="44"/>
  <c r="H371" i="44"/>
  <c r="S371" i="44" s="1"/>
  <c r="F371" i="44"/>
  <c r="G371" i="44" s="1"/>
  <c r="U370" i="44"/>
  <c r="T370" i="44"/>
  <c r="H370" i="44"/>
  <c r="S370" i="44" s="1"/>
  <c r="G370" i="44"/>
  <c r="F370" i="44"/>
  <c r="U369" i="44"/>
  <c r="T369" i="44"/>
  <c r="H369" i="44"/>
  <c r="S369" i="44" s="1"/>
  <c r="F369" i="44"/>
  <c r="G369" i="44" s="1"/>
  <c r="U368" i="44"/>
  <c r="T368" i="44"/>
  <c r="H368" i="44"/>
  <c r="S368" i="44" s="1"/>
  <c r="G368" i="44"/>
  <c r="F368" i="44"/>
  <c r="U367" i="44"/>
  <c r="T367" i="44"/>
  <c r="H367" i="44"/>
  <c r="S367" i="44" s="1"/>
  <c r="G367" i="44"/>
  <c r="F367" i="44"/>
  <c r="U366" i="44"/>
  <c r="T366" i="44"/>
  <c r="H366" i="44"/>
  <c r="S366" i="44" s="1"/>
  <c r="F366" i="44"/>
  <c r="G366" i="44" s="1"/>
  <c r="U365" i="44"/>
  <c r="T365" i="44"/>
  <c r="H365" i="44"/>
  <c r="S365" i="44" s="1"/>
  <c r="F365" i="44"/>
  <c r="G365" i="44" s="1"/>
  <c r="U364" i="44"/>
  <c r="T364" i="44"/>
  <c r="H364" i="44"/>
  <c r="S364" i="44" s="1"/>
  <c r="F364" i="44"/>
  <c r="G364" i="44" s="1"/>
  <c r="U363" i="44"/>
  <c r="T363" i="44"/>
  <c r="H363" i="44"/>
  <c r="S363" i="44" s="1"/>
  <c r="G363" i="44"/>
  <c r="F363" i="44"/>
  <c r="U362" i="44"/>
  <c r="T362" i="44"/>
  <c r="H362" i="44"/>
  <c r="S362" i="44" s="1"/>
  <c r="G362" i="44"/>
  <c r="F362" i="44"/>
  <c r="U361" i="44"/>
  <c r="T361" i="44"/>
  <c r="H361" i="44"/>
  <c r="S361" i="44" s="1"/>
  <c r="G361" i="44"/>
  <c r="F361" i="44"/>
  <c r="U360" i="44"/>
  <c r="T360" i="44"/>
  <c r="H360" i="44"/>
  <c r="S360" i="44" s="1"/>
  <c r="G360" i="44"/>
  <c r="F360" i="44"/>
  <c r="U359" i="44"/>
  <c r="T359" i="44"/>
  <c r="H359" i="44"/>
  <c r="S359" i="44" s="1"/>
  <c r="F359" i="44"/>
  <c r="G359" i="44" s="1"/>
  <c r="U358" i="44"/>
  <c r="T358" i="44"/>
  <c r="H358" i="44"/>
  <c r="S358" i="44" s="1"/>
  <c r="F358" i="44"/>
  <c r="G358" i="44" s="1"/>
  <c r="U357" i="44"/>
  <c r="T357" i="44"/>
  <c r="H357" i="44"/>
  <c r="S357" i="44" s="1"/>
  <c r="F357" i="44"/>
  <c r="G357" i="44" s="1"/>
  <c r="U356" i="44"/>
  <c r="T356" i="44"/>
  <c r="H356" i="44"/>
  <c r="S356" i="44" s="1"/>
  <c r="G356" i="44"/>
  <c r="F356" i="44"/>
  <c r="U355" i="44"/>
  <c r="T355" i="44"/>
  <c r="H355" i="44"/>
  <c r="S355" i="44" s="1"/>
  <c r="F355" i="44"/>
  <c r="G355" i="44" s="1"/>
  <c r="U354" i="44"/>
  <c r="T354" i="44"/>
  <c r="H354" i="44"/>
  <c r="S354" i="44" s="1"/>
  <c r="G354" i="44"/>
  <c r="F354" i="44"/>
  <c r="U353" i="44"/>
  <c r="T353" i="44"/>
  <c r="H353" i="44"/>
  <c r="S353" i="44" s="1"/>
  <c r="G353" i="44"/>
  <c r="F353" i="44"/>
  <c r="U352" i="44"/>
  <c r="T352" i="44"/>
  <c r="H352" i="44"/>
  <c r="S352" i="44" s="1"/>
  <c r="F352" i="44"/>
  <c r="G352" i="44" s="1"/>
  <c r="U351" i="44"/>
  <c r="T351" i="44"/>
  <c r="H351" i="44"/>
  <c r="S351" i="44" s="1"/>
  <c r="F351" i="44"/>
  <c r="G351" i="44" s="1"/>
  <c r="U350" i="44"/>
  <c r="T350" i="44"/>
  <c r="H350" i="44"/>
  <c r="S350" i="44" s="1"/>
  <c r="G350" i="44"/>
  <c r="F350" i="44"/>
  <c r="U349" i="44"/>
  <c r="T349" i="44"/>
  <c r="H349" i="44"/>
  <c r="S349" i="44" s="1"/>
  <c r="G349" i="44"/>
  <c r="F349" i="44"/>
  <c r="U348" i="44"/>
  <c r="T348" i="44"/>
  <c r="H348" i="44"/>
  <c r="S348" i="44" s="1"/>
  <c r="F348" i="44"/>
  <c r="G348" i="44" s="1"/>
  <c r="U347" i="44"/>
  <c r="T347" i="44"/>
  <c r="H347" i="44"/>
  <c r="S347" i="44" s="1"/>
  <c r="G347" i="44"/>
  <c r="F347" i="44"/>
  <c r="U346" i="44"/>
  <c r="T346" i="44"/>
  <c r="H346" i="44"/>
  <c r="S346" i="44" s="1"/>
  <c r="G346" i="44"/>
  <c r="F346" i="44"/>
  <c r="U345" i="44"/>
  <c r="T345" i="44"/>
  <c r="H345" i="44"/>
  <c r="S345" i="44" s="1"/>
  <c r="F345" i="44"/>
  <c r="G345" i="44" s="1"/>
  <c r="U344" i="44"/>
  <c r="T344" i="44"/>
  <c r="H344" i="44"/>
  <c r="S344" i="44" s="1"/>
  <c r="F344" i="44"/>
  <c r="G344" i="44" s="1"/>
  <c r="U343" i="44"/>
  <c r="T343" i="44"/>
  <c r="H343" i="44"/>
  <c r="S343" i="44" s="1"/>
  <c r="F343" i="44"/>
  <c r="G343" i="44" s="1"/>
  <c r="U342" i="44"/>
  <c r="T342" i="44"/>
  <c r="H342" i="44"/>
  <c r="S342" i="44" s="1"/>
  <c r="G342" i="44"/>
  <c r="F342" i="44"/>
  <c r="U341" i="44"/>
  <c r="T341" i="44"/>
  <c r="H341" i="44"/>
  <c r="S341" i="44" s="1"/>
  <c r="F341" i="44"/>
  <c r="G341" i="44" s="1"/>
  <c r="U340" i="44"/>
  <c r="T340" i="44"/>
  <c r="H340" i="44"/>
  <c r="S340" i="44" s="1"/>
  <c r="G340" i="44"/>
  <c r="F340" i="44"/>
  <c r="U339" i="44"/>
  <c r="T339" i="44"/>
  <c r="H339" i="44"/>
  <c r="S339" i="44" s="1"/>
  <c r="G339" i="44"/>
  <c r="F339" i="44"/>
  <c r="U338" i="44"/>
  <c r="T338" i="44"/>
  <c r="H338" i="44"/>
  <c r="S338" i="44" s="1"/>
  <c r="F338" i="44"/>
  <c r="G338" i="44" s="1"/>
  <c r="U337" i="44"/>
  <c r="T337" i="44"/>
  <c r="H337" i="44"/>
  <c r="S337" i="44" s="1"/>
  <c r="F337" i="44"/>
  <c r="G337" i="44" s="1"/>
  <c r="U336" i="44"/>
  <c r="T336" i="44"/>
  <c r="H336" i="44"/>
  <c r="S336" i="44" s="1"/>
  <c r="G336" i="44"/>
  <c r="F336" i="44"/>
  <c r="U335" i="44"/>
  <c r="T335" i="44"/>
  <c r="H335" i="44"/>
  <c r="S335" i="44" s="1"/>
  <c r="G335" i="44"/>
  <c r="F335" i="44"/>
  <c r="U334" i="44"/>
  <c r="T334" i="44"/>
  <c r="H334" i="44"/>
  <c r="S334" i="44" s="1"/>
  <c r="F334" i="44"/>
  <c r="G334" i="44" s="1"/>
  <c r="U333" i="44"/>
  <c r="T333" i="44"/>
  <c r="H333" i="44"/>
  <c r="S333" i="44" s="1"/>
  <c r="G333" i="44"/>
  <c r="F333" i="44"/>
  <c r="U332" i="44"/>
  <c r="T332" i="44"/>
  <c r="H332" i="44"/>
  <c r="S332" i="44" s="1"/>
  <c r="G332" i="44"/>
  <c r="F332" i="44"/>
  <c r="U331" i="44"/>
  <c r="T331" i="44"/>
  <c r="H331" i="44"/>
  <c r="S331" i="44" s="1"/>
  <c r="F331" i="44"/>
  <c r="G331" i="44" s="1"/>
  <c r="U330" i="44"/>
  <c r="T330" i="44"/>
  <c r="H330" i="44"/>
  <c r="S330" i="44" s="1"/>
  <c r="F330" i="44"/>
  <c r="G330" i="44" s="1"/>
  <c r="U329" i="44"/>
  <c r="T329" i="44"/>
  <c r="H329" i="44"/>
  <c r="S329" i="44" s="1"/>
  <c r="F329" i="44"/>
  <c r="G329" i="44" s="1"/>
  <c r="U328" i="44"/>
  <c r="T328" i="44"/>
  <c r="H328" i="44"/>
  <c r="S328" i="44" s="1"/>
  <c r="G328" i="44"/>
  <c r="F328" i="44"/>
  <c r="U327" i="44"/>
  <c r="T327" i="44"/>
  <c r="H327" i="44"/>
  <c r="S327" i="44" s="1"/>
  <c r="G327" i="44"/>
  <c r="F327" i="44"/>
  <c r="U326" i="44"/>
  <c r="T326" i="44"/>
  <c r="H326" i="44"/>
  <c r="S326" i="44" s="1"/>
  <c r="G326" i="44"/>
  <c r="F326" i="44"/>
  <c r="U325" i="44"/>
  <c r="T325" i="44"/>
  <c r="H325" i="44"/>
  <c r="S325" i="44" s="1"/>
  <c r="G325" i="44"/>
  <c r="F325" i="44"/>
  <c r="U324" i="44"/>
  <c r="T324" i="44"/>
  <c r="S324" i="44"/>
  <c r="H324" i="44"/>
  <c r="F324" i="44"/>
  <c r="G324" i="44" s="1"/>
  <c r="U323" i="44"/>
  <c r="T323" i="44"/>
  <c r="H323" i="44"/>
  <c r="S323" i="44" s="1"/>
  <c r="F323" i="44"/>
  <c r="G323" i="44" s="1"/>
  <c r="U322" i="44"/>
  <c r="T322" i="44"/>
  <c r="H322" i="44"/>
  <c r="S322" i="44" s="1"/>
  <c r="F322" i="44"/>
  <c r="G322" i="44" s="1"/>
  <c r="U321" i="44"/>
  <c r="T321" i="44"/>
  <c r="H321" i="44"/>
  <c r="S321" i="44" s="1"/>
  <c r="G321" i="44"/>
  <c r="F321" i="44"/>
  <c r="U320" i="44"/>
  <c r="T320" i="44"/>
  <c r="H320" i="44"/>
  <c r="S320" i="44" s="1"/>
  <c r="F320" i="44"/>
  <c r="G320" i="44" s="1"/>
  <c r="U319" i="44"/>
  <c r="T319" i="44"/>
  <c r="H319" i="44"/>
  <c r="S319" i="44" s="1"/>
  <c r="G319" i="44"/>
  <c r="F319" i="44"/>
  <c r="U318" i="44"/>
  <c r="T318" i="44"/>
  <c r="H318" i="44"/>
  <c r="S318" i="44" s="1"/>
  <c r="G318" i="44"/>
  <c r="F318" i="44"/>
  <c r="U317" i="44"/>
  <c r="T317" i="44"/>
  <c r="H317" i="44"/>
  <c r="S317" i="44" s="1"/>
  <c r="F317" i="44"/>
  <c r="G317" i="44" s="1"/>
  <c r="U316" i="44"/>
  <c r="T316" i="44"/>
  <c r="H316" i="44"/>
  <c r="S316" i="44" s="1"/>
  <c r="F316" i="44"/>
  <c r="G316" i="44" s="1"/>
  <c r="U315" i="44"/>
  <c r="T315" i="44"/>
  <c r="H315" i="44"/>
  <c r="S315" i="44" s="1"/>
  <c r="F315" i="44"/>
  <c r="G315" i="44" s="1"/>
  <c r="U314" i="44"/>
  <c r="T314" i="44"/>
  <c r="H314" i="44"/>
  <c r="S314" i="44" s="1"/>
  <c r="G314" i="44"/>
  <c r="F314" i="44"/>
  <c r="U313" i="44"/>
  <c r="T313" i="44"/>
  <c r="H313" i="44"/>
  <c r="S313" i="44" s="1"/>
  <c r="G313" i="44"/>
  <c r="F313" i="44"/>
  <c r="U312" i="44"/>
  <c r="S312" i="44"/>
  <c r="U311" i="44"/>
  <c r="T311" i="44"/>
  <c r="H311" i="44"/>
  <c r="S311" i="44" s="1"/>
  <c r="G311" i="44"/>
  <c r="F311" i="44"/>
  <c r="U310" i="44"/>
  <c r="T310" i="44"/>
  <c r="H310" i="44"/>
  <c r="S310" i="44" s="1"/>
  <c r="G310" i="44"/>
  <c r="F310" i="44"/>
  <c r="U309" i="44"/>
  <c r="T309" i="44"/>
  <c r="H309" i="44"/>
  <c r="S309" i="44" s="1"/>
  <c r="G309" i="44"/>
  <c r="F309" i="44"/>
  <c r="U308" i="44"/>
  <c r="T308" i="44"/>
  <c r="H308" i="44"/>
  <c r="S308" i="44" s="1"/>
  <c r="G308" i="44"/>
  <c r="F308" i="44"/>
  <c r="U307" i="44"/>
  <c r="T307" i="44"/>
  <c r="H307" i="44"/>
  <c r="S307" i="44" s="1"/>
  <c r="F307" i="44"/>
  <c r="G307" i="44" s="1"/>
  <c r="U306" i="44"/>
  <c r="S306" i="44"/>
  <c r="U305" i="44"/>
  <c r="T305" i="44"/>
  <c r="H305" i="44"/>
  <c r="S305" i="44" s="1"/>
  <c r="G305" i="44"/>
  <c r="F305" i="44"/>
  <c r="U304" i="44"/>
  <c r="T304" i="44"/>
  <c r="H304" i="44"/>
  <c r="S304" i="44" s="1"/>
  <c r="F304" i="44"/>
  <c r="G304" i="44" s="1"/>
  <c r="U303" i="44"/>
  <c r="T303" i="44"/>
  <c r="H303" i="44"/>
  <c r="S303" i="44" s="1"/>
  <c r="F303" i="44"/>
  <c r="G303" i="44" s="1"/>
  <c r="U302" i="44"/>
  <c r="T302" i="44"/>
  <c r="H302" i="44"/>
  <c r="S302" i="44" s="1"/>
  <c r="F302" i="44"/>
  <c r="G302" i="44" s="1"/>
  <c r="U301" i="44"/>
  <c r="T301" i="44"/>
  <c r="H301" i="44"/>
  <c r="S301" i="44" s="1"/>
  <c r="G301" i="44"/>
  <c r="F301" i="44"/>
  <c r="U300" i="44"/>
  <c r="T300" i="44"/>
  <c r="H300" i="44"/>
  <c r="S300" i="44" s="1"/>
  <c r="G300" i="44"/>
  <c r="F300" i="44"/>
  <c r="U299" i="44"/>
  <c r="T299" i="44"/>
  <c r="H299" i="44"/>
  <c r="S299" i="44" s="1"/>
  <c r="G299" i="44"/>
  <c r="F299" i="44"/>
  <c r="U298" i="44"/>
  <c r="T298" i="44"/>
  <c r="H298" i="44"/>
  <c r="S298" i="44" s="1"/>
  <c r="G298" i="44"/>
  <c r="F298" i="44"/>
  <c r="U297" i="44"/>
  <c r="T297" i="44"/>
  <c r="H297" i="44"/>
  <c r="S297" i="44" s="1"/>
  <c r="F297" i="44"/>
  <c r="G297" i="44" s="1"/>
  <c r="U296" i="44"/>
  <c r="T296" i="44"/>
  <c r="H296" i="44"/>
  <c r="S296" i="44" s="1"/>
  <c r="F296" i="44"/>
  <c r="G296" i="44" s="1"/>
  <c r="U295" i="44"/>
  <c r="T295" i="44"/>
  <c r="H295" i="44"/>
  <c r="S295" i="44" s="1"/>
  <c r="F295" i="44"/>
  <c r="G295" i="44" s="1"/>
  <c r="U294" i="44"/>
  <c r="T294" i="44"/>
  <c r="H294" i="44"/>
  <c r="S294" i="44" s="1"/>
  <c r="G294" i="44"/>
  <c r="F294" i="44"/>
  <c r="U293" i="44"/>
  <c r="T293" i="44"/>
  <c r="H293" i="44"/>
  <c r="S293" i="44" s="1"/>
  <c r="F293" i="44"/>
  <c r="G293" i="44" s="1"/>
  <c r="U292" i="44"/>
  <c r="T292" i="44"/>
  <c r="H292" i="44"/>
  <c r="S292" i="44" s="1"/>
  <c r="G292" i="44"/>
  <c r="F292" i="44"/>
  <c r="S291" i="44"/>
  <c r="U290" i="44"/>
  <c r="T290" i="44"/>
  <c r="H290" i="44"/>
  <c r="S290" i="44" s="1"/>
  <c r="F290" i="44"/>
  <c r="G290" i="44" s="1"/>
  <c r="U289" i="44"/>
  <c r="T289" i="44"/>
  <c r="H289" i="44"/>
  <c r="S289" i="44" s="1"/>
  <c r="F289" i="44"/>
  <c r="G289" i="44" s="1"/>
  <c r="U288" i="44"/>
  <c r="T288" i="44"/>
  <c r="H288" i="44"/>
  <c r="S288" i="44" s="1"/>
  <c r="F288" i="44"/>
  <c r="G288" i="44" s="1"/>
  <c r="U287" i="44"/>
  <c r="T287" i="44"/>
  <c r="H287" i="44"/>
  <c r="S287" i="44" s="1"/>
  <c r="G287" i="44"/>
  <c r="F287" i="44"/>
  <c r="U286" i="44"/>
  <c r="T286" i="44"/>
  <c r="H286" i="44"/>
  <c r="S286" i="44" s="1"/>
  <c r="F286" i="44"/>
  <c r="G286" i="44" s="1"/>
  <c r="U285" i="44"/>
  <c r="T285" i="44"/>
  <c r="H285" i="44"/>
  <c r="S285" i="44" s="1"/>
  <c r="F285" i="44"/>
  <c r="G285" i="44" s="1"/>
  <c r="U284" i="44"/>
  <c r="T284" i="44"/>
  <c r="H284" i="44"/>
  <c r="S284" i="44" s="1"/>
  <c r="G284" i="44"/>
  <c r="F284" i="44"/>
  <c r="U283" i="44"/>
  <c r="T283" i="44"/>
  <c r="H283" i="44"/>
  <c r="S283" i="44" s="1"/>
  <c r="F283" i="44"/>
  <c r="G283" i="44" s="1"/>
  <c r="U282" i="44"/>
  <c r="T282" i="44"/>
  <c r="H282" i="44"/>
  <c r="S282" i="44" s="1"/>
  <c r="G282" i="44"/>
  <c r="F282" i="44"/>
  <c r="U281" i="44"/>
  <c r="T281" i="44"/>
  <c r="H281" i="44"/>
  <c r="S281" i="44" s="1"/>
  <c r="F281" i="44"/>
  <c r="G281" i="44" s="1"/>
  <c r="U280" i="44"/>
  <c r="T280" i="44"/>
  <c r="H280" i="44"/>
  <c r="S280" i="44" s="1"/>
  <c r="G280" i="44"/>
  <c r="F280" i="44"/>
  <c r="U279" i="44"/>
  <c r="T279" i="44"/>
  <c r="H279" i="44"/>
  <c r="S279" i="44" s="1"/>
  <c r="F279" i="44"/>
  <c r="G279" i="44" s="1"/>
  <c r="U278" i="44"/>
  <c r="T278" i="44"/>
  <c r="H278" i="44"/>
  <c r="S278" i="44" s="1"/>
  <c r="F278" i="44"/>
  <c r="G278" i="44" s="1"/>
  <c r="U277" i="44"/>
  <c r="T277" i="44"/>
  <c r="H277" i="44"/>
  <c r="S277" i="44" s="1"/>
  <c r="G277" i="44"/>
  <c r="F277" i="44"/>
  <c r="U276" i="44"/>
  <c r="T276" i="44"/>
  <c r="H276" i="44"/>
  <c r="S276" i="44" s="1"/>
  <c r="F276" i="44"/>
  <c r="G276" i="44" s="1"/>
  <c r="U275" i="44"/>
  <c r="T275" i="44"/>
  <c r="H275" i="44"/>
  <c r="S275" i="44" s="1"/>
  <c r="G275" i="44"/>
  <c r="F275" i="44"/>
  <c r="S274" i="44"/>
  <c r="U273" i="44"/>
  <c r="S273" i="44"/>
  <c r="H272" i="44"/>
  <c r="S272" i="44" s="1"/>
  <c r="G272" i="44"/>
  <c r="H271" i="44"/>
  <c r="S271" i="44" s="1"/>
  <c r="G271" i="44"/>
  <c r="H270" i="44"/>
  <c r="S270" i="44" s="1"/>
  <c r="G270" i="44"/>
  <c r="H269" i="44"/>
  <c r="S269" i="44" s="1"/>
  <c r="G269" i="44"/>
  <c r="H268" i="44"/>
  <c r="S268" i="44" s="1"/>
  <c r="G268" i="44"/>
  <c r="U267" i="44"/>
  <c r="T267" i="44"/>
  <c r="H267" i="44"/>
  <c r="S267" i="44" s="1"/>
  <c r="G267" i="44"/>
  <c r="F267" i="44"/>
  <c r="U266" i="44"/>
  <c r="T266" i="44"/>
  <c r="H266" i="44"/>
  <c r="S266" i="44" s="1"/>
  <c r="F266" i="44"/>
  <c r="G266" i="44" s="1"/>
  <c r="U265" i="44"/>
  <c r="T265" i="44"/>
  <c r="H265" i="44"/>
  <c r="S265" i="44" s="1"/>
  <c r="F265" i="44"/>
  <c r="G265" i="44" s="1"/>
  <c r="U264" i="44"/>
  <c r="T264" i="44"/>
  <c r="H264" i="44"/>
  <c r="S264" i="44" s="1"/>
  <c r="F264" i="44"/>
  <c r="G264" i="44" s="1"/>
  <c r="U263" i="44"/>
  <c r="T263" i="44"/>
  <c r="H263" i="44"/>
  <c r="S263" i="44" s="1"/>
  <c r="F263" i="44"/>
  <c r="G263" i="44" s="1"/>
  <c r="S262" i="44"/>
  <c r="H261" i="44"/>
  <c r="S261" i="44" s="1"/>
  <c r="G261" i="44"/>
  <c r="H260" i="44"/>
  <c r="S260" i="44" s="1"/>
  <c r="G260" i="44"/>
  <c r="H259" i="44"/>
  <c r="S259" i="44" s="1"/>
  <c r="G259" i="44"/>
  <c r="U258" i="44"/>
  <c r="T258" i="44"/>
  <c r="H258" i="44"/>
  <c r="S258" i="44" s="1"/>
  <c r="F258" i="44"/>
  <c r="G258" i="44" s="1"/>
  <c r="U257" i="44"/>
  <c r="T257" i="44"/>
  <c r="H257" i="44"/>
  <c r="S257" i="44" s="1"/>
  <c r="F257" i="44"/>
  <c r="G257" i="44" s="1"/>
  <c r="U256" i="44"/>
  <c r="T256" i="44"/>
  <c r="H256" i="44"/>
  <c r="S256" i="44" s="1"/>
  <c r="F256" i="44"/>
  <c r="G256" i="44" s="1"/>
  <c r="U255" i="44"/>
  <c r="T255" i="44"/>
  <c r="H255" i="44"/>
  <c r="S255" i="44" s="1"/>
  <c r="G255" i="44"/>
  <c r="F255" i="44"/>
  <c r="U254" i="44"/>
  <c r="T254" i="44"/>
  <c r="H254" i="44"/>
  <c r="S254" i="44" s="1"/>
  <c r="F254" i="44"/>
  <c r="G254" i="44" s="1"/>
  <c r="S253" i="44"/>
  <c r="U252" i="44"/>
  <c r="S252" i="44"/>
  <c r="U251" i="44"/>
  <c r="T251" i="44"/>
  <c r="H251" i="44"/>
  <c r="S251" i="44" s="1"/>
  <c r="F251" i="44"/>
  <c r="G251" i="44" s="1"/>
  <c r="U250" i="44"/>
  <c r="T250" i="44"/>
  <c r="H250" i="44"/>
  <c r="S250" i="44" s="1"/>
  <c r="F250" i="44"/>
  <c r="G250" i="44" s="1"/>
  <c r="H249" i="44"/>
  <c r="S249" i="44" s="1"/>
  <c r="G249" i="44"/>
  <c r="U248" i="44"/>
  <c r="T248" i="44"/>
  <c r="S248" i="44"/>
  <c r="H248" i="44"/>
  <c r="G248" i="44"/>
  <c r="F248" i="44"/>
  <c r="U247" i="44"/>
  <c r="T247" i="44"/>
  <c r="H247" i="44"/>
  <c r="S247" i="44" s="1"/>
  <c r="F247" i="44"/>
  <c r="G247" i="44" s="1"/>
  <c r="U246" i="44"/>
  <c r="S246" i="44"/>
  <c r="U245" i="44"/>
  <c r="T245" i="44"/>
  <c r="H245" i="44"/>
  <c r="S245" i="44" s="1"/>
  <c r="F245" i="44"/>
  <c r="G245" i="44" s="1"/>
  <c r="U244" i="44"/>
  <c r="T244" i="44"/>
  <c r="H244" i="44"/>
  <c r="S244" i="44" s="1"/>
  <c r="F244" i="44"/>
  <c r="G244" i="44" s="1"/>
  <c r="U243" i="44"/>
  <c r="T243" i="44"/>
  <c r="H243" i="44"/>
  <c r="S243" i="44" s="1"/>
  <c r="G243" i="44"/>
  <c r="F243" i="44"/>
  <c r="U242" i="44"/>
  <c r="T242" i="44"/>
  <c r="H242" i="44"/>
  <c r="S242" i="44" s="1"/>
  <c r="F242" i="44"/>
  <c r="G242" i="44" s="1"/>
  <c r="U241" i="44"/>
  <c r="T241" i="44"/>
  <c r="H241" i="44"/>
  <c r="S241" i="44" s="1"/>
  <c r="G241" i="44"/>
  <c r="F241" i="44"/>
  <c r="U240" i="44"/>
  <c r="T240" i="44"/>
  <c r="H240" i="44"/>
  <c r="S240" i="44" s="1"/>
  <c r="G240" i="44"/>
  <c r="F240" i="44"/>
  <c r="U239" i="44"/>
  <c r="T239" i="44"/>
  <c r="H239" i="44"/>
  <c r="S239" i="44" s="1"/>
  <c r="F239" i="44"/>
  <c r="G239" i="44" s="1"/>
  <c r="U238" i="44"/>
  <c r="S238" i="44"/>
  <c r="U237" i="44"/>
  <c r="T237" i="44"/>
  <c r="H237" i="44"/>
  <c r="S237" i="44" s="1"/>
  <c r="G237" i="44"/>
  <c r="F237" i="44"/>
  <c r="U236" i="44"/>
  <c r="T236" i="44"/>
  <c r="H236" i="44"/>
  <c r="S236" i="44" s="1"/>
  <c r="F236" i="44"/>
  <c r="G236" i="44" s="1"/>
  <c r="U235" i="44"/>
  <c r="T235" i="44"/>
  <c r="H235" i="44"/>
  <c r="S235" i="44" s="1"/>
  <c r="G235" i="44"/>
  <c r="F235" i="44"/>
  <c r="U234" i="44"/>
  <c r="T234" i="44"/>
  <c r="H234" i="44"/>
  <c r="S234" i="44" s="1"/>
  <c r="F234" i="44"/>
  <c r="G234" i="44" s="1"/>
  <c r="T233" i="44"/>
  <c r="H233" i="44"/>
  <c r="S233" i="44" s="1"/>
  <c r="G233" i="44"/>
  <c r="U232" i="44"/>
  <c r="T232" i="44"/>
  <c r="H232" i="44"/>
  <c r="S232" i="44" s="1"/>
  <c r="G232" i="44"/>
  <c r="F232" i="44"/>
  <c r="U231" i="44"/>
  <c r="T231" i="44"/>
  <c r="H231" i="44"/>
  <c r="S231" i="44" s="1"/>
  <c r="F231" i="44"/>
  <c r="G231" i="44" s="1"/>
  <c r="U230" i="44"/>
  <c r="T230" i="44"/>
  <c r="H230" i="44"/>
  <c r="S230" i="44" s="1"/>
  <c r="G230" i="44"/>
  <c r="F230" i="44"/>
  <c r="U229" i="44"/>
  <c r="T229" i="44"/>
  <c r="H229" i="44"/>
  <c r="S229" i="44" s="1"/>
  <c r="F229" i="44"/>
  <c r="G229" i="44" s="1"/>
  <c r="U228" i="44"/>
  <c r="T228" i="44"/>
  <c r="H228" i="44"/>
  <c r="S228" i="44" s="1"/>
  <c r="G228" i="44"/>
  <c r="F228" i="44"/>
  <c r="U227" i="44"/>
  <c r="T227" i="44"/>
  <c r="H227" i="44"/>
  <c r="S227" i="44" s="1"/>
  <c r="F227" i="44"/>
  <c r="G227" i="44" s="1"/>
  <c r="U226" i="44"/>
  <c r="T226" i="44"/>
  <c r="H226" i="44"/>
  <c r="S226" i="44" s="1"/>
  <c r="G226" i="44"/>
  <c r="F226" i="44"/>
  <c r="U225" i="44"/>
  <c r="T225" i="44"/>
  <c r="H225" i="44"/>
  <c r="S225" i="44" s="1"/>
  <c r="G225" i="44"/>
  <c r="F225" i="44"/>
  <c r="U224" i="44"/>
  <c r="T224" i="44"/>
  <c r="H224" i="44"/>
  <c r="S224" i="44" s="1"/>
  <c r="F224" i="44"/>
  <c r="G224" i="44" s="1"/>
  <c r="U223" i="44"/>
  <c r="T223" i="44"/>
  <c r="H223" i="44"/>
  <c r="S223" i="44" s="1"/>
  <c r="G223" i="44"/>
  <c r="F223" i="44"/>
  <c r="U222" i="44"/>
  <c r="T222" i="44"/>
  <c r="H222" i="44"/>
  <c r="S222" i="44" s="1"/>
  <c r="F222" i="44"/>
  <c r="G222" i="44" s="1"/>
  <c r="U221" i="44"/>
  <c r="T221" i="44"/>
  <c r="H221" i="44"/>
  <c r="S221" i="44" s="1"/>
  <c r="G221" i="44"/>
  <c r="F221" i="44"/>
  <c r="U220" i="44"/>
  <c r="T220" i="44"/>
  <c r="H220" i="44"/>
  <c r="S220" i="44" s="1"/>
  <c r="F220" i="44"/>
  <c r="G220" i="44" s="1"/>
  <c r="U219" i="44"/>
  <c r="T219" i="44"/>
  <c r="H219" i="44"/>
  <c r="S219" i="44" s="1"/>
  <c r="G219" i="44"/>
  <c r="F219" i="44"/>
  <c r="U218" i="44"/>
  <c r="S218" i="44"/>
  <c r="U217" i="44"/>
  <c r="T217" i="44"/>
  <c r="H217" i="44"/>
  <c r="S217" i="44" s="1"/>
  <c r="F217" i="44"/>
  <c r="G217" i="44" s="1"/>
  <c r="U216" i="44"/>
  <c r="T216" i="44"/>
  <c r="H216" i="44"/>
  <c r="S216" i="44" s="1"/>
  <c r="F216" i="44"/>
  <c r="G216" i="44" s="1"/>
  <c r="U215" i="44"/>
  <c r="T215" i="44"/>
  <c r="H215" i="44"/>
  <c r="S215" i="44" s="1"/>
  <c r="G215" i="44"/>
  <c r="F215" i="44"/>
  <c r="U214" i="44"/>
  <c r="T214" i="44"/>
  <c r="H214" i="44"/>
  <c r="S214" i="44" s="1"/>
  <c r="F214" i="44"/>
  <c r="G214" i="44" s="1"/>
  <c r="U213" i="44"/>
  <c r="S213" i="44"/>
  <c r="U212" i="44"/>
  <c r="T212" i="44"/>
  <c r="H212" i="44"/>
  <c r="S212" i="44" s="1"/>
  <c r="G212" i="44"/>
  <c r="F212" i="44"/>
  <c r="U211" i="44"/>
  <c r="T211" i="44"/>
  <c r="H211" i="44"/>
  <c r="S211" i="44" s="1"/>
  <c r="F211" i="44"/>
  <c r="G211" i="44" s="1"/>
  <c r="U210" i="44"/>
  <c r="T210" i="44"/>
  <c r="H210" i="44"/>
  <c r="S210" i="44" s="1"/>
  <c r="F210" i="44"/>
  <c r="G210" i="44" s="1"/>
  <c r="U209" i="44"/>
  <c r="T209" i="44"/>
  <c r="H209" i="44"/>
  <c r="S209" i="44" s="1"/>
  <c r="F209" i="44"/>
  <c r="G209" i="44" s="1"/>
  <c r="U208" i="44"/>
  <c r="T208" i="44"/>
  <c r="S208" i="44"/>
  <c r="H208" i="44"/>
  <c r="G208" i="44"/>
  <c r="F208" i="44"/>
  <c r="U207" i="44"/>
  <c r="T207" i="44"/>
  <c r="H207" i="44"/>
  <c r="S207" i="44" s="1"/>
  <c r="F207" i="44"/>
  <c r="G207" i="44" s="1"/>
  <c r="U206" i="44"/>
  <c r="T206" i="44"/>
  <c r="H206" i="44"/>
  <c r="S206" i="44" s="1"/>
  <c r="G206" i="44"/>
  <c r="F206" i="44"/>
  <c r="U205" i="44"/>
  <c r="T205" i="44"/>
  <c r="H205" i="44"/>
  <c r="S205" i="44" s="1"/>
  <c r="G205" i="44"/>
  <c r="F205" i="44"/>
  <c r="U204" i="44"/>
  <c r="T204" i="44"/>
  <c r="H204" i="44"/>
  <c r="S204" i="44" s="1"/>
  <c r="F204" i="44"/>
  <c r="G204" i="44" s="1"/>
  <c r="U203" i="44"/>
  <c r="T203" i="44"/>
  <c r="H203" i="44"/>
  <c r="S203" i="44" s="1"/>
  <c r="G203" i="44"/>
  <c r="F203" i="44"/>
  <c r="U202" i="44"/>
  <c r="T202" i="44"/>
  <c r="H202" i="44"/>
  <c r="S202" i="44" s="1"/>
  <c r="F202" i="44"/>
  <c r="G202" i="44" s="1"/>
  <c r="U201" i="44"/>
  <c r="T201" i="44"/>
  <c r="H201" i="44"/>
  <c r="S201" i="44" s="1"/>
  <c r="G201" i="44"/>
  <c r="F201" i="44"/>
  <c r="U200" i="44"/>
  <c r="T200" i="44"/>
  <c r="H200" i="44"/>
  <c r="S200" i="44" s="1"/>
  <c r="F200" i="44"/>
  <c r="G200" i="44" s="1"/>
  <c r="U199" i="44"/>
  <c r="T199" i="44"/>
  <c r="H199" i="44"/>
  <c r="S199" i="44" s="1"/>
  <c r="F199" i="44"/>
  <c r="G199" i="44" s="1"/>
  <c r="U198" i="44"/>
  <c r="T198" i="44"/>
  <c r="H198" i="44"/>
  <c r="S198" i="44" s="1"/>
  <c r="G198" i="44"/>
  <c r="F198" i="44"/>
  <c r="U197" i="44"/>
  <c r="T197" i="44"/>
  <c r="H197" i="44"/>
  <c r="S197" i="44" s="1"/>
  <c r="F197" i="44"/>
  <c r="G197" i="44" s="1"/>
  <c r="U196" i="44"/>
  <c r="T196" i="44"/>
  <c r="H196" i="44"/>
  <c r="S196" i="44" s="1"/>
  <c r="G196" i="44"/>
  <c r="F196" i="44"/>
  <c r="U195" i="44"/>
  <c r="T195" i="44"/>
  <c r="H195" i="44"/>
  <c r="S195" i="44" s="1"/>
  <c r="F195" i="44"/>
  <c r="G195" i="44" s="1"/>
  <c r="U194" i="44"/>
  <c r="T194" i="44"/>
  <c r="H194" i="44"/>
  <c r="S194" i="44" s="1"/>
  <c r="G194" i="44"/>
  <c r="F194" i="44"/>
  <c r="U193" i="44"/>
  <c r="T193" i="44"/>
  <c r="H193" i="44"/>
  <c r="S193" i="44" s="1"/>
  <c r="F193" i="44"/>
  <c r="G193" i="44" s="1"/>
  <c r="U192" i="44"/>
  <c r="T192" i="44"/>
  <c r="H192" i="44"/>
  <c r="S192" i="44" s="1"/>
  <c r="F192" i="44"/>
  <c r="G192" i="44" s="1"/>
  <c r="U191" i="44"/>
  <c r="T191" i="44"/>
  <c r="H191" i="44"/>
  <c r="S191" i="44" s="1"/>
  <c r="G191" i="44"/>
  <c r="F191" i="44"/>
  <c r="U190" i="44"/>
  <c r="T190" i="44"/>
  <c r="H190" i="44"/>
  <c r="S190" i="44" s="1"/>
  <c r="F190" i="44"/>
  <c r="G190" i="44" s="1"/>
  <c r="U189" i="44"/>
  <c r="T189" i="44"/>
  <c r="H189" i="44"/>
  <c r="S189" i="44" s="1"/>
  <c r="G189" i="44"/>
  <c r="F189" i="44"/>
  <c r="U188" i="44"/>
  <c r="T188" i="44"/>
  <c r="H188" i="44"/>
  <c r="S188" i="44" s="1"/>
  <c r="F188" i="44"/>
  <c r="G188" i="44" s="1"/>
  <c r="U187" i="44"/>
  <c r="T187" i="44"/>
  <c r="H187" i="44"/>
  <c r="S187" i="44" s="1"/>
  <c r="G187" i="44"/>
  <c r="F187" i="44"/>
  <c r="U186" i="44"/>
  <c r="T186" i="44"/>
  <c r="H186" i="44"/>
  <c r="S186" i="44" s="1"/>
  <c r="F186" i="44"/>
  <c r="G186" i="44" s="1"/>
  <c r="U185" i="44"/>
  <c r="T185" i="44"/>
  <c r="H185" i="44"/>
  <c r="S185" i="44" s="1"/>
  <c r="G185" i="44"/>
  <c r="F185" i="44"/>
  <c r="U184" i="44"/>
  <c r="T184" i="44"/>
  <c r="H184" i="44"/>
  <c r="S184" i="44" s="1"/>
  <c r="F184" i="44"/>
  <c r="G184" i="44" s="1"/>
  <c r="U183" i="44"/>
  <c r="S183" i="44"/>
  <c r="U182" i="44"/>
  <c r="T182" i="44"/>
  <c r="H182" i="44"/>
  <c r="S182" i="44" s="1"/>
  <c r="F182" i="44"/>
  <c r="G182" i="44" s="1"/>
  <c r="U181" i="44"/>
  <c r="T181" i="44"/>
  <c r="H181" i="44"/>
  <c r="S181" i="44" s="1"/>
  <c r="F181" i="44"/>
  <c r="G181" i="44" s="1"/>
  <c r="U180" i="44"/>
  <c r="T180" i="44"/>
  <c r="H180" i="44"/>
  <c r="S180" i="44" s="1"/>
  <c r="F180" i="44"/>
  <c r="G180" i="44" s="1"/>
  <c r="U179" i="44"/>
  <c r="T179" i="44"/>
  <c r="H179" i="44"/>
  <c r="S179" i="44" s="1"/>
  <c r="F179" i="44"/>
  <c r="G179" i="44" s="1"/>
  <c r="U178" i="44"/>
  <c r="T178" i="44"/>
  <c r="H178" i="44"/>
  <c r="S178" i="44" s="1"/>
  <c r="F178" i="44"/>
  <c r="G178" i="44" s="1"/>
  <c r="U177" i="44"/>
  <c r="T177" i="44"/>
  <c r="H177" i="44"/>
  <c r="S177" i="44" s="1"/>
  <c r="G177" i="44"/>
  <c r="F177" i="44"/>
  <c r="U176" i="44"/>
  <c r="T176" i="44"/>
  <c r="H176" i="44"/>
  <c r="S176" i="44" s="1"/>
  <c r="F176" i="44"/>
  <c r="G176" i="44" s="1"/>
  <c r="U175" i="44"/>
  <c r="T175" i="44"/>
  <c r="H175" i="44"/>
  <c r="S175" i="44" s="1"/>
  <c r="F175" i="44"/>
  <c r="G175" i="44" s="1"/>
  <c r="U174" i="44"/>
  <c r="T174" i="44"/>
  <c r="H174" i="44"/>
  <c r="S174" i="44" s="1"/>
  <c r="F174" i="44"/>
  <c r="G174" i="44" s="1"/>
  <c r="U173" i="44"/>
  <c r="T173" i="44"/>
  <c r="H173" i="44"/>
  <c r="S173" i="44" s="1"/>
  <c r="F173" i="44"/>
  <c r="G173" i="44" s="1"/>
  <c r="U172" i="44"/>
  <c r="T172" i="44"/>
  <c r="H172" i="44"/>
  <c r="S172" i="44" s="1"/>
  <c r="F172" i="44"/>
  <c r="G172" i="44" s="1"/>
  <c r="U171" i="44"/>
  <c r="T171" i="44"/>
  <c r="H171" i="44"/>
  <c r="S171" i="44" s="1"/>
  <c r="F171" i="44"/>
  <c r="G171" i="44" s="1"/>
  <c r="U170" i="44"/>
  <c r="T170" i="44"/>
  <c r="H170" i="44"/>
  <c r="S170" i="44" s="1"/>
  <c r="G170" i="44"/>
  <c r="F170" i="44"/>
  <c r="U169" i="44"/>
  <c r="T169" i="44"/>
  <c r="H169" i="44"/>
  <c r="S169" i="44" s="1"/>
  <c r="F169" i="44"/>
  <c r="G169" i="44" s="1"/>
  <c r="U168" i="44"/>
  <c r="T168" i="44"/>
  <c r="H168" i="44"/>
  <c r="S168" i="44" s="1"/>
  <c r="F168" i="44"/>
  <c r="G168" i="44" s="1"/>
  <c r="U167" i="44"/>
  <c r="T167" i="44"/>
  <c r="H167" i="44"/>
  <c r="S167" i="44" s="1"/>
  <c r="G167" i="44"/>
  <c r="F167" i="44"/>
  <c r="U166" i="44"/>
  <c r="T166" i="44"/>
  <c r="H166" i="44"/>
  <c r="S166" i="44" s="1"/>
  <c r="F166" i="44"/>
  <c r="G166" i="44" s="1"/>
  <c r="U165" i="44"/>
  <c r="T165" i="44"/>
  <c r="H165" i="44"/>
  <c r="S165" i="44" s="1"/>
  <c r="G165" i="44"/>
  <c r="F165" i="44"/>
  <c r="U164" i="44"/>
  <c r="T164" i="44"/>
  <c r="H164" i="44"/>
  <c r="S164" i="44" s="1"/>
  <c r="F164" i="44"/>
  <c r="G164" i="44" s="1"/>
  <c r="U163" i="44"/>
  <c r="T163" i="44"/>
  <c r="H163" i="44"/>
  <c r="S163" i="44" s="1"/>
  <c r="G163" i="44"/>
  <c r="F163" i="44"/>
  <c r="U162" i="44"/>
  <c r="T162" i="44"/>
  <c r="H162" i="44"/>
  <c r="S162" i="44" s="1"/>
  <c r="F162" i="44"/>
  <c r="G162" i="44" s="1"/>
  <c r="U161" i="44"/>
  <c r="T161" i="44"/>
  <c r="H161" i="44"/>
  <c r="S161" i="44" s="1"/>
  <c r="F161" i="44"/>
  <c r="G161" i="44" s="1"/>
  <c r="U160" i="44"/>
  <c r="T160" i="44"/>
  <c r="H160" i="44"/>
  <c r="S160" i="44" s="1"/>
  <c r="F160" i="44"/>
  <c r="G160" i="44" s="1"/>
  <c r="U159" i="44"/>
  <c r="T159" i="44"/>
  <c r="H159" i="44"/>
  <c r="S159" i="44" s="1"/>
  <c r="F159" i="44"/>
  <c r="G159" i="44" s="1"/>
  <c r="U158" i="44"/>
  <c r="T158" i="44"/>
  <c r="H158" i="44"/>
  <c r="S158" i="44" s="1"/>
  <c r="G158" i="44"/>
  <c r="F158" i="44"/>
  <c r="U157" i="44"/>
  <c r="T157" i="44"/>
  <c r="H157" i="44"/>
  <c r="S157" i="44" s="1"/>
  <c r="F157" i="44"/>
  <c r="G157" i="44" s="1"/>
  <c r="U156" i="44"/>
  <c r="T156" i="44"/>
  <c r="H156" i="44"/>
  <c r="S156" i="44" s="1"/>
  <c r="G156" i="44"/>
  <c r="F156" i="44"/>
  <c r="U155" i="44"/>
  <c r="T155" i="44"/>
  <c r="H155" i="44"/>
  <c r="S155" i="44" s="1"/>
  <c r="F155" i="44"/>
  <c r="G155" i="44" s="1"/>
  <c r="U154" i="44"/>
  <c r="T154" i="44"/>
  <c r="H154" i="44"/>
  <c r="S154" i="44" s="1"/>
  <c r="F154" i="44"/>
  <c r="G154" i="44" s="1"/>
  <c r="U153" i="44"/>
  <c r="T153" i="44"/>
  <c r="H153" i="44"/>
  <c r="S153" i="44" s="1"/>
  <c r="F153" i="44"/>
  <c r="G153" i="44" s="1"/>
  <c r="U152" i="44"/>
  <c r="T152" i="44"/>
  <c r="H152" i="44"/>
  <c r="S152" i="44" s="1"/>
  <c r="F152" i="44"/>
  <c r="G152" i="44" s="1"/>
  <c r="U151" i="44"/>
  <c r="T151" i="44"/>
  <c r="H151" i="44"/>
  <c r="S151" i="44" s="1"/>
  <c r="F151" i="44"/>
  <c r="G151" i="44" s="1"/>
  <c r="U150" i="44"/>
  <c r="T150" i="44"/>
  <c r="H150" i="44"/>
  <c r="S150" i="44" s="1"/>
  <c r="F150" i="44"/>
  <c r="G150" i="44" s="1"/>
  <c r="U149" i="44"/>
  <c r="T149" i="44"/>
  <c r="H149" i="44"/>
  <c r="S149" i="44" s="1"/>
  <c r="G149" i="44"/>
  <c r="F149" i="44"/>
  <c r="U148" i="44"/>
  <c r="T148" i="44"/>
  <c r="H148" i="44"/>
  <c r="S148" i="44" s="1"/>
  <c r="F148" i="44"/>
  <c r="G148" i="44" s="1"/>
  <c r="U147" i="44"/>
  <c r="T147" i="44"/>
  <c r="H147" i="44"/>
  <c r="S147" i="44" s="1"/>
  <c r="G147" i="44"/>
  <c r="F147" i="44"/>
  <c r="U146" i="44"/>
  <c r="T146" i="44"/>
  <c r="H146" i="44"/>
  <c r="S146" i="44" s="1"/>
  <c r="F146" i="44"/>
  <c r="G146" i="44" s="1"/>
  <c r="U145" i="44"/>
  <c r="T145" i="44"/>
  <c r="H145" i="44"/>
  <c r="S145" i="44" s="1"/>
  <c r="F145" i="44"/>
  <c r="G145" i="44" s="1"/>
  <c r="U144" i="44"/>
  <c r="T144" i="44"/>
  <c r="H144" i="44"/>
  <c r="S144" i="44" s="1"/>
  <c r="F144" i="44"/>
  <c r="G144" i="44" s="1"/>
  <c r="U143" i="44"/>
  <c r="T143" i="44"/>
  <c r="H143" i="44"/>
  <c r="S143" i="44" s="1"/>
  <c r="F143" i="44"/>
  <c r="G143" i="44" s="1"/>
  <c r="U142" i="44"/>
  <c r="T142" i="44"/>
  <c r="H142" i="44"/>
  <c r="S142" i="44" s="1"/>
  <c r="G142" i="44"/>
  <c r="F142" i="44"/>
  <c r="U141" i="44"/>
  <c r="T141" i="44"/>
  <c r="H141" i="44"/>
  <c r="S141" i="44" s="1"/>
  <c r="F141" i="44"/>
  <c r="G141" i="44" s="1"/>
  <c r="U140" i="44"/>
  <c r="T140" i="44"/>
  <c r="H140" i="44"/>
  <c r="S140" i="44" s="1"/>
  <c r="F140" i="44"/>
  <c r="G140" i="44" s="1"/>
  <c r="U139" i="44"/>
  <c r="T139" i="44"/>
  <c r="H139" i="44"/>
  <c r="S139" i="44" s="1"/>
  <c r="F139" i="44"/>
  <c r="G139" i="44" s="1"/>
  <c r="U138" i="44"/>
  <c r="T138" i="44"/>
  <c r="H138" i="44"/>
  <c r="S138" i="44" s="1"/>
  <c r="F138" i="44"/>
  <c r="G138" i="44" s="1"/>
  <c r="U137" i="44"/>
  <c r="T137" i="44"/>
  <c r="H137" i="44"/>
  <c r="S137" i="44" s="1"/>
  <c r="F137" i="44"/>
  <c r="G137" i="44" s="1"/>
  <c r="U136" i="44"/>
  <c r="T136" i="44"/>
  <c r="H136" i="44"/>
  <c r="S136" i="44" s="1"/>
  <c r="F136" i="44"/>
  <c r="G136" i="44" s="1"/>
  <c r="U135" i="44"/>
  <c r="T135" i="44"/>
  <c r="H135" i="44"/>
  <c r="S135" i="44" s="1"/>
  <c r="G135" i="44"/>
  <c r="F135" i="44"/>
  <c r="U134" i="44"/>
  <c r="T134" i="44"/>
  <c r="H134" i="44"/>
  <c r="S134" i="44" s="1"/>
  <c r="F134" i="44"/>
  <c r="G134" i="44" s="1"/>
  <c r="U133" i="44"/>
  <c r="T133" i="44"/>
  <c r="H133" i="44"/>
  <c r="S133" i="44" s="1"/>
  <c r="F133" i="44"/>
  <c r="G133" i="44" s="1"/>
  <c r="U132" i="44"/>
  <c r="T132" i="44"/>
  <c r="H132" i="44"/>
  <c r="S132" i="44" s="1"/>
  <c r="G132" i="44"/>
  <c r="F132" i="44"/>
  <c r="U131" i="44"/>
  <c r="T131" i="44"/>
  <c r="H131" i="44"/>
  <c r="S131" i="44" s="1"/>
  <c r="F131" i="44"/>
  <c r="G131" i="44" s="1"/>
  <c r="U130" i="44"/>
  <c r="T130" i="44"/>
  <c r="H130" i="44"/>
  <c r="S130" i="44" s="1"/>
  <c r="F130" i="44"/>
  <c r="G130" i="44" s="1"/>
  <c r="U129" i="44"/>
  <c r="T129" i="44"/>
  <c r="H129" i="44"/>
  <c r="S129" i="44" s="1"/>
  <c r="F129" i="44"/>
  <c r="G129" i="44" s="1"/>
  <c r="U128" i="44"/>
  <c r="T128" i="44"/>
  <c r="H128" i="44"/>
  <c r="S128" i="44" s="1"/>
  <c r="G128" i="44"/>
  <c r="F128" i="44"/>
  <c r="U127" i="44"/>
  <c r="T127" i="44"/>
  <c r="H127" i="44"/>
  <c r="S127" i="44" s="1"/>
  <c r="F127" i="44"/>
  <c r="G127" i="44" s="1"/>
  <c r="U126" i="44"/>
  <c r="T126" i="44"/>
  <c r="H126" i="44"/>
  <c r="S126" i="44" s="1"/>
  <c r="F126" i="44"/>
  <c r="G126" i="44" s="1"/>
  <c r="U125" i="44"/>
  <c r="T125" i="44"/>
  <c r="H125" i="44"/>
  <c r="S125" i="44" s="1"/>
  <c r="F125" i="44"/>
  <c r="G125" i="44" s="1"/>
  <c r="U124" i="44"/>
  <c r="T124" i="44"/>
  <c r="H124" i="44"/>
  <c r="S124" i="44" s="1"/>
  <c r="F124" i="44"/>
  <c r="G124" i="44" s="1"/>
  <c r="U123" i="44"/>
  <c r="T123" i="44"/>
  <c r="H123" i="44"/>
  <c r="S123" i="44" s="1"/>
  <c r="F123" i="44"/>
  <c r="G123" i="44" s="1"/>
  <c r="U122" i="44"/>
  <c r="T122" i="44"/>
  <c r="H122" i="44"/>
  <c r="S122" i="44" s="1"/>
  <c r="F122" i="44"/>
  <c r="G122" i="44" s="1"/>
  <c r="U121" i="44"/>
  <c r="T121" i="44"/>
  <c r="H121" i="44"/>
  <c r="S121" i="44" s="1"/>
  <c r="G121" i="44"/>
  <c r="F121" i="44"/>
  <c r="U120" i="44"/>
  <c r="T120" i="44"/>
  <c r="H120" i="44"/>
  <c r="S120" i="44" s="1"/>
  <c r="F120" i="44"/>
  <c r="G120" i="44" s="1"/>
  <c r="U119" i="44"/>
  <c r="T119" i="44"/>
  <c r="H119" i="44"/>
  <c r="S119" i="44" s="1"/>
  <c r="G119" i="44"/>
  <c r="F119" i="44"/>
  <c r="U118" i="44"/>
  <c r="T118" i="44"/>
  <c r="H118" i="44"/>
  <c r="S118" i="44" s="1"/>
  <c r="G118" i="44"/>
  <c r="F118" i="44"/>
  <c r="U117" i="44"/>
  <c r="T117" i="44"/>
  <c r="H117" i="44"/>
  <c r="S117" i="44" s="1"/>
  <c r="F117" i="44"/>
  <c r="G117" i="44" s="1"/>
  <c r="U116" i="44"/>
  <c r="T116" i="44"/>
  <c r="H116" i="44"/>
  <c r="S116" i="44" s="1"/>
  <c r="G116" i="44"/>
  <c r="F116" i="44"/>
  <c r="U115" i="44"/>
  <c r="T115" i="44"/>
  <c r="H115" i="44"/>
  <c r="S115" i="44" s="1"/>
  <c r="F115" i="44"/>
  <c r="G115" i="44" s="1"/>
  <c r="U114" i="44"/>
  <c r="T114" i="44"/>
  <c r="H114" i="44"/>
  <c r="S114" i="44" s="1"/>
  <c r="G114" i="44"/>
  <c r="F114" i="44"/>
  <c r="U113" i="44"/>
  <c r="T113" i="44"/>
  <c r="H113" i="44"/>
  <c r="S113" i="44" s="1"/>
  <c r="F113" i="44"/>
  <c r="G113" i="44" s="1"/>
  <c r="U112" i="44"/>
  <c r="T112" i="44"/>
  <c r="H112" i="44"/>
  <c r="S112" i="44" s="1"/>
  <c r="F112" i="44"/>
  <c r="G112" i="44" s="1"/>
  <c r="U111" i="44"/>
  <c r="T111" i="44"/>
  <c r="H111" i="44"/>
  <c r="S111" i="44" s="1"/>
  <c r="F111" i="44"/>
  <c r="G111" i="44" s="1"/>
  <c r="U110" i="44"/>
  <c r="T110" i="44"/>
  <c r="H110" i="44"/>
  <c r="S110" i="44" s="1"/>
  <c r="F110" i="44"/>
  <c r="G110" i="44" s="1"/>
  <c r="U109" i="44"/>
  <c r="T109" i="44"/>
  <c r="H109" i="44"/>
  <c r="S109" i="44" s="1"/>
  <c r="F109" i="44"/>
  <c r="G109" i="44" s="1"/>
  <c r="U108" i="44"/>
  <c r="T108" i="44"/>
  <c r="H108" i="44"/>
  <c r="S108" i="44" s="1"/>
  <c r="F108" i="44"/>
  <c r="G108" i="44" s="1"/>
  <c r="U107" i="44"/>
  <c r="S107" i="44"/>
  <c r="U106" i="44"/>
  <c r="T106" i="44"/>
  <c r="H106" i="44"/>
  <c r="S106" i="44" s="1"/>
  <c r="F106" i="44"/>
  <c r="G106" i="44" s="1"/>
  <c r="U105" i="44"/>
  <c r="T105" i="44"/>
  <c r="H105" i="44"/>
  <c r="S105" i="44" s="1"/>
  <c r="F105" i="44"/>
  <c r="G105" i="44" s="1"/>
  <c r="U104" i="44"/>
  <c r="T104" i="44"/>
  <c r="H104" i="44"/>
  <c r="S104" i="44" s="1"/>
  <c r="G104" i="44"/>
  <c r="F104" i="44"/>
  <c r="U103" i="44"/>
  <c r="T103" i="44"/>
  <c r="H103" i="44"/>
  <c r="S103" i="44" s="1"/>
  <c r="F103" i="44"/>
  <c r="G103" i="44" s="1"/>
  <c r="U102" i="44"/>
  <c r="T102" i="44"/>
  <c r="H102" i="44"/>
  <c r="S102" i="44" s="1"/>
  <c r="F102" i="44"/>
  <c r="G102" i="44" s="1"/>
  <c r="U101" i="44"/>
  <c r="T101" i="44"/>
  <c r="H101" i="44"/>
  <c r="S101" i="44" s="1"/>
  <c r="G101" i="44"/>
  <c r="F101" i="44"/>
  <c r="U100" i="44"/>
  <c r="T100" i="44"/>
  <c r="H100" i="44"/>
  <c r="S100" i="44" s="1"/>
  <c r="F100" i="44"/>
  <c r="G100" i="44" s="1"/>
  <c r="U99" i="44"/>
  <c r="T99" i="44"/>
  <c r="H99" i="44"/>
  <c r="S99" i="44" s="1"/>
  <c r="F99" i="44"/>
  <c r="G99" i="44" s="1"/>
  <c r="U98" i="44"/>
  <c r="T98" i="44"/>
  <c r="H98" i="44"/>
  <c r="S98" i="44" s="1"/>
  <c r="F98" i="44"/>
  <c r="G98" i="44" s="1"/>
  <c r="U97" i="44"/>
  <c r="T97" i="44"/>
  <c r="H97" i="44"/>
  <c r="S97" i="44" s="1"/>
  <c r="G97" i="44"/>
  <c r="F97" i="44"/>
  <c r="U96" i="44"/>
  <c r="T96" i="44"/>
  <c r="H96" i="44"/>
  <c r="S96" i="44" s="1"/>
  <c r="F96" i="44"/>
  <c r="G96" i="44" s="1"/>
  <c r="U95" i="44"/>
  <c r="T95" i="44"/>
  <c r="H95" i="44"/>
  <c r="S95" i="44" s="1"/>
  <c r="F95" i="44"/>
  <c r="G95" i="44" s="1"/>
  <c r="U94" i="44"/>
  <c r="T94" i="44"/>
  <c r="H94" i="44"/>
  <c r="S94" i="44" s="1"/>
  <c r="G94" i="44"/>
  <c r="F94" i="44"/>
  <c r="U93" i="44"/>
  <c r="T93" i="44"/>
  <c r="H93" i="44"/>
  <c r="S93" i="44" s="1"/>
  <c r="F93" i="44"/>
  <c r="G93" i="44" s="1"/>
  <c r="U92" i="44"/>
  <c r="S92" i="44"/>
  <c r="U91" i="44"/>
  <c r="T91" i="44"/>
  <c r="H91" i="44"/>
  <c r="S91" i="44" s="1"/>
  <c r="F91" i="44"/>
  <c r="G91" i="44" s="1"/>
  <c r="U90" i="44"/>
  <c r="T90" i="44"/>
  <c r="H90" i="44"/>
  <c r="S90" i="44" s="1"/>
  <c r="F90" i="44"/>
  <c r="G90" i="44" s="1"/>
  <c r="U89" i="44"/>
  <c r="T89" i="44"/>
  <c r="H89" i="44"/>
  <c r="S89" i="44" s="1"/>
  <c r="F89" i="44"/>
  <c r="G89" i="44" s="1"/>
  <c r="U88" i="44"/>
  <c r="T88" i="44"/>
  <c r="H88" i="44"/>
  <c r="S88" i="44" s="1"/>
  <c r="F88" i="44"/>
  <c r="G88" i="44" s="1"/>
  <c r="U87" i="44"/>
  <c r="T87" i="44"/>
  <c r="S87" i="44"/>
  <c r="H87" i="44"/>
  <c r="G87" i="44"/>
  <c r="F87" i="44"/>
  <c r="U86" i="44"/>
  <c r="T86" i="44"/>
  <c r="H86" i="44"/>
  <c r="S86" i="44" s="1"/>
  <c r="F86" i="44"/>
  <c r="G86" i="44" s="1"/>
  <c r="U85" i="44"/>
  <c r="T85" i="44"/>
  <c r="H85" i="44"/>
  <c r="S85" i="44" s="1"/>
  <c r="G85" i="44"/>
  <c r="F85" i="44"/>
  <c r="U84" i="44"/>
  <c r="S84" i="44"/>
  <c r="U83" i="44"/>
  <c r="T83" i="44"/>
  <c r="H83" i="44"/>
  <c r="S83" i="44" s="1"/>
  <c r="F83" i="44"/>
  <c r="G83" i="44" s="1"/>
  <c r="U82" i="44"/>
  <c r="T82" i="44"/>
  <c r="H82" i="44"/>
  <c r="S82" i="44" s="1"/>
  <c r="F82" i="44"/>
  <c r="G82" i="44" s="1"/>
  <c r="U81" i="44"/>
  <c r="T81" i="44"/>
  <c r="H81" i="44"/>
  <c r="S81" i="44" s="1"/>
  <c r="F81" i="44"/>
  <c r="G81" i="44" s="1"/>
  <c r="U80" i="44"/>
  <c r="T80" i="44"/>
  <c r="H80" i="44"/>
  <c r="S80" i="44" s="1"/>
  <c r="F80" i="44"/>
  <c r="G80" i="44" s="1"/>
  <c r="U79" i="44"/>
  <c r="T79" i="44"/>
  <c r="H79" i="44"/>
  <c r="S79" i="44" s="1"/>
  <c r="F79" i="44"/>
  <c r="G79" i="44" s="1"/>
  <c r="U78" i="44"/>
  <c r="T78" i="44"/>
  <c r="H78" i="44"/>
  <c r="S78" i="44" s="1"/>
  <c r="F78" i="44"/>
  <c r="G78" i="44" s="1"/>
  <c r="U77" i="44"/>
  <c r="T77" i="44"/>
  <c r="H77" i="44"/>
  <c r="S77" i="44" s="1"/>
  <c r="G77" i="44"/>
  <c r="F77" i="44"/>
  <c r="U76" i="44"/>
  <c r="T76" i="44"/>
  <c r="H76" i="44"/>
  <c r="S76" i="44" s="1"/>
  <c r="F76" i="44"/>
  <c r="G76" i="44" s="1"/>
  <c r="U75" i="44"/>
  <c r="T75" i="44"/>
  <c r="H75" i="44"/>
  <c r="S75" i="44" s="1"/>
  <c r="G75" i="44"/>
  <c r="F75" i="44"/>
  <c r="U74" i="44"/>
  <c r="T74" i="44"/>
  <c r="H74" i="44"/>
  <c r="S74" i="44" s="1"/>
  <c r="F74" i="44"/>
  <c r="G74" i="44" s="1"/>
  <c r="U73" i="44"/>
  <c r="T73" i="44"/>
  <c r="H73" i="44"/>
  <c r="S73" i="44" s="1"/>
  <c r="F73" i="44"/>
  <c r="G73" i="44" s="1"/>
  <c r="U72" i="44"/>
  <c r="T72" i="44"/>
  <c r="H72" i="44"/>
  <c r="S72" i="44" s="1"/>
  <c r="F72" i="44"/>
  <c r="G72" i="44" s="1"/>
  <c r="U71" i="44"/>
  <c r="T71" i="44"/>
  <c r="H71" i="44"/>
  <c r="S71" i="44" s="1"/>
  <c r="F71" i="44"/>
  <c r="G71" i="44" s="1"/>
  <c r="U70" i="44"/>
  <c r="T70" i="44"/>
  <c r="H70" i="44"/>
  <c r="S70" i="44" s="1"/>
  <c r="G70" i="44"/>
  <c r="F70" i="44"/>
  <c r="U69" i="44"/>
  <c r="T69" i="44"/>
  <c r="H69" i="44"/>
  <c r="S69" i="44" s="1"/>
  <c r="F69" i="44"/>
  <c r="G69" i="44" s="1"/>
  <c r="U68" i="44"/>
  <c r="T68" i="44"/>
  <c r="H68" i="44"/>
  <c r="S68" i="44" s="1"/>
  <c r="F68" i="44"/>
  <c r="G68" i="44" s="1"/>
  <c r="U67" i="44"/>
  <c r="T67" i="44"/>
  <c r="H67" i="44"/>
  <c r="S67" i="44" s="1"/>
  <c r="F67" i="44"/>
  <c r="G67" i="44" s="1"/>
  <c r="U66" i="44"/>
  <c r="T66" i="44"/>
  <c r="H66" i="44"/>
  <c r="S66" i="44" s="1"/>
  <c r="F66" i="44"/>
  <c r="G66" i="44" s="1"/>
  <c r="U65" i="44"/>
  <c r="T65" i="44"/>
  <c r="H65" i="44"/>
  <c r="S65" i="44" s="1"/>
  <c r="F65" i="44"/>
  <c r="G65" i="44" s="1"/>
  <c r="U64" i="44"/>
  <c r="T64" i="44"/>
  <c r="H64" i="44"/>
  <c r="S64" i="44" s="1"/>
  <c r="F64" i="44"/>
  <c r="G64" i="44" s="1"/>
  <c r="U63" i="44"/>
  <c r="T63" i="44"/>
  <c r="H63" i="44"/>
  <c r="S63" i="44" s="1"/>
  <c r="G63" i="44"/>
  <c r="F63" i="44"/>
  <c r="U62" i="44"/>
  <c r="T62" i="44"/>
  <c r="H62" i="44"/>
  <c r="S62" i="44" s="1"/>
  <c r="F62" i="44"/>
  <c r="G62" i="44" s="1"/>
  <c r="U61" i="44"/>
  <c r="S61" i="44"/>
  <c r="U60" i="44"/>
  <c r="T60" i="44"/>
  <c r="H60" i="44"/>
  <c r="S60" i="44" s="1"/>
  <c r="G60" i="44"/>
  <c r="F60" i="44"/>
  <c r="U59" i="44"/>
  <c r="T59" i="44"/>
  <c r="H59" i="44"/>
  <c r="S59" i="44" s="1"/>
  <c r="F59" i="44"/>
  <c r="G59" i="44" s="1"/>
  <c r="U58" i="44"/>
  <c r="T58" i="44"/>
  <c r="H58" i="44"/>
  <c r="S58" i="44" s="1"/>
  <c r="G58" i="44"/>
  <c r="F58" i="44"/>
  <c r="U57" i="44"/>
  <c r="T57" i="44"/>
  <c r="H57" i="44"/>
  <c r="S57" i="44" s="1"/>
  <c r="F57" i="44"/>
  <c r="G57" i="44" s="1"/>
  <c r="U56" i="44"/>
  <c r="T56" i="44"/>
  <c r="H56" i="44"/>
  <c r="S56" i="44" s="1"/>
  <c r="F56" i="44"/>
  <c r="G56" i="44" s="1"/>
  <c r="U55" i="44"/>
  <c r="T55" i="44"/>
  <c r="S55" i="44"/>
  <c r="H55" i="44"/>
  <c r="G55" i="44"/>
  <c r="F55" i="44"/>
  <c r="U54" i="44"/>
  <c r="T54" i="44"/>
  <c r="H54" i="44"/>
  <c r="S54" i="44" s="1"/>
  <c r="F54" i="44"/>
  <c r="G54" i="44" s="1"/>
  <c r="U53" i="44"/>
  <c r="T53" i="44"/>
  <c r="H53" i="44"/>
  <c r="S53" i="44" s="1"/>
  <c r="G53" i="44"/>
  <c r="F53" i="44"/>
  <c r="U52" i="44"/>
  <c r="T52" i="44"/>
  <c r="H52" i="44"/>
  <c r="S52" i="44" s="1"/>
  <c r="F52" i="44"/>
  <c r="G52" i="44" s="1"/>
  <c r="U51" i="44"/>
  <c r="T51" i="44"/>
  <c r="H51" i="44"/>
  <c r="S51" i="44" s="1"/>
  <c r="G51" i="44"/>
  <c r="F51" i="44"/>
  <c r="U50" i="44"/>
  <c r="T50" i="44"/>
  <c r="H50" i="44"/>
  <c r="S50" i="44" s="1"/>
  <c r="F50" i="44"/>
  <c r="G50" i="44" s="1"/>
  <c r="U49" i="44"/>
  <c r="T49" i="44"/>
  <c r="H49" i="44"/>
  <c r="S49" i="44" s="1"/>
  <c r="F49" i="44"/>
  <c r="G49" i="44" s="1"/>
  <c r="U48" i="44"/>
  <c r="T48" i="44"/>
  <c r="H48" i="44"/>
  <c r="S48" i="44" s="1"/>
  <c r="G48" i="44"/>
  <c r="F48" i="44"/>
  <c r="U47" i="44"/>
  <c r="T47" i="44"/>
  <c r="H47" i="44"/>
  <c r="S47" i="44" s="1"/>
  <c r="F47" i="44"/>
  <c r="G47" i="44" s="1"/>
  <c r="U46" i="44"/>
  <c r="T46" i="44"/>
  <c r="H46" i="44"/>
  <c r="S46" i="44" s="1"/>
  <c r="G46" i="44"/>
  <c r="F46" i="44"/>
  <c r="U45" i="44"/>
  <c r="T45" i="44"/>
  <c r="H45" i="44"/>
  <c r="S45" i="44" s="1"/>
  <c r="F45" i="44"/>
  <c r="G45" i="44" s="1"/>
  <c r="U44" i="44"/>
  <c r="T44" i="44"/>
  <c r="H44" i="44"/>
  <c r="S44" i="44" s="1"/>
  <c r="F44" i="44"/>
  <c r="G44" i="44" s="1"/>
  <c r="U43" i="44"/>
  <c r="T43" i="44"/>
  <c r="H43" i="44"/>
  <c r="S43" i="44" s="1"/>
  <c r="G43" i="44"/>
  <c r="F43" i="44"/>
  <c r="U42" i="44"/>
  <c r="T42" i="44"/>
  <c r="H42" i="44"/>
  <c r="S42" i="44" s="1"/>
  <c r="F42" i="44"/>
  <c r="G42" i="44" s="1"/>
  <c r="U41" i="44"/>
  <c r="T41" i="44"/>
  <c r="H41" i="44"/>
  <c r="S41" i="44" s="1"/>
  <c r="G41" i="44"/>
  <c r="F41" i="44"/>
  <c r="U40" i="44"/>
  <c r="T40" i="44"/>
  <c r="H40" i="44"/>
  <c r="S40" i="44" s="1"/>
  <c r="F40" i="44"/>
  <c r="G40" i="44" s="1"/>
  <c r="U39" i="44"/>
  <c r="T39" i="44"/>
  <c r="H39" i="44"/>
  <c r="S39" i="44" s="1"/>
  <c r="G39" i="44"/>
  <c r="F39" i="44"/>
  <c r="U38" i="44"/>
  <c r="T38" i="44"/>
  <c r="H38" i="44"/>
  <c r="S38" i="44" s="1"/>
  <c r="F38" i="44"/>
  <c r="G38" i="44" s="1"/>
  <c r="U37" i="44"/>
  <c r="T37" i="44"/>
  <c r="H37" i="44"/>
  <c r="S37" i="44" s="1"/>
  <c r="G37" i="44"/>
  <c r="F37" i="44"/>
  <c r="U36" i="44"/>
  <c r="T36" i="44"/>
  <c r="H36" i="44"/>
  <c r="S36" i="44" s="1"/>
  <c r="F36" i="44"/>
  <c r="G36" i="44" s="1"/>
  <c r="U35" i="44"/>
  <c r="S35" i="44"/>
  <c r="U34" i="44"/>
  <c r="T34" i="44"/>
  <c r="H34" i="44"/>
  <c r="S34" i="44" s="1"/>
  <c r="F34" i="44"/>
  <c r="G34" i="44" s="1"/>
  <c r="U33" i="44"/>
  <c r="T33" i="44"/>
  <c r="H33" i="44"/>
  <c r="S33" i="44" s="1"/>
  <c r="F33" i="44"/>
  <c r="G33" i="44" s="1"/>
  <c r="U32" i="44"/>
  <c r="T32" i="44"/>
  <c r="H32" i="44"/>
  <c r="S32" i="44" s="1"/>
  <c r="F32" i="44"/>
  <c r="G32" i="44" s="1"/>
  <c r="U31" i="44"/>
  <c r="T31" i="44"/>
  <c r="H31" i="44"/>
  <c r="S31" i="44" s="1"/>
  <c r="G31" i="44"/>
  <c r="F31" i="44"/>
  <c r="U30" i="44"/>
  <c r="T30" i="44"/>
  <c r="H30" i="44"/>
  <c r="S30" i="44" s="1"/>
  <c r="F30" i="44"/>
  <c r="G30" i="44" s="1"/>
  <c r="U29" i="44"/>
  <c r="T29" i="44"/>
  <c r="H29" i="44"/>
  <c r="S29" i="44" s="1"/>
  <c r="G29" i="44"/>
  <c r="F29" i="44"/>
  <c r="U28" i="44"/>
  <c r="T28" i="44"/>
  <c r="H28" i="44"/>
  <c r="S28" i="44" s="1"/>
  <c r="F28" i="44"/>
  <c r="G28" i="44" s="1"/>
  <c r="U27" i="44"/>
  <c r="T27" i="44"/>
  <c r="H27" i="44"/>
  <c r="S27" i="44" s="1"/>
  <c r="F27" i="44"/>
  <c r="G27" i="44" s="1"/>
  <c r="U26" i="44"/>
  <c r="T26" i="44"/>
  <c r="H26" i="44"/>
  <c r="S26" i="44" s="1"/>
  <c r="F26" i="44"/>
  <c r="G26" i="44" s="1"/>
  <c r="U25" i="44"/>
  <c r="T25" i="44"/>
  <c r="H25" i="44"/>
  <c r="S25" i="44" s="1"/>
  <c r="F25" i="44"/>
  <c r="G25" i="44" s="1"/>
  <c r="U24" i="44"/>
  <c r="S24" i="44"/>
  <c r="S23" i="44"/>
  <c r="H23" i="44"/>
  <c r="G23" i="44"/>
  <c r="U22" i="44"/>
  <c r="T22" i="44"/>
  <c r="H22" i="44"/>
  <c r="S22" i="44" s="1"/>
  <c r="F22" i="44"/>
  <c r="G22" i="44" s="1"/>
  <c r="S21" i="44"/>
  <c r="H21" i="44"/>
  <c r="G21" i="44"/>
  <c r="U20" i="44"/>
  <c r="T20" i="44"/>
  <c r="H20" i="44"/>
  <c r="S20" i="44" s="1"/>
  <c r="F20" i="44"/>
  <c r="G20" i="44" s="1"/>
  <c r="U19" i="44"/>
  <c r="T19" i="44"/>
  <c r="H19" i="44"/>
  <c r="S19" i="44" s="1"/>
  <c r="F19" i="44"/>
  <c r="G19" i="44" s="1"/>
  <c r="U18" i="44"/>
  <c r="S18" i="44"/>
  <c r="U17" i="44"/>
  <c r="T17" i="44"/>
  <c r="S17" i="44"/>
  <c r="H17" i="44"/>
  <c r="F17" i="44"/>
  <c r="G17" i="44" s="1"/>
  <c r="R16" i="44"/>
  <c r="R6" i="44" s="1"/>
  <c r="Q16" i="44"/>
  <c r="Q6" i="44" s="1"/>
  <c r="P16" i="44"/>
  <c r="P6" i="44" s="1"/>
  <c r="O16" i="44"/>
  <c r="O6" i="44" s="1"/>
  <c r="N16" i="44"/>
  <c r="N6" i="44" s="1"/>
  <c r="M16" i="44"/>
  <c r="M6" i="44" s="1"/>
  <c r="L16" i="44"/>
  <c r="L6" i="44" s="1"/>
  <c r="K16" i="44"/>
  <c r="K6" i="44" s="1"/>
  <c r="J16" i="44"/>
  <c r="J6" i="44" s="1"/>
  <c r="I16" i="44"/>
  <c r="I6" i="44" s="1"/>
  <c r="G16" i="44"/>
  <c r="F16" i="44"/>
  <c r="H15" i="44"/>
  <c r="S15" i="44" s="1"/>
  <c r="G15" i="44"/>
  <c r="U14" i="44"/>
  <c r="T14" i="44"/>
  <c r="H14" i="44"/>
  <c r="S14" i="44" s="1"/>
  <c r="G14" i="44"/>
  <c r="F14" i="44"/>
  <c r="H13" i="44"/>
  <c r="S13" i="44" s="1"/>
  <c r="G13" i="44"/>
  <c r="U12" i="44"/>
  <c r="T12" i="44"/>
  <c r="H12" i="44"/>
  <c r="S12" i="44" s="1"/>
  <c r="F12" i="44"/>
  <c r="G12" i="44" s="1"/>
  <c r="U11" i="44"/>
  <c r="T11" i="44"/>
  <c r="H11" i="44"/>
  <c r="S11" i="44" s="1"/>
  <c r="F11" i="44"/>
  <c r="G11" i="44" s="1"/>
  <c r="U10" i="44"/>
  <c r="T10" i="44"/>
  <c r="H10" i="44"/>
  <c r="S10" i="44" s="1"/>
  <c r="F10" i="44"/>
  <c r="G10" i="44" s="1"/>
  <c r="U9" i="44"/>
  <c r="T9" i="44"/>
  <c r="H9" i="44"/>
  <c r="S9" i="44" s="1"/>
  <c r="F9" i="44"/>
  <c r="G9" i="44" s="1"/>
  <c r="U8" i="44"/>
  <c r="S8" i="44"/>
  <c r="U488" i="43"/>
  <c r="U487" i="43"/>
  <c r="T487" i="43"/>
  <c r="H487" i="43"/>
  <c r="S487" i="43" s="1"/>
  <c r="U486" i="43"/>
  <c r="S486" i="43"/>
  <c r="U485" i="43"/>
  <c r="T485" i="43"/>
  <c r="H485" i="43"/>
  <c r="S485" i="43" s="1"/>
  <c r="G485" i="43"/>
  <c r="U484" i="43"/>
  <c r="T484" i="43"/>
  <c r="H484" i="43"/>
  <c r="S484" i="43" s="1"/>
  <c r="G484" i="43"/>
  <c r="U483" i="43"/>
  <c r="T483" i="43"/>
  <c r="H483" i="43"/>
  <c r="S483" i="43" s="1"/>
  <c r="G483" i="43"/>
  <c r="U482" i="43"/>
  <c r="T482" i="43"/>
  <c r="H482" i="43"/>
  <c r="S482" i="43" s="1"/>
  <c r="G482" i="43"/>
  <c r="U481" i="43"/>
  <c r="T481" i="43"/>
  <c r="H481" i="43"/>
  <c r="S481" i="43" s="1"/>
  <c r="G481" i="43"/>
  <c r="U480" i="43"/>
  <c r="T480" i="43"/>
  <c r="H480" i="43"/>
  <c r="S480" i="43" s="1"/>
  <c r="G480" i="43"/>
  <c r="U479" i="43"/>
  <c r="T479" i="43"/>
  <c r="H479" i="43"/>
  <c r="S479" i="43" s="1"/>
  <c r="G479" i="43"/>
  <c r="U478" i="43"/>
  <c r="T478" i="43"/>
  <c r="H478" i="43"/>
  <c r="S478" i="43" s="1"/>
  <c r="G478" i="43"/>
  <c r="U477" i="43"/>
  <c r="T477" i="43"/>
  <c r="H477" i="43"/>
  <c r="S477" i="43" s="1"/>
  <c r="G477" i="43"/>
  <c r="U476" i="43"/>
  <c r="T476" i="43"/>
  <c r="H476" i="43"/>
  <c r="S476" i="43" s="1"/>
  <c r="G476" i="43"/>
  <c r="U475" i="43"/>
  <c r="T475" i="43"/>
  <c r="H475" i="43"/>
  <c r="S475" i="43" s="1"/>
  <c r="G475" i="43"/>
  <c r="U474" i="43"/>
  <c r="T474" i="43"/>
  <c r="H474" i="43"/>
  <c r="S474" i="43" s="1"/>
  <c r="G474" i="43"/>
  <c r="U473" i="43"/>
  <c r="T473" i="43"/>
  <c r="H473" i="43"/>
  <c r="S473" i="43" s="1"/>
  <c r="G473" i="43"/>
  <c r="U472" i="43"/>
  <c r="T472" i="43"/>
  <c r="H472" i="43"/>
  <c r="S472" i="43" s="1"/>
  <c r="G472" i="43"/>
  <c r="U471" i="43"/>
  <c r="T471" i="43"/>
  <c r="H471" i="43"/>
  <c r="S471" i="43" s="1"/>
  <c r="G471" i="43"/>
  <c r="U470" i="43"/>
  <c r="T470" i="43"/>
  <c r="H470" i="43"/>
  <c r="S470" i="43" s="1"/>
  <c r="G470" i="43"/>
  <c r="U469" i="43"/>
  <c r="T469" i="43"/>
  <c r="S469" i="43"/>
  <c r="H469" i="43"/>
  <c r="G469" i="43"/>
  <c r="U468" i="43"/>
  <c r="T468" i="43"/>
  <c r="H468" i="43"/>
  <c r="S468" i="43" s="1"/>
  <c r="G468" i="43"/>
  <c r="U467" i="43"/>
  <c r="T467" i="43"/>
  <c r="H467" i="43"/>
  <c r="S467" i="43" s="1"/>
  <c r="G467" i="43"/>
  <c r="U466" i="43"/>
  <c r="T466" i="43"/>
  <c r="H466" i="43"/>
  <c r="S466" i="43" s="1"/>
  <c r="G466" i="43"/>
  <c r="U465" i="43"/>
  <c r="T465" i="43"/>
  <c r="H465" i="43"/>
  <c r="S465" i="43" s="1"/>
  <c r="G465" i="43"/>
  <c r="U464" i="43"/>
  <c r="T464" i="43"/>
  <c r="H464" i="43"/>
  <c r="S464" i="43" s="1"/>
  <c r="G464" i="43"/>
  <c r="U463" i="43"/>
  <c r="T463" i="43"/>
  <c r="H463" i="43"/>
  <c r="S463" i="43" s="1"/>
  <c r="G463" i="43"/>
  <c r="U462" i="43"/>
  <c r="T462" i="43"/>
  <c r="H462" i="43"/>
  <c r="S462" i="43" s="1"/>
  <c r="G462" i="43"/>
  <c r="U461" i="43"/>
  <c r="T461" i="43"/>
  <c r="H461" i="43"/>
  <c r="S461" i="43" s="1"/>
  <c r="G461" i="43"/>
  <c r="U460" i="43"/>
  <c r="T460" i="43"/>
  <c r="H460" i="43"/>
  <c r="S460" i="43" s="1"/>
  <c r="G460" i="43"/>
  <c r="U459" i="43"/>
  <c r="T459" i="43"/>
  <c r="H459" i="43"/>
  <c r="S459" i="43" s="1"/>
  <c r="G459" i="43"/>
  <c r="U458" i="43"/>
  <c r="T458" i="43"/>
  <c r="H458" i="43"/>
  <c r="S458" i="43" s="1"/>
  <c r="G458" i="43"/>
  <c r="U457" i="43"/>
  <c r="T457" i="43"/>
  <c r="H457" i="43"/>
  <c r="S457" i="43" s="1"/>
  <c r="G457" i="43"/>
  <c r="U456" i="43"/>
  <c r="T456" i="43"/>
  <c r="H456" i="43"/>
  <c r="S456" i="43" s="1"/>
  <c r="G456" i="43"/>
  <c r="U455" i="43"/>
  <c r="S455" i="43"/>
  <c r="U454" i="43"/>
  <c r="T454" i="43"/>
  <c r="H454" i="43"/>
  <c r="S454" i="43" s="1"/>
  <c r="F454" i="43"/>
  <c r="G454" i="43" s="1"/>
  <c r="U453" i="43"/>
  <c r="T453" i="43"/>
  <c r="H453" i="43"/>
  <c r="S453" i="43" s="1"/>
  <c r="F453" i="43"/>
  <c r="G453" i="43" s="1"/>
  <c r="U452" i="43"/>
  <c r="T452" i="43"/>
  <c r="H452" i="43"/>
  <c r="S452" i="43" s="1"/>
  <c r="F452" i="43"/>
  <c r="G452" i="43" s="1"/>
  <c r="U451" i="43"/>
  <c r="T451" i="43"/>
  <c r="H451" i="43"/>
  <c r="S451" i="43" s="1"/>
  <c r="F451" i="43"/>
  <c r="G451" i="43" s="1"/>
  <c r="U450" i="43"/>
  <c r="T450" i="43"/>
  <c r="H450" i="43"/>
  <c r="S450" i="43" s="1"/>
  <c r="F450" i="43"/>
  <c r="G450" i="43" s="1"/>
  <c r="U449" i="43"/>
  <c r="T449" i="43"/>
  <c r="H449" i="43"/>
  <c r="S449" i="43" s="1"/>
  <c r="F449" i="43"/>
  <c r="G449" i="43" s="1"/>
  <c r="U448" i="43"/>
  <c r="T448" i="43"/>
  <c r="H448" i="43"/>
  <c r="S448" i="43" s="1"/>
  <c r="F448" i="43"/>
  <c r="G448" i="43" s="1"/>
  <c r="U447" i="43"/>
  <c r="T447" i="43"/>
  <c r="H447" i="43"/>
  <c r="S447" i="43" s="1"/>
  <c r="F447" i="43"/>
  <c r="G447" i="43" s="1"/>
  <c r="U446" i="43"/>
  <c r="T446" i="43"/>
  <c r="H446" i="43"/>
  <c r="S446" i="43" s="1"/>
  <c r="F446" i="43"/>
  <c r="G446" i="43" s="1"/>
  <c r="U445" i="43"/>
  <c r="T445" i="43"/>
  <c r="H445" i="43"/>
  <c r="S445" i="43" s="1"/>
  <c r="F445" i="43"/>
  <c r="G445" i="43" s="1"/>
  <c r="U444" i="43"/>
  <c r="T444" i="43"/>
  <c r="H444" i="43"/>
  <c r="S444" i="43" s="1"/>
  <c r="F444" i="43"/>
  <c r="G444" i="43" s="1"/>
  <c r="U443" i="43"/>
  <c r="T443" i="43"/>
  <c r="H443" i="43"/>
  <c r="S443" i="43" s="1"/>
  <c r="F443" i="43"/>
  <c r="G443" i="43" s="1"/>
  <c r="U442" i="43"/>
  <c r="T442" i="43"/>
  <c r="H442" i="43"/>
  <c r="S442" i="43" s="1"/>
  <c r="F442" i="43"/>
  <c r="G442" i="43" s="1"/>
  <c r="U441" i="43"/>
  <c r="T441" i="43"/>
  <c r="H441" i="43"/>
  <c r="S441" i="43" s="1"/>
  <c r="F441" i="43"/>
  <c r="G441" i="43" s="1"/>
  <c r="U440" i="43"/>
  <c r="T440" i="43"/>
  <c r="H440" i="43"/>
  <c r="S440" i="43" s="1"/>
  <c r="F440" i="43"/>
  <c r="G440" i="43" s="1"/>
  <c r="U439" i="43"/>
  <c r="T439" i="43"/>
  <c r="H439" i="43"/>
  <c r="S439" i="43" s="1"/>
  <c r="F439" i="43"/>
  <c r="G439" i="43" s="1"/>
  <c r="U438" i="43"/>
  <c r="T438" i="43"/>
  <c r="H438" i="43"/>
  <c r="S438" i="43" s="1"/>
  <c r="F438" i="43"/>
  <c r="G438" i="43" s="1"/>
  <c r="U437" i="43"/>
  <c r="T437" i="43"/>
  <c r="H437" i="43"/>
  <c r="S437" i="43" s="1"/>
  <c r="F437" i="43"/>
  <c r="G437" i="43" s="1"/>
  <c r="U436" i="43"/>
  <c r="T436" i="43"/>
  <c r="H436" i="43"/>
  <c r="S436" i="43" s="1"/>
  <c r="F436" i="43"/>
  <c r="G436" i="43" s="1"/>
  <c r="U435" i="43"/>
  <c r="T435" i="43"/>
  <c r="H435" i="43"/>
  <c r="S435" i="43" s="1"/>
  <c r="F435" i="43"/>
  <c r="G435" i="43" s="1"/>
  <c r="U434" i="43"/>
  <c r="T434" i="43"/>
  <c r="H434" i="43"/>
  <c r="S434" i="43" s="1"/>
  <c r="F434" i="43"/>
  <c r="G434" i="43" s="1"/>
  <c r="U433" i="43"/>
  <c r="T433" i="43"/>
  <c r="H433" i="43"/>
  <c r="S433" i="43" s="1"/>
  <c r="F433" i="43"/>
  <c r="G433" i="43" s="1"/>
  <c r="U432" i="43"/>
  <c r="T432" i="43"/>
  <c r="H432" i="43"/>
  <c r="S432" i="43" s="1"/>
  <c r="F432" i="43"/>
  <c r="G432" i="43" s="1"/>
  <c r="U431" i="43"/>
  <c r="T431" i="43"/>
  <c r="H431" i="43"/>
  <c r="S431" i="43" s="1"/>
  <c r="F431" i="43"/>
  <c r="G431" i="43" s="1"/>
  <c r="U430" i="43"/>
  <c r="T430" i="43"/>
  <c r="H430" i="43"/>
  <c r="S430" i="43" s="1"/>
  <c r="F430" i="43"/>
  <c r="G430" i="43" s="1"/>
  <c r="U429" i="43"/>
  <c r="T429" i="43"/>
  <c r="H429" i="43"/>
  <c r="S429" i="43" s="1"/>
  <c r="F429" i="43"/>
  <c r="G429" i="43" s="1"/>
  <c r="U428" i="43"/>
  <c r="T428" i="43"/>
  <c r="H428" i="43"/>
  <c r="S428" i="43" s="1"/>
  <c r="F428" i="43"/>
  <c r="G428" i="43" s="1"/>
  <c r="U427" i="43"/>
  <c r="T427" i="43"/>
  <c r="H427" i="43"/>
  <c r="S427" i="43" s="1"/>
  <c r="F427" i="43"/>
  <c r="G427" i="43" s="1"/>
  <c r="U426" i="43"/>
  <c r="T426" i="43"/>
  <c r="H426" i="43"/>
  <c r="S426" i="43" s="1"/>
  <c r="F426" i="43"/>
  <c r="G426" i="43" s="1"/>
  <c r="U425" i="43"/>
  <c r="T425" i="43"/>
  <c r="H425" i="43"/>
  <c r="S425" i="43" s="1"/>
  <c r="F425" i="43"/>
  <c r="G425" i="43" s="1"/>
  <c r="U424" i="43"/>
  <c r="T424" i="43"/>
  <c r="H424" i="43"/>
  <c r="S424" i="43" s="1"/>
  <c r="F424" i="43"/>
  <c r="G424" i="43" s="1"/>
  <c r="U423" i="43"/>
  <c r="T423" i="43"/>
  <c r="H423" i="43"/>
  <c r="S423" i="43" s="1"/>
  <c r="F423" i="43"/>
  <c r="G423" i="43" s="1"/>
  <c r="U422" i="43"/>
  <c r="T422" i="43"/>
  <c r="H422" i="43"/>
  <c r="S422" i="43" s="1"/>
  <c r="F422" i="43"/>
  <c r="G422" i="43" s="1"/>
  <c r="U421" i="43"/>
  <c r="T421" i="43"/>
  <c r="H421" i="43"/>
  <c r="S421" i="43" s="1"/>
  <c r="F421" i="43"/>
  <c r="G421" i="43" s="1"/>
  <c r="U420" i="43"/>
  <c r="T420" i="43"/>
  <c r="H420" i="43"/>
  <c r="S420" i="43" s="1"/>
  <c r="F420" i="43"/>
  <c r="G420" i="43" s="1"/>
  <c r="U419" i="43"/>
  <c r="T419" i="43"/>
  <c r="H419" i="43"/>
  <c r="S419" i="43" s="1"/>
  <c r="F419" i="43"/>
  <c r="G419" i="43" s="1"/>
  <c r="U418" i="43"/>
  <c r="T418" i="43"/>
  <c r="H418" i="43"/>
  <c r="S418" i="43" s="1"/>
  <c r="F418" i="43"/>
  <c r="G418" i="43" s="1"/>
  <c r="U417" i="43"/>
  <c r="T417" i="43"/>
  <c r="H417" i="43"/>
  <c r="S417" i="43" s="1"/>
  <c r="F417" i="43"/>
  <c r="G417" i="43" s="1"/>
  <c r="U416" i="43"/>
  <c r="T416" i="43"/>
  <c r="H416" i="43"/>
  <c r="S416" i="43" s="1"/>
  <c r="F416" i="43"/>
  <c r="G416" i="43" s="1"/>
  <c r="U415" i="43"/>
  <c r="T415" i="43"/>
  <c r="H415" i="43"/>
  <c r="S415" i="43" s="1"/>
  <c r="F415" i="43"/>
  <c r="G415" i="43" s="1"/>
  <c r="U414" i="43"/>
  <c r="S414" i="43"/>
  <c r="U413" i="43"/>
  <c r="T413" i="43"/>
  <c r="H413" i="43"/>
  <c r="S413" i="43" s="1"/>
  <c r="F413" i="43"/>
  <c r="G413" i="43" s="1"/>
  <c r="U412" i="43"/>
  <c r="T412" i="43"/>
  <c r="H412" i="43"/>
  <c r="S412" i="43" s="1"/>
  <c r="F412" i="43"/>
  <c r="G412" i="43" s="1"/>
  <c r="U411" i="43"/>
  <c r="T411" i="43"/>
  <c r="H411" i="43"/>
  <c r="S411" i="43" s="1"/>
  <c r="F411" i="43"/>
  <c r="G411" i="43" s="1"/>
  <c r="U410" i="43"/>
  <c r="T410" i="43"/>
  <c r="H410" i="43"/>
  <c r="S410" i="43" s="1"/>
  <c r="F410" i="43"/>
  <c r="G410" i="43" s="1"/>
  <c r="U409" i="43"/>
  <c r="T409" i="43"/>
  <c r="H409" i="43"/>
  <c r="S409" i="43" s="1"/>
  <c r="F409" i="43"/>
  <c r="G409" i="43" s="1"/>
  <c r="U408" i="43"/>
  <c r="T408" i="43"/>
  <c r="H408" i="43"/>
  <c r="S408" i="43" s="1"/>
  <c r="F408" i="43"/>
  <c r="G408" i="43" s="1"/>
  <c r="U407" i="43"/>
  <c r="T407" i="43"/>
  <c r="H407" i="43"/>
  <c r="S407" i="43" s="1"/>
  <c r="F407" i="43"/>
  <c r="G407" i="43" s="1"/>
  <c r="U406" i="43"/>
  <c r="T406" i="43"/>
  <c r="H406" i="43"/>
  <c r="S406" i="43" s="1"/>
  <c r="F406" i="43"/>
  <c r="G406" i="43" s="1"/>
  <c r="U405" i="43"/>
  <c r="T405" i="43"/>
  <c r="H405" i="43"/>
  <c r="S405" i="43" s="1"/>
  <c r="F405" i="43"/>
  <c r="G405" i="43" s="1"/>
  <c r="U404" i="43"/>
  <c r="T404" i="43"/>
  <c r="H404" i="43"/>
  <c r="S404" i="43" s="1"/>
  <c r="F404" i="43"/>
  <c r="G404" i="43" s="1"/>
  <c r="U403" i="43"/>
  <c r="T403" i="43"/>
  <c r="H403" i="43"/>
  <c r="S403" i="43" s="1"/>
  <c r="F403" i="43"/>
  <c r="G403" i="43" s="1"/>
  <c r="U402" i="43"/>
  <c r="S402" i="43"/>
  <c r="U401" i="43"/>
  <c r="T401" i="43"/>
  <c r="H401" i="43"/>
  <c r="S401" i="43" s="1"/>
  <c r="F401" i="43"/>
  <c r="G401" i="43" s="1"/>
  <c r="U400" i="43"/>
  <c r="T400" i="43"/>
  <c r="H400" i="43"/>
  <c r="S400" i="43" s="1"/>
  <c r="F400" i="43"/>
  <c r="G400" i="43" s="1"/>
  <c r="U399" i="43"/>
  <c r="T399" i="43"/>
  <c r="H399" i="43"/>
  <c r="S399" i="43" s="1"/>
  <c r="F399" i="43"/>
  <c r="G399" i="43" s="1"/>
  <c r="U398" i="43"/>
  <c r="T398" i="43"/>
  <c r="H398" i="43"/>
  <c r="S398" i="43" s="1"/>
  <c r="F398" i="43"/>
  <c r="G398" i="43" s="1"/>
  <c r="U397" i="43"/>
  <c r="T397" i="43"/>
  <c r="H397" i="43"/>
  <c r="S397" i="43" s="1"/>
  <c r="F397" i="43"/>
  <c r="G397" i="43" s="1"/>
  <c r="U396" i="43"/>
  <c r="T396" i="43"/>
  <c r="H396" i="43"/>
  <c r="S396" i="43" s="1"/>
  <c r="F396" i="43"/>
  <c r="G396" i="43" s="1"/>
  <c r="U395" i="43"/>
  <c r="T395" i="43"/>
  <c r="H395" i="43"/>
  <c r="S395" i="43" s="1"/>
  <c r="F395" i="43"/>
  <c r="G395" i="43" s="1"/>
  <c r="U394" i="43"/>
  <c r="T394" i="43"/>
  <c r="H394" i="43"/>
  <c r="S394" i="43" s="1"/>
  <c r="F394" i="43"/>
  <c r="G394" i="43" s="1"/>
  <c r="U393" i="43"/>
  <c r="T393" i="43"/>
  <c r="H393" i="43"/>
  <c r="S393" i="43" s="1"/>
  <c r="F393" i="43"/>
  <c r="G393" i="43" s="1"/>
  <c r="U392" i="43"/>
  <c r="T392" i="43"/>
  <c r="H392" i="43"/>
  <c r="S392" i="43" s="1"/>
  <c r="F392" i="43"/>
  <c r="G392" i="43" s="1"/>
  <c r="U391" i="43"/>
  <c r="T391" i="43"/>
  <c r="H391" i="43"/>
  <c r="S391" i="43" s="1"/>
  <c r="F391" i="43"/>
  <c r="G391" i="43" s="1"/>
  <c r="U390" i="43"/>
  <c r="T390" i="43"/>
  <c r="H390" i="43"/>
  <c r="S390" i="43" s="1"/>
  <c r="F390" i="43"/>
  <c r="G390" i="43" s="1"/>
  <c r="U389" i="43"/>
  <c r="T389" i="43"/>
  <c r="H389" i="43"/>
  <c r="S389" i="43" s="1"/>
  <c r="F389" i="43"/>
  <c r="G389" i="43" s="1"/>
  <c r="U388" i="43"/>
  <c r="T388" i="43"/>
  <c r="H388" i="43"/>
  <c r="S388" i="43" s="1"/>
  <c r="F388" i="43"/>
  <c r="G388" i="43" s="1"/>
  <c r="U387" i="43"/>
  <c r="T387" i="43"/>
  <c r="H387" i="43"/>
  <c r="S387" i="43" s="1"/>
  <c r="F387" i="43"/>
  <c r="G387" i="43" s="1"/>
  <c r="U386" i="43"/>
  <c r="T386" i="43"/>
  <c r="H386" i="43"/>
  <c r="S386" i="43" s="1"/>
  <c r="F386" i="43"/>
  <c r="G386" i="43" s="1"/>
  <c r="U385" i="43"/>
  <c r="T385" i="43"/>
  <c r="H385" i="43"/>
  <c r="S385" i="43" s="1"/>
  <c r="F385" i="43"/>
  <c r="G385" i="43" s="1"/>
  <c r="U384" i="43"/>
  <c r="T384" i="43"/>
  <c r="H384" i="43"/>
  <c r="S384" i="43" s="1"/>
  <c r="F384" i="43"/>
  <c r="G384" i="43" s="1"/>
  <c r="U383" i="43"/>
  <c r="T383" i="43"/>
  <c r="H383" i="43"/>
  <c r="S383" i="43" s="1"/>
  <c r="F383" i="43"/>
  <c r="G383" i="43" s="1"/>
  <c r="U382" i="43"/>
  <c r="T382" i="43"/>
  <c r="H382" i="43"/>
  <c r="S382" i="43" s="1"/>
  <c r="F382" i="43"/>
  <c r="G382" i="43" s="1"/>
  <c r="U381" i="43"/>
  <c r="T381" i="43"/>
  <c r="H381" i="43"/>
  <c r="S381" i="43" s="1"/>
  <c r="F381" i="43"/>
  <c r="G381" i="43" s="1"/>
  <c r="U380" i="43"/>
  <c r="T380" i="43"/>
  <c r="H380" i="43"/>
  <c r="S380" i="43" s="1"/>
  <c r="F380" i="43"/>
  <c r="G380" i="43" s="1"/>
  <c r="U379" i="43"/>
  <c r="T379" i="43"/>
  <c r="H379" i="43"/>
  <c r="S379" i="43" s="1"/>
  <c r="F379" i="43"/>
  <c r="G379" i="43" s="1"/>
  <c r="U378" i="43"/>
  <c r="T378" i="43"/>
  <c r="H378" i="43"/>
  <c r="S378" i="43" s="1"/>
  <c r="F378" i="43"/>
  <c r="G378" i="43" s="1"/>
  <c r="U377" i="43"/>
  <c r="T377" i="43"/>
  <c r="H377" i="43"/>
  <c r="S377" i="43" s="1"/>
  <c r="F377" i="43"/>
  <c r="G377" i="43" s="1"/>
  <c r="U376" i="43"/>
  <c r="T376" i="43"/>
  <c r="H376" i="43"/>
  <c r="S376" i="43" s="1"/>
  <c r="F376" i="43"/>
  <c r="G376" i="43" s="1"/>
  <c r="U375" i="43"/>
  <c r="T375" i="43"/>
  <c r="H375" i="43"/>
  <c r="S375" i="43" s="1"/>
  <c r="F375" i="43"/>
  <c r="G375" i="43" s="1"/>
  <c r="U374" i="43"/>
  <c r="S374" i="43"/>
  <c r="U373" i="43"/>
  <c r="T373" i="43"/>
  <c r="H373" i="43"/>
  <c r="S373" i="43" s="1"/>
  <c r="F373" i="43"/>
  <c r="G373" i="43" s="1"/>
  <c r="U372" i="43"/>
  <c r="T372" i="43"/>
  <c r="H372" i="43"/>
  <c r="S372" i="43" s="1"/>
  <c r="F372" i="43"/>
  <c r="G372" i="43" s="1"/>
  <c r="U371" i="43"/>
  <c r="T371" i="43"/>
  <c r="H371" i="43"/>
  <c r="S371" i="43" s="1"/>
  <c r="F371" i="43"/>
  <c r="G371" i="43" s="1"/>
  <c r="U370" i="43"/>
  <c r="T370" i="43"/>
  <c r="H370" i="43"/>
  <c r="S370" i="43" s="1"/>
  <c r="F370" i="43"/>
  <c r="G370" i="43" s="1"/>
  <c r="U369" i="43"/>
  <c r="T369" i="43"/>
  <c r="H369" i="43"/>
  <c r="S369" i="43" s="1"/>
  <c r="F369" i="43"/>
  <c r="G369" i="43" s="1"/>
  <c r="U368" i="43"/>
  <c r="T368" i="43"/>
  <c r="H368" i="43"/>
  <c r="S368" i="43" s="1"/>
  <c r="F368" i="43"/>
  <c r="G368" i="43" s="1"/>
  <c r="U367" i="43"/>
  <c r="T367" i="43"/>
  <c r="H367" i="43"/>
  <c r="S367" i="43" s="1"/>
  <c r="F367" i="43"/>
  <c r="G367" i="43" s="1"/>
  <c r="U366" i="43"/>
  <c r="T366" i="43"/>
  <c r="H366" i="43"/>
  <c r="S366" i="43" s="1"/>
  <c r="F366" i="43"/>
  <c r="G366" i="43" s="1"/>
  <c r="U365" i="43"/>
  <c r="T365" i="43"/>
  <c r="H365" i="43"/>
  <c r="S365" i="43" s="1"/>
  <c r="F365" i="43"/>
  <c r="G365" i="43" s="1"/>
  <c r="U364" i="43"/>
  <c r="T364" i="43"/>
  <c r="H364" i="43"/>
  <c r="S364" i="43" s="1"/>
  <c r="F364" i="43"/>
  <c r="G364" i="43" s="1"/>
  <c r="U363" i="43"/>
  <c r="T363" i="43"/>
  <c r="H363" i="43"/>
  <c r="S363" i="43" s="1"/>
  <c r="F363" i="43"/>
  <c r="G363" i="43" s="1"/>
  <c r="U362" i="43"/>
  <c r="T362" i="43"/>
  <c r="H362" i="43"/>
  <c r="S362" i="43" s="1"/>
  <c r="F362" i="43"/>
  <c r="G362" i="43" s="1"/>
  <c r="U361" i="43"/>
  <c r="T361" i="43"/>
  <c r="H361" i="43"/>
  <c r="S361" i="43" s="1"/>
  <c r="F361" i="43"/>
  <c r="G361" i="43" s="1"/>
  <c r="U360" i="43"/>
  <c r="T360" i="43"/>
  <c r="H360" i="43"/>
  <c r="S360" i="43" s="1"/>
  <c r="F360" i="43"/>
  <c r="G360" i="43" s="1"/>
  <c r="U359" i="43"/>
  <c r="T359" i="43"/>
  <c r="H359" i="43"/>
  <c r="S359" i="43" s="1"/>
  <c r="F359" i="43"/>
  <c r="G359" i="43" s="1"/>
  <c r="U358" i="43"/>
  <c r="T358" i="43"/>
  <c r="H358" i="43"/>
  <c r="S358" i="43" s="1"/>
  <c r="F358" i="43"/>
  <c r="G358" i="43" s="1"/>
  <c r="U357" i="43"/>
  <c r="T357" i="43"/>
  <c r="H357" i="43"/>
  <c r="S357" i="43" s="1"/>
  <c r="F357" i="43"/>
  <c r="G357" i="43" s="1"/>
  <c r="U356" i="43"/>
  <c r="T356" i="43"/>
  <c r="H356" i="43"/>
  <c r="S356" i="43" s="1"/>
  <c r="F356" i="43"/>
  <c r="G356" i="43" s="1"/>
  <c r="U355" i="43"/>
  <c r="T355" i="43"/>
  <c r="H355" i="43"/>
  <c r="S355" i="43" s="1"/>
  <c r="F355" i="43"/>
  <c r="G355" i="43" s="1"/>
  <c r="U354" i="43"/>
  <c r="T354" i="43"/>
  <c r="H354" i="43"/>
  <c r="S354" i="43" s="1"/>
  <c r="F354" i="43"/>
  <c r="G354" i="43" s="1"/>
  <c r="U353" i="43"/>
  <c r="T353" i="43"/>
  <c r="H353" i="43"/>
  <c r="S353" i="43" s="1"/>
  <c r="F353" i="43"/>
  <c r="G353" i="43" s="1"/>
  <c r="U352" i="43"/>
  <c r="T352" i="43"/>
  <c r="H352" i="43"/>
  <c r="S352" i="43" s="1"/>
  <c r="F352" i="43"/>
  <c r="G352" i="43" s="1"/>
  <c r="U351" i="43"/>
  <c r="T351" i="43"/>
  <c r="H351" i="43"/>
  <c r="S351" i="43" s="1"/>
  <c r="F351" i="43"/>
  <c r="G351" i="43" s="1"/>
  <c r="U350" i="43"/>
  <c r="T350" i="43"/>
  <c r="H350" i="43"/>
  <c r="S350" i="43" s="1"/>
  <c r="G350" i="43"/>
  <c r="F350" i="43"/>
  <c r="U349" i="43"/>
  <c r="T349" i="43"/>
  <c r="H349" i="43"/>
  <c r="S349" i="43" s="1"/>
  <c r="F349" i="43"/>
  <c r="G349" i="43" s="1"/>
  <c r="U348" i="43"/>
  <c r="T348" i="43"/>
  <c r="H348" i="43"/>
  <c r="S348" i="43" s="1"/>
  <c r="F348" i="43"/>
  <c r="G348" i="43" s="1"/>
  <c r="U347" i="43"/>
  <c r="T347" i="43"/>
  <c r="H347" i="43"/>
  <c r="S347" i="43" s="1"/>
  <c r="F347" i="43"/>
  <c r="G347" i="43" s="1"/>
  <c r="U346" i="43"/>
  <c r="T346" i="43"/>
  <c r="H346" i="43"/>
  <c r="S346" i="43" s="1"/>
  <c r="F346" i="43"/>
  <c r="G346" i="43" s="1"/>
  <c r="U345" i="43"/>
  <c r="T345" i="43"/>
  <c r="H345" i="43"/>
  <c r="S345" i="43" s="1"/>
  <c r="F345" i="43"/>
  <c r="G345" i="43" s="1"/>
  <c r="U344" i="43"/>
  <c r="T344" i="43"/>
  <c r="H344" i="43"/>
  <c r="S344" i="43" s="1"/>
  <c r="F344" i="43"/>
  <c r="G344" i="43" s="1"/>
  <c r="U343" i="43"/>
  <c r="T343" i="43"/>
  <c r="H343" i="43"/>
  <c r="S343" i="43" s="1"/>
  <c r="F343" i="43"/>
  <c r="G343" i="43" s="1"/>
  <c r="U342" i="43"/>
  <c r="T342" i="43"/>
  <c r="H342" i="43"/>
  <c r="S342" i="43" s="1"/>
  <c r="F342" i="43"/>
  <c r="G342" i="43" s="1"/>
  <c r="U341" i="43"/>
  <c r="T341" i="43"/>
  <c r="H341" i="43"/>
  <c r="S341" i="43" s="1"/>
  <c r="F341" i="43"/>
  <c r="G341" i="43" s="1"/>
  <c r="U340" i="43"/>
  <c r="T340" i="43"/>
  <c r="H340" i="43"/>
  <c r="S340" i="43" s="1"/>
  <c r="F340" i="43"/>
  <c r="G340" i="43" s="1"/>
  <c r="U339" i="43"/>
  <c r="T339" i="43"/>
  <c r="H339" i="43"/>
  <c r="S339" i="43" s="1"/>
  <c r="F339" i="43"/>
  <c r="G339" i="43" s="1"/>
  <c r="U338" i="43"/>
  <c r="T338" i="43"/>
  <c r="H338" i="43"/>
  <c r="S338" i="43" s="1"/>
  <c r="F338" i="43"/>
  <c r="G338" i="43" s="1"/>
  <c r="U337" i="43"/>
  <c r="T337" i="43"/>
  <c r="H337" i="43"/>
  <c r="S337" i="43" s="1"/>
  <c r="F337" i="43"/>
  <c r="G337" i="43" s="1"/>
  <c r="U336" i="43"/>
  <c r="T336" i="43"/>
  <c r="H336" i="43"/>
  <c r="S336" i="43" s="1"/>
  <c r="F336" i="43"/>
  <c r="G336" i="43" s="1"/>
  <c r="U335" i="43"/>
  <c r="T335" i="43"/>
  <c r="H335" i="43"/>
  <c r="S335" i="43" s="1"/>
  <c r="F335" i="43"/>
  <c r="G335" i="43" s="1"/>
  <c r="U334" i="43"/>
  <c r="T334" i="43"/>
  <c r="H334" i="43"/>
  <c r="S334" i="43" s="1"/>
  <c r="F334" i="43"/>
  <c r="G334" i="43" s="1"/>
  <c r="U333" i="43"/>
  <c r="T333" i="43"/>
  <c r="H333" i="43"/>
  <c r="S333" i="43" s="1"/>
  <c r="F333" i="43"/>
  <c r="G333" i="43" s="1"/>
  <c r="U332" i="43"/>
  <c r="T332" i="43"/>
  <c r="H332" i="43"/>
  <c r="S332" i="43" s="1"/>
  <c r="F332" i="43"/>
  <c r="G332" i="43" s="1"/>
  <c r="U331" i="43"/>
  <c r="T331" i="43"/>
  <c r="H331" i="43"/>
  <c r="S331" i="43" s="1"/>
  <c r="F331" i="43"/>
  <c r="G331" i="43" s="1"/>
  <c r="U330" i="43"/>
  <c r="T330" i="43"/>
  <c r="H330" i="43"/>
  <c r="S330" i="43" s="1"/>
  <c r="F330" i="43"/>
  <c r="G330" i="43" s="1"/>
  <c r="U329" i="43"/>
  <c r="T329" i="43"/>
  <c r="H329" i="43"/>
  <c r="S329" i="43" s="1"/>
  <c r="F329" i="43"/>
  <c r="G329" i="43" s="1"/>
  <c r="U328" i="43"/>
  <c r="T328" i="43"/>
  <c r="H328" i="43"/>
  <c r="S328" i="43" s="1"/>
  <c r="F328" i="43"/>
  <c r="G328" i="43" s="1"/>
  <c r="U327" i="43"/>
  <c r="T327" i="43"/>
  <c r="H327" i="43"/>
  <c r="S327" i="43" s="1"/>
  <c r="F327" i="43"/>
  <c r="G327" i="43" s="1"/>
  <c r="U326" i="43"/>
  <c r="T326" i="43"/>
  <c r="H326" i="43"/>
  <c r="S326" i="43" s="1"/>
  <c r="F326" i="43"/>
  <c r="G326" i="43" s="1"/>
  <c r="U325" i="43"/>
  <c r="T325" i="43"/>
  <c r="H325" i="43"/>
  <c r="S325" i="43" s="1"/>
  <c r="F325" i="43"/>
  <c r="G325" i="43" s="1"/>
  <c r="U324" i="43"/>
  <c r="T324" i="43"/>
  <c r="H324" i="43"/>
  <c r="S324" i="43" s="1"/>
  <c r="F324" i="43"/>
  <c r="G324" i="43" s="1"/>
  <c r="U323" i="43"/>
  <c r="T323" i="43"/>
  <c r="H323" i="43"/>
  <c r="S323" i="43" s="1"/>
  <c r="F323" i="43"/>
  <c r="G323" i="43" s="1"/>
  <c r="U322" i="43"/>
  <c r="T322" i="43"/>
  <c r="H322" i="43"/>
  <c r="S322" i="43" s="1"/>
  <c r="F322" i="43"/>
  <c r="G322" i="43" s="1"/>
  <c r="U321" i="43"/>
  <c r="T321" i="43"/>
  <c r="H321" i="43"/>
  <c r="S321" i="43" s="1"/>
  <c r="F321" i="43"/>
  <c r="G321" i="43" s="1"/>
  <c r="U320" i="43"/>
  <c r="T320" i="43"/>
  <c r="H320" i="43"/>
  <c r="S320" i="43" s="1"/>
  <c r="G320" i="43"/>
  <c r="F320" i="43"/>
  <c r="U319" i="43"/>
  <c r="T319" i="43"/>
  <c r="H319" i="43"/>
  <c r="S319" i="43" s="1"/>
  <c r="F319" i="43"/>
  <c r="G319" i="43" s="1"/>
  <c r="U318" i="43"/>
  <c r="T318" i="43"/>
  <c r="H318" i="43"/>
  <c r="S318" i="43" s="1"/>
  <c r="F318" i="43"/>
  <c r="G318" i="43" s="1"/>
  <c r="U317" i="43"/>
  <c r="T317" i="43"/>
  <c r="H317" i="43"/>
  <c r="S317" i="43" s="1"/>
  <c r="F317" i="43"/>
  <c r="G317" i="43" s="1"/>
  <c r="U316" i="43"/>
  <c r="T316" i="43"/>
  <c r="H316" i="43"/>
  <c r="S316" i="43" s="1"/>
  <c r="F316" i="43"/>
  <c r="G316" i="43" s="1"/>
  <c r="U315" i="43"/>
  <c r="T315" i="43"/>
  <c r="H315" i="43"/>
  <c r="S315" i="43" s="1"/>
  <c r="F315" i="43"/>
  <c r="G315" i="43" s="1"/>
  <c r="U314" i="43"/>
  <c r="T314" i="43"/>
  <c r="H314" i="43"/>
  <c r="S314" i="43" s="1"/>
  <c r="F314" i="43"/>
  <c r="G314" i="43" s="1"/>
  <c r="U313" i="43"/>
  <c r="T313" i="43"/>
  <c r="H313" i="43"/>
  <c r="S313" i="43" s="1"/>
  <c r="F313" i="43"/>
  <c r="G313" i="43" s="1"/>
  <c r="U312" i="43"/>
  <c r="T312" i="43"/>
  <c r="H312" i="43"/>
  <c r="S312" i="43" s="1"/>
  <c r="F312" i="43"/>
  <c r="G312" i="43" s="1"/>
  <c r="U311" i="43"/>
  <c r="T311" i="43"/>
  <c r="H311" i="43"/>
  <c r="S311" i="43" s="1"/>
  <c r="F311" i="43"/>
  <c r="G311" i="43" s="1"/>
  <c r="U310" i="43"/>
  <c r="T310" i="43"/>
  <c r="H310" i="43"/>
  <c r="S310" i="43" s="1"/>
  <c r="F310" i="43"/>
  <c r="G310" i="43" s="1"/>
  <c r="U309" i="43"/>
  <c r="S309" i="43"/>
  <c r="U308" i="43"/>
  <c r="T308" i="43"/>
  <c r="H308" i="43"/>
  <c r="S308" i="43" s="1"/>
  <c r="F308" i="43"/>
  <c r="G308" i="43" s="1"/>
  <c r="U307" i="43"/>
  <c r="T307" i="43"/>
  <c r="H307" i="43"/>
  <c r="S307" i="43" s="1"/>
  <c r="F307" i="43"/>
  <c r="G307" i="43" s="1"/>
  <c r="U306" i="43"/>
  <c r="T306" i="43"/>
  <c r="H306" i="43"/>
  <c r="S306" i="43" s="1"/>
  <c r="F306" i="43"/>
  <c r="G306" i="43" s="1"/>
  <c r="U305" i="43"/>
  <c r="T305" i="43"/>
  <c r="H305" i="43"/>
  <c r="S305" i="43" s="1"/>
  <c r="F305" i="43"/>
  <c r="G305" i="43" s="1"/>
  <c r="U304" i="43"/>
  <c r="T304" i="43"/>
  <c r="H304" i="43"/>
  <c r="S304" i="43" s="1"/>
  <c r="F304" i="43"/>
  <c r="G304" i="43" s="1"/>
  <c r="U303" i="43"/>
  <c r="S303" i="43"/>
  <c r="U302" i="43"/>
  <c r="T302" i="43"/>
  <c r="H302" i="43"/>
  <c r="S302" i="43" s="1"/>
  <c r="G302" i="43"/>
  <c r="F302" i="43"/>
  <c r="U301" i="43"/>
  <c r="T301" i="43"/>
  <c r="H301" i="43"/>
  <c r="S301" i="43" s="1"/>
  <c r="F301" i="43"/>
  <c r="G301" i="43" s="1"/>
  <c r="U300" i="43"/>
  <c r="T300" i="43"/>
  <c r="H300" i="43"/>
  <c r="S300" i="43" s="1"/>
  <c r="F300" i="43"/>
  <c r="G300" i="43" s="1"/>
  <c r="U299" i="43"/>
  <c r="T299" i="43"/>
  <c r="H299" i="43"/>
  <c r="S299" i="43" s="1"/>
  <c r="F299" i="43"/>
  <c r="G299" i="43" s="1"/>
  <c r="U298" i="43"/>
  <c r="T298" i="43"/>
  <c r="H298" i="43"/>
  <c r="S298" i="43" s="1"/>
  <c r="F298" i="43"/>
  <c r="G298" i="43" s="1"/>
  <c r="U297" i="43"/>
  <c r="T297" i="43"/>
  <c r="H297" i="43"/>
  <c r="S297" i="43" s="1"/>
  <c r="F297" i="43"/>
  <c r="G297" i="43" s="1"/>
  <c r="U296" i="43"/>
  <c r="T296" i="43"/>
  <c r="H296" i="43"/>
  <c r="S296" i="43" s="1"/>
  <c r="F296" i="43"/>
  <c r="G296" i="43" s="1"/>
  <c r="U295" i="43"/>
  <c r="T295" i="43"/>
  <c r="H295" i="43"/>
  <c r="S295" i="43" s="1"/>
  <c r="F295" i="43"/>
  <c r="G295" i="43" s="1"/>
  <c r="U294" i="43"/>
  <c r="T294" i="43"/>
  <c r="H294" i="43"/>
  <c r="S294" i="43" s="1"/>
  <c r="F294" i="43"/>
  <c r="G294" i="43" s="1"/>
  <c r="U293" i="43"/>
  <c r="T293" i="43"/>
  <c r="H293" i="43"/>
  <c r="S293" i="43" s="1"/>
  <c r="F293" i="43"/>
  <c r="G293" i="43" s="1"/>
  <c r="U292" i="43"/>
  <c r="T292" i="43"/>
  <c r="H292" i="43"/>
  <c r="S292" i="43" s="1"/>
  <c r="F292" i="43"/>
  <c r="G292" i="43" s="1"/>
  <c r="U291" i="43"/>
  <c r="T291" i="43"/>
  <c r="H291" i="43"/>
  <c r="S291" i="43" s="1"/>
  <c r="F291" i="43"/>
  <c r="G291" i="43" s="1"/>
  <c r="U290" i="43"/>
  <c r="T290" i="43"/>
  <c r="H290" i="43"/>
  <c r="S290" i="43" s="1"/>
  <c r="F290" i="43"/>
  <c r="G290" i="43" s="1"/>
  <c r="U289" i="43"/>
  <c r="T289" i="43"/>
  <c r="H289" i="43"/>
  <c r="S289" i="43" s="1"/>
  <c r="F289" i="43"/>
  <c r="G289" i="43" s="1"/>
  <c r="S288" i="43"/>
  <c r="U270" i="43"/>
  <c r="S270" i="43"/>
  <c r="H269" i="43"/>
  <c r="S269" i="43" s="1"/>
  <c r="G269" i="43"/>
  <c r="H268" i="43"/>
  <c r="S268" i="43" s="1"/>
  <c r="G268" i="43"/>
  <c r="H267" i="43"/>
  <c r="S267" i="43" s="1"/>
  <c r="G267" i="43"/>
  <c r="H266" i="43"/>
  <c r="S266" i="43" s="1"/>
  <c r="G266" i="43"/>
  <c r="H265" i="43"/>
  <c r="S265" i="43" s="1"/>
  <c r="G265" i="43"/>
  <c r="U264" i="43"/>
  <c r="T264" i="43"/>
  <c r="H264" i="43"/>
  <c r="S264" i="43" s="1"/>
  <c r="F264" i="43"/>
  <c r="G264" i="43" s="1"/>
  <c r="U263" i="43"/>
  <c r="T263" i="43"/>
  <c r="H263" i="43"/>
  <c r="S263" i="43" s="1"/>
  <c r="F263" i="43"/>
  <c r="G263" i="43" s="1"/>
  <c r="U262" i="43"/>
  <c r="T262" i="43"/>
  <c r="H262" i="43"/>
  <c r="S262" i="43" s="1"/>
  <c r="F262" i="43"/>
  <c r="G262" i="43" s="1"/>
  <c r="U261" i="43"/>
  <c r="T261" i="43"/>
  <c r="H261" i="43"/>
  <c r="S261" i="43" s="1"/>
  <c r="F261" i="43"/>
  <c r="G261" i="43" s="1"/>
  <c r="U260" i="43"/>
  <c r="T260" i="43"/>
  <c r="H260" i="43"/>
  <c r="S260" i="43" s="1"/>
  <c r="F260" i="43"/>
  <c r="G260" i="43" s="1"/>
  <c r="S259" i="43"/>
  <c r="H258" i="43"/>
  <c r="S258" i="43" s="1"/>
  <c r="G258" i="43"/>
  <c r="H257" i="43"/>
  <c r="S257" i="43" s="1"/>
  <c r="G257" i="43"/>
  <c r="H256" i="43"/>
  <c r="S256" i="43" s="1"/>
  <c r="G256" i="43"/>
  <c r="U255" i="43"/>
  <c r="T255" i="43"/>
  <c r="H255" i="43"/>
  <c r="S255" i="43" s="1"/>
  <c r="F255" i="43"/>
  <c r="G255" i="43" s="1"/>
  <c r="U254" i="43"/>
  <c r="T254" i="43"/>
  <c r="H254" i="43"/>
  <c r="S254" i="43" s="1"/>
  <c r="F254" i="43"/>
  <c r="G254" i="43" s="1"/>
  <c r="U253" i="43"/>
  <c r="T253" i="43"/>
  <c r="H253" i="43"/>
  <c r="S253" i="43" s="1"/>
  <c r="F253" i="43"/>
  <c r="G253" i="43" s="1"/>
  <c r="U252" i="43"/>
  <c r="T252" i="43"/>
  <c r="H252" i="43"/>
  <c r="S252" i="43" s="1"/>
  <c r="F252" i="43"/>
  <c r="G252" i="43" s="1"/>
  <c r="U251" i="43"/>
  <c r="T251" i="43"/>
  <c r="H251" i="43"/>
  <c r="S251" i="43" s="1"/>
  <c r="F251" i="43"/>
  <c r="G251" i="43" s="1"/>
  <c r="S250" i="43"/>
  <c r="U249" i="43"/>
  <c r="S249" i="43"/>
  <c r="U248" i="43"/>
  <c r="T248" i="43"/>
  <c r="H248" i="43"/>
  <c r="S248" i="43" s="1"/>
  <c r="F248" i="43"/>
  <c r="G248" i="43" s="1"/>
  <c r="U247" i="43"/>
  <c r="T247" i="43"/>
  <c r="H247" i="43"/>
  <c r="S247" i="43" s="1"/>
  <c r="F247" i="43"/>
  <c r="G247" i="43" s="1"/>
  <c r="H246" i="43"/>
  <c r="S246" i="43" s="1"/>
  <c r="G246" i="43"/>
  <c r="U245" i="43"/>
  <c r="T245" i="43"/>
  <c r="H245" i="43"/>
  <c r="S245" i="43" s="1"/>
  <c r="F245" i="43"/>
  <c r="G245" i="43" s="1"/>
  <c r="U244" i="43"/>
  <c r="T244" i="43"/>
  <c r="H244" i="43"/>
  <c r="S244" i="43" s="1"/>
  <c r="F244" i="43"/>
  <c r="G244" i="43" s="1"/>
  <c r="U243" i="43"/>
  <c r="S243" i="43"/>
  <c r="U242" i="43"/>
  <c r="T242" i="43"/>
  <c r="H242" i="43"/>
  <c r="S242" i="43" s="1"/>
  <c r="F242" i="43"/>
  <c r="G242" i="43" s="1"/>
  <c r="U241" i="43"/>
  <c r="T241" i="43"/>
  <c r="H241" i="43"/>
  <c r="S241" i="43" s="1"/>
  <c r="F241" i="43"/>
  <c r="G241" i="43" s="1"/>
  <c r="U240" i="43"/>
  <c r="T240" i="43"/>
  <c r="H240" i="43"/>
  <c r="S240" i="43" s="1"/>
  <c r="F240" i="43"/>
  <c r="G240" i="43" s="1"/>
  <c r="U239" i="43"/>
  <c r="T239" i="43"/>
  <c r="H239" i="43"/>
  <c r="S239" i="43" s="1"/>
  <c r="F239" i="43"/>
  <c r="G239" i="43" s="1"/>
  <c r="U238" i="43"/>
  <c r="T238" i="43"/>
  <c r="H238" i="43"/>
  <c r="S238" i="43" s="1"/>
  <c r="F238" i="43"/>
  <c r="G238" i="43" s="1"/>
  <c r="U237" i="43"/>
  <c r="T237" i="43"/>
  <c r="H237" i="43"/>
  <c r="S237" i="43" s="1"/>
  <c r="F237" i="43"/>
  <c r="G237" i="43" s="1"/>
  <c r="U236" i="43"/>
  <c r="T236" i="43"/>
  <c r="H236" i="43"/>
  <c r="S236" i="43" s="1"/>
  <c r="F236" i="43"/>
  <c r="G236" i="43" s="1"/>
  <c r="U235" i="43"/>
  <c r="S235" i="43"/>
  <c r="U234" i="43"/>
  <c r="T234" i="43"/>
  <c r="H234" i="43"/>
  <c r="S234" i="43" s="1"/>
  <c r="F234" i="43"/>
  <c r="G234" i="43" s="1"/>
  <c r="U233" i="43"/>
  <c r="T233" i="43"/>
  <c r="H233" i="43"/>
  <c r="S233" i="43" s="1"/>
  <c r="F233" i="43"/>
  <c r="G233" i="43" s="1"/>
  <c r="U232" i="43"/>
  <c r="T232" i="43"/>
  <c r="H232" i="43"/>
  <c r="S232" i="43" s="1"/>
  <c r="F232" i="43"/>
  <c r="G232" i="43" s="1"/>
  <c r="U231" i="43"/>
  <c r="T231" i="43"/>
  <c r="H231" i="43"/>
  <c r="S231" i="43" s="1"/>
  <c r="F231" i="43"/>
  <c r="G231" i="43" s="1"/>
  <c r="T230" i="43"/>
  <c r="H230" i="43"/>
  <c r="S230" i="43" s="1"/>
  <c r="G230" i="43"/>
  <c r="U229" i="43"/>
  <c r="T229" i="43"/>
  <c r="H229" i="43"/>
  <c r="S229" i="43" s="1"/>
  <c r="F229" i="43"/>
  <c r="G229" i="43" s="1"/>
  <c r="U228" i="43"/>
  <c r="T228" i="43"/>
  <c r="H228" i="43"/>
  <c r="S228" i="43" s="1"/>
  <c r="F228" i="43"/>
  <c r="G228" i="43" s="1"/>
  <c r="U227" i="43"/>
  <c r="T227" i="43"/>
  <c r="H227" i="43"/>
  <c r="S227" i="43" s="1"/>
  <c r="F227" i="43"/>
  <c r="G227" i="43" s="1"/>
  <c r="U226" i="43"/>
  <c r="T226" i="43"/>
  <c r="H226" i="43"/>
  <c r="S226" i="43" s="1"/>
  <c r="F226" i="43"/>
  <c r="G226" i="43" s="1"/>
  <c r="U225" i="43"/>
  <c r="T225" i="43"/>
  <c r="H225" i="43"/>
  <c r="S225" i="43" s="1"/>
  <c r="F225" i="43"/>
  <c r="G225" i="43" s="1"/>
  <c r="U224" i="43"/>
  <c r="T224" i="43"/>
  <c r="H224" i="43"/>
  <c r="S224" i="43" s="1"/>
  <c r="F224" i="43"/>
  <c r="G224" i="43" s="1"/>
  <c r="U223" i="43"/>
  <c r="T223" i="43"/>
  <c r="H223" i="43"/>
  <c r="S223" i="43" s="1"/>
  <c r="F223" i="43"/>
  <c r="G223" i="43" s="1"/>
  <c r="U222" i="43"/>
  <c r="T222" i="43"/>
  <c r="H222" i="43"/>
  <c r="S222" i="43" s="1"/>
  <c r="F222" i="43"/>
  <c r="G222" i="43" s="1"/>
  <c r="U221" i="43"/>
  <c r="T221" i="43"/>
  <c r="H221" i="43"/>
  <c r="S221" i="43" s="1"/>
  <c r="F221" i="43"/>
  <c r="G221" i="43" s="1"/>
  <c r="U220" i="43"/>
  <c r="T220" i="43"/>
  <c r="H220" i="43"/>
  <c r="S220" i="43" s="1"/>
  <c r="F220" i="43"/>
  <c r="G220" i="43" s="1"/>
  <c r="U219" i="43"/>
  <c r="T219" i="43"/>
  <c r="H219" i="43"/>
  <c r="S219" i="43" s="1"/>
  <c r="F219" i="43"/>
  <c r="G219" i="43" s="1"/>
  <c r="U218" i="43"/>
  <c r="T218" i="43"/>
  <c r="H218" i="43"/>
  <c r="S218" i="43" s="1"/>
  <c r="F218" i="43"/>
  <c r="G218" i="43" s="1"/>
  <c r="U217" i="43"/>
  <c r="T217" i="43"/>
  <c r="H217" i="43"/>
  <c r="S217" i="43" s="1"/>
  <c r="F217" i="43"/>
  <c r="G217" i="43" s="1"/>
  <c r="U216" i="43"/>
  <c r="T216" i="43"/>
  <c r="H216" i="43"/>
  <c r="S216" i="43" s="1"/>
  <c r="F216" i="43"/>
  <c r="G216" i="43" s="1"/>
  <c r="U215" i="43"/>
  <c r="S215" i="43"/>
  <c r="U214" i="43"/>
  <c r="T214" i="43"/>
  <c r="H214" i="43"/>
  <c r="S214" i="43" s="1"/>
  <c r="F214" i="43"/>
  <c r="G214" i="43" s="1"/>
  <c r="U213" i="43"/>
  <c r="T213" i="43"/>
  <c r="H213" i="43"/>
  <c r="S213" i="43" s="1"/>
  <c r="F213" i="43"/>
  <c r="G213" i="43" s="1"/>
  <c r="U212" i="43"/>
  <c r="T212" i="43"/>
  <c r="H212" i="43"/>
  <c r="S212" i="43" s="1"/>
  <c r="F212" i="43"/>
  <c r="G212" i="43" s="1"/>
  <c r="U211" i="43"/>
  <c r="T211" i="43"/>
  <c r="H211" i="43"/>
  <c r="S211" i="43" s="1"/>
  <c r="F211" i="43"/>
  <c r="G211" i="43" s="1"/>
  <c r="U210" i="43"/>
  <c r="S210" i="43"/>
  <c r="U209" i="43"/>
  <c r="T209" i="43"/>
  <c r="H209" i="43"/>
  <c r="S209" i="43" s="1"/>
  <c r="F209" i="43"/>
  <c r="G209" i="43" s="1"/>
  <c r="U208" i="43"/>
  <c r="T208" i="43"/>
  <c r="H208" i="43"/>
  <c r="S208" i="43" s="1"/>
  <c r="F208" i="43"/>
  <c r="G208" i="43" s="1"/>
  <c r="U207" i="43"/>
  <c r="T207" i="43"/>
  <c r="H207" i="43"/>
  <c r="S207" i="43" s="1"/>
  <c r="F207" i="43"/>
  <c r="G207" i="43" s="1"/>
  <c r="U206" i="43"/>
  <c r="T206" i="43"/>
  <c r="H206" i="43"/>
  <c r="S206" i="43" s="1"/>
  <c r="F206" i="43"/>
  <c r="G206" i="43" s="1"/>
  <c r="U205" i="43"/>
  <c r="T205" i="43"/>
  <c r="H205" i="43"/>
  <c r="S205" i="43" s="1"/>
  <c r="F205" i="43"/>
  <c r="G205" i="43" s="1"/>
  <c r="U204" i="43"/>
  <c r="T204" i="43"/>
  <c r="H204" i="43"/>
  <c r="S204" i="43" s="1"/>
  <c r="F204" i="43"/>
  <c r="G204" i="43" s="1"/>
  <c r="U203" i="43"/>
  <c r="T203" i="43"/>
  <c r="H203" i="43"/>
  <c r="S203" i="43" s="1"/>
  <c r="F203" i="43"/>
  <c r="G203" i="43" s="1"/>
  <c r="U202" i="43"/>
  <c r="T202" i="43"/>
  <c r="H202" i="43"/>
  <c r="S202" i="43" s="1"/>
  <c r="F202" i="43"/>
  <c r="G202" i="43" s="1"/>
  <c r="U201" i="43"/>
  <c r="T201" i="43"/>
  <c r="H201" i="43"/>
  <c r="S201" i="43" s="1"/>
  <c r="F201" i="43"/>
  <c r="G201" i="43" s="1"/>
  <c r="U200" i="43"/>
  <c r="T200" i="43"/>
  <c r="H200" i="43"/>
  <c r="S200" i="43" s="1"/>
  <c r="F200" i="43"/>
  <c r="G200" i="43" s="1"/>
  <c r="U199" i="43"/>
  <c r="T199" i="43"/>
  <c r="H199" i="43"/>
  <c r="S199" i="43" s="1"/>
  <c r="F199" i="43"/>
  <c r="G199" i="43" s="1"/>
  <c r="U198" i="43"/>
  <c r="T198" i="43"/>
  <c r="H198" i="43"/>
  <c r="S198" i="43" s="1"/>
  <c r="F198" i="43"/>
  <c r="G198" i="43" s="1"/>
  <c r="U197" i="43"/>
  <c r="T197" i="43"/>
  <c r="H197" i="43"/>
  <c r="S197" i="43" s="1"/>
  <c r="F197" i="43"/>
  <c r="G197" i="43" s="1"/>
  <c r="U196" i="43"/>
  <c r="T196" i="43"/>
  <c r="H196" i="43"/>
  <c r="S196" i="43" s="1"/>
  <c r="F196" i="43"/>
  <c r="G196" i="43" s="1"/>
  <c r="U195" i="43"/>
  <c r="T195" i="43"/>
  <c r="H195" i="43"/>
  <c r="S195" i="43" s="1"/>
  <c r="G195" i="43"/>
  <c r="F195" i="43"/>
  <c r="U194" i="43"/>
  <c r="T194" i="43"/>
  <c r="H194" i="43"/>
  <c r="S194" i="43" s="1"/>
  <c r="F194" i="43"/>
  <c r="G194" i="43" s="1"/>
  <c r="U193" i="43"/>
  <c r="T193" i="43"/>
  <c r="H193" i="43"/>
  <c r="S193" i="43" s="1"/>
  <c r="F193" i="43"/>
  <c r="G193" i="43" s="1"/>
  <c r="U192" i="43"/>
  <c r="T192" i="43"/>
  <c r="H192" i="43"/>
  <c r="S192" i="43" s="1"/>
  <c r="F192" i="43"/>
  <c r="G192" i="43" s="1"/>
  <c r="U191" i="43"/>
  <c r="T191" i="43"/>
  <c r="H191" i="43"/>
  <c r="S191" i="43" s="1"/>
  <c r="F191" i="43"/>
  <c r="G191" i="43" s="1"/>
  <c r="U190" i="43"/>
  <c r="T190" i="43"/>
  <c r="H190" i="43"/>
  <c r="S190" i="43" s="1"/>
  <c r="F190" i="43"/>
  <c r="G190" i="43" s="1"/>
  <c r="U189" i="43"/>
  <c r="T189" i="43"/>
  <c r="H189" i="43"/>
  <c r="S189" i="43" s="1"/>
  <c r="F189" i="43"/>
  <c r="G189" i="43" s="1"/>
  <c r="U188" i="43"/>
  <c r="T188" i="43"/>
  <c r="H188" i="43"/>
  <c r="S188" i="43" s="1"/>
  <c r="F188" i="43"/>
  <c r="G188" i="43" s="1"/>
  <c r="U187" i="43"/>
  <c r="T187" i="43"/>
  <c r="H187" i="43"/>
  <c r="S187" i="43" s="1"/>
  <c r="F187" i="43"/>
  <c r="G187" i="43" s="1"/>
  <c r="U186" i="43"/>
  <c r="T186" i="43"/>
  <c r="H186" i="43"/>
  <c r="S186" i="43" s="1"/>
  <c r="F186" i="43"/>
  <c r="G186" i="43" s="1"/>
  <c r="U185" i="43"/>
  <c r="T185" i="43"/>
  <c r="H185" i="43"/>
  <c r="S185" i="43" s="1"/>
  <c r="F185" i="43"/>
  <c r="G185" i="43" s="1"/>
  <c r="U184" i="43"/>
  <c r="T184" i="43"/>
  <c r="H184" i="43"/>
  <c r="S184" i="43" s="1"/>
  <c r="F184" i="43"/>
  <c r="G184" i="43" s="1"/>
  <c r="U183" i="43"/>
  <c r="T183" i="43"/>
  <c r="H183" i="43"/>
  <c r="S183" i="43" s="1"/>
  <c r="F183" i="43"/>
  <c r="G183" i="43" s="1"/>
  <c r="U182" i="43"/>
  <c r="T182" i="43"/>
  <c r="H182" i="43"/>
  <c r="S182" i="43" s="1"/>
  <c r="F182" i="43"/>
  <c r="G182" i="43" s="1"/>
  <c r="U181" i="43"/>
  <c r="T181" i="43"/>
  <c r="H181" i="43"/>
  <c r="S181" i="43" s="1"/>
  <c r="F181" i="43"/>
  <c r="G181" i="43" s="1"/>
  <c r="U180" i="43"/>
  <c r="S180" i="43"/>
  <c r="U179" i="43"/>
  <c r="T179" i="43"/>
  <c r="H179" i="43"/>
  <c r="S179" i="43" s="1"/>
  <c r="F179" i="43"/>
  <c r="G179" i="43" s="1"/>
  <c r="U178" i="43"/>
  <c r="T178" i="43"/>
  <c r="H178" i="43"/>
  <c r="S178" i="43" s="1"/>
  <c r="F178" i="43"/>
  <c r="G178" i="43" s="1"/>
  <c r="U177" i="43"/>
  <c r="T177" i="43"/>
  <c r="H177" i="43"/>
  <c r="S177" i="43" s="1"/>
  <c r="F177" i="43"/>
  <c r="G177" i="43" s="1"/>
  <c r="U176" i="43"/>
  <c r="T176" i="43"/>
  <c r="H176" i="43"/>
  <c r="S176" i="43" s="1"/>
  <c r="F176" i="43"/>
  <c r="G176" i="43" s="1"/>
  <c r="U175" i="43"/>
  <c r="T175" i="43"/>
  <c r="H175" i="43"/>
  <c r="S175" i="43" s="1"/>
  <c r="F175" i="43"/>
  <c r="G175" i="43" s="1"/>
  <c r="U174" i="43"/>
  <c r="T174" i="43"/>
  <c r="H174" i="43"/>
  <c r="S174" i="43" s="1"/>
  <c r="F174" i="43"/>
  <c r="G174" i="43" s="1"/>
  <c r="U173" i="43"/>
  <c r="T173" i="43"/>
  <c r="H173" i="43"/>
  <c r="S173" i="43" s="1"/>
  <c r="F173" i="43"/>
  <c r="G173" i="43" s="1"/>
  <c r="U172" i="43"/>
  <c r="T172" i="43"/>
  <c r="H172" i="43"/>
  <c r="S172" i="43" s="1"/>
  <c r="G172" i="43"/>
  <c r="F172" i="43"/>
  <c r="U171" i="43"/>
  <c r="T171" i="43"/>
  <c r="H171" i="43"/>
  <c r="S171" i="43" s="1"/>
  <c r="F171" i="43"/>
  <c r="G171" i="43" s="1"/>
  <c r="U170" i="43"/>
  <c r="T170" i="43"/>
  <c r="H170" i="43"/>
  <c r="S170" i="43" s="1"/>
  <c r="F170" i="43"/>
  <c r="G170" i="43" s="1"/>
  <c r="U169" i="43"/>
  <c r="T169" i="43"/>
  <c r="H169" i="43"/>
  <c r="S169" i="43" s="1"/>
  <c r="F169" i="43"/>
  <c r="G169" i="43" s="1"/>
  <c r="U168" i="43"/>
  <c r="T168" i="43"/>
  <c r="H168" i="43"/>
  <c r="S168" i="43" s="1"/>
  <c r="F168" i="43"/>
  <c r="G168" i="43" s="1"/>
  <c r="U167" i="43"/>
  <c r="T167" i="43"/>
  <c r="H167" i="43"/>
  <c r="S167" i="43" s="1"/>
  <c r="F167" i="43"/>
  <c r="G167" i="43" s="1"/>
  <c r="U166" i="43"/>
  <c r="T166" i="43"/>
  <c r="H166" i="43"/>
  <c r="S166" i="43" s="1"/>
  <c r="F166" i="43"/>
  <c r="G166" i="43" s="1"/>
  <c r="U165" i="43"/>
  <c r="T165" i="43"/>
  <c r="H165" i="43"/>
  <c r="S165" i="43" s="1"/>
  <c r="F165" i="43"/>
  <c r="G165" i="43" s="1"/>
  <c r="U164" i="43"/>
  <c r="T164" i="43"/>
  <c r="H164" i="43"/>
  <c r="S164" i="43" s="1"/>
  <c r="F164" i="43"/>
  <c r="G164" i="43" s="1"/>
  <c r="U163" i="43"/>
  <c r="T163" i="43"/>
  <c r="H163" i="43"/>
  <c r="S163" i="43" s="1"/>
  <c r="F163" i="43"/>
  <c r="G163" i="43" s="1"/>
  <c r="U162" i="43"/>
  <c r="T162" i="43"/>
  <c r="H162" i="43"/>
  <c r="S162" i="43" s="1"/>
  <c r="F162" i="43"/>
  <c r="G162" i="43" s="1"/>
  <c r="U161" i="43"/>
  <c r="T161" i="43"/>
  <c r="H161" i="43"/>
  <c r="S161" i="43" s="1"/>
  <c r="F161" i="43"/>
  <c r="G161" i="43" s="1"/>
  <c r="U160" i="43"/>
  <c r="T160" i="43"/>
  <c r="H160" i="43"/>
  <c r="S160" i="43" s="1"/>
  <c r="F160" i="43"/>
  <c r="G160" i="43" s="1"/>
  <c r="U159" i="43"/>
  <c r="T159" i="43"/>
  <c r="H159" i="43"/>
  <c r="S159" i="43" s="1"/>
  <c r="F159" i="43"/>
  <c r="G159" i="43" s="1"/>
  <c r="U158" i="43"/>
  <c r="T158" i="43"/>
  <c r="H158" i="43"/>
  <c r="S158" i="43" s="1"/>
  <c r="F158" i="43"/>
  <c r="G158" i="43" s="1"/>
  <c r="U157" i="43"/>
  <c r="T157" i="43"/>
  <c r="H157" i="43"/>
  <c r="S157" i="43" s="1"/>
  <c r="F157" i="43"/>
  <c r="G157" i="43" s="1"/>
  <c r="U156" i="43"/>
  <c r="T156" i="43"/>
  <c r="H156" i="43"/>
  <c r="S156" i="43" s="1"/>
  <c r="F156" i="43"/>
  <c r="G156" i="43" s="1"/>
  <c r="U155" i="43"/>
  <c r="T155" i="43"/>
  <c r="H155" i="43"/>
  <c r="S155" i="43" s="1"/>
  <c r="F155" i="43"/>
  <c r="G155" i="43" s="1"/>
  <c r="U154" i="43"/>
  <c r="T154" i="43"/>
  <c r="H154" i="43"/>
  <c r="S154" i="43" s="1"/>
  <c r="F154" i="43"/>
  <c r="G154" i="43" s="1"/>
  <c r="U153" i="43"/>
  <c r="T153" i="43"/>
  <c r="H153" i="43"/>
  <c r="S153" i="43" s="1"/>
  <c r="F153" i="43"/>
  <c r="G153" i="43" s="1"/>
  <c r="U152" i="43"/>
  <c r="T152" i="43"/>
  <c r="H152" i="43"/>
  <c r="S152" i="43" s="1"/>
  <c r="F152" i="43"/>
  <c r="G152" i="43" s="1"/>
  <c r="U151" i="43"/>
  <c r="T151" i="43"/>
  <c r="H151" i="43"/>
  <c r="S151" i="43" s="1"/>
  <c r="F151" i="43"/>
  <c r="G151" i="43" s="1"/>
  <c r="U150" i="43"/>
  <c r="T150" i="43"/>
  <c r="H150" i="43"/>
  <c r="S150" i="43" s="1"/>
  <c r="F150" i="43"/>
  <c r="G150" i="43" s="1"/>
  <c r="U149" i="43"/>
  <c r="T149" i="43"/>
  <c r="H149" i="43"/>
  <c r="S149" i="43" s="1"/>
  <c r="F149" i="43"/>
  <c r="G149" i="43" s="1"/>
  <c r="U148" i="43"/>
  <c r="T148" i="43"/>
  <c r="H148" i="43"/>
  <c r="S148" i="43" s="1"/>
  <c r="F148" i="43"/>
  <c r="G148" i="43" s="1"/>
  <c r="U147" i="43"/>
  <c r="T147" i="43"/>
  <c r="H147" i="43"/>
  <c r="S147" i="43" s="1"/>
  <c r="F147" i="43"/>
  <c r="G147" i="43" s="1"/>
  <c r="U146" i="43"/>
  <c r="T146" i="43"/>
  <c r="H146" i="43"/>
  <c r="S146" i="43" s="1"/>
  <c r="F146" i="43"/>
  <c r="G146" i="43" s="1"/>
  <c r="U145" i="43"/>
  <c r="T145" i="43"/>
  <c r="H145" i="43"/>
  <c r="S145" i="43" s="1"/>
  <c r="F145" i="43"/>
  <c r="G145" i="43" s="1"/>
  <c r="U144" i="43"/>
  <c r="T144" i="43"/>
  <c r="H144" i="43"/>
  <c r="S144" i="43" s="1"/>
  <c r="F144" i="43"/>
  <c r="G144" i="43" s="1"/>
  <c r="U143" i="43"/>
  <c r="T143" i="43"/>
  <c r="H143" i="43"/>
  <c r="S143" i="43" s="1"/>
  <c r="F143" i="43"/>
  <c r="G143" i="43" s="1"/>
  <c r="U142" i="43"/>
  <c r="T142" i="43"/>
  <c r="H142" i="43"/>
  <c r="S142" i="43" s="1"/>
  <c r="F142" i="43"/>
  <c r="G142" i="43" s="1"/>
  <c r="U141" i="43"/>
  <c r="T141" i="43"/>
  <c r="H141" i="43"/>
  <c r="S141" i="43" s="1"/>
  <c r="F141" i="43"/>
  <c r="G141" i="43" s="1"/>
  <c r="U140" i="43"/>
  <c r="T140" i="43"/>
  <c r="H140" i="43"/>
  <c r="S140" i="43" s="1"/>
  <c r="F140" i="43"/>
  <c r="G140" i="43" s="1"/>
  <c r="U139" i="43"/>
  <c r="T139" i="43"/>
  <c r="H139" i="43"/>
  <c r="S139" i="43" s="1"/>
  <c r="F139" i="43"/>
  <c r="G139" i="43" s="1"/>
  <c r="U138" i="43"/>
  <c r="T138" i="43"/>
  <c r="H138" i="43"/>
  <c r="S138" i="43" s="1"/>
  <c r="F138" i="43"/>
  <c r="G138" i="43" s="1"/>
  <c r="U137" i="43"/>
  <c r="T137" i="43"/>
  <c r="H137" i="43"/>
  <c r="S137" i="43" s="1"/>
  <c r="F137" i="43"/>
  <c r="G137" i="43" s="1"/>
  <c r="U136" i="43"/>
  <c r="T136" i="43"/>
  <c r="H136" i="43"/>
  <c r="S136" i="43" s="1"/>
  <c r="F136" i="43"/>
  <c r="G136" i="43" s="1"/>
  <c r="U135" i="43"/>
  <c r="T135" i="43"/>
  <c r="H135" i="43"/>
  <c r="S135" i="43" s="1"/>
  <c r="F135" i="43"/>
  <c r="G135" i="43" s="1"/>
  <c r="U134" i="43"/>
  <c r="T134" i="43"/>
  <c r="H134" i="43"/>
  <c r="S134" i="43" s="1"/>
  <c r="F134" i="43"/>
  <c r="G134" i="43" s="1"/>
  <c r="U133" i="43"/>
  <c r="T133" i="43"/>
  <c r="H133" i="43"/>
  <c r="S133" i="43" s="1"/>
  <c r="F133" i="43"/>
  <c r="G133" i="43" s="1"/>
  <c r="U132" i="43"/>
  <c r="T132" i="43"/>
  <c r="H132" i="43"/>
  <c r="S132" i="43" s="1"/>
  <c r="F132" i="43"/>
  <c r="G132" i="43" s="1"/>
  <c r="U131" i="43"/>
  <c r="T131" i="43"/>
  <c r="H131" i="43"/>
  <c r="S131" i="43" s="1"/>
  <c r="F131" i="43"/>
  <c r="G131" i="43" s="1"/>
  <c r="U130" i="43"/>
  <c r="T130" i="43"/>
  <c r="H130" i="43"/>
  <c r="S130" i="43" s="1"/>
  <c r="F130" i="43"/>
  <c r="G130" i="43" s="1"/>
  <c r="U129" i="43"/>
  <c r="T129" i="43"/>
  <c r="H129" i="43"/>
  <c r="S129" i="43" s="1"/>
  <c r="F129" i="43"/>
  <c r="G129" i="43" s="1"/>
  <c r="U128" i="43"/>
  <c r="T128" i="43"/>
  <c r="H128" i="43"/>
  <c r="S128" i="43" s="1"/>
  <c r="F128" i="43"/>
  <c r="G128" i="43" s="1"/>
  <c r="U127" i="43"/>
  <c r="T127" i="43"/>
  <c r="H127" i="43"/>
  <c r="S127" i="43" s="1"/>
  <c r="F127" i="43"/>
  <c r="G127" i="43" s="1"/>
  <c r="U126" i="43"/>
  <c r="T126" i="43"/>
  <c r="H126" i="43"/>
  <c r="S126" i="43" s="1"/>
  <c r="F126" i="43"/>
  <c r="G126" i="43" s="1"/>
  <c r="U125" i="43"/>
  <c r="T125" i="43"/>
  <c r="H125" i="43"/>
  <c r="S125" i="43" s="1"/>
  <c r="F125" i="43"/>
  <c r="G125" i="43" s="1"/>
  <c r="U124" i="43"/>
  <c r="T124" i="43"/>
  <c r="H124" i="43"/>
  <c r="S124" i="43" s="1"/>
  <c r="F124" i="43"/>
  <c r="G124" i="43" s="1"/>
  <c r="U123" i="43"/>
  <c r="T123" i="43"/>
  <c r="H123" i="43"/>
  <c r="S123" i="43" s="1"/>
  <c r="F123" i="43"/>
  <c r="G123" i="43" s="1"/>
  <c r="U122" i="43"/>
  <c r="T122" i="43"/>
  <c r="H122" i="43"/>
  <c r="S122" i="43" s="1"/>
  <c r="F122" i="43"/>
  <c r="G122" i="43" s="1"/>
  <c r="U121" i="43"/>
  <c r="T121" i="43"/>
  <c r="H121" i="43"/>
  <c r="S121" i="43" s="1"/>
  <c r="F121" i="43"/>
  <c r="G121" i="43" s="1"/>
  <c r="U120" i="43"/>
  <c r="T120" i="43"/>
  <c r="H120" i="43"/>
  <c r="S120" i="43" s="1"/>
  <c r="F120" i="43"/>
  <c r="G120" i="43" s="1"/>
  <c r="U119" i="43"/>
  <c r="T119" i="43"/>
  <c r="H119" i="43"/>
  <c r="S119" i="43" s="1"/>
  <c r="F119" i="43"/>
  <c r="G119" i="43" s="1"/>
  <c r="U118" i="43"/>
  <c r="T118" i="43"/>
  <c r="H118" i="43"/>
  <c r="S118" i="43" s="1"/>
  <c r="F118" i="43"/>
  <c r="G118" i="43" s="1"/>
  <c r="U117" i="43"/>
  <c r="T117" i="43"/>
  <c r="H117" i="43"/>
  <c r="S117" i="43" s="1"/>
  <c r="F117" i="43"/>
  <c r="G117" i="43" s="1"/>
  <c r="U116" i="43"/>
  <c r="T116" i="43"/>
  <c r="H116" i="43"/>
  <c r="S116" i="43" s="1"/>
  <c r="F116" i="43"/>
  <c r="G116" i="43" s="1"/>
  <c r="U115" i="43"/>
  <c r="T115" i="43"/>
  <c r="H115" i="43"/>
  <c r="S115" i="43" s="1"/>
  <c r="F115" i="43"/>
  <c r="G115" i="43" s="1"/>
  <c r="U114" i="43"/>
  <c r="T114" i="43"/>
  <c r="H114" i="43"/>
  <c r="S114" i="43" s="1"/>
  <c r="F114" i="43"/>
  <c r="G114" i="43" s="1"/>
  <c r="U113" i="43"/>
  <c r="T113" i="43"/>
  <c r="H113" i="43"/>
  <c r="S113" i="43" s="1"/>
  <c r="F113" i="43"/>
  <c r="G113" i="43" s="1"/>
  <c r="U112" i="43"/>
  <c r="T112" i="43"/>
  <c r="H112" i="43"/>
  <c r="S112" i="43" s="1"/>
  <c r="F112" i="43"/>
  <c r="G112" i="43" s="1"/>
  <c r="U111" i="43"/>
  <c r="T111" i="43"/>
  <c r="H111" i="43"/>
  <c r="S111" i="43" s="1"/>
  <c r="F111" i="43"/>
  <c r="G111" i="43" s="1"/>
  <c r="U110" i="43"/>
  <c r="T110" i="43"/>
  <c r="H110" i="43"/>
  <c r="S110" i="43" s="1"/>
  <c r="F110" i="43"/>
  <c r="G110" i="43" s="1"/>
  <c r="U109" i="43"/>
  <c r="T109" i="43"/>
  <c r="H109" i="43"/>
  <c r="S109" i="43" s="1"/>
  <c r="F109" i="43"/>
  <c r="G109" i="43" s="1"/>
  <c r="U108" i="43"/>
  <c r="T108" i="43"/>
  <c r="H108" i="43"/>
  <c r="S108" i="43" s="1"/>
  <c r="F108" i="43"/>
  <c r="G108" i="43" s="1"/>
  <c r="U107" i="43"/>
  <c r="T107" i="43"/>
  <c r="H107" i="43"/>
  <c r="S107" i="43" s="1"/>
  <c r="F107" i="43"/>
  <c r="G107" i="43" s="1"/>
  <c r="U106" i="43"/>
  <c r="T106" i="43"/>
  <c r="H106" i="43"/>
  <c r="S106" i="43" s="1"/>
  <c r="F106" i="43"/>
  <c r="G106" i="43" s="1"/>
  <c r="U105" i="43"/>
  <c r="T105" i="43"/>
  <c r="H105" i="43"/>
  <c r="S105" i="43" s="1"/>
  <c r="F105" i="43"/>
  <c r="G105" i="43" s="1"/>
  <c r="U104" i="43"/>
  <c r="S104" i="43"/>
  <c r="U103" i="43"/>
  <c r="T103" i="43"/>
  <c r="H103" i="43"/>
  <c r="S103" i="43" s="1"/>
  <c r="F103" i="43"/>
  <c r="G103" i="43" s="1"/>
  <c r="U102" i="43"/>
  <c r="T102" i="43"/>
  <c r="H102" i="43"/>
  <c r="S102" i="43" s="1"/>
  <c r="F102" i="43"/>
  <c r="G102" i="43" s="1"/>
  <c r="U101" i="43"/>
  <c r="T101" i="43"/>
  <c r="H101" i="43"/>
  <c r="S101" i="43" s="1"/>
  <c r="F101" i="43"/>
  <c r="G101" i="43" s="1"/>
  <c r="U100" i="43"/>
  <c r="T100" i="43"/>
  <c r="H100" i="43"/>
  <c r="S100" i="43" s="1"/>
  <c r="F100" i="43"/>
  <c r="G100" i="43" s="1"/>
  <c r="U99" i="43"/>
  <c r="T99" i="43"/>
  <c r="H99" i="43"/>
  <c r="S99" i="43" s="1"/>
  <c r="F99" i="43"/>
  <c r="G99" i="43" s="1"/>
  <c r="U98" i="43"/>
  <c r="T98" i="43"/>
  <c r="H98" i="43"/>
  <c r="S98" i="43" s="1"/>
  <c r="F98" i="43"/>
  <c r="G98" i="43" s="1"/>
  <c r="U97" i="43"/>
  <c r="T97" i="43"/>
  <c r="H97" i="43"/>
  <c r="S97" i="43" s="1"/>
  <c r="F97" i="43"/>
  <c r="G97" i="43" s="1"/>
  <c r="U96" i="43"/>
  <c r="T96" i="43"/>
  <c r="H96" i="43"/>
  <c r="S96" i="43" s="1"/>
  <c r="F96" i="43"/>
  <c r="G96" i="43" s="1"/>
  <c r="U95" i="43"/>
  <c r="T95" i="43"/>
  <c r="H95" i="43"/>
  <c r="S95" i="43" s="1"/>
  <c r="F95" i="43"/>
  <c r="G95" i="43" s="1"/>
  <c r="U94" i="43"/>
  <c r="T94" i="43"/>
  <c r="H94" i="43"/>
  <c r="S94" i="43" s="1"/>
  <c r="F94" i="43"/>
  <c r="G94" i="43" s="1"/>
  <c r="U93" i="43"/>
  <c r="T93" i="43"/>
  <c r="H93" i="43"/>
  <c r="S93" i="43" s="1"/>
  <c r="F93" i="43"/>
  <c r="G93" i="43" s="1"/>
  <c r="U92" i="43"/>
  <c r="S92" i="43"/>
  <c r="U91" i="43"/>
  <c r="T91" i="43"/>
  <c r="H91" i="43"/>
  <c r="S91" i="43" s="1"/>
  <c r="F91" i="43"/>
  <c r="G91" i="43" s="1"/>
  <c r="U90" i="43"/>
  <c r="T90" i="43"/>
  <c r="H90" i="43"/>
  <c r="S90" i="43" s="1"/>
  <c r="F90" i="43"/>
  <c r="G90" i="43" s="1"/>
  <c r="U89" i="43"/>
  <c r="T89" i="43"/>
  <c r="H89" i="43"/>
  <c r="S89" i="43" s="1"/>
  <c r="F89" i="43"/>
  <c r="G89" i="43" s="1"/>
  <c r="U88" i="43"/>
  <c r="T88" i="43"/>
  <c r="H88" i="43"/>
  <c r="S88" i="43" s="1"/>
  <c r="F88" i="43"/>
  <c r="G88" i="43" s="1"/>
  <c r="U87" i="43"/>
  <c r="T87" i="43"/>
  <c r="H87" i="43"/>
  <c r="S87" i="43" s="1"/>
  <c r="F87" i="43"/>
  <c r="G87" i="43" s="1"/>
  <c r="U86" i="43"/>
  <c r="T86" i="43"/>
  <c r="H86" i="43"/>
  <c r="S86" i="43" s="1"/>
  <c r="F86" i="43"/>
  <c r="G86" i="43" s="1"/>
  <c r="U85" i="43"/>
  <c r="T85" i="43"/>
  <c r="H85" i="43"/>
  <c r="S85" i="43" s="1"/>
  <c r="F85" i="43"/>
  <c r="G85" i="43" s="1"/>
  <c r="U84" i="43"/>
  <c r="S84" i="43"/>
  <c r="U83" i="43"/>
  <c r="T83" i="43"/>
  <c r="H83" i="43"/>
  <c r="S83" i="43" s="1"/>
  <c r="F83" i="43"/>
  <c r="G83" i="43" s="1"/>
  <c r="U82" i="43"/>
  <c r="T82" i="43"/>
  <c r="H82" i="43"/>
  <c r="S82" i="43" s="1"/>
  <c r="F82" i="43"/>
  <c r="G82" i="43" s="1"/>
  <c r="U81" i="43"/>
  <c r="T81" i="43"/>
  <c r="H81" i="43"/>
  <c r="S81" i="43" s="1"/>
  <c r="F81" i="43"/>
  <c r="G81" i="43" s="1"/>
  <c r="U80" i="43"/>
  <c r="T80" i="43"/>
  <c r="H80" i="43"/>
  <c r="S80" i="43" s="1"/>
  <c r="F80" i="43"/>
  <c r="G80" i="43" s="1"/>
  <c r="U79" i="43"/>
  <c r="T79" i="43"/>
  <c r="H79" i="43"/>
  <c r="S79" i="43" s="1"/>
  <c r="F79" i="43"/>
  <c r="G79" i="43" s="1"/>
  <c r="U78" i="43"/>
  <c r="T78" i="43"/>
  <c r="H78" i="43"/>
  <c r="S78" i="43" s="1"/>
  <c r="F78" i="43"/>
  <c r="G78" i="43" s="1"/>
  <c r="U77" i="43"/>
  <c r="T77" i="43"/>
  <c r="H77" i="43"/>
  <c r="S77" i="43" s="1"/>
  <c r="F77" i="43"/>
  <c r="G77" i="43" s="1"/>
  <c r="U76" i="43"/>
  <c r="T76" i="43"/>
  <c r="H76" i="43"/>
  <c r="S76" i="43" s="1"/>
  <c r="F76" i="43"/>
  <c r="G76" i="43" s="1"/>
  <c r="U75" i="43"/>
  <c r="T75" i="43"/>
  <c r="H75" i="43"/>
  <c r="S75" i="43" s="1"/>
  <c r="F75" i="43"/>
  <c r="G75" i="43" s="1"/>
  <c r="U74" i="43"/>
  <c r="T74" i="43"/>
  <c r="H74" i="43"/>
  <c r="S74" i="43" s="1"/>
  <c r="F74" i="43"/>
  <c r="G74" i="43" s="1"/>
  <c r="U73" i="43"/>
  <c r="T73" i="43"/>
  <c r="H73" i="43"/>
  <c r="S73" i="43" s="1"/>
  <c r="F73" i="43"/>
  <c r="G73" i="43" s="1"/>
  <c r="U72" i="43"/>
  <c r="T72" i="43"/>
  <c r="H72" i="43"/>
  <c r="S72" i="43" s="1"/>
  <c r="F72" i="43"/>
  <c r="G72" i="43" s="1"/>
  <c r="U71" i="43"/>
  <c r="T71" i="43"/>
  <c r="H71" i="43"/>
  <c r="S71" i="43" s="1"/>
  <c r="F71" i="43"/>
  <c r="G71" i="43" s="1"/>
  <c r="U70" i="43"/>
  <c r="T70" i="43"/>
  <c r="H70" i="43"/>
  <c r="S70" i="43" s="1"/>
  <c r="F70" i="43"/>
  <c r="G70" i="43" s="1"/>
  <c r="U69" i="43"/>
  <c r="T69" i="43"/>
  <c r="H69" i="43"/>
  <c r="S69" i="43" s="1"/>
  <c r="F69" i="43"/>
  <c r="G69" i="43" s="1"/>
  <c r="U68" i="43"/>
  <c r="T68" i="43"/>
  <c r="H68" i="43"/>
  <c r="S68" i="43" s="1"/>
  <c r="F68" i="43"/>
  <c r="G68" i="43" s="1"/>
  <c r="U67" i="43"/>
  <c r="T67" i="43"/>
  <c r="H67" i="43"/>
  <c r="S67" i="43" s="1"/>
  <c r="F67" i="43"/>
  <c r="G67" i="43" s="1"/>
  <c r="U66" i="43"/>
  <c r="T66" i="43"/>
  <c r="H66" i="43"/>
  <c r="S66" i="43" s="1"/>
  <c r="F66" i="43"/>
  <c r="G66" i="43" s="1"/>
  <c r="U65" i="43"/>
  <c r="T65" i="43"/>
  <c r="H65" i="43"/>
  <c r="S65" i="43" s="1"/>
  <c r="F65" i="43"/>
  <c r="G65" i="43" s="1"/>
  <c r="U64" i="43"/>
  <c r="T64" i="43"/>
  <c r="H64" i="43"/>
  <c r="S64" i="43" s="1"/>
  <c r="F64" i="43"/>
  <c r="G64" i="43" s="1"/>
  <c r="U63" i="43"/>
  <c r="T63" i="43"/>
  <c r="H63" i="43"/>
  <c r="S63" i="43" s="1"/>
  <c r="F63" i="43"/>
  <c r="G63" i="43" s="1"/>
  <c r="U62" i="43"/>
  <c r="T62" i="43"/>
  <c r="H62" i="43"/>
  <c r="S62" i="43" s="1"/>
  <c r="F62" i="43"/>
  <c r="G62" i="43" s="1"/>
  <c r="U61" i="43"/>
  <c r="S61" i="43"/>
  <c r="U60" i="43"/>
  <c r="T60" i="43"/>
  <c r="H60" i="43"/>
  <c r="S60" i="43" s="1"/>
  <c r="F60" i="43"/>
  <c r="G60" i="43" s="1"/>
  <c r="U59" i="43"/>
  <c r="T59" i="43"/>
  <c r="H59" i="43"/>
  <c r="S59" i="43" s="1"/>
  <c r="F59" i="43"/>
  <c r="G59" i="43" s="1"/>
  <c r="U58" i="43"/>
  <c r="T58" i="43"/>
  <c r="H58" i="43"/>
  <c r="S58" i="43" s="1"/>
  <c r="F58" i="43"/>
  <c r="G58" i="43" s="1"/>
  <c r="U57" i="43"/>
  <c r="T57" i="43"/>
  <c r="H57" i="43"/>
  <c r="S57" i="43" s="1"/>
  <c r="F57" i="43"/>
  <c r="G57" i="43" s="1"/>
  <c r="U56" i="43"/>
  <c r="T56" i="43"/>
  <c r="H56" i="43"/>
  <c r="S56" i="43" s="1"/>
  <c r="F56" i="43"/>
  <c r="G56" i="43" s="1"/>
  <c r="U55" i="43"/>
  <c r="T55" i="43"/>
  <c r="H55" i="43"/>
  <c r="S55" i="43" s="1"/>
  <c r="F55" i="43"/>
  <c r="G55" i="43" s="1"/>
  <c r="U54" i="43"/>
  <c r="T54" i="43"/>
  <c r="H54" i="43"/>
  <c r="S54" i="43" s="1"/>
  <c r="F54" i="43"/>
  <c r="G54" i="43" s="1"/>
  <c r="U53" i="43"/>
  <c r="T53" i="43"/>
  <c r="H53" i="43"/>
  <c r="S53" i="43" s="1"/>
  <c r="F53" i="43"/>
  <c r="G53" i="43" s="1"/>
  <c r="U52" i="43"/>
  <c r="T52" i="43"/>
  <c r="H52" i="43"/>
  <c r="S52" i="43" s="1"/>
  <c r="F52" i="43"/>
  <c r="G52" i="43" s="1"/>
  <c r="U51" i="43"/>
  <c r="T51" i="43"/>
  <c r="H51" i="43"/>
  <c r="S51" i="43" s="1"/>
  <c r="F51" i="43"/>
  <c r="G51" i="43" s="1"/>
  <c r="U50" i="43"/>
  <c r="T50" i="43"/>
  <c r="H50" i="43"/>
  <c r="S50" i="43" s="1"/>
  <c r="F50" i="43"/>
  <c r="G50" i="43" s="1"/>
  <c r="U49" i="43"/>
  <c r="T49" i="43"/>
  <c r="H49" i="43"/>
  <c r="S49" i="43" s="1"/>
  <c r="F49" i="43"/>
  <c r="G49" i="43" s="1"/>
  <c r="U48" i="43"/>
  <c r="T48" i="43"/>
  <c r="H48" i="43"/>
  <c r="S48" i="43" s="1"/>
  <c r="F48" i="43"/>
  <c r="G48" i="43" s="1"/>
  <c r="U47" i="43"/>
  <c r="T47" i="43"/>
  <c r="H47" i="43"/>
  <c r="S47" i="43" s="1"/>
  <c r="F47" i="43"/>
  <c r="G47" i="43" s="1"/>
  <c r="U46" i="43"/>
  <c r="T46" i="43"/>
  <c r="H46" i="43"/>
  <c r="S46" i="43" s="1"/>
  <c r="F46" i="43"/>
  <c r="G46" i="43" s="1"/>
  <c r="U45" i="43"/>
  <c r="T45" i="43"/>
  <c r="H45" i="43"/>
  <c r="S45" i="43" s="1"/>
  <c r="F45" i="43"/>
  <c r="G45" i="43" s="1"/>
  <c r="U44" i="43"/>
  <c r="T44" i="43"/>
  <c r="H44" i="43"/>
  <c r="S44" i="43" s="1"/>
  <c r="F44" i="43"/>
  <c r="G44" i="43" s="1"/>
  <c r="U43" i="43"/>
  <c r="T43" i="43"/>
  <c r="H43" i="43"/>
  <c r="S43" i="43" s="1"/>
  <c r="F43" i="43"/>
  <c r="G43" i="43" s="1"/>
  <c r="U42" i="43"/>
  <c r="T42" i="43"/>
  <c r="H42" i="43"/>
  <c r="S42" i="43" s="1"/>
  <c r="F42" i="43"/>
  <c r="G42" i="43" s="1"/>
  <c r="U41" i="43"/>
  <c r="T41" i="43"/>
  <c r="H41" i="43"/>
  <c r="S41" i="43" s="1"/>
  <c r="F41" i="43"/>
  <c r="G41" i="43" s="1"/>
  <c r="U40" i="43"/>
  <c r="T40" i="43"/>
  <c r="H40" i="43"/>
  <c r="S40" i="43" s="1"/>
  <c r="F40" i="43"/>
  <c r="G40" i="43" s="1"/>
  <c r="U39" i="43"/>
  <c r="T39" i="43"/>
  <c r="H39" i="43"/>
  <c r="S39" i="43" s="1"/>
  <c r="F39" i="43"/>
  <c r="G39" i="43" s="1"/>
  <c r="U38" i="43"/>
  <c r="T38" i="43"/>
  <c r="H38" i="43"/>
  <c r="S38" i="43" s="1"/>
  <c r="F38" i="43"/>
  <c r="G38" i="43" s="1"/>
  <c r="U37" i="43"/>
  <c r="T37" i="43"/>
  <c r="H37" i="43"/>
  <c r="S37" i="43" s="1"/>
  <c r="F37" i="43"/>
  <c r="G37" i="43" s="1"/>
  <c r="U36" i="43"/>
  <c r="T36" i="43"/>
  <c r="H36" i="43"/>
  <c r="S36" i="43" s="1"/>
  <c r="F36" i="43"/>
  <c r="G36" i="43" s="1"/>
  <c r="U35" i="43"/>
  <c r="S35" i="43"/>
  <c r="U34" i="43"/>
  <c r="T34" i="43"/>
  <c r="H34" i="43"/>
  <c r="S34" i="43" s="1"/>
  <c r="F34" i="43"/>
  <c r="G34" i="43" s="1"/>
  <c r="U33" i="43"/>
  <c r="T33" i="43"/>
  <c r="H33" i="43"/>
  <c r="S33" i="43" s="1"/>
  <c r="F33" i="43"/>
  <c r="G33" i="43" s="1"/>
  <c r="U32" i="43"/>
  <c r="T32" i="43"/>
  <c r="H32" i="43"/>
  <c r="S32" i="43" s="1"/>
  <c r="F32" i="43"/>
  <c r="G32" i="43" s="1"/>
  <c r="U31" i="43"/>
  <c r="T31" i="43"/>
  <c r="H31" i="43"/>
  <c r="S31" i="43" s="1"/>
  <c r="F31" i="43"/>
  <c r="G31" i="43" s="1"/>
  <c r="U30" i="43"/>
  <c r="T30" i="43"/>
  <c r="H30" i="43"/>
  <c r="S30" i="43" s="1"/>
  <c r="F30" i="43"/>
  <c r="G30" i="43" s="1"/>
  <c r="U29" i="43"/>
  <c r="T29" i="43"/>
  <c r="H29" i="43"/>
  <c r="S29" i="43" s="1"/>
  <c r="F29" i="43"/>
  <c r="G29" i="43" s="1"/>
  <c r="U28" i="43"/>
  <c r="T28" i="43"/>
  <c r="H28" i="43"/>
  <c r="S28" i="43" s="1"/>
  <c r="F28" i="43"/>
  <c r="G28" i="43" s="1"/>
  <c r="U27" i="43"/>
  <c r="T27" i="43"/>
  <c r="H27" i="43"/>
  <c r="S27" i="43" s="1"/>
  <c r="F27" i="43"/>
  <c r="G27" i="43" s="1"/>
  <c r="U26" i="43"/>
  <c r="T26" i="43"/>
  <c r="H26" i="43"/>
  <c r="S26" i="43" s="1"/>
  <c r="F26" i="43"/>
  <c r="G26" i="43" s="1"/>
  <c r="U25" i="43"/>
  <c r="T25" i="43"/>
  <c r="H25" i="43"/>
  <c r="S25" i="43" s="1"/>
  <c r="F25" i="43"/>
  <c r="G25" i="43" s="1"/>
  <c r="U24" i="43"/>
  <c r="S24" i="43"/>
  <c r="H23" i="43"/>
  <c r="S23" i="43" s="1"/>
  <c r="G23" i="43"/>
  <c r="U22" i="43"/>
  <c r="T22" i="43"/>
  <c r="H22" i="43"/>
  <c r="S22" i="43" s="1"/>
  <c r="F22" i="43"/>
  <c r="G22" i="43" s="1"/>
  <c r="H21" i="43"/>
  <c r="S21" i="43" s="1"/>
  <c r="G21" i="43"/>
  <c r="U20" i="43"/>
  <c r="T20" i="43"/>
  <c r="H20" i="43"/>
  <c r="S20" i="43" s="1"/>
  <c r="F20" i="43"/>
  <c r="G20" i="43" s="1"/>
  <c r="U19" i="43"/>
  <c r="T19" i="43"/>
  <c r="H19" i="43"/>
  <c r="S19" i="43" s="1"/>
  <c r="F19" i="43"/>
  <c r="G19" i="43" s="1"/>
  <c r="U18" i="43"/>
  <c r="S18" i="43"/>
  <c r="U17" i="43"/>
  <c r="T17" i="43"/>
  <c r="H17" i="43"/>
  <c r="S17" i="43" s="1"/>
  <c r="F17" i="43"/>
  <c r="G17" i="43" s="1"/>
  <c r="R16" i="43"/>
  <c r="R6" i="43" s="1"/>
  <c r="Q16" i="43"/>
  <c r="Q6" i="43" s="1"/>
  <c r="P16" i="43"/>
  <c r="P6" i="43" s="1"/>
  <c r="O16" i="43"/>
  <c r="O6" i="43" s="1"/>
  <c r="N16" i="43"/>
  <c r="N6" i="43" s="1"/>
  <c r="M16" i="43"/>
  <c r="L16" i="43"/>
  <c r="K16" i="43"/>
  <c r="J16" i="43"/>
  <c r="J6" i="43" s="1"/>
  <c r="I16" i="43"/>
  <c r="I6" i="43" s="1"/>
  <c r="F16" i="43"/>
  <c r="G16" i="43" s="1"/>
  <c r="H15" i="43"/>
  <c r="S15" i="43" s="1"/>
  <c r="G15" i="43"/>
  <c r="U14" i="43"/>
  <c r="T14" i="43"/>
  <c r="H14" i="43"/>
  <c r="S14" i="43" s="1"/>
  <c r="F14" i="43"/>
  <c r="G14" i="43" s="1"/>
  <c r="H13" i="43"/>
  <c r="S13" i="43" s="1"/>
  <c r="G13" i="43"/>
  <c r="U12" i="43"/>
  <c r="T12" i="43"/>
  <c r="H12" i="43"/>
  <c r="S12" i="43" s="1"/>
  <c r="F12" i="43"/>
  <c r="G12" i="43" s="1"/>
  <c r="U11" i="43"/>
  <c r="T11" i="43"/>
  <c r="H11" i="43"/>
  <c r="S11" i="43" s="1"/>
  <c r="F11" i="43"/>
  <c r="G11" i="43" s="1"/>
  <c r="U10" i="43"/>
  <c r="T10" i="43"/>
  <c r="H10" i="43"/>
  <c r="S10" i="43" s="1"/>
  <c r="F10" i="43"/>
  <c r="G10" i="43" s="1"/>
  <c r="U9" i="43"/>
  <c r="T9" i="43"/>
  <c r="H9" i="43"/>
  <c r="S9" i="43" s="1"/>
  <c r="F9" i="43"/>
  <c r="G9" i="43" s="1"/>
  <c r="U8" i="43"/>
  <c r="S8" i="43"/>
  <c r="U491" i="42"/>
  <c r="U490" i="42"/>
  <c r="T490" i="42"/>
  <c r="S490" i="42"/>
  <c r="H490" i="42"/>
  <c r="U489" i="42"/>
  <c r="S489" i="42"/>
  <c r="U488" i="42"/>
  <c r="T488" i="42"/>
  <c r="H488" i="42"/>
  <c r="S488" i="42" s="1"/>
  <c r="G488" i="42"/>
  <c r="U487" i="42"/>
  <c r="T487" i="42"/>
  <c r="H487" i="42"/>
  <c r="S487" i="42" s="1"/>
  <c r="G487" i="42"/>
  <c r="U486" i="42"/>
  <c r="T486" i="42"/>
  <c r="H486" i="42"/>
  <c r="S486" i="42" s="1"/>
  <c r="G486" i="42"/>
  <c r="U485" i="42"/>
  <c r="T485" i="42"/>
  <c r="S485" i="42"/>
  <c r="H485" i="42"/>
  <c r="G485" i="42"/>
  <c r="U484" i="42"/>
  <c r="T484" i="42"/>
  <c r="H484" i="42"/>
  <c r="S484" i="42" s="1"/>
  <c r="G484" i="42"/>
  <c r="U483" i="42"/>
  <c r="T483" i="42"/>
  <c r="S483" i="42"/>
  <c r="H483" i="42"/>
  <c r="G483" i="42"/>
  <c r="U482" i="42"/>
  <c r="T482" i="42"/>
  <c r="S482" i="42"/>
  <c r="H482" i="42"/>
  <c r="G482" i="42"/>
  <c r="U481" i="42"/>
  <c r="T481" i="42"/>
  <c r="H481" i="42"/>
  <c r="S481" i="42" s="1"/>
  <c r="G481" i="42"/>
  <c r="U480" i="42"/>
  <c r="T480" i="42"/>
  <c r="S480" i="42"/>
  <c r="H480" i="42"/>
  <c r="G480" i="42"/>
  <c r="U479" i="42"/>
  <c r="T479" i="42"/>
  <c r="S479" i="42"/>
  <c r="H479" i="42"/>
  <c r="G479" i="42"/>
  <c r="U478" i="42"/>
  <c r="T478" i="42"/>
  <c r="S478" i="42"/>
  <c r="H478" i="42"/>
  <c r="G478" i="42"/>
  <c r="U477" i="42"/>
  <c r="T477" i="42"/>
  <c r="H477" i="42"/>
  <c r="S477" i="42" s="1"/>
  <c r="G477" i="42"/>
  <c r="U476" i="42"/>
  <c r="T476" i="42"/>
  <c r="S476" i="42"/>
  <c r="H476" i="42"/>
  <c r="G476" i="42"/>
  <c r="U475" i="42"/>
  <c r="T475" i="42"/>
  <c r="H475" i="42"/>
  <c r="S475" i="42" s="1"/>
  <c r="G475" i="42"/>
  <c r="U474" i="42"/>
  <c r="T474" i="42"/>
  <c r="H474" i="42"/>
  <c r="S474" i="42" s="1"/>
  <c r="G474" i="42"/>
  <c r="U473" i="42"/>
  <c r="T473" i="42"/>
  <c r="H473" i="42"/>
  <c r="S473" i="42" s="1"/>
  <c r="G473" i="42"/>
  <c r="U472" i="42"/>
  <c r="T472" i="42"/>
  <c r="H472" i="42"/>
  <c r="S472" i="42" s="1"/>
  <c r="G472" i="42"/>
  <c r="U471" i="42"/>
  <c r="T471" i="42"/>
  <c r="S471" i="42"/>
  <c r="H471" i="42"/>
  <c r="G471" i="42"/>
  <c r="U470" i="42"/>
  <c r="T470" i="42"/>
  <c r="H470" i="42"/>
  <c r="S470" i="42" s="1"/>
  <c r="G470" i="42"/>
  <c r="U469" i="42"/>
  <c r="T469" i="42"/>
  <c r="S469" i="42"/>
  <c r="H469" i="42"/>
  <c r="G469" i="42"/>
  <c r="U468" i="42"/>
  <c r="T468" i="42"/>
  <c r="S468" i="42"/>
  <c r="H468" i="42"/>
  <c r="G468" i="42"/>
  <c r="U467" i="42"/>
  <c r="T467" i="42"/>
  <c r="H467" i="42"/>
  <c r="S467" i="42" s="1"/>
  <c r="G467" i="42"/>
  <c r="U466" i="42"/>
  <c r="T466" i="42"/>
  <c r="S466" i="42"/>
  <c r="H466" i="42"/>
  <c r="G466" i="42"/>
  <c r="U465" i="42"/>
  <c r="T465" i="42"/>
  <c r="S465" i="42"/>
  <c r="H465" i="42"/>
  <c r="G465" i="42"/>
  <c r="U464" i="42"/>
  <c r="T464" i="42"/>
  <c r="S464" i="42"/>
  <c r="H464" i="42"/>
  <c r="G464" i="42"/>
  <c r="U463" i="42"/>
  <c r="T463" i="42"/>
  <c r="H463" i="42"/>
  <c r="S463" i="42" s="1"/>
  <c r="G463" i="42"/>
  <c r="U462" i="42"/>
  <c r="T462" i="42"/>
  <c r="S462" i="42"/>
  <c r="H462" i="42"/>
  <c r="G462" i="42"/>
  <c r="U461" i="42"/>
  <c r="T461" i="42"/>
  <c r="H461" i="42"/>
  <c r="S461" i="42" s="1"/>
  <c r="G461" i="42"/>
  <c r="U460" i="42"/>
  <c r="T460" i="42"/>
  <c r="H460" i="42"/>
  <c r="S460" i="42" s="1"/>
  <c r="G460" i="42"/>
  <c r="U459" i="42"/>
  <c r="T459" i="42"/>
  <c r="H459" i="42"/>
  <c r="S459" i="42" s="1"/>
  <c r="G459" i="42"/>
  <c r="U458" i="42"/>
  <c r="S458" i="42"/>
  <c r="U457" i="42"/>
  <c r="T457" i="42"/>
  <c r="S457" i="42"/>
  <c r="H457" i="42"/>
  <c r="G457" i="42"/>
  <c r="F457" i="42"/>
  <c r="U456" i="42"/>
  <c r="T456" i="42"/>
  <c r="H456" i="42"/>
  <c r="S456" i="42" s="1"/>
  <c r="F456" i="42"/>
  <c r="G456" i="42" s="1"/>
  <c r="U449" i="42"/>
  <c r="T449" i="42"/>
  <c r="H449" i="42"/>
  <c r="S449" i="42" s="1"/>
  <c r="F449" i="42"/>
  <c r="G449" i="42" s="1"/>
  <c r="U448" i="42"/>
  <c r="T448" i="42"/>
  <c r="H448" i="42"/>
  <c r="S448" i="42" s="1"/>
  <c r="F448" i="42"/>
  <c r="G448" i="42" s="1"/>
  <c r="U447" i="42"/>
  <c r="T447" i="42"/>
  <c r="H447" i="42"/>
  <c r="S447" i="42" s="1"/>
  <c r="G447" i="42"/>
  <c r="F447" i="42"/>
  <c r="U446" i="42"/>
  <c r="T446" i="42"/>
  <c r="S446" i="42"/>
  <c r="H446" i="42"/>
  <c r="F446" i="42"/>
  <c r="G446" i="42" s="1"/>
  <c r="U445" i="42"/>
  <c r="T445" i="42"/>
  <c r="H445" i="42"/>
  <c r="S445" i="42" s="1"/>
  <c r="F445" i="42"/>
  <c r="G445" i="42" s="1"/>
  <c r="U444" i="42"/>
  <c r="T444" i="42"/>
  <c r="H444" i="42"/>
  <c r="S444" i="42" s="1"/>
  <c r="G444" i="42"/>
  <c r="F444" i="42"/>
  <c r="U443" i="42"/>
  <c r="T443" i="42"/>
  <c r="H443" i="42"/>
  <c r="S443" i="42" s="1"/>
  <c r="F443" i="42"/>
  <c r="G443" i="42" s="1"/>
  <c r="U442" i="42"/>
  <c r="T442" i="42"/>
  <c r="H442" i="42"/>
  <c r="S442" i="42" s="1"/>
  <c r="F442" i="42"/>
  <c r="G442" i="42" s="1"/>
  <c r="U441" i="42"/>
  <c r="T441" i="42"/>
  <c r="H441" i="42"/>
  <c r="S441" i="42" s="1"/>
  <c r="G441" i="42"/>
  <c r="F441" i="42"/>
  <c r="U440" i="42"/>
  <c r="T440" i="42"/>
  <c r="H440" i="42"/>
  <c r="S440" i="42" s="1"/>
  <c r="G440" i="42"/>
  <c r="F440" i="42"/>
  <c r="U439" i="42"/>
  <c r="T439" i="42"/>
  <c r="H439" i="42"/>
  <c r="S439" i="42" s="1"/>
  <c r="F439" i="42"/>
  <c r="G439" i="42" s="1"/>
  <c r="U438" i="42"/>
  <c r="T438" i="42"/>
  <c r="H438" i="42"/>
  <c r="S438" i="42" s="1"/>
  <c r="G438" i="42"/>
  <c r="F438" i="42"/>
  <c r="U437" i="42"/>
  <c r="T437" i="42"/>
  <c r="H437" i="42"/>
  <c r="S437" i="42" s="1"/>
  <c r="G437" i="42"/>
  <c r="F437" i="42"/>
  <c r="U436" i="42"/>
  <c r="T436" i="42"/>
  <c r="H436" i="42"/>
  <c r="S436" i="42" s="1"/>
  <c r="G436" i="42"/>
  <c r="F436" i="42"/>
  <c r="U435" i="42"/>
  <c r="T435" i="42"/>
  <c r="H435" i="42"/>
  <c r="S435" i="42" s="1"/>
  <c r="F435" i="42"/>
  <c r="G435" i="42" s="1"/>
  <c r="U434" i="42"/>
  <c r="T434" i="42"/>
  <c r="H434" i="42"/>
  <c r="S434" i="42" s="1"/>
  <c r="F434" i="42"/>
  <c r="G434" i="42" s="1"/>
  <c r="U433" i="42"/>
  <c r="T433" i="42"/>
  <c r="S433" i="42"/>
  <c r="H433" i="42"/>
  <c r="G433" i="42"/>
  <c r="F433" i="42"/>
  <c r="U432" i="42"/>
  <c r="T432" i="42"/>
  <c r="H432" i="42"/>
  <c r="S432" i="42" s="1"/>
  <c r="F432" i="42"/>
  <c r="G432" i="42" s="1"/>
  <c r="U431" i="42"/>
  <c r="T431" i="42"/>
  <c r="H431" i="42"/>
  <c r="S431" i="42" s="1"/>
  <c r="F431" i="42"/>
  <c r="G431" i="42" s="1"/>
  <c r="U430" i="42"/>
  <c r="T430" i="42"/>
  <c r="H430" i="42"/>
  <c r="S430" i="42" s="1"/>
  <c r="G430" i="42"/>
  <c r="F430" i="42"/>
  <c r="U429" i="42"/>
  <c r="T429" i="42"/>
  <c r="H429" i="42"/>
  <c r="S429" i="42" s="1"/>
  <c r="G429" i="42"/>
  <c r="F429" i="42"/>
  <c r="U428" i="42"/>
  <c r="T428" i="42"/>
  <c r="H428" i="42"/>
  <c r="S428" i="42" s="1"/>
  <c r="F428" i="42"/>
  <c r="G428" i="42" s="1"/>
  <c r="U427" i="42"/>
  <c r="T427" i="42"/>
  <c r="H427" i="42"/>
  <c r="S427" i="42" s="1"/>
  <c r="F427" i="42"/>
  <c r="G427" i="42" s="1"/>
  <c r="U426" i="42"/>
  <c r="T426" i="42"/>
  <c r="H426" i="42"/>
  <c r="S426" i="42" s="1"/>
  <c r="G426" i="42"/>
  <c r="F426" i="42"/>
  <c r="U425" i="42"/>
  <c r="T425" i="42"/>
  <c r="H425" i="42"/>
  <c r="S425" i="42" s="1"/>
  <c r="F425" i="42"/>
  <c r="G425" i="42" s="1"/>
  <c r="U424" i="42"/>
  <c r="T424" i="42"/>
  <c r="H424" i="42"/>
  <c r="S424" i="42" s="1"/>
  <c r="G424" i="42"/>
  <c r="F424" i="42"/>
  <c r="U423" i="42"/>
  <c r="T423" i="42"/>
  <c r="H423" i="42"/>
  <c r="S423" i="42" s="1"/>
  <c r="G423" i="42"/>
  <c r="F423" i="42"/>
  <c r="U422" i="42"/>
  <c r="T422" i="42"/>
  <c r="H422" i="42"/>
  <c r="S422" i="42" s="1"/>
  <c r="F422" i="42"/>
  <c r="G422" i="42" s="1"/>
  <c r="U421" i="42"/>
  <c r="T421" i="42"/>
  <c r="H421" i="42"/>
  <c r="S421" i="42" s="1"/>
  <c r="F421" i="42"/>
  <c r="G421" i="42" s="1"/>
  <c r="U420" i="42"/>
  <c r="T420" i="42"/>
  <c r="S420" i="42"/>
  <c r="H420" i="42"/>
  <c r="F420" i="42"/>
  <c r="G420" i="42" s="1"/>
  <c r="U419" i="42"/>
  <c r="T419" i="42"/>
  <c r="H419" i="42"/>
  <c r="S419" i="42" s="1"/>
  <c r="G419" i="42"/>
  <c r="F419" i="42"/>
  <c r="U418" i="42"/>
  <c r="T418" i="42"/>
  <c r="H418" i="42"/>
  <c r="S418" i="42" s="1"/>
  <c r="G418" i="42"/>
  <c r="F418" i="42"/>
  <c r="U417" i="42"/>
  <c r="S417" i="42"/>
  <c r="U416" i="42"/>
  <c r="T416" i="42"/>
  <c r="H416" i="42"/>
  <c r="S416" i="42" s="1"/>
  <c r="G416" i="42"/>
  <c r="F416" i="42"/>
  <c r="U415" i="42"/>
  <c r="T415" i="42"/>
  <c r="H415" i="42"/>
  <c r="S415" i="42" s="1"/>
  <c r="G415" i="42"/>
  <c r="F415" i="42"/>
  <c r="U414" i="42"/>
  <c r="T414" i="42"/>
  <c r="H414" i="42"/>
  <c r="S414" i="42" s="1"/>
  <c r="F414" i="42"/>
  <c r="G414" i="42" s="1"/>
  <c r="U413" i="42"/>
  <c r="T413" i="42"/>
  <c r="H413" i="42"/>
  <c r="S413" i="42" s="1"/>
  <c r="G413" i="42"/>
  <c r="F413" i="42"/>
  <c r="U412" i="42"/>
  <c r="T412" i="42"/>
  <c r="H412" i="42"/>
  <c r="S412" i="42" s="1"/>
  <c r="F412" i="42"/>
  <c r="G412" i="42" s="1"/>
  <c r="U411" i="42"/>
  <c r="T411" i="42"/>
  <c r="H411" i="42"/>
  <c r="S411" i="42" s="1"/>
  <c r="F411" i="42"/>
  <c r="G411" i="42" s="1"/>
  <c r="U410" i="42"/>
  <c r="T410" i="42"/>
  <c r="H410" i="42"/>
  <c r="S410" i="42" s="1"/>
  <c r="G410" i="42"/>
  <c r="F410" i="42"/>
  <c r="U409" i="42"/>
  <c r="T409" i="42"/>
  <c r="H409" i="42"/>
  <c r="S409" i="42" s="1"/>
  <c r="G409" i="42"/>
  <c r="F409" i="42"/>
  <c r="U408" i="42"/>
  <c r="T408" i="42"/>
  <c r="H408" i="42"/>
  <c r="S408" i="42" s="1"/>
  <c r="F408" i="42"/>
  <c r="G408" i="42" s="1"/>
  <c r="U407" i="42"/>
  <c r="T407" i="42"/>
  <c r="H407" i="42"/>
  <c r="S407" i="42" s="1"/>
  <c r="F407" i="42"/>
  <c r="G407" i="42" s="1"/>
  <c r="U406" i="42"/>
  <c r="T406" i="42"/>
  <c r="S406" i="42"/>
  <c r="H406" i="42"/>
  <c r="G406" i="42"/>
  <c r="F406" i="42"/>
  <c r="U405" i="42"/>
  <c r="S405" i="42"/>
  <c r="U404" i="42"/>
  <c r="T404" i="42"/>
  <c r="H404" i="42"/>
  <c r="S404" i="42" s="1"/>
  <c r="F404" i="42"/>
  <c r="G404" i="42" s="1"/>
  <c r="U403" i="42"/>
  <c r="T403" i="42"/>
  <c r="H403" i="42"/>
  <c r="S403" i="42" s="1"/>
  <c r="G403" i="42"/>
  <c r="F403" i="42"/>
  <c r="U402" i="42"/>
  <c r="T402" i="42"/>
  <c r="H402" i="42"/>
  <c r="S402" i="42" s="1"/>
  <c r="F402" i="42"/>
  <c r="G402" i="42" s="1"/>
  <c r="U401" i="42"/>
  <c r="T401" i="42"/>
  <c r="H401" i="42"/>
  <c r="S401" i="42" s="1"/>
  <c r="G401" i="42"/>
  <c r="F401" i="42"/>
  <c r="U400" i="42"/>
  <c r="T400" i="42"/>
  <c r="H400" i="42"/>
  <c r="S400" i="42" s="1"/>
  <c r="G400" i="42"/>
  <c r="F400" i="42"/>
  <c r="U399" i="42"/>
  <c r="T399" i="42"/>
  <c r="H399" i="42"/>
  <c r="S399" i="42" s="1"/>
  <c r="G399" i="42"/>
  <c r="F399" i="42"/>
  <c r="U398" i="42"/>
  <c r="T398" i="42"/>
  <c r="H398" i="42"/>
  <c r="S398" i="42" s="1"/>
  <c r="F398" i="42"/>
  <c r="G398" i="42" s="1"/>
  <c r="U397" i="42"/>
  <c r="T397" i="42"/>
  <c r="H397" i="42"/>
  <c r="S397" i="42" s="1"/>
  <c r="F397" i="42"/>
  <c r="G397" i="42" s="1"/>
  <c r="U396" i="42"/>
  <c r="T396" i="42"/>
  <c r="H396" i="42"/>
  <c r="S396" i="42" s="1"/>
  <c r="G396" i="42"/>
  <c r="F396" i="42"/>
  <c r="U395" i="42"/>
  <c r="T395" i="42"/>
  <c r="H395" i="42"/>
  <c r="S395" i="42" s="1"/>
  <c r="F395" i="42"/>
  <c r="G395" i="42" s="1"/>
  <c r="U394" i="42"/>
  <c r="T394" i="42"/>
  <c r="H394" i="42"/>
  <c r="S394" i="42" s="1"/>
  <c r="G394" i="42"/>
  <c r="F394" i="42"/>
  <c r="U393" i="42"/>
  <c r="T393" i="42"/>
  <c r="H393" i="42"/>
  <c r="S393" i="42" s="1"/>
  <c r="G393" i="42"/>
  <c r="F393" i="42"/>
  <c r="U392" i="42"/>
  <c r="T392" i="42"/>
  <c r="H392" i="42"/>
  <c r="S392" i="42" s="1"/>
  <c r="G392" i="42"/>
  <c r="F392" i="42"/>
  <c r="U391" i="42"/>
  <c r="T391" i="42"/>
  <c r="H391" i="42"/>
  <c r="S391" i="42" s="1"/>
  <c r="F391" i="42"/>
  <c r="G391" i="42" s="1"/>
  <c r="U390" i="42"/>
  <c r="T390" i="42"/>
  <c r="H390" i="42"/>
  <c r="S390" i="42" s="1"/>
  <c r="F390" i="42"/>
  <c r="G390" i="42" s="1"/>
  <c r="U389" i="42"/>
  <c r="T389" i="42"/>
  <c r="H389" i="42"/>
  <c r="S389" i="42" s="1"/>
  <c r="G389" i="42"/>
  <c r="F389" i="42"/>
  <c r="U388" i="42"/>
  <c r="T388" i="42"/>
  <c r="H388" i="42"/>
  <c r="S388" i="42" s="1"/>
  <c r="F388" i="42"/>
  <c r="G388" i="42" s="1"/>
  <c r="U387" i="42"/>
  <c r="T387" i="42"/>
  <c r="H387" i="42"/>
  <c r="S387" i="42" s="1"/>
  <c r="G387" i="42"/>
  <c r="F387" i="42"/>
  <c r="U386" i="42"/>
  <c r="T386" i="42"/>
  <c r="H386" i="42"/>
  <c r="S386" i="42" s="1"/>
  <c r="G386" i="42"/>
  <c r="F386" i="42"/>
  <c r="U385" i="42"/>
  <c r="T385" i="42"/>
  <c r="H385" i="42"/>
  <c r="S385" i="42" s="1"/>
  <c r="G385" i="42"/>
  <c r="F385" i="42"/>
  <c r="U384" i="42"/>
  <c r="T384" i="42"/>
  <c r="H384" i="42"/>
  <c r="S384" i="42" s="1"/>
  <c r="F384" i="42"/>
  <c r="G384" i="42" s="1"/>
  <c r="U383" i="42"/>
  <c r="T383" i="42"/>
  <c r="H383" i="42"/>
  <c r="S383" i="42" s="1"/>
  <c r="F383" i="42"/>
  <c r="G383" i="42" s="1"/>
  <c r="U382" i="42"/>
  <c r="T382" i="42"/>
  <c r="H382" i="42"/>
  <c r="S382" i="42" s="1"/>
  <c r="G382" i="42"/>
  <c r="F382" i="42"/>
  <c r="U381" i="42"/>
  <c r="T381" i="42"/>
  <c r="H381" i="42"/>
  <c r="S381" i="42" s="1"/>
  <c r="F381" i="42"/>
  <c r="G381" i="42" s="1"/>
  <c r="U380" i="42"/>
  <c r="T380" i="42"/>
  <c r="H380" i="42"/>
  <c r="S380" i="42" s="1"/>
  <c r="G380" i="42"/>
  <c r="F380" i="42"/>
  <c r="U379" i="42"/>
  <c r="T379" i="42"/>
  <c r="H379" i="42"/>
  <c r="S379" i="42" s="1"/>
  <c r="G379" i="42"/>
  <c r="F379" i="42"/>
  <c r="U378" i="42"/>
  <c r="T378" i="42"/>
  <c r="H378" i="42"/>
  <c r="S378" i="42" s="1"/>
  <c r="G378" i="42"/>
  <c r="F378" i="42"/>
  <c r="U377" i="42"/>
  <c r="S377" i="42"/>
  <c r="U376" i="42"/>
  <c r="T376" i="42"/>
  <c r="H376" i="42"/>
  <c r="S376" i="42" s="1"/>
  <c r="G376" i="42"/>
  <c r="F376" i="42"/>
  <c r="U375" i="42"/>
  <c r="T375" i="42"/>
  <c r="H375" i="42"/>
  <c r="S375" i="42" s="1"/>
  <c r="G375" i="42"/>
  <c r="F375" i="42"/>
  <c r="U374" i="42"/>
  <c r="T374" i="42"/>
  <c r="H374" i="42"/>
  <c r="S374" i="42" s="1"/>
  <c r="F374" i="42"/>
  <c r="G374" i="42" s="1"/>
  <c r="U373" i="42"/>
  <c r="T373" i="42"/>
  <c r="H373" i="42"/>
  <c r="S373" i="42" s="1"/>
  <c r="F373" i="42"/>
  <c r="G373" i="42" s="1"/>
  <c r="U372" i="42"/>
  <c r="T372" i="42"/>
  <c r="H372" i="42"/>
  <c r="S372" i="42" s="1"/>
  <c r="G372" i="42"/>
  <c r="F372" i="42"/>
  <c r="U371" i="42"/>
  <c r="T371" i="42"/>
  <c r="H371" i="42"/>
  <c r="S371" i="42" s="1"/>
  <c r="F371" i="42"/>
  <c r="G371" i="42" s="1"/>
  <c r="U370" i="42"/>
  <c r="T370" i="42"/>
  <c r="H370" i="42"/>
  <c r="S370" i="42" s="1"/>
  <c r="G370" i="42"/>
  <c r="F370" i="42"/>
  <c r="U369" i="42"/>
  <c r="T369" i="42"/>
  <c r="H369" i="42"/>
  <c r="S369" i="42" s="1"/>
  <c r="G369" i="42"/>
  <c r="F369" i="42"/>
  <c r="U368" i="42"/>
  <c r="T368" i="42"/>
  <c r="H368" i="42"/>
  <c r="S368" i="42" s="1"/>
  <c r="G368" i="42"/>
  <c r="F368" i="42"/>
  <c r="U367" i="42"/>
  <c r="T367" i="42"/>
  <c r="H367" i="42"/>
  <c r="S367" i="42" s="1"/>
  <c r="F367" i="42"/>
  <c r="G367" i="42" s="1"/>
  <c r="U366" i="42"/>
  <c r="T366" i="42"/>
  <c r="H366" i="42"/>
  <c r="S366" i="42" s="1"/>
  <c r="F366" i="42"/>
  <c r="G366" i="42" s="1"/>
  <c r="U365" i="42"/>
  <c r="T365" i="42"/>
  <c r="H365" i="42"/>
  <c r="S365" i="42" s="1"/>
  <c r="G365" i="42"/>
  <c r="F365" i="42"/>
  <c r="U364" i="42"/>
  <c r="T364" i="42"/>
  <c r="H364" i="42"/>
  <c r="S364" i="42" s="1"/>
  <c r="F364" i="42"/>
  <c r="G364" i="42" s="1"/>
  <c r="U363" i="42"/>
  <c r="T363" i="42"/>
  <c r="H363" i="42"/>
  <c r="S363" i="42" s="1"/>
  <c r="G363" i="42"/>
  <c r="F363" i="42"/>
  <c r="U362" i="42"/>
  <c r="T362" i="42"/>
  <c r="H362" i="42"/>
  <c r="S362" i="42" s="1"/>
  <c r="G362" i="42"/>
  <c r="F362" i="42"/>
  <c r="U361" i="42"/>
  <c r="T361" i="42"/>
  <c r="H361" i="42"/>
  <c r="S361" i="42" s="1"/>
  <c r="G361" i="42"/>
  <c r="F361" i="42"/>
  <c r="U360" i="42"/>
  <c r="T360" i="42"/>
  <c r="H360" i="42"/>
  <c r="S360" i="42" s="1"/>
  <c r="F360" i="42"/>
  <c r="G360" i="42" s="1"/>
  <c r="U359" i="42"/>
  <c r="T359" i="42"/>
  <c r="H359" i="42"/>
  <c r="S359" i="42" s="1"/>
  <c r="F359" i="42"/>
  <c r="G359" i="42" s="1"/>
  <c r="U358" i="42"/>
  <c r="T358" i="42"/>
  <c r="H358" i="42"/>
  <c r="S358" i="42" s="1"/>
  <c r="G358" i="42"/>
  <c r="F358" i="42"/>
  <c r="U357" i="42"/>
  <c r="T357" i="42"/>
  <c r="H357" i="42"/>
  <c r="S357" i="42" s="1"/>
  <c r="F357" i="42"/>
  <c r="G357" i="42" s="1"/>
  <c r="U356" i="42"/>
  <c r="T356" i="42"/>
  <c r="H356" i="42"/>
  <c r="S356" i="42" s="1"/>
  <c r="G356" i="42"/>
  <c r="F356" i="42"/>
  <c r="U355" i="42"/>
  <c r="T355" i="42"/>
  <c r="H355" i="42"/>
  <c r="S355" i="42" s="1"/>
  <c r="G355" i="42"/>
  <c r="F355" i="42"/>
  <c r="U354" i="42"/>
  <c r="T354" i="42"/>
  <c r="H354" i="42"/>
  <c r="S354" i="42" s="1"/>
  <c r="G354" i="42"/>
  <c r="F354" i="42"/>
  <c r="U353" i="42"/>
  <c r="T353" i="42"/>
  <c r="H353" i="42"/>
  <c r="S353" i="42" s="1"/>
  <c r="F353" i="42"/>
  <c r="G353" i="42" s="1"/>
  <c r="U352" i="42"/>
  <c r="T352" i="42"/>
  <c r="H352" i="42"/>
  <c r="S352" i="42" s="1"/>
  <c r="F352" i="42"/>
  <c r="G352" i="42" s="1"/>
  <c r="U351" i="42"/>
  <c r="T351" i="42"/>
  <c r="H351" i="42"/>
  <c r="S351" i="42" s="1"/>
  <c r="G351" i="42"/>
  <c r="F351" i="42"/>
  <c r="U350" i="42"/>
  <c r="T350" i="42"/>
  <c r="H350" i="42"/>
  <c r="S350" i="42" s="1"/>
  <c r="F350" i="42"/>
  <c r="G350" i="42" s="1"/>
  <c r="U349" i="42"/>
  <c r="T349" i="42"/>
  <c r="H349" i="42"/>
  <c r="S349" i="42" s="1"/>
  <c r="G349" i="42"/>
  <c r="F349" i="42"/>
  <c r="U348" i="42"/>
  <c r="T348" i="42"/>
  <c r="H348" i="42"/>
  <c r="S348" i="42" s="1"/>
  <c r="G348" i="42"/>
  <c r="F348" i="42"/>
  <c r="U347" i="42"/>
  <c r="T347" i="42"/>
  <c r="H347" i="42"/>
  <c r="S347" i="42" s="1"/>
  <c r="G347" i="42"/>
  <c r="F347" i="42"/>
  <c r="U346" i="42"/>
  <c r="T346" i="42"/>
  <c r="H346" i="42"/>
  <c r="S346" i="42" s="1"/>
  <c r="F346" i="42"/>
  <c r="G346" i="42" s="1"/>
  <c r="U345" i="42"/>
  <c r="T345" i="42"/>
  <c r="H345" i="42"/>
  <c r="S345" i="42" s="1"/>
  <c r="F345" i="42"/>
  <c r="G345" i="42" s="1"/>
  <c r="U344" i="42"/>
  <c r="T344" i="42"/>
  <c r="H344" i="42"/>
  <c r="S344" i="42" s="1"/>
  <c r="G344" i="42"/>
  <c r="F344" i="42"/>
  <c r="U343" i="42"/>
  <c r="T343" i="42"/>
  <c r="H343" i="42"/>
  <c r="S343" i="42" s="1"/>
  <c r="F343" i="42"/>
  <c r="G343" i="42" s="1"/>
  <c r="U342" i="42"/>
  <c r="T342" i="42"/>
  <c r="H342" i="42"/>
  <c r="S342" i="42" s="1"/>
  <c r="G342" i="42"/>
  <c r="F342" i="42"/>
  <c r="U341" i="42"/>
  <c r="T341" i="42"/>
  <c r="H341" i="42"/>
  <c r="S341" i="42" s="1"/>
  <c r="G341" i="42"/>
  <c r="F341" i="42"/>
  <c r="U340" i="42"/>
  <c r="T340" i="42"/>
  <c r="H340" i="42"/>
  <c r="S340" i="42" s="1"/>
  <c r="G340" i="42"/>
  <c r="F340" i="42"/>
  <c r="U339" i="42"/>
  <c r="T339" i="42"/>
  <c r="H339" i="42"/>
  <c r="S339" i="42" s="1"/>
  <c r="F339" i="42"/>
  <c r="G339" i="42" s="1"/>
  <c r="U338" i="42"/>
  <c r="T338" i="42"/>
  <c r="H338" i="42"/>
  <c r="S338" i="42" s="1"/>
  <c r="F338" i="42"/>
  <c r="G338" i="42" s="1"/>
  <c r="U337" i="42"/>
  <c r="T337" i="42"/>
  <c r="H337" i="42"/>
  <c r="S337" i="42" s="1"/>
  <c r="G337" i="42"/>
  <c r="F337" i="42"/>
  <c r="U336" i="42"/>
  <c r="T336" i="42"/>
  <c r="H336" i="42"/>
  <c r="S336" i="42" s="1"/>
  <c r="F336" i="42"/>
  <c r="G336" i="42" s="1"/>
  <c r="U335" i="42"/>
  <c r="T335" i="42"/>
  <c r="H335" i="42"/>
  <c r="S335" i="42" s="1"/>
  <c r="G335" i="42"/>
  <c r="F335" i="42"/>
  <c r="U334" i="42"/>
  <c r="T334" i="42"/>
  <c r="H334" i="42"/>
  <c r="S334" i="42" s="1"/>
  <c r="G334" i="42"/>
  <c r="F334" i="42"/>
  <c r="U333" i="42"/>
  <c r="T333" i="42"/>
  <c r="H333" i="42"/>
  <c r="S333" i="42" s="1"/>
  <c r="G333" i="42"/>
  <c r="F333" i="42"/>
  <c r="U332" i="42"/>
  <c r="T332" i="42"/>
  <c r="H332" i="42"/>
  <c r="S332" i="42" s="1"/>
  <c r="F332" i="42"/>
  <c r="G332" i="42" s="1"/>
  <c r="U331" i="42"/>
  <c r="T331" i="42"/>
  <c r="H331" i="42"/>
  <c r="S331" i="42" s="1"/>
  <c r="F331" i="42"/>
  <c r="G331" i="42" s="1"/>
  <c r="U330" i="42"/>
  <c r="T330" i="42"/>
  <c r="H330" i="42"/>
  <c r="S330" i="42" s="1"/>
  <c r="G330" i="42"/>
  <c r="F330" i="42"/>
  <c r="U329" i="42"/>
  <c r="T329" i="42"/>
  <c r="H329" i="42"/>
  <c r="S329" i="42" s="1"/>
  <c r="F329" i="42"/>
  <c r="G329" i="42" s="1"/>
  <c r="U328" i="42"/>
  <c r="T328" i="42"/>
  <c r="H328" i="42"/>
  <c r="S328" i="42" s="1"/>
  <c r="G328" i="42"/>
  <c r="F328" i="42"/>
  <c r="U327" i="42"/>
  <c r="T327" i="42"/>
  <c r="H327" i="42"/>
  <c r="S327" i="42" s="1"/>
  <c r="G327" i="42"/>
  <c r="F327" i="42"/>
  <c r="U326" i="42"/>
  <c r="T326" i="42"/>
  <c r="H326" i="42"/>
  <c r="S326" i="42" s="1"/>
  <c r="G326" i="42"/>
  <c r="F326" i="42"/>
  <c r="U325" i="42"/>
  <c r="T325" i="42"/>
  <c r="H325" i="42"/>
  <c r="S325" i="42" s="1"/>
  <c r="F325" i="42"/>
  <c r="G325" i="42" s="1"/>
  <c r="U324" i="42"/>
  <c r="T324" i="42"/>
  <c r="H324" i="42"/>
  <c r="S324" i="42" s="1"/>
  <c r="F324" i="42"/>
  <c r="G324" i="42" s="1"/>
  <c r="U323" i="42"/>
  <c r="T323" i="42"/>
  <c r="H323" i="42"/>
  <c r="S323" i="42" s="1"/>
  <c r="G323" i="42"/>
  <c r="F323" i="42"/>
  <c r="U322" i="42"/>
  <c r="T322" i="42"/>
  <c r="H322" i="42"/>
  <c r="S322" i="42" s="1"/>
  <c r="F322" i="42"/>
  <c r="G322" i="42" s="1"/>
  <c r="U321" i="42"/>
  <c r="T321" i="42"/>
  <c r="H321" i="42"/>
  <c r="S321" i="42" s="1"/>
  <c r="G321" i="42"/>
  <c r="F321" i="42"/>
  <c r="U320" i="42"/>
  <c r="T320" i="42"/>
  <c r="H320" i="42"/>
  <c r="S320" i="42" s="1"/>
  <c r="G320" i="42"/>
  <c r="F320" i="42"/>
  <c r="U319" i="42"/>
  <c r="T319" i="42"/>
  <c r="H319" i="42"/>
  <c r="S319" i="42" s="1"/>
  <c r="G319" i="42"/>
  <c r="F319" i="42"/>
  <c r="U318" i="42"/>
  <c r="T318" i="42"/>
  <c r="H318" i="42"/>
  <c r="S318" i="42" s="1"/>
  <c r="G318" i="42"/>
  <c r="F318" i="42"/>
  <c r="U317" i="42"/>
  <c r="T317" i="42"/>
  <c r="H317" i="42"/>
  <c r="S317" i="42" s="1"/>
  <c r="F317" i="42"/>
  <c r="G317" i="42" s="1"/>
  <c r="U316" i="42"/>
  <c r="T316" i="42"/>
  <c r="H316" i="42"/>
  <c r="S316" i="42" s="1"/>
  <c r="G316" i="42"/>
  <c r="F316" i="42"/>
  <c r="U315" i="42"/>
  <c r="T315" i="42"/>
  <c r="H315" i="42"/>
  <c r="S315" i="42" s="1"/>
  <c r="F315" i="42"/>
  <c r="G315" i="42" s="1"/>
  <c r="U314" i="42"/>
  <c r="T314" i="42"/>
  <c r="H314" i="42"/>
  <c r="S314" i="42" s="1"/>
  <c r="G314" i="42"/>
  <c r="F314" i="42"/>
  <c r="U313" i="42"/>
  <c r="T313" i="42"/>
  <c r="H313" i="42"/>
  <c r="S313" i="42" s="1"/>
  <c r="G313" i="42"/>
  <c r="F313" i="42"/>
  <c r="U312" i="42"/>
  <c r="S312" i="42"/>
  <c r="U311" i="42"/>
  <c r="T311" i="42"/>
  <c r="H311" i="42"/>
  <c r="S311" i="42" s="1"/>
  <c r="G311" i="42"/>
  <c r="F311" i="42"/>
  <c r="U310" i="42"/>
  <c r="T310" i="42"/>
  <c r="H310" i="42"/>
  <c r="S310" i="42" s="1"/>
  <c r="G310" i="42"/>
  <c r="F310" i="42"/>
  <c r="U309" i="42"/>
  <c r="T309" i="42"/>
  <c r="H309" i="42"/>
  <c r="S309" i="42" s="1"/>
  <c r="G309" i="42"/>
  <c r="F309" i="42"/>
  <c r="U308" i="42"/>
  <c r="T308" i="42"/>
  <c r="H308" i="42"/>
  <c r="S308" i="42" s="1"/>
  <c r="G308" i="42"/>
  <c r="F308" i="42"/>
  <c r="U307" i="42"/>
  <c r="T307" i="42"/>
  <c r="H307" i="42"/>
  <c r="S307" i="42" s="1"/>
  <c r="F307" i="42"/>
  <c r="G307" i="42" s="1"/>
  <c r="U306" i="42"/>
  <c r="S306" i="42"/>
  <c r="U305" i="42"/>
  <c r="T305" i="42"/>
  <c r="H305" i="42"/>
  <c r="S305" i="42" s="1"/>
  <c r="G305" i="42"/>
  <c r="F305" i="42"/>
  <c r="U304" i="42"/>
  <c r="T304" i="42"/>
  <c r="H304" i="42"/>
  <c r="S304" i="42" s="1"/>
  <c r="G304" i="42"/>
  <c r="F304" i="42"/>
  <c r="U303" i="42"/>
  <c r="T303" i="42"/>
  <c r="H303" i="42"/>
  <c r="S303" i="42" s="1"/>
  <c r="G303" i="42"/>
  <c r="F303" i="42"/>
  <c r="U302" i="42"/>
  <c r="T302" i="42"/>
  <c r="H302" i="42"/>
  <c r="S302" i="42" s="1"/>
  <c r="F302" i="42"/>
  <c r="G302" i="42" s="1"/>
  <c r="U301" i="42"/>
  <c r="T301" i="42"/>
  <c r="H301" i="42"/>
  <c r="S301" i="42" s="1"/>
  <c r="G301" i="42"/>
  <c r="F301" i="42"/>
  <c r="U300" i="42"/>
  <c r="T300" i="42"/>
  <c r="S300" i="42"/>
  <c r="H300" i="42"/>
  <c r="G300" i="42"/>
  <c r="F300" i="42"/>
  <c r="U299" i="42"/>
  <c r="T299" i="42"/>
  <c r="H299" i="42"/>
  <c r="S299" i="42" s="1"/>
  <c r="G299" i="42"/>
  <c r="F299" i="42"/>
  <c r="U298" i="42"/>
  <c r="T298" i="42"/>
  <c r="H298" i="42"/>
  <c r="S298" i="42" s="1"/>
  <c r="G298" i="42"/>
  <c r="F298" i="42"/>
  <c r="U297" i="42"/>
  <c r="T297" i="42"/>
  <c r="H297" i="42"/>
  <c r="S297" i="42" s="1"/>
  <c r="F297" i="42"/>
  <c r="G297" i="42" s="1"/>
  <c r="U296" i="42"/>
  <c r="T296" i="42"/>
  <c r="H296" i="42"/>
  <c r="S296" i="42" s="1"/>
  <c r="G296" i="42"/>
  <c r="F296" i="42"/>
  <c r="U295" i="42"/>
  <c r="T295" i="42"/>
  <c r="H295" i="42"/>
  <c r="S295" i="42" s="1"/>
  <c r="F295" i="42"/>
  <c r="G295" i="42" s="1"/>
  <c r="U294" i="42"/>
  <c r="T294" i="42"/>
  <c r="H294" i="42"/>
  <c r="S294" i="42" s="1"/>
  <c r="G294" i="42"/>
  <c r="F294" i="42"/>
  <c r="U293" i="42"/>
  <c r="T293" i="42"/>
  <c r="H293" i="42"/>
  <c r="S293" i="42" s="1"/>
  <c r="G293" i="42"/>
  <c r="F293" i="42"/>
  <c r="U292" i="42"/>
  <c r="T292" i="42"/>
  <c r="H292" i="42"/>
  <c r="S292" i="42" s="1"/>
  <c r="G292" i="42"/>
  <c r="F292" i="42"/>
  <c r="S291" i="42"/>
  <c r="U290" i="42"/>
  <c r="T290" i="42"/>
  <c r="H290" i="42"/>
  <c r="S290" i="42" s="1"/>
  <c r="G290" i="42"/>
  <c r="F290" i="42"/>
  <c r="U289" i="42"/>
  <c r="T289" i="42"/>
  <c r="H289" i="42"/>
  <c r="S289" i="42" s="1"/>
  <c r="G289" i="42"/>
  <c r="F289" i="42"/>
  <c r="U288" i="42"/>
  <c r="T288" i="42"/>
  <c r="H288" i="42"/>
  <c r="S288" i="42" s="1"/>
  <c r="F288" i="42"/>
  <c r="G288" i="42" s="1"/>
  <c r="U287" i="42"/>
  <c r="T287" i="42"/>
  <c r="H287" i="42"/>
  <c r="S287" i="42" s="1"/>
  <c r="G287" i="42"/>
  <c r="F287" i="42"/>
  <c r="U286" i="42"/>
  <c r="T286" i="42"/>
  <c r="H286" i="42"/>
  <c r="S286" i="42" s="1"/>
  <c r="F286" i="42"/>
  <c r="G286" i="42" s="1"/>
  <c r="U285" i="42"/>
  <c r="T285" i="42"/>
  <c r="H285" i="42"/>
  <c r="S285" i="42" s="1"/>
  <c r="F285" i="42"/>
  <c r="G285" i="42" s="1"/>
  <c r="U284" i="42"/>
  <c r="T284" i="42"/>
  <c r="H284" i="42"/>
  <c r="S284" i="42" s="1"/>
  <c r="F284" i="42"/>
  <c r="G284" i="42" s="1"/>
  <c r="U283" i="42"/>
  <c r="T283" i="42"/>
  <c r="H283" i="42"/>
  <c r="S283" i="42" s="1"/>
  <c r="F283" i="42"/>
  <c r="G283" i="42" s="1"/>
  <c r="U282" i="42"/>
  <c r="T282" i="42"/>
  <c r="H282" i="42"/>
  <c r="S282" i="42" s="1"/>
  <c r="G282" i="42"/>
  <c r="F282" i="42"/>
  <c r="U281" i="42"/>
  <c r="T281" i="42"/>
  <c r="H281" i="42"/>
  <c r="S281" i="42" s="1"/>
  <c r="F281" i="42"/>
  <c r="G281" i="42" s="1"/>
  <c r="U280" i="42"/>
  <c r="T280" i="42"/>
  <c r="H280" i="42"/>
  <c r="S280" i="42" s="1"/>
  <c r="F280" i="42"/>
  <c r="G280" i="42" s="1"/>
  <c r="U279" i="42"/>
  <c r="T279" i="42"/>
  <c r="H279" i="42"/>
  <c r="S279" i="42" s="1"/>
  <c r="F279" i="42"/>
  <c r="G279" i="42" s="1"/>
  <c r="U278" i="42"/>
  <c r="T278" i="42"/>
  <c r="H278" i="42"/>
  <c r="S278" i="42" s="1"/>
  <c r="F278" i="42"/>
  <c r="G278" i="42" s="1"/>
  <c r="U277" i="42"/>
  <c r="T277" i="42"/>
  <c r="H277" i="42"/>
  <c r="S277" i="42" s="1"/>
  <c r="F277" i="42"/>
  <c r="G277" i="42" s="1"/>
  <c r="U276" i="42"/>
  <c r="T276" i="42"/>
  <c r="H276" i="42"/>
  <c r="S276" i="42" s="1"/>
  <c r="G276" i="42"/>
  <c r="F276" i="42"/>
  <c r="U275" i="42"/>
  <c r="T275" i="42"/>
  <c r="H275" i="42"/>
  <c r="S275" i="42" s="1"/>
  <c r="G275" i="42"/>
  <c r="F275" i="42"/>
  <c r="S274" i="42"/>
  <c r="U273" i="42"/>
  <c r="S273" i="42"/>
  <c r="H272" i="42"/>
  <c r="S272" i="42" s="1"/>
  <c r="G272" i="42"/>
  <c r="H271" i="42"/>
  <c r="S271" i="42" s="1"/>
  <c r="G271" i="42"/>
  <c r="H270" i="42"/>
  <c r="S270" i="42" s="1"/>
  <c r="G270" i="42"/>
  <c r="H269" i="42"/>
  <c r="S269" i="42" s="1"/>
  <c r="G269" i="42"/>
  <c r="H268" i="42"/>
  <c r="S268" i="42" s="1"/>
  <c r="G268" i="42"/>
  <c r="U267" i="42"/>
  <c r="T267" i="42"/>
  <c r="H267" i="42"/>
  <c r="S267" i="42" s="1"/>
  <c r="F267" i="42"/>
  <c r="G267" i="42" s="1"/>
  <c r="U266" i="42"/>
  <c r="T266" i="42"/>
  <c r="H266" i="42"/>
  <c r="S266" i="42" s="1"/>
  <c r="F266" i="42"/>
  <c r="G266" i="42" s="1"/>
  <c r="U265" i="42"/>
  <c r="T265" i="42"/>
  <c r="H265" i="42"/>
  <c r="S265" i="42" s="1"/>
  <c r="G265" i="42"/>
  <c r="F265" i="42"/>
  <c r="U264" i="42"/>
  <c r="T264" i="42"/>
  <c r="H264" i="42"/>
  <c r="S264" i="42" s="1"/>
  <c r="G264" i="42"/>
  <c r="F264" i="42"/>
  <c r="U263" i="42"/>
  <c r="T263" i="42"/>
  <c r="H263" i="42"/>
  <c r="S263" i="42" s="1"/>
  <c r="F263" i="42"/>
  <c r="G263" i="42" s="1"/>
  <c r="S262" i="42"/>
  <c r="H261" i="42"/>
  <c r="S261" i="42" s="1"/>
  <c r="G261" i="42"/>
  <c r="H260" i="42"/>
  <c r="S260" i="42" s="1"/>
  <c r="G260" i="42"/>
  <c r="H259" i="42"/>
  <c r="S259" i="42" s="1"/>
  <c r="G259" i="42"/>
  <c r="U258" i="42"/>
  <c r="T258" i="42"/>
  <c r="H258" i="42"/>
  <c r="S258" i="42" s="1"/>
  <c r="G258" i="42"/>
  <c r="F258" i="42"/>
  <c r="U257" i="42"/>
  <c r="T257" i="42"/>
  <c r="H257" i="42"/>
  <c r="S257" i="42" s="1"/>
  <c r="G257" i="42"/>
  <c r="F257" i="42"/>
  <c r="U256" i="42"/>
  <c r="T256" i="42"/>
  <c r="H256" i="42"/>
  <c r="S256" i="42" s="1"/>
  <c r="F256" i="42"/>
  <c r="G256" i="42" s="1"/>
  <c r="U255" i="42"/>
  <c r="T255" i="42"/>
  <c r="H255" i="42"/>
  <c r="S255" i="42" s="1"/>
  <c r="G255" i="42"/>
  <c r="F255" i="42"/>
  <c r="U254" i="42"/>
  <c r="T254" i="42"/>
  <c r="H254" i="42"/>
  <c r="S254" i="42" s="1"/>
  <c r="F254" i="42"/>
  <c r="G254" i="42" s="1"/>
  <c r="S253" i="42"/>
  <c r="U252" i="42"/>
  <c r="S252" i="42"/>
  <c r="U251" i="42"/>
  <c r="T251" i="42"/>
  <c r="H251" i="42"/>
  <c r="S251" i="42" s="1"/>
  <c r="F251" i="42"/>
  <c r="G251" i="42" s="1"/>
  <c r="U250" i="42"/>
  <c r="T250" i="42"/>
  <c r="H250" i="42"/>
  <c r="S250" i="42" s="1"/>
  <c r="G250" i="42"/>
  <c r="F250" i="42"/>
  <c r="H249" i="42"/>
  <c r="S249" i="42" s="1"/>
  <c r="G249" i="42"/>
  <c r="U248" i="42"/>
  <c r="T248" i="42"/>
  <c r="H248" i="42"/>
  <c r="S248" i="42" s="1"/>
  <c r="G248" i="42"/>
  <c r="F248" i="42"/>
  <c r="U247" i="42"/>
  <c r="T247" i="42"/>
  <c r="H247" i="42"/>
  <c r="S247" i="42" s="1"/>
  <c r="F247" i="42"/>
  <c r="G247" i="42" s="1"/>
  <c r="U246" i="42"/>
  <c r="S246" i="42"/>
  <c r="U245" i="42"/>
  <c r="T245" i="42"/>
  <c r="H245" i="42"/>
  <c r="S245" i="42" s="1"/>
  <c r="G245" i="42"/>
  <c r="F245" i="42"/>
  <c r="U244" i="42"/>
  <c r="T244" i="42"/>
  <c r="H244" i="42"/>
  <c r="S244" i="42" s="1"/>
  <c r="F244" i="42"/>
  <c r="G244" i="42" s="1"/>
  <c r="U243" i="42"/>
  <c r="T243" i="42"/>
  <c r="H243" i="42"/>
  <c r="S243" i="42" s="1"/>
  <c r="F243" i="42"/>
  <c r="G243" i="42" s="1"/>
  <c r="U242" i="42"/>
  <c r="T242" i="42"/>
  <c r="H242" i="42"/>
  <c r="S242" i="42" s="1"/>
  <c r="F242" i="42"/>
  <c r="G242" i="42" s="1"/>
  <c r="U241" i="42"/>
  <c r="T241" i="42"/>
  <c r="H241" i="42"/>
  <c r="S241" i="42" s="1"/>
  <c r="G241" i="42"/>
  <c r="F241" i="42"/>
  <c r="U240" i="42"/>
  <c r="T240" i="42"/>
  <c r="H240" i="42"/>
  <c r="S240" i="42" s="1"/>
  <c r="F240" i="42"/>
  <c r="G240" i="42" s="1"/>
  <c r="U239" i="42"/>
  <c r="T239" i="42"/>
  <c r="H239" i="42"/>
  <c r="S239" i="42" s="1"/>
  <c r="G239" i="42"/>
  <c r="F239" i="42"/>
  <c r="U238" i="42"/>
  <c r="S238" i="42"/>
  <c r="U237" i="42"/>
  <c r="T237" i="42"/>
  <c r="H237" i="42"/>
  <c r="S237" i="42" s="1"/>
  <c r="F237" i="42"/>
  <c r="G237" i="42" s="1"/>
  <c r="U236" i="42"/>
  <c r="T236" i="42"/>
  <c r="H236" i="42"/>
  <c r="S236" i="42" s="1"/>
  <c r="F236" i="42"/>
  <c r="G236" i="42" s="1"/>
  <c r="U235" i="42"/>
  <c r="T235" i="42"/>
  <c r="H235" i="42"/>
  <c r="S235" i="42" s="1"/>
  <c r="G235" i="42"/>
  <c r="F235" i="42"/>
  <c r="U234" i="42"/>
  <c r="T234" i="42"/>
  <c r="H234" i="42"/>
  <c r="S234" i="42" s="1"/>
  <c r="F234" i="42"/>
  <c r="G234" i="42" s="1"/>
  <c r="T233" i="42"/>
  <c r="H233" i="42"/>
  <c r="S233" i="42" s="1"/>
  <c r="G233" i="42"/>
  <c r="U232" i="42"/>
  <c r="T232" i="42"/>
  <c r="H232" i="42"/>
  <c r="S232" i="42" s="1"/>
  <c r="F232" i="42"/>
  <c r="G232" i="42" s="1"/>
  <c r="U231" i="42"/>
  <c r="T231" i="42"/>
  <c r="H231" i="42"/>
  <c r="S231" i="42" s="1"/>
  <c r="F231" i="42"/>
  <c r="G231" i="42" s="1"/>
  <c r="U230" i="42"/>
  <c r="T230" i="42"/>
  <c r="H230" i="42"/>
  <c r="S230" i="42" s="1"/>
  <c r="G230" i="42"/>
  <c r="F230" i="42"/>
  <c r="U229" i="42"/>
  <c r="T229" i="42"/>
  <c r="H229" i="42"/>
  <c r="S229" i="42" s="1"/>
  <c r="F229" i="42"/>
  <c r="G229" i="42" s="1"/>
  <c r="U228" i="42"/>
  <c r="T228" i="42"/>
  <c r="H228" i="42"/>
  <c r="S228" i="42" s="1"/>
  <c r="F228" i="42"/>
  <c r="G228" i="42" s="1"/>
  <c r="U227" i="42"/>
  <c r="T227" i="42"/>
  <c r="H227" i="42"/>
  <c r="S227" i="42" s="1"/>
  <c r="F227" i="42"/>
  <c r="G227" i="42" s="1"/>
  <c r="U226" i="42"/>
  <c r="T226" i="42"/>
  <c r="H226" i="42"/>
  <c r="S226" i="42" s="1"/>
  <c r="F226" i="42"/>
  <c r="G226" i="42" s="1"/>
  <c r="U225" i="42"/>
  <c r="T225" i="42"/>
  <c r="H225" i="42"/>
  <c r="S225" i="42" s="1"/>
  <c r="F225" i="42"/>
  <c r="G225" i="42" s="1"/>
  <c r="U224" i="42"/>
  <c r="T224" i="42"/>
  <c r="H224" i="42"/>
  <c r="S224" i="42" s="1"/>
  <c r="F224" i="42"/>
  <c r="G224" i="42" s="1"/>
  <c r="U223" i="42"/>
  <c r="T223" i="42"/>
  <c r="H223" i="42"/>
  <c r="S223" i="42" s="1"/>
  <c r="G223" i="42"/>
  <c r="F223" i="42"/>
  <c r="U222" i="42"/>
  <c r="T222" i="42"/>
  <c r="H222" i="42"/>
  <c r="S222" i="42" s="1"/>
  <c r="F222" i="42"/>
  <c r="G222" i="42" s="1"/>
  <c r="U221" i="42"/>
  <c r="T221" i="42"/>
  <c r="H221" i="42"/>
  <c r="S221" i="42" s="1"/>
  <c r="G221" i="42"/>
  <c r="F221" i="42"/>
  <c r="U220" i="42"/>
  <c r="T220" i="42"/>
  <c r="H220" i="42"/>
  <c r="S220" i="42" s="1"/>
  <c r="F220" i="42"/>
  <c r="G220" i="42" s="1"/>
  <c r="U219" i="42"/>
  <c r="T219" i="42"/>
  <c r="H219" i="42"/>
  <c r="S219" i="42" s="1"/>
  <c r="G219" i="42"/>
  <c r="F219" i="42"/>
  <c r="U218" i="42"/>
  <c r="S218" i="42"/>
  <c r="U217" i="42"/>
  <c r="T217" i="42"/>
  <c r="H217" i="42"/>
  <c r="S217" i="42" s="1"/>
  <c r="F217" i="42"/>
  <c r="G217" i="42" s="1"/>
  <c r="U216" i="42"/>
  <c r="T216" i="42"/>
  <c r="H216" i="42"/>
  <c r="S216" i="42" s="1"/>
  <c r="F216" i="42"/>
  <c r="G216" i="42" s="1"/>
  <c r="U215" i="42"/>
  <c r="T215" i="42"/>
  <c r="H215" i="42"/>
  <c r="S215" i="42" s="1"/>
  <c r="F215" i="42"/>
  <c r="G215" i="42" s="1"/>
  <c r="U214" i="42"/>
  <c r="T214" i="42"/>
  <c r="H214" i="42"/>
  <c r="S214" i="42" s="1"/>
  <c r="F214" i="42"/>
  <c r="G214" i="42" s="1"/>
  <c r="U213" i="42"/>
  <c r="S213" i="42"/>
  <c r="U212" i="42"/>
  <c r="T212" i="42"/>
  <c r="H212" i="42"/>
  <c r="S212" i="42" s="1"/>
  <c r="F212" i="42"/>
  <c r="G212" i="42" s="1"/>
  <c r="U211" i="42"/>
  <c r="T211" i="42"/>
  <c r="H211" i="42"/>
  <c r="S211" i="42" s="1"/>
  <c r="F211" i="42"/>
  <c r="G211" i="42" s="1"/>
  <c r="U210" i="42"/>
  <c r="T210" i="42"/>
  <c r="H210" i="42"/>
  <c r="S210" i="42" s="1"/>
  <c r="G210" i="42"/>
  <c r="F210" i="42"/>
  <c r="U209" i="42"/>
  <c r="T209" i="42"/>
  <c r="H209" i="42"/>
  <c r="S209" i="42" s="1"/>
  <c r="F209" i="42"/>
  <c r="G209" i="42" s="1"/>
  <c r="U208" i="42"/>
  <c r="T208" i="42"/>
  <c r="H208" i="42"/>
  <c r="S208" i="42" s="1"/>
  <c r="F208" i="42"/>
  <c r="G208" i="42" s="1"/>
  <c r="U207" i="42"/>
  <c r="T207" i="42"/>
  <c r="H207" i="42"/>
  <c r="S207" i="42" s="1"/>
  <c r="F207" i="42"/>
  <c r="G207" i="42" s="1"/>
  <c r="U206" i="42"/>
  <c r="T206" i="42"/>
  <c r="H206" i="42"/>
  <c r="S206" i="42" s="1"/>
  <c r="G206" i="42"/>
  <c r="F206" i="42"/>
  <c r="U205" i="42"/>
  <c r="T205" i="42"/>
  <c r="H205" i="42"/>
  <c r="S205" i="42" s="1"/>
  <c r="F205" i="42"/>
  <c r="G205" i="42" s="1"/>
  <c r="U204" i="42"/>
  <c r="T204" i="42"/>
  <c r="H204" i="42"/>
  <c r="S204" i="42" s="1"/>
  <c r="G204" i="42"/>
  <c r="F204" i="42"/>
  <c r="U203" i="42"/>
  <c r="T203" i="42"/>
  <c r="H203" i="42"/>
  <c r="S203" i="42" s="1"/>
  <c r="G203" i="42"/>
  <c r="F203" i="42"/>
  <c r="U202" i="42"/>
  <c r="T202" i="42"/>
  <c r="H202" i="42"/>
  <c r="S202" i="42" s="1"/>
  <c r="F202" i="42"/>
  <c r="G202" i="42" s="1"/>
  <c r="U201" i="42"/>
  <c r="T201" i="42"/>
  <c r="H201" i="42"/>
  <c r="S201" i="42" s="1"/>
  <c r="F201" i="42"/>
  <c r="G201" i="42" s="1"/>
  <c r="U200" i="42"/>
  <c r="T200" i="42"/>
  <c r="H200" i="42"/>
  <c r="S200" i="42" s="1"/>
  <c r="F200" i="42"/>
  <c r="G200" i="42" s="1"/>
  <c r="U199" i="42"/>
  <c r="T199" i="42"/>
  <c r="H199" i="42"/>
  <c r="S199" i="42" s="1"/>
  <c r="F199" i="42"/>
  <c r="G199" i="42" s="1"/>
  <c r="U198" i="42"/>
  <c r="T198" i="42"/>
  <c r="H198" i="42"/>
  <c r="S198" i="42" s="1"/>
  <c r="F198" i="42"/>
  <c r="G198" i="42" s="1"/>
  <c r="U197" i="42"/>
  <c r="T197" i="42"/>
  <c r="H197" i="42"/>
  <c r="S197" i="42" s="1"/>
  <c r="F197" i="42"/>
  <c r="G197" i="42" s="1"/>
  <c r="U196" i="42"/>
  <c r="T196" i="42"/>
  <c r="H196" i="42"/>
  <c r="S196" i="42" s="1"/>
  <c r="G196" i="42"/>
  <c r="F196" i="42"/>
  <c r="U195" i="42"/>
  <c r="T195" i="42"/>
  <c r="H195" i="42"/>
  <c r="S195" i="42" s="1"/>
  <c r="F195" i="42"/>
  <c r="G195" i="42" s="1"/>
  <c r="U194" i="42"/>
  <c r="T194" i="42"/>
  <c r="H194" i="42"/>
  <c r="S194" i="42" s="1"/>
  <c r="F194" i="42"/>
  <c r="G194" i="42" s="1"/>
  <c r="U193" i="42"/>
  <c r="T193" i="42"/>
  <c r="H193" i="42"/>
  <c r="S193" i="42" s="1"/>
  <c r="F193" i="42"/>
  <c r="G193" i="42" s="1"/>
  <c r="U192" i="42"/>
  <c r="T192" i="42"/>
  <c r="H192" i="42"/>
  <c r="S192" i="42" s="1"/>
  <c r="F192" i="42"/>
  <c r="G192" i="42" s="1"/>
  <c r="U191" i="42"/>
  <c r="T191" i="42"/>
  <c r="H191" i="42"/>
  <c r="S191" i="42" s="1"/>
  <c r="F191" i="42"/>
  <c r="G191" i="42" s="1"/>
  <c r="U190" i="42"/>
  <c r="T190" i="42"/>
  <c r="H190" i="42"/>
  <c r="S190" i="42" s="1"/>
  <c r="F190" i="42"/>
  <c r="G190" i="42" s="1"/>
  <c r="U189" i="42"/>
  <c r="T189" i="42"/>
  <c r="H189" i="42"/>
  <c r="S189" i="42" s="1"/>
  <c r="G189" i="42"/>
  <c r="F189" i="42"/>
  <c r="U188" i="42"/>
  <c r="T188" i="42"/>
  <c r="H188" i="42"/>
  <c r="S188" i="42" s="1"/>
  <c r="F188" i="42"/>
  <c r="G188" i="42" s="1"/>
  <c r="U187" i="42"/>
  <c r="T187" i="42"/>
  <c r="H187" i="42"/>
  <c r="S187" i="42" s="1"/>
  <c r="G187" i="42"/>
  <c r="F187" i="42"/>
  <c r="U186" i="42"/>
  <c r="T186" i="42"/>
  <c r="H186" i="42"/>
  <c r="S186" i="42" s="1"/>
  <c r="F186" i="42"/>
  <c r="G186" i="42" s="1"/>
  <c r="U185" i="42"/>
  <c r="T185" i="42"/>
  <c r="H185" i="42"/>
  <c r="S185" i="42" s="1"/>
  <c r="G185" i="42"/>
  <c r="F185" i="42"/>
  <c r="U184" i="42"/>
  <c r="T184" i="42"/>
  <c r="H184" i="42"/>
  <c r="S184" i="42" s="1"/>
  <c r="F184" i="42"/>
  <c r="G184" i="42" s="1"/>
  <c r="U183" i="42"/>
  <c r="S183" i="42"/>
  <c r="U182" i="42"/>
  <c r="T182" i="42"/>
  <c r="H182" i="42"/>
  <c r="S182" i="42" s="1"/>
  <c r="G182" i="42"/>
  <c r="F182" i="42"/>
  <c r="U181" i="42"/>
  <c r="T181" i="42"/>
  <c r="H181" i="42"/>
  <c r="S181" i="42" s="1"/>
  <c r="F181" i="42"/>
  <c r="G181" i="42" s="1"/>
  <c r="U180" i="42"/>
  <c r="T180" i="42"/>
  <c r="H180" i="42"/>
  <c r="S180" i="42" s="1"/>
  <c r="F180" i="42"/>
  <c r="G180" i="42" s="1"/>
  <c r="U179" i="42"/>
  <c r="T179" i="42"/>
  <c r="H179" i="42"/>
  <c r="S179" i="42" s="1"/>
  <c r="G179" i="42"/>
  <c r="F179" i="42"/>
  <c r="U178" i="42"/>
  <c r="T178" i="42"/>
  <c r="H178" i="42"/>
  <c r="S178" i="42" s="1"/>
  <c r="F178" i="42"/>
  <c r="G178" i="42" s="1"/>
  <c r="U177" i="42"/>
  <c r="T177" i="42"/>
  <c r="H177" i="42"/>
  <c r="S177" i="42" s="1"/>
  <c r="F177" i="42"/>
  <c r="G177" i="42" s="1"/>
  <c r="U176" i="42"/>
  <c r="T176" i="42"/>
  <c r="H176" i="42"/>
  <c r="S176" i="42" s="1"/>
  <c r="F176" i="42"/>
  <c r="G176" i="42" s="1"/>
  <c r="U175" i="42"/>
  <c r="T175" i="42"/>
  <c r="H175" i="42"/>
  <c r="S175" i="42" s="1"/>
  <c r="F175" i="42"/>
  <c r="G175" i="42" s="1"/>
  <c r="U174" i="42"/>
  <c r="T174" i="42"/>
  <c r="S174" i="42"/>
  <c r="H174" i="42"/>
  <c r="F174" i="42"/>
  <c r="G174" i="42" s="1"/>
  <c r="U173" i="42"/>
  <c r="T173" i="42"/>
  <c r="H173" i="42"/>
  <c r="S173" i="42" s="1"/>
  <c r="G173" i="42"/>
  <c r="F173" i="42"/>
  <c r="U172" i="42"/>
  <c r="T172" i="42"/>
  <c r="H172" i="42"/>
  <c r="S172" i="42" s="1"/>
  <c r="G172" i="42"/>
  <c r="F172" i="42"/>
  <c r="U171" i="42"/>
  <c r="T171" i="42"/>
  <c r="H171" i="42"/>
  <c r="S171" i="42" s="1"/>
  <c r="F171" i="42"/>
  <c r="G171" i="42" s="1"/>
  <c r="U170" i="42"/>
  <c r="T170" i="42"/>
  <c r="H170" i="42"/>
  <c r="S170" i="42" s="1"/>
  <c r="F170" i="42"/>
  <c r="G170" i="42" s="1"/>
  <c r="U169" i="42"/>
  <c r="T169" i="42"/>
  <c r="H169" i="42"/>
  <c r="S169" i="42" s="1"/>
  <c r="F169" i="42"/>
  <c r="G169" i="42" s="1"/>
  <c r="U168" i="42"/>
  <c r="T168" i="42"/>
  <c r="H168" i="42"/>
  <c r="S168" i="42" s="1"/>
  <c r="G168" i="42"/>
  <c r="F168" i="42"/>
  <c r="U167" i="42"/>
  <c r="T167" i="42"/>
  <c r="H167" i="42"/>
  <c r="S167" i="42" s="1"/>
  <c r="F167" i="42"/>
  <c r="G167" i="42" s="1"/>
  <c r="U166" i="42"/>
  <c r="T166" i="42"/>
  <c r="H166" i="42"/>
  <c r="S166" i="42" s="1"/>
  <c r="F166" i="42"/>
  <c r="G166" i="42" s="1"/>
  <c r="U165" i="42"/>
  <c r="T165" i="42"/>
  <c r="H165" i="42"/>
  <c r="S165" i="42" s="1"/>
  <c r="G165" i="42"/>
  <c r="F165" i="42"/>
  <c r="U164" i="42"/>
  <c r="T164" i="42"/>
  <c r="H164" i="42"/>
  <c r="S164" i="42" s="1"/>
  <c r="F164" i="42"/>
  <c r="G164" i="42" s="1"/>
  <c r="U163" i="42"/>
  <c r="T163" i="42"/>
  <c r="H163" i="42"/>
  <c r="S163" i="42" s="1"/>
  <c r="F163" i="42"/>
  <c r="G163" i="42" s="1"/>
  <c r="U162" i="42"/>
  <c r="T162" i="42"/>
  <c r="H162" i="42"/>
  <c r="S162" i="42" s="1"/>
  <c r="F162" i="42"/>
  <c r="G162" i="42" s="1"/>
  <c r="U161" i="42"/>
  <c r="T161" i="42"/>
  <c r="H161" i="42"/>
  <c r="S161" i="42" s="1"/>
  <c r="F161" i="42"/>
  <c r="G161" i="42" s="1"/>
  <c r="U160" i="42"/>
  <c r="T160" i="42"/>
  <c r="H160" i="42"/>
  <c r="S160" i="42" s="1"/>
  <c r="F160" i="42"/>
  <c r="G160" i="42" s="1"/>
  <c r="U159" i="42"/>
  <c r="T159" i="42"/>
  <c r="H159" i="42"/>
  <c r="S159" i="42" s="1"/>
  <c r="F159" i="42"/>
  <c r="G159" i="42" s="1"/>
  <c r="U158" i="42"/>
  <c r="T158" i="42"/>
  <c r="H158" i="42"/>
  <c r="S158" i="42" s="1"/>
  <c r="G158" i="42"/>
  <c r="F158" i="42"/>
  <c r="U157" i="42"/>
  <c r="T157" i="42"/>
  <c r="H157" i="42"/>
  <c r="S157" i="42" s="1"/>
  <c r="F157" i="42"/>
  <c r="G157" i="42" s="1"/>
  <c r="U156" i="42"/>
  <c r="T156" i="42"/>
  <c r="H156" i="42"/>
  <c r="S156" i="42" s="1"/>
  <c r="F156" i="42"/>
  <c r="G156" i="42" s="1"/>
  <c r="U155" i="42"/>
  <c r="T155" i="42"/>
  <c r="H155" i="42"/>
  <c r="S155" i="42" s="1"/>
  <c r="F155" i="42"/>
  <c r="G155" i="42" s="1"/>
  <c r="U154" i="42"/>
  <c r="T154" i="42"/>
  <c r="H154" i="42"/>
  <c r="S154" i="42" s="1"/>
  <c r="G154" i="42"/>
  <c r="F154" i="42"/>
  <c r="U153" i="42"/>
  <c r="T153" i="42"/>
  <c r="H153" i="42"/>
  <c r="S153" i="42" s="1"/>
  <c r="F153" i="42"/>
  <c r="G153" i="42" s="1"/>
  <c r="U152" i="42"/>
  <c r="T152" i="42"/>
  <c r="H152" i="42"/>
  <c r="S152" i="42" s="1"/>
  <c r="F152" i="42"/>
  <c r="G152" i="42" s="1"/>
  <c r="U151" i="42"/>
  <c r="T151" i="42"/>
  <c r="H151" i="42"/>
  <c r="S151" i="42" s="1"/>
  <c r="G151" i="42"/>
  <c r="F151" i="42"/>
  <c r="U150" i="42"/>
  <c r="T150" i="42"/>
  <c r="H150" i="42"/>
  <c r="S150" i="42" s="1"/>
  <c r="F150" i="42"/>
  <c r="G150" i="42" s="1"/>
  <c r="U149" i="42"/>
  <c r="T149" i="42"/>
  <c r="H149" i="42"/>
  <c r="S149" i="42" s="1"/>
  <c r="G149" i="42"/>
  <c r="F149" i="42"/>
  <c r="U148" i="42"/>
  <c r="T148" i="42"/>
  <c r="H148" i="42"/>
  <c r="S148" i="42" s="1"/>
  <c r="F148" i="42"/>
  <c r="G148" i="42" s="1"/>
  <c r="U147" i="42"/>
  <c r="T147" i="42"/>
  <c r="H147" i="42"/>
  <c r="S147" i="42" s="1"/>
  <c r="F147" i="42"/>
  <c r="G147" i="42" s="1"/>
  <c r="U146" i="42"/>
  <c r="T146" i="42"/>
  <c r="H146" i="42"/>
  <c r="S146" i="42" s="1"/>
  <c r="F146" i="42"/>
  <c r="G146" i="42" s="1"/>
  <c r="U145" i="42"/>
  <c r="T145" i="42"/>
  <c r="H145" i="42"/>
  <c r="S145" i="42" s="1"/>
  <c r="F145" i="42"/>
  <c r="G145" i="42" s="1"/>
  <c r="U144" i="42"/>
  <c r="T144" i="42"/>
  <c r="H144" i="42"/>
  <c r="S144" i="42" s="1"/>
  <c r="G144" i="42"/>
  <c r="F144" i="42"/>
  <c r="U143" i="42"/>
  <c r="T143" i="42"/>
  <c r="H143" i="42"/>
  <c r="S143" i="42" s="1"/>
  <c r="F143" i="42"/>
  <c r="G143" i="42" s="1"/>
  <c r="U142" i="42"/>
  <c r="T142" i="42"/>
  <c r="H142" i="42"/>
  <c r="S142" i="42" s="1"/>
  <c r="G142" i="42"/>
  <c r="F142" i="42"/>
  <c r="U141" i="42"/>
  <c r="T141" i="42"/>
  <c r="H141" i="42"/>
  <c r="S141" i="42" s="1"/>
  <c r="F141" i="42"/>
  <c r="G141" i="42" s="1"/>
  <c r="U140" i="42"/>
  <c r="T140" i="42"/>
  <c r="H140" i="42"/>
  <c r="S140" i="42" s="1"/>
  <c r="F140" i="42"/>
  <c r="G140" i="42" s="1"/>
  <c r="U139" i="42"/>
  <c r="T139" i="42"/>
  <c r="H139" i="42"/>
  <c r="S139" i="42" s="1"/>
  <c r="F139" i="42"/>
  <c r="G139" i="42" s="1"/>
  <c r="U138" i="42"/>
  <c r="T138" i="42"/>
  <c r="H138" i="42"/>
  <c r="S138" i="42" s="1"/>
  <c r="G138" i="42"/>
  <c r="F138" i="42"/>
  <c r="U137" i="42"/>
  <c r="T137" i="42"/>
  <c r="H137" i="42"/>
  <c r="S137" i="42" s="1"/>
  <c r="G137" i="42"/>
  <c r="F137" i="42"/>
  <c r="U136" i="42"/>
  <c r="T136" i="42"/>
  <c r="H136" i="42"/>
  <c r="S136" i="42" s="1"/>
  <c r="F136" i="42"/>
  <c r="G136" i="42" s="1"/>
  <c r="U135" i="42"/>
  <c r="T135" i="42"/>
  <c r="H135" i="42"/>
  <c r="S135" i="42" s="1"/>
  <c r="G135" i="42"/>
  <c r="F135" i="42"/>
  <c r="U134" i="42"/>
  <c r="T134" i="42"/>
  <c r="H134" i="42"/>
  <c r="S134" i="42" s="1"/>
  <c r="F134" i="42"/>
  <c r="G134" i="42" s="1"/>
  <c r="U133" i="42"/>
  <c r="T133" i="42"/>
  <c r="H133" i="42"/>
  <c r="S133" i="42" s="1"/>
  <c r="F133" i="42"/>
  <c r="G133" i="42" s="1"/>
  <c r="U132" i="42"/>
  <c r="T132" i="42"/>
  <c r="H132" i="42"/>
  <c r="S132" i="42" s="1"/>
  <c r="F132" i="42"/>
  <c r="G132" i="42" s="1"/>
  <c r="U131" i="42"/>
  <c r="T131" i="42"/>
  <c r="H131" i="42"/>
  <c r="S131" i="42" s="1"/>
  <c r="F131" i="42"/>
  <c r="G131" i="42" s="1"/>
  <c r="U130" i="42"/>
  <c r="T130" i="42"/>
  <c r="H130" i="42"/>
  <c r="S130" i="42" s="1"/>
  <c r="G130" i="42"/>
  <c r="F130" i="42"/>
  <c r="U129" i="42"/>
  <c r="T129" i="42"/>
  <c r="H129" i="42"/>
  <c r="S129" i="42" s="1"/>
  <c r="F129" i="42"/>
  <c r="G129" i="42" s="1"/>
  <c r="U128" i="42"/>
  <c r="T128" i="42"/>
  <c r="H128" i="42"/>
  <c r="S128" i="42" s="1"/>
  <c r="G128" i="42"/>
  <c r="F128" i="42"/>
  <c r="U127" i="42"/>
  <c r="T127" i="42"/>
  <c r="H127" i="42"/>
  <c r="S127" i="42" s="1"/>
  <c r="F127" i="42"/>
  <c r="G127" i="42" s="1"/>
  <c r="U126" i="42"/>
  <c r="T126" i="42"/>
  <c r="H126" i="42"/>
  <c r="S126" i="42" s="1"/>
  <c r="F126" i="42"/>
  <c r="G126" i="42" s="1"/>
  <c r="U125" i="42"/>
  <c r="T125" i="42"/>
  <c r="H125" i="42"/>
  <c r="S125" i="42" s="1"/>
  <c r="F125" i="42"/>
  <c r="G125" i="42" s="1"/>
  <c r="U124" i="42"/>
  <c r="T124" i="42"/>
  <c r="H124" i="42"/>
  <c r="S124" i="42" s="1"/>
  <c r="G124" i="42"/>
  <c r="F124" i="42"/>
  <c r="U123" i="42"/>
  <c r="T123" i="42"/>
  <c r="H123" i="42"/>
  <c r="S123" i="42" s="1"/>
  <c r="G123" i="42"/>
  <c r="F123" i="42"/>
  <c r="U122" i="42"/>
  <c r="T122" i="42"/>
  <c r="H122" i="42"/>
  <c r="S122" i="42" s="1"/>
  <c r="F122" i="42"/>
  <c r="G122" i="42" s="1"/>
  <c r="U121" i="42"/>
  <c r="T121" i="42"/>
  <c r="H121" i="42"/>
  <c r="S121" i="42" s="1"/>
  <c r="F121" i="42"/>
  <c r="G121" i="42" s="1"/>
  <c r="U120" i="42"/>
  <c r="T120" i="42"/>
  <c r="H120" i="42"/>
  <c r="S120" i="42" s="1"/>
  <c r="F120" i="42"/>
  <c r="G120" i="42" s="1"/>
  <c r="U119" i="42"/>
  <c r="T119" i="42"/>
  <c r="H119" i="42"/>
  <c r="S119" i="42" s="1"/>
  <c r="G119" i="42"/>
  <c r="F119" i="42"/>
  <c r="U118" i="42"/>
  <c r="T118" i="42"/>
  <c r="H118" i="42"/>
  <c r="S118" i="42" s="1"/>
  <c r="F118" i="42"/>
  <c r="G118" i="42" s="1"/>
  <c r="U117" i="42"/>
  <c r="T117" i="42"/>
  <c r="H117" i="42"/>
  <c r="S117" i="42" s="1"/>
  <c r="F117" i="42"/>
  <c r="G117" i="42" s="1"/>
  <c r="U116" i="42"/>
  <c r="T116" i="42"/>
  <c r="H116" i="42"/>
  <c r="S116" i="42" s="1"/>
  <c r="G116" i="42"/>
  <c r="F116" i="42"/>
  <c r="U115" i="42"/>
  <c r="T115" i="42"/>
  <c r="H115" i="42"/>
  <c r="S115" i="42" s="1"/>
  <c r="F115" i="42"/>
  <c r="G115" i="42" s="1"/>
  <c r="U114" i="42"/>
  <c r="T114" i="42"/>
  <c r="H114" i="42"/>
  <c r="S114" i="42" s="1"/>
  <c r="G114" i="42"/>
  <c r="F114" i="42"/>
  <c r="U113" i="42"/>
  <c r="T113" i="42"/>
  <c r="H113" i="42"/>
  <c r="S113" i="42" s="1"/>
  <c r="F113" i="42"/>
  <c r="G113" i="42" s="1"/>
  <c r="U112" i="42"/>
  <c r="T112" i="42"/>
  <c r="H112" i="42"/>
  <c r="S112" i="42" s="1"/>
  <c r="G112" i="42"/>
  <c r="F112" i="42"/>
  <c r="U111" i="42"/>
  <c r="T111" i="42"/>
  <c r="H111" i="42"/>
  <c r="S111" i="42" s="1"/>
  <c r="F111" i="42"/>
  <c r="G111" i="42" s="1"/>
  <c r="U110" i="42"/>
  <c r="T110" i="42"/>
  <c r="H110" i="42"/>
  <c r="S110" i="42" s="1"/>
  <c r="F110" i="42"/>
  <c r="G110" i="42" s="1"/>
  <c r="U109" i="42"/>
  <c r="T109" i="42"/>
  <c r="H109" i="42"/>
  <c r="S109" i="42" s="1"/>
  <c r="G109" i="42"/>
  <c r="F109" i="42"/>
  <c r="U108" i="42"/>
  <c r="T108" i="42"/>
  <c r="H108" i="42"/>
  <c r="S108" i="42" s="1"/>
  <c r="F108" i="42"/>
  <c r="G108" i="42" s="1"/>
  <c r="U107" i="42"/>
  <c r="S107" i="42"/>
  <c r="U106" i="42"/>
  <c r="T106" i="42"/>
  <c r="H106" i="42"/>
  <c r="S106" i="42" s="1"/>
  <c r="G106" i="42"/>
  <c r="F106" i="42"/>
  <c r="U105" i="42"/>
  <c r="T105" i="42"/>
  <c r="H105" i="42"/>
  <c r="S105" i="42" s="1"/>
  <c r="F105" i="42"/>
  <c r="G105" i="42" s="1"/>
  <c r="U104" i="42"/>
  <c r="T104" i="42"/>
  <c r="H104" i="42"/>
  <c r="S104" i="42" s="1"/>
  <c r="F104" i="42"/>
  <c r="G104" i="42" s="1"/>
  <c r="U103" i="42"/>
  <c r="T103" i="42"/>
  <c r="H103" i="42"/>
  <c r="S103" i="42" s="1"/>
  <c r="F103" i="42"/>
  <c r="G103" i="42" s="1"/>
  <c r="U102" i="42"/>
  <c r="T102" i="42"/>
  <c r="H102" i="42"/>
  <c r="S102" i="42" s="1"/>
  <c r="F102" i="42"/>
  <c r="G102" i="42" s="1"/>
  <c r="U101" i="42"/>
  <c r="T101" i="42"/>
  <c r="H101" i="42"/>
  <c r="S101" i="42" s="1"/>
  <c r="F101" i="42"/>
  <c r="G101" i="42" s="1"/>
  <c r="U100" i="42"/>
  <c r="T100" i="42"/>
  <c r="H100" i="42"/>
  <c r="S100" i="42" s="1"/>
  <c r="G100" i="42"/>
  <c r="F100" i="42"/>
  <c r="U99" i="42"/>
  <c r="T99" i="42"/>
  <c r="H99" i="42"/>
  <c r="S99" i="42" s="1"/>
  <c r="G99" i="42"/>
  <c r="F99" i="42"/>
  <c r="U98" i="42"/>
  <c r="T98" i="42"/>
  <c r="H98" i="42"/>
  <c r="S98" i="42" s="1"/>
  <c r="F98" i="42"/>
  <c r="G98" i="42" s="1"/>
  <c r="U97" i="42"/>
  <c r="T97" i="42"/>
  <c r="H97" i="42"/>
  <c r="S97" i="42" s="1"/>
  <c r="G97" i="42"/>
  <c r="F97" i="42"/>
  <c r="U96" i="42"/>
  <c r="T96" i="42"/>
  <c r="H96" i="42"/>
  <c r="S96" i="42" s="1"/>
  <c r="F96" i="42"/>
  <c r="G96" i="42" s="1"/>
  <c r="U95" i="42"/>
  <c r="T95" i="42"/>
  <c r="H95" i="42"/>
  <c r="S95" i="42" s="1"/>
  <c r="G95" i="42"/>
  <c r="F95" i="42"/>
  <c r="U94" i="42"/>
  <c r="T94" i="42"/>
  <c r="H94" i="42"/>
  <c r="S94" i="42" s="1"/>
  <c r="G94" i="42"/>
  <c r="F94" i="42"/>
  <c r="U93" i="42"/>
  <c r="T93" i="42"/>
  <c r="H93" i="42"/>
  <c r="S93" i="42" s="1"/>
  <c r="F93" i="42"/>
  <c r="G93" i="42" s="1"/>
  <c r="U92" i="42"/>
  <c r="S92" i="42"/>
  <c r="U91" i="42"/>
  <c r="T91" i="42"/>
  <c r="H91" i="42"/>
  <c r="S91" i="42" s="1"/>
  <c r="F91" i="42"/>
  <c r="G91" i="42" s="1"/>
  <c r="U90" i="42"/>
  <c r="T90" i="42"/>
  <c r="H90" i="42"/>
  <c r="S90" i="42" s="1"/>
  <c r="F90" i="42"/>
  <c r="G90" i="42" s="1"/>
  <c r="U89" i="42"/>
  <c r="T89" i="42"/>
  <c r="H89" i="42"/>
  <c r="S89" i="42" s="1"/>
  <c r="G89" i="42"/>
  <c r="F89" i="42"/>
  <c r="U88" i="42"/>
  <c r="T88" i="42"/>
  <c r="H88" i="42"/>
  <c r="S88" i="42" s="1"/>
  <c r="F88" i="42"/>
  <c r="G88" i="42" s="1"/>
  <c r="U87" i="42"/>
  <c r="T87" i="42"/>
  <c r="H87" i="42"/>
  <c r="S87" i="42" s="1"/>
  <c r="F87" i="42"/>
  <c r="G87" i="42" s="1"/>
  <c r="U86" i="42"/>
  <c r="T86" i="42"/>
  <c r="H86" i="42"/>
  <c r="S86" i="42" s="1"/>
  <c r="F86" i="42"/>
  <c r="G86" i="42" s="1"/>
  <c r="U85" i="42"/>
  <c r="T85" i="42"/>
  <c r="H85" i="42"/>
  <c r="S85" i="42" s="1"/>
  <c r="G85" i="42"/>
  <c r="F85" i="42"/>
  <c r="U84" i="42"/>
  <c r="S84" i="42"/>
  <c r="U83" i="42"/>
  <c r="T83" i="42"/>
  <c r="H83" i="42"/>
  <c r="S83" i="42" s="1"/>
  <c r="F83" i="42"/>
  <c r="G83" i="42" s="1"/>
  <c r="U82" i="42"/>
  <c r="T82" i="42"/>
  <c r="H82" i="42"/>
  <c r="S82" i="42" s="1"/>
  <c r="F82" i="42"/>
  <c r="G82" i="42" s="1"/>
  <c r="U81" i="42"/>
  <c r="T81" i="42"/>
  <c r="H81" i="42"/>
  <c r="S81" i="42" s="1"/>
  <c r="F81" i="42"/>
  <c r="G81" i="42" s="1"/>
  <c r="U80" i="42"/>
  <c r="T80" i="42"/>
  <c r="H80" i="42"/>
  <c r="S80" i="42" s="1"/>
  <c r="F80" i="42"/>
  <c r="G80" i="42" s="1"/>
  <c r="U79" i="42"/>
  <c r="T79" i="42"/>
  <c r="H79" i="42"/>
  <c r="S79" i="42" s="1"/>
  <c r="G79" i="42"/>
  <c r="F79" i="42"/>
  <c r="U78" i="42"/>
  <c r="T78" i="42"/>
  <c r="H78" i="42"/>
  <c r="S78" i="42" s="1"/>
  <c r="F78" i="42"/>
  <c r="G78" i="42" s="1"/>
  <c r="U77" i="42"/>
  <c r="T77" i="42"/>
  <c r="H77" i="42"/>
  <c r="S77" i="42" s="1"/>
  <c r="G77" i="42"/>
  <c r="F77" i="42"/>
  <c r="U76" i="42"/>
  <c r="T76" i="42"/>
  <c r="H76" i="42"/>
  <c r="S76" i="42" s="1"/>
  <c r="F76" i="42"/>
  <c r="G76" i="42" s="1"/>
  <c r="U75" i="42"/>
  <c r="T75" i="42"/>
  <c r="H75" i="42"/>
  <c r="S75" i="42" s="1"/>
  <c r="F75" i="42"/>
  <c r="G75" i="42" s="1"/>
  <c r="U74" i="42"/>
  <c r="T74" i="42"/>
  <c r="H74" i="42"/>
  <c r="S74" i="42" s="1"/>
  <c r="F74" i="42"/>
  <c r="G74" i="42" s="1"/>
  <c r="U73" i="42"/>
  <c r="T73" i="42"/>
  <c r="H73" i="42"/>
  <c r="S73" i="42" s="1"/>
  <c r="F73" i="42"/>
  <c r="G73" i="42" s="1"/>
  <c r="U72" i="42"/>
  <c r="T72" i="42"/>
  <c r="H72" i="42"/>
  <c r="S72" i="42" s="1"/>
  <c r="G72" i="42"/>
  <c r="F72" i="42"/>
  <c r="U71" i="42"/>
  <c r="T71" i="42"/>
  <c r="H71" i="42"/>
  <c r="S71" i="42" s="1"/>
  <c r="F71" i="42"/>
  <c r="G71" i="42" s="1"/>
  <c r="U70" i="42"/>
  <c r="T70" i="42"/>
  <c r="H70" i="42"/>
  <c r="S70" i="42" s="1"/>
  <c r="F70" i="42"/>
  <c r="G70" i="42" s="1"/>
  <c r="U69" i="42"/>
  <c r="T69" i="42"/>
  <c r="H69" i="42"/>
  <c r="S69" i="42" s="1"/>
  <c r="F69" i="42"/>
  <c r="G69" i="42" s="1"/>
  <c r="U68" i="42"/>
  <c r="T68" i="42"/>
  <c r="H68" i="42"/>
  <c r="S68" i="42" s="1"/>
  <c r="G68" i="42"/>
  <c r="F68" i="42"/>
  <c r="U67" i="42"/>
  <c r="T67" i="42"/>
  <c r="H67" i="42"/>
  <c r="S67" i="42" s="1"/>
  <c r="F67" i="42"/>
  <c r="G67" i="42" s="1"/>
  <c r="U66" i="42"/>
  <c r="T66" i="42"/>
  <c r="H66" i="42"/>
  <c r="S66" i="42" s="1"/>
  <c r="G66" i="42"/>
  <c r="F66" i="42"/>
  <c r="U65" i="42"/>
  <c r="T65" i="42"/>
  <c r="H65" i="42"/>
  <c r="S65" i="42" s="1"/>
  <c r="G65" i="42"/>
  <c r="F65" i="42"/>
  <c r="U64" i="42"/>
  <c r="T64" i="42"/>
  <c r="H64" i="42"/>
  <c r="S64" i="42" s="1"/>
  <c r="F64" i="42"/>
  <c r="G64" i="42" s="1"/>
  <c r="U63" i="42"/>
  <c r="T63" i="42"/>
  <c r="H63" i="42"/>
  <c r="S63" i="42" s="1"/>
  <c r="F63" i="42"/>
  <c r="G63" i="42" s="1"/>
  <c r="U62" i="42"/>
  <c r="T62" i="42"/>
  <c r="H62" i="42"/>
  <c r="S62" i="42" s="1"/>
  <c r="F62" i="42"/>
  <c r="G62" i="42" s="1"/>
  <c r="U61" i="42"/>
  <c r="S61" i="42"/>
  <c r="U60" i="42"/>
  <c r="T60" i="42"/>
  <c r="H60" i="42"/>
  <c r="S60" i="42" s="1"/>
  <c r="G60" i="42"/>
  <c r="F60" i="42"/>
  <c r="U59" i="42"/>
  <c r="T59" i="42"/>
  <c r="H59" i="42"/>
  <c r="S59" i="42" s="1"/>
  <c r="F59" i="42"/>
  <c r="G59" i="42" s="1"/>
  <c r="U58" i="42"/>
  <c r="T58" i="42"/>
  <c r="H58" i="42"/>
  <c r="S58" i="42" s="1"/>
  <c r="F58" i="42"/>
  <c r="G58" i="42" s="1"/>
  <c r="U57" i="42"/>
  <c r="T57" i="42"/>
  <c r="H57" i="42"/>
  <c r="S57" i="42" s="1"/>
  <c r="F57" i="42"/>
  <c r="G57" i="42" s="1"/>
  <c r="U56" i="42"/>
  <c r="T56" i="42"/>
  <c r="H56" i="42"/>
  <c r="S56" i="42" s="1"/>
  <c r="F56" i="42"/>
  <c r="G56" i="42" s="1"/>
  <c r="U55" i="42"/>
  <c r="T55" i="42"/>
  <c r="H55" i="42"/>
  <c r="S55" i="42" s="1"/>
  <c r="G55" i="42"/>
  <c r="F55" i="42"/>
  <c r="U54" i="42"/>
  <c r="T54" i="42"/>
  <c r="H54" i="42"/>
  <c r="S54" i="42" s="1"/>
  <c r="F54" i="42"/>
  <c r="G54" i="42" s="1"/>
  <c r="U53" i="42"/>
  <c r="T53" i="42"/>
  <c r="H53" i="42"/>
  <c r="S53" i="42" s="1"/>
  <c r="G53" i="42"/>
  <c r="F53" i="42"/>
  <c r="U52" i="42"/>
  <c r="T52" i="42"/>
  <c r="H52" i="42"/>
  <c r="S52" i="42" s="1"/>
  <c r="F52" i="42"/>
  <c r="G52" i="42" s="1"/>
  <c r="U51" i="42"/>
  <c r="T51" i="42"/>
  <c r="H51" i="42"/>
  <c r="S51" i="42" s="1"/>
  <c r="G51" i="42"/>
  <c r="F51" i="42"/>
  <c r="U50" i="42"/>
  <c r="T50" i="42"/>
  <c r="H50" i="42"/>
  <c r="S50" i="42" s="1"/>
  <c r="F50" i="42"/>
  <c r="G50" i="42" s="1"/>
  <c r="U49" i="42"/>
  <c r="T49" i="42"/>
  <c r="H49" i="42"/>
  <c r="S49" i="42" s="1"/>
  <c r="G49" i="42"/>
  <c r="F49" i="42"/>
  <c r="U48" i="42"/>
  <c r="T48" i="42"/>
  <c r="H48" i="42"/>
  <c r="S48" i="42" s="1"/>
  <c r="G48" i="42"/>
  <c r="F48" i="42"/>
  <c r="U47" i="42"/>
  <c r="T47" i="42"/>
  <c r="H47" i="42"/>
  <c r="S47" i="42" s="1"/>
  <c r="F47" i="42"/>
  <c r="G47" i="42" s="1"/>
  <c r="U46" i="42"/>
  <c r="T46" i="42"/>
  <c r="H46" i="42"/>
  <c r="S46" i="42" s="1"/>
  <c r="F46" i="42"/>
  <c r="G46" i="42" s="1"/>
  <c r="U45" i="42"/>
  <c r="T45" i="42"/>
  <c r="H45" i="42"/>
  <c r="S45" i="42" s="1"/>
  <c r="F45" i="42"/>
  <c r="G45" i="42" s="1"/>
  <c r="U44" i="42"/>
  <c r="T44" i="42"/>
  <c r="H44" i="42"/>
  <c r="S44" i="42" s="1"/>
  <c r="F44" i="42"/>
  <c r="G44" i="42" s="1"/>
  <c r="U43" i="42"/>
  <c r="T43" i="42"/>
  <c r="H43" i="42"/>
  <c r="S43" i="42" s="1"/>
  <c r="F43" i="42"/>
  <c r="G43" i="42" s="1"/>
  <c r="U42" i="42"/>
  <c r="T42" i="42"/>
  <c r="H42" i="42"/>
  <c r="S42" i="42" s="1"/>
  <c r="F42" i="42"/>
  <c r="G42" i="42" s="1"/>
  <c r="U41" i="42"/>
  <c r="T41" i="42"/>
  <c r="H41" i="42"/>
  <c r="S41" i="42" s="1"/>
  <c r="G41" i="42"/>
  <c r="F41" i="42"/>
  <c r="U40" i="42"/>
  <c r="T40" i="42"/>
  <c r="H40" i="42"/>
  <c r="S40" i="42" s="1"/>
  <c r="F40" i="42"/>
  <c r="G40" i="42" s="1"/>
  <c r="U39" i="42"/>
  <c r="T39" i="42"/>
  <c r="H39" i="42"/>
  <c r="S39" i="42" s="1"/>
  <c r="F39" i="42"/>
  <c r="G39" i="42" s="1"/>
  <c r="U38" i="42"/>
  <c r="T38" i="42"/>
  <c r="H38" i="42"/>
  <c r="S38" i="42" s="1"/>
  <c r="F38" i="42"/>
  <c r="G38" i="42" s="1"/>
  <c r="U37" i="42"/>
  <c r="T37" i="42"/>
  <c r="H37" i="42"/>
  <c r="S37" i="42" s="1"/>
  <c r="F37" i="42"/>
  <c r="G37" i="42" s="1"/>
  <c r="U36" i="42"/>
  <c r="T36" i="42"/>
  <c r="H36" i="42"/>
  <c r="S36" i="42" s="1"/>
  <c r="F36" i="42"/>
  <c r="G36" i="42" s="1"/>
  <c r="U35" i="42"/>
  <c r="S35" i="42"/>
  <c r="U34" i="42"/>
  <c r="T34" i="42"/>
  <c r="H34" i="42"/>
  <c r="S34" i="42" s="1"/>
  <c r="F34" i="42"/>
  <c r="G34" i="42" s="1"/>
  <c r="U33" i="42"/>
  <c r="T33" i="42"/>
  <c r="H33" i="42"/>
  <c r="S33" i="42" s="1"/>
  <c r="F33" i="42"/>
  <c r="G33" i="42" s="1"/>
  <c r="U32" i="42"/>
  <c r="T32" i="42"/>
  <c r="H32" i="42"/>
  <c r="S32" i="42" s="1"/>
  <c r="G32" i="42"/>
  <c r="F32" i="42"/>
  <c r="U31" i="42"/>
  <c r="T31" i="42"/>
  <c r="H31" i="42"/>
  <c r="S31" i="42" s="1"/>
  <c r="G31" i="42"/>
  <c r="F31" i="42"/>
  <c r="U30" i="42"/>
  <c r="T30" i="42"/>
  <c r="H30" i="42"/>
  <c r="S30" i="42" s="1"/>
  <c r="F30" i="42"/>
  <c r="G30" i="42" s="1"/>
  <c r="U29" i="42"/>
  <c r="T29" i="42"/>
  <c r="H29" i="42"/>
  <c r="S29" i="42" s="1"/>
  <c r="F29" i="42"/>
  <c r="G29" i="42" s="1"/>
  <c r="U28" i="42"/>
  <c r="T28" i="42"/>
  <c r="H28" i="42"/>
  <c r="S28" i="42" s="1"/>
  <c r="F28" i="42"/>
  <c r="G28" i="42" s="1"/>
  <c r="U27" i="42"/>
  <c r="T27" i="42"/>
  <c r="H27" i="42"/>
  <c r="S27" i="42" s="1"/>
  <c r="G27" i="42"/>
  <c r="F27" i="42"/>
  <c r="U26" i="42"/>
  <c r="T26" i="42"/>
  <c r="H26" i="42"/>
  <c r="S26" i="42" s="1"/>
  <c r="F26" i="42"/>
  <c r="G26" i="42" s="1"/>
  <c r="U25" i="42"/>
  <c r="T25" i="42"/>
  <c r="H25" i="42"/>
  <c r="S25" i="42" s="1"/>
  <c r="F25" i="42"/>
  <c r="G25" i="42" s="1"/>
  <c r="U24" i="42"/>
  <c r="S24" i="42"/>
  <c r="H23" i="42"/>
  <c r="S23" i="42" s="1"/>
  <c r="G23" i="42"/>
  <c r="U22" i="42"/>
  <c r="T22" i="42"/>
  <c r="H22" i="42"/>
  <c r="S22" i="42" s="1"/>
  <c r="G22" i="42"/>
  <c r="F22" i="42"/>
  <c r="H21" i="42"/>
  <c r="S21" i="42" s="1"/>
  <c r="G21" i="42"/>
  <c r="U20" i="42"/>
  <c r="T20" i="42"/>
  <c r="H20" i="42"/>
  <c r="S20" i="42" s="1"/>
  <c r="G20" i="42"/>
  <c r="F20" i="42"/>
  <c r="U19" i="42"/>
  <c r="T19" i="42"/>
  <c r="H19" i="42"/>
  <c r="S19" i="42" s="1"/>
  <c r="F19" i="42"/>
  <c r="G19" i="42" s="1"/>
  <c r="U18" i="42"/>
  <c r="S18" i="42"/>
  <c r="U17" i="42"/>
  <c r="T17" i="42"/>
  <c r="H17" i="42"/>
  <c r="S17" i="42" s="1"/>
  <c r="G17" i="42"/>
  <c r="F17" i="42"/>
  <c r="R16" i="42"/>
  <c r="R6" i="42" s="1"/>
  <c r="Q16" i="42"/>
  <c r="Q6" i="42" s="1"/>
  <c r="P16" i="42"/>
  <c r="P6" i="42" s="1"/>
  <c r="O16" i="42"/>
  <c r="O6" i="42" s="1"/>
  <c r="N16" i="42"/>
  <c r="N6" i="42" s="1"/>
  <c r="M16" i="42"/>
  <c r="M6" i="42" s="1"/>
  <c r="L16" i="42"/>
  <c r="K16" i="42"/>
  <c r="J16" i="42"/>
  <c r="I16" i="42"/>
  <c r="G16" i="42"/>
  <c r="F16" i="42"/>
  <c r="H15" i="42"/>
  <c r="S15" i="42" s="1"/>
  <c r="G15" i="42"/>
  <c r="U14" i="42"/>
  <c r="T14" i="42"/>
  <c r="H14" i="42"/>
  <c r="S14" i="42" s="1"/>
  <c r="F14" i="42"/>
  <c r="G14" i="42" s="1"/>
  <c r="H13" i="42"/>
  <c r="S13" i="42" s="1"/>
  <c r="G13" i="42"/>
  <c r="U12" i="42"/>
  <c r="T12" i="42"/>
  <c r="H12" i="42"/>
  <c r="S12" i="42" s="1"/>
  <c r="F12" i="42"/>
  <c r="G12" i="42" s="1"/>
  <c r="U11" i="42"/>
  <c r="T11" i="42"/>
  <c r="H11" i="42"/>
  <c r="S11" i="42" s="1"/>
  <c r="G11" i="42"/>
  <c r="F11" i="42"/>
  <c r="U10" i="42"/>
  <c r="T10" i="42"/>
  <c r="H10" i="42"/>
  <c r="S10" i="42" s="1"/>
  <c r="F10" i="42"/>
  <c r="G10" i="42" s="1"/>
  <c r="U9" i="42"/>
  <c r="T9" i="42"/>
  <c r="H9" i="42"/>
  <c r="S9" i="42" s="1"/>
  <c r="G9" i="42"/>
  <c r="F9" i="42"/>
  <c r="U8" i="42"/>
  <c r="S8" i="42"/>
  <c r="U491" i="41"/>
  <c r="U490" i="41"/>
  <c r="T490" i="41"/>
  <c r="S490" i="41"/>
  <c r="H490" i="41"/>
  <c r="U489" i="41"/>
  <c r="S489" i="41"/>
  <c r="U488" i="41"/>
  <c r="T488" i="41"/>
  <c r="S488" i="41"/>
  <c r="H488" i="41"/>
  <c r="G488" i="41"/>
  <c r="U487" i="41"/>
  <c r="T487" i="41"/>
  <c r="H487" i="41"/>
  <c r="S487" i="41" s="1"/>
  <c r="G487" i="41"/>
  <c r="U486" i="41"/>
  <c r="T486" i="41"/>
  <c r="H486" i="41"/>
  <c r="S486" i="41" s="1"/>
  <c r="G486" i="41"/>
  <c r="U485" i="41"/>
  <c r="T485" i="41"/>
  <c r="H485" i="41"/>
  <c r="S485" i="41" s="1"/>
  <c r="G485" i="41"/>
  <c r="U484" i="41"/>
  <c r="T484" i="41"/>
  <c r="H484" i="41"/>
  <c r="S484" i="41" s="1"/>
  <c r="G484" i="41"/>
  <c r="U483" i="41"/>
  <c r="T483" i="41"/>
  <c r="H483" i="41"/>
  <c r="S483" i="41" s="1"/>
  <c r="G483" i="41"/>
  <c r="U482" i="41"/>
  <c r="T482" i="41"/>
  <c r="S482" i="41"/>
  <c r="H482" i="41"/>
  <c r="G482" i="41"/>
  <c r="U481" i="41"/>
  <c r="T481" i="41"/>
  <c r="H481" i="41"/>
  <c r="S481" i="41" s="1"/>
  <c r="G481" i="41"/>
  <c r="U480" i="41"/>
  <c r="T480" i="41"/>
  <c r="H480" i="41"/>
  <c r="S480" i="41" s="1"/>
  <c r="G480" i="41"/>
  <c r="U479" i="41"/>
  <c r="T479" i="41"/>
  <c r="H479" i="41"/>
  <c r="S479" i="41" s="1"/>
  <c r="G479" i="41"/>
  <c r="U478" i="41"/>
  <c r="T478" i="41"/>
  <c r="S478" i="41"/>
  <c r="H478" i="41"/>
  <c r="G478" i="41"/>
  <c r="U477" i="41"/>
  <c r="T477" i="41"/>
  <c r="H477" i="41"/>
  <c r="S477" i="41" s="1"/>
  <c r="G477" i="41"/>
  <c r="U476" i="41"/>
  <c r="T476" i="41"/>
  <c r="S476" i="41"/>
  <c r="H476" i="41"/>
  <c r="G476" i="41"/>
  <c r="U475" i="41"/>
  <c r="T475" i="41"/>
  <c r="S475" i="41"/>
  <c r="H475" i="41"/>
  <c r="G475" i="41"/>
  <c r="U474" i="41"/>
  <c r="T474" i="41"/>
  <c r="H474" i="41"/>
  <c r="S474" i="41" s="1"/>
  <c r="G474" i="41"/>
  <c r="U473" i="41"/>
  <c r="T473" i="41"/>
  <c r="H473" i="41"/>
  <c r="S473" i="41" s="1"/>
  <c r="G473" i="41"/>
  <c r="U472" i="41"/>
  <c r="T472" i="41"/>
  <c r="H472" i="41"/>
  <c r="S472" i="41" s="1"/>
  <c r="G472" i="41"/>
  <c r="U471" i="41"/>
  <c r="T471" i="41"/>
  <c r="H471" i="41"/>
  <c r="S471" i="41" s="1"/>
  <c r="G471" i="41"/>
  <c r="U470" i="41"/>
  <c r="T470" i="41"/>
  <c r="H470" i="41"/>
  <c r="S470" i="41" s="1"/>
  <c r="G470" i="41"/>
  <c r="U469" i="41"/>
  <c r="T469" i="41"/>
  <c r="H469" i="41"/>
  <c r="S469" i="41" s="1"/>
  <c r="G469" i="41"/>
  <c r="U468" i="41"/>
  <c r="T468" i="41"/>
  <c r="S468" i="41"/>
  <c r="H468" i="41"/>
  <c r="G468" i="41"/>
  <c r="U467" i="41"/>
  <c r="T467" i="41"/>
  <c r="H467" i="41"/>
  <c r="S467" i="41" s="1"/>
  <c r="G467" i="41"/>
  <c r="U466" i="41"/>
  <c r="T466" i="41"/>
  <c r="H466" i="41"/>
  <c r="S466" i="41" s="1"/>
  <c r="G466" i="41"/>
  <c r="U465" i="41"/>
  <c r="T465" i="41"/>
  <c r="H465" i="41"/>
  <c r="S465" i="41" s="1"/>
  <c r="G465" i="41"/>
  <c r="U464" i="41"/>
  <c r="T464" i="41"/>
  <c r="S464" i="41"/>
  <c r="H464" i="41"/>
  <c r="G464" i="41"/>
  <c r="U463" i="41"/>
  <c r="T463" i="41"/>
  <c r="H463" i="41"/>
  <c r="S463" i="41" s="1"/>
  <c r="G463" i="41"/>
  <c r="U462" i="41"/>
  <c r="T462" i="41"/>
  <c r="S462" i="41"/>
  <c r="H462" i="41"/>
  <c r="G462" i="41"/>
  <c r="U461" i="41"/>
  <c r="T461" i="41"/>
  <c r="S461" i="41"/>
  <c r="H461" i="41"/>
  <c r="G461" i="41"/>
  <c r="U460" i="41"/>
  <c r="T460" i="41"/>
  <c r="H460" i="41"/>
  <c r="S460" i="41" s="1"/>
  <c r="G460" i="41"/>
  <c r="U459" i="41"/>
  <c r="T459" i="41"/>
  <c r="H459" i="41"/>
  <c r="S459" i="41" s="1"/>
  <c r="G459" i="41"/>
  <c r="U458" i="41"/>
  <c r="S458" i="41"/>
  <c r="U457" i="41"/>
  <c r="T457" i="41"/>
  <c r="H457" i="41"/>
  <c r="S457" i="41" s="1"/>
  <c r="F457" i="41"/>
  <c r="G457" i="41" s="1"/>
  <c r="U456" i="41"/>
  <c r="T456" i="41"/>
  <c r="H456" i="41"/>
  <c r="S456" i="41" s="1"/>
  <c r="F456" i="41"/>
  <c r="G456" i="41" s="1"/>
  <c r="U455" i="41"/>
  <c r="T455" i="41"/>
  <c r="H455" i="41"/>
  <c r="S455" i="41" s="1"/>
  <c r="F455" i="41"/>
  <c r="G455" i="41" s="1"/>
  <c r="U454" i="41"/>
  <c r="T454" i="41"/>
  <c r="H454" i="41"/>
  <c r="S454" i="41" s="1"/>
  <c r="G454" i="41"/>
  <c r="F454" i="41"/>
  <c r="U453" i="41"/>
  <c r="T453" i="41"/>
  <c r="S453" i="41"/>
  <c r="H453" i="41"/>
  <c r="F453" i="41"/>
  <c r="G453" i="41" s="1"/>
  <c r="U452" i="41"/>
  <c r="T452" i="41"/>
  <c r="S452" i="41"/>
  <c r="H452" i="41"/>
  <c r="G452" i="41"/>
  <c r="F452" i="41"/>
  <c r="U451" i="41"/>
  <c r="T451" i="41"/>
  <c r="H451" i="41"/>
  <c r="S451" i="41" s="1"/>
  <c r="G451" i="41"/>
  <c r="F451" i="41"/>
  <c r="U450" i="41"/>
  <c r="T450" i="41"/>
  <c r="H450" i="41"/>
  <c r="S450" i="41" s="1"/>
  <c r="F450" i="41"/>
  <c r="G450" i="41" s="1"/>
  <c r="U449" i="41"/>
  <c r="T449" i="41"/>
  <c r="H449" i="41"/>
  <c r="S449" i="41" s="1"/>
  <c r="F449" i="41"/>
  <c r="G449" i="41" s="1"/>
  <c r="U448" i="41"/>
  <c r="T448" i="41"/>
  <c r="H448" i="41"/>
  <c r="S448" i="41" s="1"/>
  <c r="F448" i="41"/>
  <c r="G448" i="41" s="1"/>
  <c r="U447" i="41"/>
  <c r="T447" i="41"/>
  <c r="S447" i="41"/>
  <c r="H447" i="41"/>
  <c r="G447" i="41"/>
  <c r="F447" i="41"/>
  <c r="U446" i="41"/>
  <c r="T446" i="41"/>
  <c r="H446" i="41"/>
  <c r="S446" i="41" s="1"/>
  <c r="F446" i="41"/>
  <c r="G446" i="41" s="1"/>
  <c r="U445" i="41"/>
  <c r="T445" i="41"/>
  <c r="H445" i="41"/>
  <c r="S445" i="41" s="1"/>
  <c r="G445" i="41"/>
  <c r="F445" i="41"/>
  <c r="U444" i="41"/>
  <c r="T444" i="41"/>
  <c r="H444" i="41"/>
  <c r="S444" i="41" s="1"/>
  <c r="G444" i="41"/>
  <c r="F444" i="41"/>
  <c r="U443" i="41"/>
  <c r="T443" i="41"/>
  <c r="H443" i="41"/>
  <c r="S443" i="41" s="1"/>
  <c r="F443" i="41"/>
  <c r="G443" i="41" s="1"/>
  <c r="U442" i="41"/>
  <c r="T442" i="41"/>
  <c r="H442" i="41"/>
  <c r="S442" i="41" s="1"/>
  <c r="F442" i="41"/>
  <c r="G442" i="41" s="1"/>
  <c r="U441" i="41"/>
  <c r="T441" i="41"/>
  <c r="H441" i="41"/>
  <c r="S441" i="41" s="1"/>
  <c r="F441" i="41"/>
  <c r="G441" i="41" s="1"/>
  <c r="U440" i="41"/>
  <c r="T440" i="41"/>
  <c r="H440" i="41"/>
  <c r="S440" i="41" s="1"/>
  <c r="G440" i="41"/>
  <c r="F440" i="41"/>
  <c r="U439" i="41"/>
  <c r="T439" i="41"/>
  <c r="H439" i="41"/>
  <c r="S439" i="41" s="1"/>
  <c r="F439" i="41"/>
  <c r="G439" i="41" s="1"/>
  <c r="U438" i="41"/>
  <c r="T438" i="41"/>
  <c r="H438" i="41"/>
  <c r="S438" i="41" s="1"/>
  <c r="G438" i="41"/>
  <c r="F438" i="41"/>
  <c r="U437" i="41"/>
  <c r="T437" i="41"/>
  <c r="H437" i="41"/>
  <c r="S437" i="41" s="1"/>
  <c r="G437" i="41"/>
  <c r="F437" i="41"/>
  <c r="U436" i="41"/>
  <c r="T436" i="41"/>
  <c r="H436" i="41"/>
  <c r="S436" i="41" s="1"/>
  <c r="F436" i="41"/>
  <c r="G436" i="41" s="1"/>
  <c r="U435" i="41"/>
  <c r="T435" i="41"/>
  <c r="H435" i="41"/>
  <c r="S435" i="41" s="1"/>
  <c r="F435" i="41"/>
  <c r="G435" i="41" s="1"/>
  <c r="U434" i="41"/>
  <c r="T434" i="41"/>
  <c r="H434" i="41"/>
  <c r="S434" i="41" s="1"/>
  <c r="F434" i="41"/>
  <c r="G434" i="41" s="1"/>
  <c r="U433" i="41"/>
  <c r="T433" i="41"/>
  <c r="H433" i="41"/>
  <c r="S433" i="41" s="1"/>
  <c r="G433" i="41"/>
  <c r="F433" i="41"/>
  <c r="U432" i="41"/>
  <c r="T432" i="41"/>
  <c r="H432" i="41"/>
  <c r="S432" i="41" s="1"/>
  <c r="F432" i="41"/>
  <c r="G432" i="41" s="1"/>
  <c r="U431" i="41"/>
  <c r="T431" i="41"/>
  <c r="H431" i="41"/>
  <c r="S431" i="41" s="1"/>
  <c r="G431" i="41"/>
  <c r="F431" i="41"/>
  <c r="U430" i="41"/>
  <c r="T430" i="41"/>
  <c r="H430" i="41"/>
  <c r="S430" i="41" s="1"/>
  <c r="G430" i="41"/>
  <c r="F430" i="41"/>
  <c r="U429" i="41"/>
  <c r="T429" i="41"/>
  <c r="H429" i="41"/>
  <c r="S429" i="41" s="1"/>
  <c r="F429" i="41"/>
  <c r="G429" i="41" s="1"/>
  <c r="U428" i="41"/>
  <c r="T428" i="41"/>
  <c r="H428" i="41"/>
  <c r="S428" i="41" s="1"/>
  <c r="F428" i="41"/>
  <c r="G428" i="41" s="1"/>
  <c r="U427" i="41"/>
  <c r="T427" i="41"/>
  <c r="H427" i="41"/>
  <c r="S427" i="41" s="1"/>
  <c r="F427" i="41"/>
  <c r="G427" i="41" s="1"/>
  <c r="U426" i="41"/>
  <c r="T426" i="41"/>
  <c r="H426" i="41"/>
  <c r="S426" i="41" s="1"/>
  <c r="G426" i="41"/>
  <c r="F426" i="41"/>
  <c r="U425" i="41"/>
  <c r="T425" i="41"/>
  <c r="H425" i="41"/>
  <c r="S425" i="41" s="1"/>
  <c r="F425" i="41"/>
  <c r="G425" i="41" s="1"/>
  <c r="U424" i="41"/>
  <c r="T424" i="41"/>
  <c r="H424" i="41"/>
  <c r="S424" i="41" s="1"/>
  <c r="G424" i="41"/>
  <c r="F424" i="41"/>
  <c r="U423" i="41"/>
  <c r="T423" i="41"/>
  <c r="H423" i="41"/>
  <c r="S423" i="41" s="1"/>
  <c r="G423" i="41"/>
  <c r="F423" i="41"/>
  <c r="U422" i="41"/>
  <c r="T422" i="41"/>
  <c r="H422" i="41"/>
  <c r="S422" i="41" s="1"/>
  <c r="F422" i="41"/>
  <c r="G422" i="41" s="1"/>
  <c r="U421" i="41"/>
  <c r="T421" i="41"/>
  <c r="H421" i="41"/>
  <c r="S421" i="41" s="1"/>
  <c r="F421" i="41"/>
  <c r="G421" i="41" s="1"/>
  <c r="U420" i="41"/>
  <c r="T420" i="41"/>
  <c r="H420" i="41"/>
  <c r="S420" i="41" s="1"/>
  <c r="F420" i="41"/>
  <c r="G420" i="41" s="1"/>
  <c r="U419" i="41"/>
  <c r="T419" i="41"/>
  <c r="H419" i="41"/>
  <c r="S419" i="41" s="1"/>
  <c r="G419" i="41"/>
  <c r="F419" i="41"/>
  <c r="U418" i="41"/>
  <c r="T418" i="41"/>
  <c r="H418" i="41"/>
  <c r="S418" i="41" s="1"/>
  <c r="F418" i="41"/>
  <c r="G418" i="41" s="1"/>
  <c r="U417" i="41"/>
  <c r="S417" i="41"/>
  <c r="U416" i="41"/>
  <c r="T416" i="41"/>
  <c r="H416" i="41"/>
  <c r="S416" i="41" s="1"/>
  <c r="G416" i="41"/>
  <c r="F416" i="41"/>
  <c r="U415" i="41"/>
  <c r="T415" i="41"/>
  <c r="H415" i="41"/>
  <c r="S415" i="41" s="1"/>
  <c r="F415" i="41"/>
  <c r="G415" i="41" s="1"/>
  <c r="U414" i="41"/>
  <c r="T414" i="41"/>
  <c r="H414" i="41"/>
  <c r="S414" i="41" s="1"/>
  <c r="G414" i="41"/>
  <c r="F414" i="41"/>
  <c r="U413" i="41"/>
  <c r="T413" i="41"/>
  <c r="H413" i="41"/>
  <c r="S413" i="41" s="1"/>
  <c r="G413" i="41"/>
  <c r="F413" i="41"/>
  <c r="U412" i="41"/>
  <c r="T412" i="41"/>
  <c r="H412" i="41"/>
  <c r="S412" i="41" s="1"/>
  <c r="G412" i="41"/>
  <c r="F412" i="41"/>
  <c r="U411" i="41"/>
  <c r="T411" i="41"/>
  <c r="H411" i="41"/>
  <c r="S411" i="41" s="1"/>
  <c r="F411" i="41"/>
  <c r="G411" i="41" s="1"/>
  <c r="U410" i="41"/>
  <c r="T410" i="41"/>
  <c r="H410" i="41"/>
  <c r="S410" i="41" s="1"/>
  <c r="G410" i="41"/>
  <c r="F410" i="41"/>
  <c r="U409" i="41"/>
  <c r="T409" i="41"/>
  <c r="H409" i="41"/>
  <c r="S409" i="41" s="1"/>
  <c r="G409" i="41"/>
  <c r="F409" i="41"/>
  <c r="U408" i="41"/>
  <c r="T408" i="41"/>
  <c r="H408" i="41"/>
  <c r="S408" i="41" s="1"/>
  <c r="F408" i="41"/>
  <c r="G408" i="41" s="1"/>
  <c r="U407" i="41"/>
  <c r="T407" i="41"/>
  <c r="H407" i="41"/>
  <c r="S407" i="41" s="1"/>
  <c r="G407" i="41"/>
  <c r="F407" i="41"/>
  <c r="U406" i="41"/>
  <c r="T406" i="41"/>
  <c r="H406" i="41"/>
  <c r="S406" i="41" s="1"/>
  <c r="G406" i="41"/>
  <c r="F406" i="41"/>
  <c r="U405" i="41"/>
  <c r="S405" i="41"/>
  <c r="U404" i="41"/>
  <c r="T404" i="41"/>
  <c r="H404" i="41"/>
  <c r="S404" i="41" s="1"/>
  <c r="G404" i="41"/>
  <c r="F404" i="41"/>
  <c r="U403" i="41"/>
  <c r="T403" i="41"/>
  <c r="H403" i="41"/>
  <c r="S403" i="41" s="1"/>
  <c r="G403" i="41"/>
  <c r="F403" i="41"/>
  <c r="U402" i="41"/>
  <c r="T402" i="41"/>
  <c r="H402" i="41"/>
  <c r="S402" i="41" s="1"/>
  <c r="F402" i="41"/>
  <c r="G402" i="41" s="1"/>
  <c r="U401" i="41"/>
  <c r="T401" i="41"/>
  <c r="H401" i="41"/>
  <c r="S401" i="41" s="1"/>
  <c r="F401" i="41"/>
  <c r="G401" i="41" s="1"/>
  <c r="U400" i="41"/>
  <c r="T400" i="41"/>
  <c r="H400" i="41"/>
  <c r="S400" i="41" s="1"/>
  <c r="F400" i="41"/>
  <c r="G400" i="41" s="1"/>
  <c r="U399" i="41"/>
  <c r="T399" i="41"/>
  <c r="H399" i="41"/>
  <c r="S399" i="41" s="1"/>
  <c r="G399" i="41"/>
  <c r="F399" i="41"/>
  <c r="U398" i="41"/>
  <c r="T398" i="41"/>
  <c r="H398" i="41"/>
  <c r="S398" i="41" s="1"/>
  <c r="F398" i="41"/>
  <c r="G398" i="41" s="1"/>
  <c r="U397" i="41"/>
  <c r="T397" i="41"/>
  <c r="H397" i="41"/>
  <c r="S397" i="41" s="1"/>
  <c r="G397" i="41"/>
  <c r="F397" i="41"/>
  <c r="U396" i="41"/>
  <c r="T396" i="41"/>
  <c r="H396" i="41"/>
  <c r="S396" i="41" s="1"/>
  <c r="G396" i="41"/>
  <c r="F396" i="41"/>
  <c r="U395" i="41"/>
  <c r="T395" i="41"/>
  <c r="H395" i="41"/>
  <c r="S395" i="41" s="1"/>
  <c r="F395" i="41"/>
  <c r="G395" i="41" s="1"/>
  <c r="U394" i="41"/>
  <c r="T394" i="41"/>
  <c r="H394" i="41"/>
  <c r="S394" i="41" s="1"/>
  <c r="F394" i="41"/>
  <c r="G394" i="41" s="1"/>
  <c r="U393" i="41"/>
  <c r="T393" i="41"/>
  <c r="H393" i="41"/>
  <c r="S393" i="41" s="1"/>
  <c r="F393" i="41"/>
  <c r="G393" i="41" s="1"/>
  <c r="U392" i="41"/>
  <c r="T392" i="41"/>
  <c r="H392" i="41"/>
  <c r="S392" i="41" s="1"/>
  <c r="G392" i="41"/>
  <c r="F392" i="41"/>
  <c r="U391" i="41"/>
  <c r="T391" i="41"/>
  <c r="H391" i="41"/>
  <c r="S391" i="41" s="1"/>
  <c r="F391" i="41"/>
  <c r="G391" i="41" s="1"/>
  <c r="U390" i="41"/>
  <c r="T390" i="41"/>
  <c r="H390" i="41"/>
  <c r="S390" i="41" s="1"/>
  <c r="G390" i="41"/>
  <c r="F390" i="41"/>
  <c r="U389" i="41"/>
  <c r="T389" i="41"/>
  <c r="H389" i="41"/>
  <c r="S389" i="41" s="1"/>
  <c r="G389" i="41"/>
  <c r="F389" i="41"/>
  <c r="U388" i="41"/>
  <c r="T388" i="41"/>
  <c r="H388" i="41"/>
  <c r="S388" i="41" s="1"/>
  <c r="F388" i="41"/>
  <c r="G388" i="41" s="1"/>
  <c r="U387" i="41"/>
  <c r="T387" i="41"/>
  <c r="H387" i="41"/>
  <c r="S387" i="41" s="1"/>
  <c r="G387" i="41"/>
  <c r="F387" i="41"/>
  <c r="U386" i="41"/>
  <c r="T386" i="41"/>
  <c r="H386" i="41"/>
  <c r="S386" i="41" s="1"/>
  <c r="F386" i="41"/>
  <c r="G386" i="41" s="1"/>
  <c r="U385" i="41"/>
  <c r="T385" i="41"/>
  <c r="H385" i="41"/>
  <c r="S385" i="41" s="1"/>
  <c r="G385" i="41"/>
  <c r="F385" i="41"/>
  <c r="U384" i="41"/>
  <c r="T384" i="41"/>
  <c r="H384" i="41"/>
  <c r="S384" i="41" s="1"/>
  <c r="F384" i="41"/>
  <c r="G384" i="41" s="1"/>
  <c r="U383" i="41"/>
  <c r="T383" i="41"/>
  <c r="H383" i="41"/>
  <c r="S383" i="41" s="1"/>
  <c r="G383" i="41"/>
  <c r="F383" i="41"/>
  <c r="U382" i="41"/>
  <c r="T382" i="41"/>
  <c r="H382" i="41"/>
  <c r="S382" i="41" s="1"/>
  <c r="G382" i="41"/>
  <c r="F382" i="41"/>
  <c r="U381" i="41"/>
  <c r="T381" i="41"/>
  <c r="H381" i="41"/>
  <c r="S381" i="41" s="1"/>
  <c r="G381" i="41"/>
  <c r="F381" i="41"/>
  <c r="U380" i="41"/>
  <c r="T380" i="41"/>
  <c r="H380" i="41"/>
  <c r="S380" i="41" s="1"/>
  <c r="G380" i="41"/>
  <c r="F380" i="41"/>
  <c r="U379" i="41"/>
  <c r="T379" i="41"/>
  <c r="H379" i="41"/>
  <c r="S379" i="41" s="1"/>
  <c r="F379" i="41"/>
  <c r="G379" i="41" s="1"/>
  <c r="U378" i="41"/>
  <c r="T378" i="41"/>
  <c r="H378" i="41"/>
  <c r="S378" i="41" s="1"/>
  <c r="G378" i="41"/>
  <c r="F378" i="41"/>
  <c r="U377" i="41"/>
  <c r="S377" i="41"/>
  <c r="U376" i="41"/>
  <c r="T376" i="41"/>
  <c r="H376" i="41"/>
  <c r="S376" i="41" s="1"/>
  <c r="G376" i="41"/>
  <c r="F376" i="41"/>
  <c r="U375" i="41"/>
  <c r="T375" i="41"/>
  <c r="H375" i="41"/>
  <c r="S375" i="41" s="1"/>
  <c r="G375" i="41"/>
  <c r="F375" i="41"/>
  <c r="U374" i="41"/>
  <c r="T374" i="41"/>
  <c r="H374" i="41"/>
  <c r="S374" i="41" s="1"/>
  <c r="F374" i="41"/>
  <c r="G374" i="41" s="1"/>
  <c r="U373" i="41"/>
  <c r="T373" i="41"/>
  <c r="H373" i="41"/>
  <c r="S373" i="41" s="1"/>
  <c r="G373" i="41"/>
  <c r="F373" i="41"/>
  <c r="U372" i="41"/>
  <c r="T372" i="41"/>
  <c r="H372" i="41"/>
  <c r="S372" i="41" s="1"/>
  <c r="G372" i="41"/>
  <c r="F372" i="41"/>
  <c r="U371" i="41"/>
  <c r="T371" i="41"/>
  <c r="H371" i="41"/>
  <c r="S371" i="41" s="1"/>
  <c r="F371" i="41"/>
  <c r="G371" i="41" s="1"/>
  <c r="U370" i="41"/>
  <c r="T370" i="41"/>
  <c r="H370" i="41"/>
  <c r="S370" i="41" s="1"/>
  <c r="G370" i="41"/>
  <c r="F370" i="41"/>
  <c r="U369" i="41"/>
  <c r="T369" i="41"/>
  <c r="H369" i="41"/>
  <c r="S369" i="41" s="1"/>
  <c r="G369" i="41"/>
  <c r="F369" i="41"/>
  <c r="U368" i="41"/>
  <c r="T368" i="41"/>
  <c r="H368" i="41"/>
  <c r="S368" i="41" s="1"/>
  <c r="G368" i="41"/>
  <c r="F368" i="41"/>
  <c r="U367" i="41"/>
  <c r="T367" i="41"/>
  <c r="H367" i="41"/>
  <c r="S367" i="41" s="1"/>
  <c r="F367" i="41"/>
  <c r="G367" i="41" s="1"/>
  <c r="U366" i="41"/>
  <c r="T366" i="41"/>
  <c r="H366" i="41"/>
  <c r="S366" i="41" s="1"/>
  <c r="G366" i="41"/>
  <c r="F366" i="41"/>
  <c r="U365" i="41"/>
  <c r="T365" i="41"/>
  <c r="H365" i="41"/>
  <c r="S365" i="41" s="1"/>
  <c r="G365" i="41"/>
  <c r="F365" i="41"/>
  <c r="U364" i="41"/>
  <c r="T364" i="41"/>
  <c r="H364" i="41"/>
  <c r="S364" i="41" s="1"/>
  <c r="F364" i="41"/>
  <c r="G364" i="41" s="1"/>
  <c r="U363" i="41"/>
  <c r="T363" i="41"/>
  <c r="H363" i="41"/>
  <c r="S363" i="41" s="1"/>
  <c r="G363" i="41"/>
  <c r="F363" i="41"/>
  <c r="U362" i="41"/>
  <c r="T362" i="41"/>
  <c r="H362" i="41"/>
  <c r="S362" i="41" s="1"/>
  <c r="F362" i="41"/>
  <c r="G362" i="41" s="1"/>
  <c r="U361" i="41"/>
  <c r="T361" i="41"/>
  <c r="H361" i="41"/>
  <c r="S361" i="41" s="1"/>
  <c r="G361" i="41"/>
  <c r="F361" i="41"/>
  <c r="U360" i="41"/>
  <c r="T360" i="41"/>
  <c r="H360" i="41"/>
  <c r="S360" i="41" s="1"/>
  <c r="F360" i="41"/>
  <c r="G360" i="41" s="1"/>
  <c r="U359" i="41"/>
  <c r="T359" i="41"/>
  <c r="H359" i="41"/>
  <c r="S359" i="41" s="1"/>
  <c r="G359" i="41"/>
  <c r="F359" i="41"/>
  <c r="U358" i="41"/>
  <c r="T358" i="41"/>
  <c r="H358" i="41"/>
  <c r="S358" i="41" s="1"/>
  <c r="G358" i="41"/>
  <c r="F358" i="41"/>
  <c r="U357" i="41"/>
  <c r="T357" i="41"/>
  <c r="H357" i="41"/>
  <c r="S357" i="41" s="1"/>
  <c r="F357" i="41"/>
  <c r="G357" i="41" s="1"/>
  <c r="U356" i="41"/>
  <c r="T356" i="41"/>
  <c r="H356" i="41"/>
  <c r="S356" i="41" s="1"/>
  <c r="G356" i="41"/>
  <c r="F356" i="41"/>
  <c r="U355" i="41"/>
  <c r="T355" i="41"/>
  <c r="H355" i="41"/>
  <c r="S355" i="41" s="1"/>
  <c r="F355" i="41"/>
  <c r="G355" i="41" s="1"/>
  <c r="U354" i="41"/>
  <c r="T354" i="41"/>
  <c r="H354" i="41"/>
  <c r="S354" i="41" s="1"/>
  <c r="G354" i="41"/>
  <c r="F354" i="41"/>
  <c r="U353" i="41"/>
  <c r="T353" i="41"/>
  <c r="H353" i="41"/>
  <c r="S353" i="41" s="1"/>
  <c r="F353" i="41"/>
  <c r="G353" i="41" s="1"/>
  <c r="U352" i="41"/>
  <c r="T352" i="41"/>
  <c r="H352" i="41"/>
  <c r="S352" i="41" s="1"/>
  <c r="G352" i="41"/>
  <c r="F352" i="41"/>
  <c r="U351" i="41"/>
  <c r="T351" i="41"/>
  <c r="H351" i="41"/>
  <c r="S351" i="41" s="1"/>
  <c r="G351" i="41"/>
  <c r="F351" i="41"/>
  <c r="U350" i="41"/>
  <c r="T350" i="41"/>
  <c r="H350" i="41"/>
  <c r="S350" i="41" s="1"/>
  <c r="F350" i="41"/>
  <c r="G350" i="41" s="1"/>
  <c r="U349" i="41"/>
  <c r="T349" i="41"/>
  <c r="S349" i="41"/>
  <c r="H349" i="41"/>
  <c r="G349" i="41"/>
  <c r="F349" i="41"/>
  <c r="U348" i="41"/>
  <c r="T348" i="41"/>
  <c r="H348" i="41"/>
  <c r="S348" i="41" s="1"/>
  <c r="F348" i="41"/>
  <c r="G348" i="41" s="1"/>
  <c r="U347" i="41"/>
  <c r="T347" i="41"/>
  <c r="H347" i="41"/>
  <c r="S347" i="41" s="1"/>
  <c r="G347" i="41"/>
  <c r="F347" i="41"/>
  <c r="U346" i="41"/>
  <c r="T346" i="41"/>
  <c r="H346" i="41"/>
  <c r="S346" i="41" s="1"/>
  <c r="F346" i="41"/>
  <c r="G346" i="41" s="1"/>
  <c r="U345" i="41"/>
  <c r="T345" i="41"/>
  <c r="H345" i="41"/>
  <c r="S345" i="41" s="1"/>
  <c r="G345" i="41"/>
  <c r="F345" i="41"/>
  <c r="U344" i="41"/>
  <c r="T344" i="41"/>
  <c r="H344" i="41"/>
  <c r="S344" i="41" s="1"/>
  <c r="G344" i="41"/>
  <c r="F344" i="41"/>
  <c r="U343" i="41"/>
  <c r="T343" i="41"/>
  <c r="H343" i="41"/>
  <c r="S343" i="41" s="1"/>
  <c r="F343" i="41"/>
  <c r="G343" i="41" s="1"/>
  <c r="U342" i="41"/>
  <c r="T342" i="41"/>
  <c r="H342" i="41"/>
  <c r="S342" i="41" s="1"/>
  <c r="G342" i="41"/>
  <c r="F342" i="41"/>
  <c r="U341" i="41"/>
  <c r="T341" i="41"/>
  <c r="H341" i="41"/>
  <c r="S341" i="41" s="1"/>
  <c r="G341" i="41"/>
  <c r="F341" i="41"/>
  <c r="U340" i="41"/>
  <c r="T340" i="41"/>
  <c r="H340" i="41"/>
  <c r="S340" i="41" s="1"/>
  <c r="G340" i="41"/>
  <c r="F340" i="41"/>
  <c r="U339" i="41"/>
  <c r="T339" i="41"/>
  <c r="H339" i="41"/>
  <c r="S339" i="41" s="1"/>
  <c r="F339" i="41"/>
  <c r="G339" i="41" s="1"/>
  <c r="U338" i="41"/>
  <c r="T338" i="41"/>
  <c r="H338" i="41"/>
  <c r="S338" i="41" s="1"/>
  <c r="G338" i="41"/>
  <c r="F338" i="41"/>
  <c r="U337" i="41"/>
  <c r="T337" i="41"/>
  <c r="H337" i="41"/>
  <c r="S337" i="41" s="1"/>
  <c r="G337" i="41"/>
  <c r="F337" i="41"/>
  <c r="U336" i="41"/>
  <c r="T336" i="41"/>
  <c r="H336" i="41"/>
  <c r="S336" i="41" s="1"/>
  <c r="F336" i="41"/>
  <c r="G336" i="41" s="1"/>
  <c r="U335" i="41"/>
  <c r="T335" i="41"/>
  <c r="H335" i="41"/>
  <c r="S335" i="41" s="1"/>
  <c r="G335" i="41"/>
  <c r="F335" i="41"/>
  <c r="U334" i="41"/>
  <c r="T334" i="41"/>
  <c r="H334" i="41"/>
  <c r="S334" i="41" s="1"/>
  <c r="F334" i="41"/>
  <c r="G334" i="41" s="1"/>
  <c r="U333" i="41"/>
  <c r="T333" i="41"/>
  <c r="H333" i="41"/>
  <c r="S333" i="41" s="1"/>
  <c r="G333" i="41"/>
  <c r="F333" i="41"/>
  <c r="U332" i="41"/>
  <c r="T332" i="41"/>
  <c r="H332" i="41"/>
  <c r="S332" i="41" s="1"/>
  <c r="F332" i="41"/>
  <c r="G332" i="41" s="1"/>
  <c r="U331" i="41"/>
  <c r="T331" i="41"/>
  <c r="H331" i="41"/>
  <c r="S331" i="41" s="1"/>
  <c r="G331" i="41"/>
  <c r="F331" i="41"/>
  <c r="U330" i="41"/>
  <c r="T330" i="41"/>
  <c r="H330" i="41"/>
  <c r="S330" i="41" s="1"/>
  <c r="G330" i="41"/>
  <c r="F330" i="41"/>
  <c r="U329" i="41"/>
  <c r="T329" i="41"/>
  <c r="H329" i="41"/>
  <c r="S329" i="41" s="1"/>
  <c r="F329" i="41"/>
  <c r="G329" i="41" s="1"/>
  <c r="U328" i="41"/>
  <c r="T328" i="41"/>
  <c r="H328" i="41"/>
  <c r="S328" i="41" s="1"/>
  <c r="G328" i="41"/>
  <c r="F328" i="41"/>
  <c r="U327" i="41"/>
  <c r="T327" i="41"/>
  <c r="H327" i="41"/>
  <c r="S327" i="41" s="1"/>
  <c r="G327" i="41"/>
  <c r="F327" i="41"/>
  <c r="U326" i="41"/>
  <c r="T326" i="41"/>
  <c r="H326" i="41"/>
  <c r="S326" i="41" s="1"/>
  <c r="G326" i="41"/>
  <c r="F326" i="41"/>
  <c r="U325" i="41"/>
  <c r="T325" i="41"/>
  <c r="H325" i="41"/>
  <c r="S325" i="41" s="1"/>
  <c r="F325" i="41"/>
  <c r="G325" i="41" s="1"/>
  <c r="U324" i="41"/>
  <c r="T324" i="41"/>
  <c r="H324" i="41"/>
  <c r="S324" i="41" s="1"/>
  <c r="G324" i="41"/>
  <c r="F324" i="41"/>
  <c r="U323" i="41"/>
  <c r="T323" i="41"/>
  <c r="H323" i="41"/>
  <c r="S323" i="41" s="1"/>
  <c r="G323" i="41"/>
  <c r="F323" i="41"/>
  <c r="U322" i="41"/>
  <c r="T322" i="41"/>
  <c r="H322" i="41"/>
  <c r="S322" i="41" s="1"/>
  <c r="F322" i="41"/>
  <c r="G322" i="41" s="1"/>
  <c r="U321" i="41"/>
  <c r="T321" i="41"/>
  <c r="H321" i="41"/>
  <c r="S321" i="41" s="1"/>
  <c r="G321" i="41"/>
  <c r="F321" i="41"/>
  <c r="U320" i="41"/>
  <c r="T320" i="41"/>
  <c r="H320" i="41"/>
  <c r="S320" i="41" s="1"/>
  <c r="G320" i="41"/>
  <c r="F320" i="41"/>
  <c r="U319" i="41"/>
  <c r="T319" i="41"/>
  <c r="H319" i="41"/>
  <c r="S319" i="41" s="1"/>
  <c r="G319" i="41"/>
  <c r="F319" i="41"/>
  <c r="U318" i="41"/>
  <c r="T318" i="41"/>
  <c r="H318" i="41"/>
  <c r="S318" i="41" s="1"/>
  <c r="F318" i="41"/>
  <c r="G318" i="41" s="1"/>
  <c r="U317" i="41"/>
  <c r="T317" i="41"/>
  <c r="H317" i="41"/>
  <c r="S317" i="41" s="1"/>
  <c r="G317" i="41"/>
  <c r="F317" i="41"/>
  <c r="U316" i="41"/>
  <c r="T316" i="41"/>
  <c r="H316" i="41"/>
  <c r="S316" i="41" s="1"/>
  <c r="G316" i="41"/>
  <c r="F316" i="41"/>
  <c r="U315" i="41"/>
  <c r="T315" i="41"/>
  <c r="H315" i="41"/>
  <c r="S315" i="41" s="1"/>
  <c r="F315" i="41"/>
  <c r="G315" i="41" s="1"/>
  <c r="U314" i="41"/>
  <c r="T314" i="41"/>
  <c r="S314" i="41"/>
  <c r="H314" i="41"/>
  <c r="G314" i="41"/>
  <c r="F314" i="41"/>
  <c r="U313" i="41"/>
  <c r="T313" i="41"/>
  <c r="H313" i="41"/>
  <c r="S313" i="41" s="1"/>
  <c r="F313" i="41"/>
  <c r="G313" i="41" s="1"/>
  <c r="U312" i="41"/>
  <c r="S312" i="41"/>
  <c r="U311" i="41"/>
  <c r="T311" i="41"/>
  <c r="H311" i="41"/>
  <c r="S311" i="41" s="1"/>
  <c r="G311" i="41"/>
  <c r="F311" i="41"/>
  <c r="U310" i="41"/>
  <c r="T310" i="41"/>
  <c r="H310" i="41"/>
  <c r="S310" i="41" s="1"/>
  <c r="F310" i="41"/>
  <c r="G310" i="41" s="1"/>
  <c r="U309" i="41"/>
  <c r="T309" i="41"/>
  <c r="H309" i="41"/>
  <c r="S309" i="41" s="1"/>
  <c r="G309" i="41"/>
  <c r="F309" i="41"/>
  <c r="U308" i="41"/>
  <c r="T308" i="41"/>
  <c r="H308" i="41"/>
  <c r="S308" i="41" s="1"/>
  <c r="F308" i="41"/>
  <c r="G308" i="41" s="1"/>
  <c r="U307" i="41"/>
  <c r="T307" i="41"/>
  <c r="H307" i="41"/>
  <c r="S307" i="41" s="1"/>
  <c r="G307" i="41"/>
  <c r="F307" i="41"/>
  <c r="U306" i="41"/>
  <c r="S306" i="41"/>
  <c r="U305" i="41"/>
  <c r="T305" i="41"/>
  <c r="H305" i="41"/>
  <c r="S305" i="41" s="1"/>
  <c r="F305" i="41"/>
  <c r="G305" i="41" s="1"/>
  <c r="U304" i="41"/>
  <c r="T304" i="41"/>
  <c r="H304" i="41"/>
  <c r="S304" i="41" s="1"/>
  <c r="G304" i="41"/>
  <c r="F304" i="41"/>
  <c r="U303" i="41"/>
  <c r="T303" i="41"/>
  <c r="H303" i="41"/>
  <c r="S303" i="41" s="1"/>
  <c r="G303" i="41"/>
  <c r="F303" i="41"/>
  <c r="U302" i="41"/>
  <c r="T302" i="41"/>
  <c r="H302" i="41"/>
  <c r="S302" i="41" s="1"/>
  <c r="F302" i="41"/>
  <c r="G302" i="41" s="1"/>
  <c r="U301" i="41"/>
  <c r="T301" i="41"/>
  <c r="H301" i="41"/>
  <c r="S301" i="41" s="1"/>
  <c r="G301" i="41"/>
  <c r="F301" i="41"/>
  <c r="U300" i="41"/>
  <c r="T300" i="41"/>
  <c r="H300" i="41"/>
  <c r="S300" i="41" s="1"/>
  <c r="F300" i="41"/>
  <c r="G300" i="41" s="1"/>
  <c r="U299" i="41"/>
  <c r="T299" i="41"/>
  <c r="H299" i="41"/>
  <c r="S299" i="41" s="1"/>
  <c r="G299" i="41"/>
  <c r="F299" i="41"/>
  <c r="U298" i="41"/>
  <c r="T298" i="41"/>
  <c r="H298" i="41"/>
  <c r="S298" i="41" s="1"/>
  <c r="F298" i="41"/>
  <c r="G298" i="41" s="1"/>
  <c r="U297" i="41"/>
  <c r="T297" i="41"/>
  <c r="H297" i="41"/>
  <c r="S297" i="41" s="1"/>
  <c r="G297" i="41"/>
  <c r="F297" i="41"/>
  <c r="U296" i="41"/>
  <c r="T296" i="41"/>
  <c r="H296" i="41"/>
  <c r="S296" i="41" s="1"/>
  <c r="G296" i="41"/>
  <c r="F296" i="41"/>
  <c r="U295" i="41"/>
  <c r="T295" i="41"/>
  <c r="H295" i="41"/>
  <c r="S295" i="41" s="1"/>
  <c r="F295" i="41"/>
  <c r="G295" i="41" s="1"/>
  <c r="U294" i="41"/>
  <c r="T294" i="41"/>
  <c r="H294" i="41"/>
  <c r="S294" i="41" s="1"/>
  <c r="G294" i="41"/>
  <c r="F294" i="41"/>
  <c r="U293" i="41"/>
  <c r="T293" i="41"/>
  <c r="H293" i="41"/>
  <c r="S293" i="41" s="1"/>
  <c r="G293" i="41"/>
  <c r="F293" i="41"/>
  <c r="U292" i="41"/>
  <c r="T292" i="41"/>
  <c r="H292" i="41"/>
  <c r="S292" i="41" s="1"/>
  <c r="G292" i="41"/>
  <c r="F292" i="41"/>
  <c r="S291" i="41"/>
  <c r="U290" i="41"/>
  <c r="T290" i="41"/>
  <c r="H290" i="41"/>
  <c r="S290" i="41" s="1"/>
  <c r="F290" i="41"/>
  <c r="G290" i="41" s="1"/>
  <c r="U289" i="41"/>
  <c r="T289" i="41"/>
  <c r="H289" i="41"/>
  <c r="S289" i="41" s="1"/>
  <c r="F289" i="41"/>
  <c r="G289" i="41" s="1"/>
  <c r="U288" i="41"/>
  <c r="T288" i="41"/>
  <c r="H288" i="41"/>
  <c r="S288" i="41" s="1"/>
  <c r="G288" i="41"/>
  <c r="F288" i="41"/>
  <c r="U287" i="41"/>
  <c r="T287" i="41"/>
  <c r="H287" i="41"/>
  <c r="S287" i="41" s="1"/>
  <c r="G287" i="41"/>
  <c r="F287" i="41"/>
  <c r="U286" i="41"/>
  <c r="T286" i="41"/>
  <c r="H286" i="41"/>
  <c r="S286" i="41" s="1"/>
  <c r="F286" i="41"/>
  <c r="G286" i="41" s="1"/>
  <c r="U285" i="41"/>
  <c r="T285" i="41"/>
  <c r="H285" i="41"/>
  <c r="S285" i="41" s="1"/>
  <c r="G285" i="41"/>
  <c r="F285" i="41"/>
  <c r="U284" i="41"/>
  <c r="T284" i="41"/>
  <c r="H284" i="41"/>
  <c r="S284" i="41" s="1"/>
  <c r="F284" i="41"/>
  <c r="G284" i="41" s="1"/>
  <c r="U283" i="41"/>
  <c r="T283" i="41"/>
  <c r="H283" i="41"/>
  <c r="S283" i="41" s="1"/>
  <c r="F283" i="41"/>
  <c r="G283" i="41" s="1"/>
  <c r="U282" i="41"/>
  <c r="T282" i="41"/>
  <c r="H282" i="41"/>
  <c r="S282" i="41" s="1"/>
  <c r="F282" i="41"/>
  <c r="G282" i="41" s="1"/>
  <c r="U281" i="41"/>
  <c r="T281" i="41"/>
  <c r="H281" i="41"/>
  <c r="S281" i="41" s="1"/>
  <c r="G281" i="41"/>
  <c r="F281" i="41"/>
  <c r="U280" i="41"/>
  <c r="T280" i="41"/>
  <c r="H280" i="41"/>
  <c r="S280" i="41" s="1"/>
  <c r="F280" i="41"/>
  <c r="G280" i="41" s="1"/>
  <c r="U279" i="41"/>
  <c r="T279" i="41"/>
  <c r="H279" i="41"/>
  <c r="S279" i="41" s="1"/>
  <c r="F279" i="41"/>
  <c r="G279" i="41" s="1"/>
  <c r="U278" i="41"/>
  <c r="T278" i="41"/>
  <c r="H278" i="41"/>
  <c r="S278" i="41" s="1"/>
  <c r="F278" i="41"/>
  <c r="G278" i="41" s="1"/>
  <c r="U277" i="41"/>
  <c r="T277" i="41"/>
  <c r="H277" i="41"/>
  <c r="S277" i="41" s="1"/>
  <c r="F277" i="41"/>
  <c r="G277" i="41" s="1"/>
  <c r="U276" i="41"/>
  <c r="T276" i="41"/>
  <c r="H276" i="41"/>
  <c r="S276" i="41" s="1"/>
  <c r="F276" i="41"/>
  <c r="G276" i="41" s="1"/>
  <c r="U275" i="41"/>
  <c r="T275" i="41"/>
  <c r="H275" i="41"/>
  <c r="S275" i="41" s="1"/>
  <c r="F275" i="41"/>
  <c r="G275" i="41" s="1"/>
  <c r="S274" i="41"/>
  <c r="U273" i="41"/>
  <c r="S273" i="41"/>
  <c r="H272" i="41"/>
  <c r="S272" i="41" s="1"/>
  <c r="G272" i="41"/>
  <c r="H271" i="41"/>
  <c r="S271" i="41" s="1"/>
  <c r="G271" i="41"/>
  <c r="H270" i="41"/>
  <c r="S270" i="41" s="1"/>
  <c r="G270" i="41"/>
  <c r="H269" i="41"/>
  <c r="S269" i="41" s="1"/>
  <c r="G269" i="41"/>
  <c r="H268" i="41"/>
  <c r="S268" i="41" s="1"/>
  <c r="G268" i="41"/>
  <c r="U267" i="41"/>
  <c r="T267" i="41"/>
  <c r="H267" i="41"/>
  <c r="S267" i="41" s="1"/>
  <c r="F267" i="41"/>
  <c r="G267" i="41" s="1"/>
  <c r="U266" i="41"/>
  <c r="T266" i="41"/>
  <c r="H266" i="41"/>
  <c r="S266" i="41" s="1"/>
  <c r="F266" i="41"/>
  <c r="G266" i="41" s="1"/>
  <c r="U265" i="41"/>
  <c r="T265" i="41"/>
  <c r="H265" i="41"/>
  <c r="S265" i="41" s="1"/>
  <c r="F265" i="41"/>
  <c r="G265" i="41" s="1"/>
  <c r="U264" i="41"/>
  <c r="T264" i="41"/>
  <c r="H264" i="41"/>
  <c r="S264" i="41" s="1"/>
  <c r="F264" i="41"/>
  <c r="G264" i="41" s="1"/>
  <c r="U263" i="41"/>
  <c r="T263" i="41"/>
  <c r="H263" i="41"/>
  <c r="S263" i="41" s="1"/>
  <c r="G263" i="41"/>
  <c r="F263" i="41"/>
  <c r="S262" i="41"/>
  <c r="H261" i="41"/>
  <c r="S261" i="41" s="1"/>
  <c r="G261" i="41"/>
  <c r="H260" i="41"/>
  <c r="S260" i="41" s="1"/>
  <c r="G260" i="41"/>
  <c r="H259" i="41"/>
  <c r="S259" i="41" s="1"/>
  <c r="G259" i="41"/>
  <c r="U258" i="41"/>
  <c r="T258" i="41"/>
  <c r="H258" i="41"/>
  <c r="S258" i="41" s="1"/>
  <c r="F258" i="41"/>
  <c r="G258" i="41" s="1"/>
  <c r="U257" i="41"/>
  <c r="T257" i="41"/>
  <c r="H257" i="41"/>
  <c r="S257" i="41" s="1"/>
  <c r="F257" i="41"/>
  <c r="G257" i="41" s="1"/>
  <c r="U256" i="41"/>
  <c r="T256" i="41"/>
  <c r="H256" i="41"/>
  <c r="S256" i="41" s="1"/>
  <c r="G256" i="41"/>
  <c r="F256" i="41"/>
  <c r="U255" i="41"/>
  <c r="T255" i="41"/>
  <c r="H255" i="41"/>
  <c r="S255" i="41" s="1"/>
  <c r="F255" i="41"/>
  <c r="G255" i="41" s="1"/>
  <c r="U254" i="41"/>
  <c r="T254" i="41"/>
  <c r="H254" i="41"/>
  <c r="S254" i="41" s="1"/>
  <c r="F254" i="41"/>
  <c r="G254" i="41" s="1"/>
  <c r="S253" i="41"/>
  <c r="U252" i="41"/>
  <c r="S252" i="41"/>
  <c r="U251" i="41"/>
  <c r="T251" i="41"/>
  <c r="H251" i="41"/>
  <c r="S251" i="41" s="1"/>
  <c r="G251" i="41"/>
  <c r="F251" i="41"/>
  <c r="U250" i="41"/>
  <c r="T250" i="41"/>
  <c r="H250" i="41"/>
  <c r="S250" i="41" s="1"/>
  <c r="G250" i="41"/>
  <c r="F250" i="41"/>
  <c r="H249" i="41"/>
  <c r="S249" i="41" s="1"/>
  <c r="G249" i="41"/>
  <c r="U248" i="41"/>
  <c r="T248" i="41"/>
  <c r="H248" i="41"/>
  <c r="S248" i="41" s="1"/>
  <c r="F248" i="41"/>
  <c r="G248" i="41" s="1"/>
  <c r="U247" i="41"/>
  <c r="T247" i="41"/>
  <c r="H247" i="41"/>
  <c r="S247" i="41" s="1"/>
  <c r="G247" i="41"/>
  <c r="F247" i="41"/>
  <c r="U246" i="41"/>
  <c r="S246" i="41"/>
  <c r="U245" i="41"/>
  <c r="T245" i="41"/>
  <c r="H245" i="41"/>
  <c r="S245" i="41" s="1"/>
  <c r="F245" i="41"/>
  <c r="G245" i="41" s="1"/>
  <c r="U244" i="41"/>
  <c r="T244" i="41"/>
  <c r="H244" i="41"/>
  <c r="S244" i="41" s="1"/>
  <c r="G244" i="41"/>
  <c r="F244" i="41"/>
  <c r="U243" i="41"/>
  <c r="T243" i="41"/>
  <c r="H243" i="41"/>
  <c r="S243" i="41" s="1"/>
  <c r="G243" i="41"/>
  <c r="F243" i="41"/>
  <c r="U242" i="41"/>
  <c r="T242" i="41"/>
  <c r="H242" i="41"/>
  <c r="S242" i="41" s="1"/>
  <c r="F242" i="41"/>
  <c r="G242" i="41" s="1"/>
  <c r="U241" i="41"/>
  <c r="T241" i="41"/>
  <c r="H241" i="41"/>
  <c r="S241" i="41" s="1"/>
  <c r="F241" i="41"/>
  <c r="G241" i="41" s="1"/>
  <c r="U240" i="41"/>
  <c r="T240" i="41"/>
  <c r="H240" i="41"/>
  <c r="S240" i="41" s="1"/>
  <c r="F240" i="41"/>
  <c r="G240" i="41" s="1"/>
  <c r="U239" i="41"/>
  <c r="T239" i="41"/>
  <c r="H239" i="41"/>
  <c r="S239" i="41" s="1"/>
  <c r="F239" i="41"/>
  <c r="G239" i="41" s="1"/>
  <c r="U238" i="41"/>
  <c r="S238" i="41"/>
  <c r="U237" i="41"/>
  <c r="T237" i="41"/>
  <c r="H237" i="41"/>
  <c r="S237" i="41" s="1"/>
  <c r="F237" i="41"/>
  <c r="G237" i="41" s="1"/>
  <c r="U236" i="41"/>
  <c r="T236" i="41"/>
  <c r="H236" i="41"/>
  <c r="S236" i="41" s="1"/>
  <c r="F236" i="41"/>
  <c r="G236" i="41" s="1"/>
  <c r="U235" i="41"/>
  <c r="T235" i="41"/>
  <c r="H235" i="41"/>
  <c r="S235" i="41" s="1"/>
  <c r="F235" i="41"/>
  <c r="G235" i="41" s="1"/>
  <c r="U234" i="41"/>
  <c r="T234" i="41"/>
  <c r="H234" i="41"/>
  <c r="S234" i="41" s="1"/>
  <c r="G234" i="41"/>
  <c r="F234" i="41"/>
  <c r="T233" i="41"/>
  <c r="S233" i="41"/>
  <c r="H233" i="41"/>
  <c r="G233" i="41"/>
  <c r="U232" i="41"/>
  <c r="T232" i="41"/>
  <c r="H232" i="41"/>
  <c r="S232" i="41" s="1"/>
  <c r="F232" i="41"/>
  <c r="G232" i="41" s="1"/>
  <c r="U231" i="41"/>
  <c r="T231" i="41"/>
  <c r="H231" i="41"/>
  <c r="S231" i="41" s="1"/>
  <c r="F231" i="41"/>
  <c r="G231" i="41" s="1"/>
  <c r="U230" i="41"/>
  <c r="T230" i="41"/>
  <c r="H230" i="41"/>
  <c r="S230" i="41" s="1"/>
  <c r="F230" i="41"/>
  <c r="G230" i="41" s="1"/>
  <c r="U229" i="41"/>
  <c r="T229" i="41"/>
  <c r="H229" i="41"/>
  <c r="S229" i="41" s="1"/>
  <c r="G229" i="41"/>
  <c r="F229" i="41"/>
  <c r="U228" i="41"/>
  <c r="T228" i="41"/>
  <c r="H228" i="41"/>
  <c r="S228" i="41" s="1"/>
  <c r="G228" i="41"/>
  <c r="F228" i="41"/>
  <c r="U227" i="41"/>
  <c r="T227" i="41"/>
  <c r="H227" i="41"/>
  <c r="S227" i="41" s="1"/>
  <c r="F227" i="41"/>
  <c r="G227" i="41" s="1"/>
  <c r="U226" i="41"/>
  <c r="T226" i="41"/>
  <c r="H226" i="41"/>
  <c r="S226" i="41" s="1"/>
  <c r="F226" i="41"/>
  <c r="G226" i="41" s="1"/>
  <c r="U225" i="41"/>
  <c r="T225" i="41"/>
  <c r="H225" i="41"/>
  <c r="S225" i="41" s="1"/>
  <c r="F225" i="41"/>
  <c r="G225" i="41" s="1"/>
  <c r="U224" i="41"/>
  <c r="T224" i="41"/>
  <c r="H224" i="41"/>
  <c r="S224" i="41" s="1"/>
  <c r="F224" i="41"/>
  <c r="G224" i="41" s="1"/>
  <c r="U223" i="41"/>
  <c r="T223" i="41"/>
  <c r="H223" i="41"/>
  <c r="S223" i="41" s="1"/>
  <c r="F223" i="41"/>
  <c r="G223" i="41" s="1"/>
  <c r="U222" i="41"/>
  <c r="T222" i="41"/>
  <c r="H222" i="41"/>
  <c r="S222" i="41" s="1"/>
  <c r="G222" i="41"/>
  <c r="F222" i="41"/>
  <c r="U221" i="41"/>
  <c r="T221" i="41"/>
  <c r="H221" i="41"/>
  <c r="S221" i="41" s="1"/>
  <c r="G221" i="41"/>
  <c r="F221" i="41"/>
  <c r="U220" i="41"/>
  <c r="T220" i="41"/>
  <c r="H220" i="41"/>
  <c r="S220" i="41" s="1"/>
  <c r="F220" i="41"/>
  <c r="G220" i="41" s="1"/>
  <c r="U219" i="41"/>
  <c r="T219" i="41"/>
  <c r="H219" i="41"/>
  <c r="S219" i="41" s="1"/>
  <c r="F219" i="41"/>
  <c r="G219" i="41" s="1"/>
  <c r="U218" i="41"/>
  <c r="S218" i="41"/>
  <c r="U217" i="41"/>
  <c r="T217" i="41"/>
  <c r="H217" i="41"/>
  <c r="S217" i="41" s="1"/>
  <c r="F217" i="41"/>
  <c r="G217" i="41" s="1"/>
  <c r="U216" i="41"/>
  <c r="T216" i="41"/>
  <c r="H216" i="41"/>
  <c r="S216" i="41" s="1"/>
  <c r="F216" i="41"/>
  <c r="G216" i="41" s="1"/>
  <c r="U215" i="41"/>
  <c r="T215" i="41"/>
  <c r="H215" i="41"/>
  <c r="S215" i="41" s="1"/>
  <c r="F215" i="41"/>
  <c r="G215" i="41" s="1"/>
  <c r="U214" i="41"/>
  <c r="T214" i="41"/>
  <c r="H214" i="41"/>
  <c r="S214" i="41" s="1"/>
  <c r="F214" i="41"/>
  <c r="G214" i="41" s="1"/>
  <c r="U213" i="41"/>
  <c r="S213" i="41"/>
  <c r="U212" i="41"/>
  <c r="T212" i="41"/>
  <c r="H212" i="41"/>
  <c r="S212" i="41" s="1"/>
  <c r="F212" i="41"/>
  <c r="G212" i="41" s="1"/>
  <c r="U211" i="41"/>
  <c r="T211" i="41"/>
  <c r="H211" i="41"/>
  <c r="S211" i="41" s="1"/>
  <c r="F211" i="41"/>
  <c r="G211" i="41" s="1"/>
  <c r="U210" i="41"/>
  <c r="T210" i="41"/>
  <c r="H210" i="41"/>
  <c r="S210" i="41" s="1"/>
  <c r="F210" i="41"/>
  <c r="G210" i="41" s="1"/>
  <c r="U209" i="41"/>
  <c r="T209" i="41"/>
  <c r="H209" i="41"/>
  <c r="S209" i="41" s="1"/>
  <c r="G209" i="41"/>
  <c r="F209" i="41"/>
  <c r="U208" i="41"/>
  <c r="T208" i="41"/>
  <c r="H208" i="41"/>
  <c r="S208" i="41" s="1"/>
  <c r="G208" i="41"/>
  <c r="F208" i="41"/>
  <c r="U207" i="41"/>
  <c r="T207" i="41"/>
  <c r="H207" i="41"/>
  <c r="S207" i="41" s="1"/>
  <c r="F207" i="41"/>
  <c r="G207" i="41" s="1"/>
  <c r="U206" i="41"/>
  <c r="T206" i="41"/>
  <c r="H206" i="41"/>
  <c r="S206" i="41" s="1"/>
  <c r="F206" i="41"/>
  <c r="G206" i="41" s="1"/>
  <c r="U205" i="41"/>
  <c r="T205" i="41"/>
  <c r="H205" i="41"/>
  <c r="S205" i="41" s="1"/>
  <c r="F205" i="41"/>
  <c r="G205" i="41" s="1"/>
  <c r="U204" i="41"/>
  <c r="T204" i="41"/>
  <c r="H204" i="41"/>
  <c r="S204" i="41" s="1"/>
  <c r="F204" i="41"/>
  <c r="G204" i="41" s="1"/>
  <c r="U203" i="41"/>
  <c r="T203" i="41"/>
  <c r="H203" i="41"/>
  <c r="S203" i="41" s="1"/>
  <c r="F203" i="41"/>
  <c r="G203" i="41" s="1"/>
  <c r="U202" i="41"/>
  <c r="T202" i="41"/>
  <c r="H202" i="41"/>
  <c r="S202" i="41" s="1"/>
  <c r="G202" i="41"/>
  <c r="F202" i="41"/>
  <c r="U201" i="41"/>
  <c r="T201" i="41"/>
  <c r="H201" i="41"/>
  <c r="S201" i="41" s="1"/>
  <c r="F201" i="41"/>
  <c r="G201" i="41" s="1"/>
  <c r="U200" i="41"/>
  <c r="T200" i="41"/>
  <c r="H200" i="41"/>
  <c r="S200" i="41" s="1"/>
  <c r="F200" i="41"/>
  <c r="G200" i="41" s="1"/>
  <c r="U199" i="41"/>
  <c r="T199" i="41"/>
  <c r="H199" i="41"/>
  <c r="S199" i="41" s="1"/>
  <c r="F199" i="41"/>
  <c r="G199" i="41" s="1"/>
  <c r="U198" i="41"/>
  <c r="T198" i="41"/>
  <c r="H198" i="41"/>
  <c r="S198" i="41" s="1"/>
  <c r="F198" i="41"/>
  <c r="G198" i="41" s="1"/>
  <c r="U197" i="41"/>
  <c r="T197" i="41"/>
  <c r="H197" i="41"/>
  <c r="S197" i="41" s="1"/>
  <c r="F197" i="41"/>
  <c r="G197" i="41" s="1"/>
  <c r="U196" i="41"/>
  <c r="T196" i="41"/>
  <c r="H196" i="41"/>
  <c r="S196" i="41" s="1"/>
  <c r="F196" i="41"/>
  <c r="G196" i="41" s="1"/>
  <c r="U195" i="41"/>
  <c r="T195" i="41"/>
  <c r="H195" i="41"/>
  <c r="S195" i="41" s="1"/>
  <c r="G195" i="41"/>
  <c r="F195" i="41"/>
  <c r="U194" i="41"/>
  <c r="T194" i="41"/>
  <c r="H194" i="41"/>
  <c r="S194" i="41" s="1"/>
  <c r="F194" i="41"/>
  <c r="G194" i="41" s="1"/>
  <c r="U193" i="41"/>
  <c r="T193" i="41"/>
  <c r="H193" i="41"/>
  <c r="S193" i="41" s="1"/>
  <c r="F193" i="41"/>
  <c r="G193" i="41" s="1"/>
  <c r="U192" i="41"/>
  <c r="T192" i="41"/>
  <c r="H192" i="41"/>
  <c r="S192" i="41" s="1"/>
  <c r="F192" i="41"/>
  <c r="G192" i="41" s="1"/>
  <c r="U191" i="41"/>
  <c r="T191" i="41"/>
  <c r="H191" i="41"/>
  <c r="S191" i="41" s="1"/>
  <c r="F191" i="41"/>
  <c r="G191" i="41" s="1"/>
  <c r="U190" i="41"/>
  <c r="T190" i="41"/>
  <c r="H190" i="41"/>
  <c r="S190" i="41" s="1"/>
  <c r="F190" i="41"/>
  <c r="G190" i="41" s="1"/>
  <c r="U189" i="41"/>
  <c r="T189" i="41"/>
  <c r="H189" i="41"/>
  <c r="S189" i="41" s="1"/>
  <c r="F189" i="41"/>
  <c r="G189" i="41" s="1"/>
  <c r="U188" i="41"/>
  <c r="T188" i="41"/>
  <c r="H188" i="41"/>
  <c r="S188" i="41" s="1"/>
  <c r="G188" i="41"/>
  <c r="F188" i="41"/>
  <c r="U187" i="41"/>
  <c r="T187" i="41"/>
  <c r="H187" i="41"/>
  <c r="S187" i="41" s="1"/>
  <c r="F187" i="41"/>
  <c r="G187" i="41" s="1"/>
  <c r="U186" i="41"/>
  <c r="T186" i="41"/>
  <c r="H186" i="41"/>
  <c r="S186" i="41" s="1"/>
  <c r="F186" i="41"/>
  <c r="G186" i="41" s="1"/>
  <c r="U185" i="41"/>
  <c r="T185" i="41"/>
  <c r="H185" i="41"/>
  <c r="S185" i="41" s="1"/>
  <c r="F185" i="41"/>
  <c r="G185" i="41" s="1"/>
  <c r="U184" i="41"/>
  <c r="T184" i="41"/>
  <c r="H184" i="41"/>
  <c r="S184" i="41" s="1"/>
  <c r="F184" i="41"/>
  <c r="G184" i="41" s="1"/>
  <c r="U183" i="41"/>
  <c r="S183" i="41"/>
  <c r="U182" i="41"/>
  <c r="T182" i="41"/>
  <c r="H182" i="41"/>
  <c r="S182" i="41" s="1"/>
  <c r="G182" i="41"/>
  <c r="F182" i="41"/>
  <c r="U181" i="41"/>
  <c r="T181" i="41"/>
  <c r="H181" i="41"/>
  <c r="S181" i="41" s="1"/>
  <c r="F181" i="41"/>
  <c r="G181" i="41" s="1"/>
  <c r="U180" i="41"/>
  <c r="T180" i="41"/>
  <c r="H180" i="41"/>
  <c r="S180" i="41" s="1"/>
  <c r="F180" i="41"/>
  <c r="G180" i="41" s="1"/>
  <c r="U179" i="41"/>
  <c r="T179" i="41"/>
  <c r="H179" i="41"/>
  <c r="S179" i="41" s="1"/>
  <c r="F179" i="41"/>
  <c r="G179" i="41" s="1"/>
  <c r="U178" i="41"/>
  <c r="T178" i="41"/>
  <c r="H178" i="41"/>
  <c r="S178" i="41" s="1"/>
  <c r="G178" i="41"/>
  <c r="F178" i="41"/>
  <c r="U177" i="41"/>
  <c r="T177" i="41"/>
  <c r="H177" i="41"/>
  <c r="S177" i="41" s="1"/>
  <c r="F177" i="41"/>
  <c r="G177" i="41" s="1"/>
  <c r="U176" i="41"/>
  <c r="T176" i="41"/>
  <c r="H176" i="41"/>
  <c r="S176" i="41" s="1"/>
  <c r="F176" i="41"/>
  <c r="G176" i="41" s="1"/>
  <c r="U175" i="41"/>
  <c r="T175" i="41"/>
  <c r="H175" i="41"/>
  <c r="S175" i="41" s="1"/>
  <c r="F175" i="41"/>
  <c r="G175" i="41" s="1"/>
  <c r="U174" i="41"/>
  <c r="T174" i="41"/>
  <c r="H174" i="41"/>
  <c r="S174" i="41" s="1"/>
  <c r="F174" i="41"/>
  <c r="G174" i="41" s="1"/>
  <c r="U173" i="41"/>
  <c r="T173" i="41"/>
  <c r="H173" i="41"/>
  <c r="S173" i="41" s="1"/>
  <c r="F173" i="41"/>
  <c r="G173" i="41" s="1"/>
  <c r="U172" i="41"/>
  <c r="T172" i="41"/>
  <c r="H172" i="41"/>
  <c r="S172" i="41" s="1"/>
  <c r="F172" i="41"/>
  <c r="G172" i="41" s="1"/>
  <c r="U171" i="41"/>
  <c r="T171" i="41"/>
  <c r="H171" i="41"/>
  <c r="S171" i="41" s="1"/>
  <c r="G171" i="41"/>
  <c r="F171" i="41"/>
  <c r="U170" i="41"/>
  <c r="T170" i="41"/>
  <c r="H170" i="41"/>
  <c r="S170" i="41" s="1"/>
  <c r="F170" i="41"/>
  <c r="G170" i="41" s="1"/>
  <c r="U169" i="41"/>
  <c r="T169" i="41"/>
  <c r="H169" i="41"/>
  <c r="S169" i="41" s="1"/>
  <c r="F169" i="41"/>
  <c r="G169" i="41" s="1"/>
  <c r="U168" i="41"/>
  <c r="T168" i="41"/>
  <c r="H168" i="41"/>
  <c r="S168" i="41" s="1"/>
  <c r="G168" i="41"/>
  <c r="F168" i="41"/>
  <c r="U167" i="41"/>
  <c r="T167" i="41"/>
  <c r="H167" i="41"/>
  <c r="S167" i="41" s="1"/>
  <c r="F167" i="41"/>
  <c r="G167" i="41" s="1"/>
  <c r="U166" i="41"/>
  <c r="T166" i="41"/>
  <c r="H166" i="41"/>
  <c r="S166" i="41" s="1"/>
  <c r="F166" i="41"/>
  <c r="G166" i="41" s="1"/>
  <c r="U165" i="41"/>
  <c r="T165" i="41"/>
  <c r="H165" i="41"/>
  <c r="S165" i="41" s="1"/>
  <c r="F165" i="41"/>
  <c r="G165" i="41" s="1"/>
  <c r="U164" i="41"/>
  <c r="T164" i="41"/>
  <c r="H164" i="41"/>
  <c r="S164" i="41" s="1"/>
  <c r="G164" i="41"/>
  <c r="F164" i="41"/>
  <c r="U163" i="41"/>
  <c r="T163" i="41"/>
  <c r="H163" i="41"/>
  <c r="S163" i="41" s="1"/>
  <c r="F163" i="41"/>
  <c r="G163" i="41" s="1"/>
  <c r="U162" i="41"/>
  <c r="T162" i="41"/>
  <c r="H162" i="41"/>
  <c r="S162" i="41" s="1"/>
  <c r="F162" i="41"/>
  <c r="G162" i="41" s="1"/>
  <c r="U161" i="41"/>
  <c r="T161" i="41"/>
  <c r="H161" i="41"/>
  <c r="S161" i="41" s="1"/>
  <c r="G161" i="41"/>
  <c r="F161" i="41"/>
  <c r="U160" i="41"/>
  <c r="T160" i="41"/>
  <c r="H160" i="41"/>
  <c r="S160" i="41" s="1"/>
  <c r="F160" i="41"/>
  <c r="G160" i="41" s="1"/>
  <c r="U159" i="41"/>
  <c r="T159" i="41"/>
  <c r="H159" i="41"/>
  <c r="S159" i="41" s="1"/>
  <c r="F159" i="41"/>
  <c r="G159" i="41" s="1"/>
  <c r="U158" i="41"/>
  <c r="T158" i="41"/>
  <c r="H158" i="41"/>
  <c r="S158" i="41" s="1"/>
  <c r="F158" i="41"/>
  <c r="G158" i="41" s="1"/>
  <c r="U157" i="41"/>
  <c r="T157" i="41"/>
  <c r="H157" i="41"/>
  <c r="S157" i="41" s="1"/>
  <c r="G157" i="41"/>
  <c r="F157" i="41"/>
  <c r="U156" i="41"/>
  <c r="T156" i="41"/>
  <c r="H156" i="41"/>
  <c r="S156" i="41" s="1"/>
  <c r="F156" i="41"/>
  <c r="G156" i="41" s="1"/>
  <c r="U155" i="41"/>
  <c r="T155" i="41"/>
  <c r="H155" i="41"/>
  <c r="S155" i="41" s="1"/>
  <c r="F155" i="41"/>
  <c r="G155" i="41" s="1"/>
  <c r="U154" i="41"/>
  <c r="T154" i="41"/>
  <c r="H154" i="41"/>
  <c r="S154" i="41" s="1"/>
  <c r="F154" i="41"/>
  <c r="G154" i="41" s="1"/>
  <c r="U153" i="41"/>
  <c r="T153" i="41"/>
  <c r="H153" i="41"/>
  <c r="S153" i="41" s="1"/>
  <c r="F153" i="41"/>
  <c r="G153" i="41" s="1"/>
  <c r="U152" i="41"/>
  <c r="T152" i="41"/>
  <c r="H152" i="41"/>
  <c r="S152" i="41" s="1"/>
  <c r="F152" i="41"/>
  <c r="G152" i="41" s="1"/>
  <c r="U151" i="41"/>
  <c r="T151" i="41"/>
  <c r="H151" i="41"/>
  <c r="S151" i="41" s="1"/>
  <c r="F151" i="41"/>
  <c r="G151" i="41" s="1"/>
  <c r="U150" i="41"/>
  <c r="T150" i="41"/>
  <c r="H150" i="41"/>
  <c r="S150" i="41" s="1"/>
  <c r="G150" i="41"/>
  <c r="F150" i="41"/>
  <c r="U149" i="41"/>
  <c r="T149" i="41"/>
  <c r="H149" i="41"/>
  <c r="S149" i="41" s="1"/>
  <c r="F149" i="41"/>
  <c r="G149" i="41" s="1"/>
  <c r="U148" i="41"/>
  <c r="T148" i="41"/>
  <c r="H148" i="41"/>
  <c r="S148" i="41" s="1"/>
  <c r="F148" i="41"/>
  <c r="G148" i="41" s="1"/>
  <c r="U147" i="41"/>
  <c r="T147" i="41"/>
  <c r="H147" i="41"/>
  <c r="S147" i="41" s="1"/>
  <c r="F147" i="41"/>
  <c r="G147" i="41" s="1"/>
  <c r="U146" i="41"/>
  <c r="T146" i="41"/>
  <c r="H146" i="41"/>
  <c r="S146" i="41" s="1"/>
  <c r="F146" i="41"/>
  <c r="G146" i="41" s="1"/>
  <c r="U145" i="41"/>
  <c r="T145" i="41"/>
  <c r="H145" i="41"/>
  <c r="S145" i="41" s="1"/>
  <c r="F145" i="41"/>
  <c r="G145" i="41" s="1"/>
  <c r="U144" i="41"/>
  <c r="T144" i="41"/>
  <c r="H144" i="41"/>
  <c r="S144" i="41" s="1"/>
  <c r="F144" i="41"/>
  <c r="G144" i="41" s="1"/>
  <c r="U143" i="41"/>
  <c r="T143" i="41"/>
  <c r="H143" i="41"/>
  <c r="S143" i="41" s="1"/>
  <c r="G143" i="41"/>
  <c r="F143" i="41"/>
  <c r="U142" i="41"/>
  <c r="T142" i="41"/>
  <c r="H142" i="41"/>
  <c r="S142" i="41" s="1"/>
  <c r="F142" i="41"/>
  <c r="G142" i="41" s="1"/>
  <c r="U141" i="41"/>
  <c r="T141" i="41"/>
  <c r="H141" i="41"/>
  <c r="S141" i="41" s="1"/>
  <c r="F141" i="41"/>
  <c r="G141" i="41" s="1"/>
  <c r="U140" i="41"/>
  <c r="T140" i="41"/>
  <c r="H140" i="41"/>
  <c r="S140" i="41" s="1"/>
  <c r="F140" i="41"/>
  <c r="G140" i="41" s="1"/>
  <c r="U139" i="41"/>
  <c r="T139" i="41"/>
  <c r="H139" i="41"/>
  <c r="S139" i="41" s="1"/>
  <c r="F139" i="41"/>
  <c r="G139" i="41" s="1"/>
  <c r="U138" i="41"/>
  <c r="T138" i="41"/>
  <c r="H138" i="41"/>
  <c r="S138" i="41" s="1"/>
  <c r="F138" i="41"/>
  <c r="G138" i="41" s="1"/>
  <c r="U137" i="41"/>
  <c r="T137" i="41"/>
  <c r="H137" i="41"/>
  <c r="S137" i="41" s="1"/>
  <c r="F137" i="41"/>
  <c r="G137" i="41" s="1"/>
  <c r="U136" i="41"/>
  <c r="T136" i="41"/>
  <c r="H136" i="41"/>
  <c r="S136" i="41" s="1"/>
  <c r="G136" i="41"/>
  <c r="F136" i="41"/>
  <c r="U135" i="41"/>
  <c r="T135" i="41"/>
  <c r="H135" i="41"/>
  <c r="S135" i="41" s="1"/>
  <c r="F135" i="41"/>
  <c r="G135" i="41" s="1"/>
  <c r="U134" i="41"/>
  <c r="T134" i="41"/>
  <c r="H134" i="41"/>
  <c r="S134" i="41" s="1"/>
  <c r="F134" i="41"/>
  <c r="G134" i="41" s="1"/>
  <c r="U133" i="41"/>
  <c r="T133" i="41"/>
  <c r="H133" i="41"/>
  <c r="S133" i="41" s="1"/>
  <c r="G133" i="41"/>
  <c r="F133" i="41"/>
  <c r="U132" i="41"/>
  <c r="T132" i="41"/>
  <c r="H132" i="41"/>
  <c r="S132" i="41" s="1"/>
  <c r="F132" i="41"/>
  <c r="G132" i="41" s="1"/>
  <c r="U131" i="41"/>
  <c r="T131" i="41"/>
  <c r="H131" i="41"/>
  <c r="S131" i="41" s="1"/>
  <c r="F131" i="41"/>
  <c r="G131" i="41" s="1"/>
  <c r="U130" i="41"/>
  <c r="T130" i="41"/>
  <c r="H130" i="41"/>
  <c r="S130" i="41" s="1"/>
  <c r="F130" i="41"/>
  <c r="G130" i="41" s="1"/>
  <c r="U129" i="41"/>
  <c r="T129" i="41"/>
  <c r="H129" i="41"/>
  <c r="S129" i="41" s="1"/>
  <c r="G129" i="41"/>
  <c r="F129" i="41"/>
  <c r="U128" i="41"/>
  <c r="T128" i="41"/>
  <c r="H128" i="41"/>
  <c r="S128" i="41" s="1"/>
  <c r="F128" i="41"/>
  <c r="G128" i="41" s="1"/>
  <c r="U127" i="41"/>
  <c r="T127" i="41"/>
  <c r="H127" i="41"/>
  <c r="S127" i="41" s="1"/>
  <c r="F127" i="41"/>
  <c r="G127" i="41" s="1"/>
  <c r="U126" i="41"/>
  <c r="T126" i="41"/>
  <c r="H126" i="41"/>
  <c r="S126" i="41" s="1"/>
  <c r="F126" i="41"/>
  <c r="G126" i="41" s="1"/>
  <c r="U125" i="41"/>
  <c r="T125" i="41"/>
  <c r="H125" i="41"/>
  <c r="S125" i="41" s="1"/>
  <c r="F125" i="41"/>
  <c r="G125" i="41" s="1"/>
  <c r="U124" i="41"/>
  <c r="T124" i="41"/>
  <c r="H124" i="41"/>
  <c r="S124" i="41" s="1"/>
  <c r="F124" i="41"/>
  <c r="G124" i="41" s="1"/>
  <c r="U123" i="41"/>
  <c r="T123" i="41"/>
  <c r="H123" i="41"/>
  <c r="S123" i="41" s="1"/>
  <c r="F123" i="41"/>
  <c r="G123" i="41" s="1"/>
  <c r="U122" i="41"/>
  <c r="T122" i="41"/>
  <c r="H122" i="41"/>
  <c r="S122" i="41" s="1"/>
  <c r="G122" i="41"/>
  <c r="F122" i="41"/>
  <c r="U121" i="41"/>
  <c r="T121" i="41"/>
  <c r="H121" i="41"/>
  <c r="S121" i="41" s="1"/>
  <c r="F121" i="41"/>
  <c r="G121" i="41" s="1"/>
  <c r="U120" i="41"/>
  <c r="T120" i="41"/>
  <c r="H120" i="41"/>
  <c r="S120" i="41" s="1"/>
  <c r="F120" i="41"/>
  <c r="G120" i="41" s="1"/>
  <c r="U119" i="41"/>
  <c r="T119" i="41"/>
  <c r="H119" i="41"/>
  <c r="S119" i="41" s="1"/>
  <c r="G119" i="41"/>
  <c r="F119" i="41"/>
  <c r="U99" i="41"/>
  <c r="T99" i="41"/>
  <c r="H99" i="41"/>
  <c r="S99" i="41" s="1"/>
  <c r="F99" i="41"/>
  <c r="G99" i="41" s="1"/>
  <c r="U98" i="41"/>
  <c r="T98" i="41"/>
  <c r="H98" i="41"/>
  <c r="S98" i="41" s="1"/>
  <c r="G98" i="41"/>
  <c r="F98" i="41"/>
  <c r="U97" i="41"/>
  <c r="T97" i="41"/>
  <c r="H97" i="41"/>
  <c r="S97" i="41" s="1"/>
  <c r="F97" i="41"/>
  <c r="G97" i="41" s="1"/>
  <c r="U96" i="41"/>
  <c r="T96" i="41"/>
  <c r="H96" i="41"/>
  <c r="S96" i="41" s="1"/>
  <c r="F96" i="41"/>
  <c r="G96" i="41" s="1"/>
  <c r="U95" i="41"/>
  <c r="T95" i="41"/>
  <c r="H95" i="41"/>
  <c r="S95" i="41" s="1"/>
  <c r="G95" i="41"/>
  <c r="F95" i="41"/>
  <c r="U94" i="41"/>
  <c r="T94" i="41"/>
  <c r="H94" i="41"/>
  <c r="S94" i="41" s="1"/>
  <c r="F94" i="41"/>
  <c r="G94" i="41" s="1"/>
  <c r="U93" i="41"/>
  <c r="T93" i="41"/>
  <c r="H93" i="41"/>
  <c r="S93" i="41" s="1"/>
  <c r="F93" i="41"/>
  <c r="G93" i="41" s="1"/>
  <c r="U92" i="41"/>
  <c r="S92" i="41"/>
  <c r="U91" i="41"/>
  <c r="T91" i="41"/>
  <c r="H91" i="41"/>
  <c r="S91" i="41" s="1"/>
  <c r="F91" i="41"/>
  <c r="G91" i="41" s="1"/>
  <c r="U90" i="41"/>
  <c r="T90" i="41"/>
  <c r="H90" i="41"/>
  <c r="S90" i="41" s="1"/>
  <c r="F90" i="41"/>
  <c r="G90" i="41" s="1"/>
  <c r="U89" i="41"/>
  <c r="T89" i="41"/>
  <c r="H89" i="41"/>
  <c r="S89" i="41" s="1"/>
  <c r="F89" i="41"/>
  <c r="G89" i="41" s="1"/>
  <c r="U88" i="41"/>
  <c r="T88" i="41"/>
  <c r="H88" i="41"/>
  <c r="S88" i="41" s="1"/>
  <c r="G88" i="41"/>
  <c r="F88" i="41"/>
  <c r="U87" i="41"/>
  <c r="T87" i="41"/>
  <c r="H87" i="41"/>
  <c r="S87" i="41" s="1"/>
  <c r="F87" i="41"/>
  <c r="G87" i="41" s="1"/>
  <c r="U86" i="41"/>
  <c r="T86" i="41"/>
  <c r="H86" i="41"/>
  <c r="S86" i="41" s="1"/>
  <c r="F86" i="41"/>
  <c r="G86" i="41" s="1"/>
  <c r="U85" i="41"/>
  <c r="T85" i="41"/>
  <c r="H85" i="41"/>
  <c r="S85" i="41" s="1"/>
  <c r="F85" i="41"/>
  <c r="G85" i="41" s="1"/>
  <c r="U84" i="41"/>
  <c r="S84" i="41"/>
  <c r="U83" i="41"/>
  <c r="T83" i="41"/>
  <c r="H83" i="41"/>
  <c r="S83" i="41" s="1"/>
  <c r="F83" i="41"/>
  <c r="G83" i="41" s="1"/>
  <c r="U82" i="41"/>
  <c r="T82" i="41"/>
  <c r="H82" i="41"/>
  <c r="S82" i="41" s="1"/>
  <c r="G82" i="41"/>
  <c r="F82" i="41"/>
  <c r="U81" i="41"/>
  <c r="T81" i="41"/>
  <c r="H81" i="41"/>
  <c r="S81" i="41" s="1"/>
  <c r="F81" i="41"/>
  <c r="G81" i="41" s="1"/>
  <c r="U80" i="41"/>
  <c r="T80" i="41"/>
  <c r="H80" i="41"/>
  <c r="S80" i="41" s="1"/>
  <c r="F80" i="41"/>
  <c r="G80" i="41" s="1"/>
  <c r="U79" i="41"/>
  <c r="T79" i="41"/>
  <c r="H79" i="41"/>
  <c r="S79" i="41" s="1"/>
  <c r="F79" i="41"/>
  <c r="G79" i="41" s="1"/>
  <c r="U78" i="41"/>
  <c r="T78" i="41"/>
  <c r="H78" i="41"/>
  <c r="S78" i="41" s="1"/>
  <c r="G78" i="41"/>
  <c r="F78" i="41"/>
  <c r="U77" i="41"/>
  <c r="T77" i="41"/>
  <c r="H77" i="41"/>
  <c r="S77" i="41" s="1"/>
  <c r="F77" i="41"/>
  <c r="G77" i="41" s="1"/>
  <c r="U76" i="41"/>
  <c r="T76" i="41"/>
  <c r="H76" i="41"/>
  <c r="S76" i="41" s="1"/>
  <c r="F76" i="41"/>
  <c r="G76" i="41" s="1"/>
  <c r="U75" i="41"/>
  <c r="T75" i="41"/>
  <c r="H75" i="41"/>
  <c r="S75" i="41" s="1"/>
  <c r="F75" i="41"/>
  <c r="G75" i="41" s="1"/>
  <c r="U74" i="41"/>
  <c r="T74" i="41"/>
  <c r="H74" i="41"/>
  <c r="S74" i="41" s="1"/>
  <c r="F74" i="41"/>
  <c r="G74" i="41" s="1"/>
  <c r="U73" i="41"/>
  <c r="T73" i="41"/>
  <c r="H73" i="41"/>
  <c r="S73" i="41" s="1"/>
  <c r="F73" i="41"/>
  <c r="G73" i="41" s="1"/>
  <c r="U72" i="41"/>
  <c r="T72" i="41"/>
  <c r="H72" i="41"/>
  <c r="S72" i="41" s="1"/>
  <c r="F72" i="41"/>
  <c r="G72" i="41" s="1"/>
  <c r="U71" i="41"/>
  <c r="T71" i="41"/>
  <c r="H71" i="41"/>
  <c r="S71" i="41" s="1"/>
  <c r="G71" i="41"/>
  <c r="F71" i="41"/>
  <c r="U70" i="41"/>
  <c r="T70" i="41"/>
  <c r="H70" i="41"/>
  <c r="S70" i="41" s="1"/>
  <c r="G70" i="41"/>
  <c r="F70" i="41"/>
  <c r="U69" i="41"/>
  <c r="T69" i="41"/>
  <c r="H69" i="41"/>
  <c r="S69" i="41" s="1"/>
  <c r="F69" i="41"/>
  <c r="G69" i="41" s="1"/>
  <c r="U68" i="41"/>
  <c r="T68" i="41"/>
  <c r="H68" i="41"/>
  <c r="S68" i="41" s="1"/>
  <c r="F68" i="41"/>
  <c r="G68" i="41" s="1"/>
  <c r="U67" i="41"/>
  <c r="T67" i="41"/>
  <c r="H67" i="41"/>
  <c r="S67" i="41" s="1"/>
  <c r="F67" i="41"/>
  <c r="G67" i="41" s="1"/>
  <c r="U66" i="41"/>
  <c r="T66" i="41"/>
  <c r="H66" i="41"/>
  <c r="S66" i="41" s="1"/>
  <c r="F66" i="41"/>
  <c r="G66" i="41" s="1"/>
  <c r="U65" i="41"/>
  <c r="T65" i="41"/>
  <c r="H65" i="41"/>
  <c r="S65" i="41" s="1"/>
  <c r="F65" i="41"/>
  <c r="G65" i="41" s="1"/>
  <c r="U64" i="41"/>
  <c r="T64" i="41"/>
  <c r="H64" i="41"/>
  <c r="S64" i="41" s="1"/>
  <c r="G64" i="41"/>
  <c r="F64" i="41"/>
  <c r="U63" i="41"/>
  <c r="T63" i="41"/>
  <c r="H63" i="41"/>
  <c r="S63" i="41" s="1"/>
  <c r="F63" i="41"/>
  <c r="G63" i="41" s="1"/>
  <c r="U62" i="41"/>
  <c r="T62" i="41"/>
  <c r="H62" i="41"/>
  <c r="S62" i="41" s="1"/>
  <c r="F62" i="41"/>
  <c r="G62" i="41" s="1"/>
  <c r="U61" i="41"/>
  <c r="S61" i="41"/>
  <c r="U60" i="41"/>
  <c r="T60" i="41"/>
  <c r="H60" i="41"/>
  <c r="S60" i="41" s="1"/>
  <c r="F60" i="41"/>
  <c r="G60" i="41" s="1"/>
  <c r="U59" i="41"/>
  <c r="T59" i="41"/>
  <c r="H59" i="41"/>
  <c r="S59" i="41" s="1"/>
  <c r="F59" i="41"/>
  <c r="G59" i="41" s="1"/>
  <c r="U58" i="41"/>
  <c r="T58" i="41"/>
  <c r="H58" i="41"/>
  <c r="S58" i="41" s="1"/>
  <c r="F58" i="41"/>
  <c r="G58" i="41" s="1"/>
  <c r="U57" i="41"/>
  <c r="T57" i="41"/>
  <c r="H57" i="41"/>
  <c r="S57" i="41" s="1"/>
  <c r="F57" i="41"/>
  <c r="G57" i="41" s="1"/>
  <c r="U56" i="41"/>
  <c r="T56" i="41"/>
  <c r="H56" i="41"/>
  <c r="S56" i="41" s="1"/>
  <c r="F56" i="41"/>
  <c r="G56" i="41" s="1"/>
  <c r="U55" i="41"/>
  <c r="T55" i="41"/>
  <c r="H55" i="41"/>
  <c r="S55" i="41" s="1"/>
  <c r="F55" i="41"/>
  <c r="G55" i="41" s="1"/>
  <c r="U54" i="41"/>
  <c r="T54" i="41"/>
  <c r="H54" i="41"/>
  <c r="S54" i="41" s="1"/>
  <c r="G54" i="41"/>
  <c r="F54" i="41"/>
  <c r="U53" i="41"/>
  <c r="T53" i="41"/>
  <c r="H53" i="41"/>
  <c r="S53" i="41" s="1"/>
  <c r="G53" i="41"/>
  <c r="F53" i="41"/>
  <c r="U52" i="41"/>
  <c r="T52" i="41"/>
  <c r="H52" i="41"/>
  <c r="S52" i="41" s="1"/>
  <c r="F52" i="41"/>
  <c r="G52" i="41" s="1"/>
  <c r="U51" i="41"/>
  <c r="T51" i="41"/>
  <c r="H51" i="41"/>
  <c r="S51" i="41" s="1"/>
  <c r="F51" i="41"/>
  <c r="G51" i="41" s="1"/>
  <c r="U50" i="41"/>
  <c r="T50" i="41"/>
  <c r="H50" i="41"/>
  <c r="S50" i="41" s="1"/>
  <c r="F50" i="41"/>
  <c r="G50" i="41" s="1"/>
  <c r="U49" i="41"/>
  <c r="T49" i="41"/>
  <c r="H49" i="41"/>
  <c r="S49" i="41" s="1"/>
  <c r="F49" i="41"/>
  <c r="G49" i="41" s="1"/>
  <c r="U48" i="41"/>
  <c r="T48" i="41"/>
  <c r="H48" i="41"/>
  <c r="S48" i="41" s="1"/>
  <c r="F48" i="41"/>
  <c r="G48" i="41" s="1"/>
  <c r="U47" i="41"/>
  <c r="T47" i="41"/>
  <c r="H47" i="41"/>
  <c r="S47" i="41" s="1"/>
  <c r="G47" i="41"/>
  <c r="F47" i="41"/>
  <c r="U46" i="41"/>
  <c r="T46" i="41"/>
  <c r="H46" i="41"/>
  <c r="S46" i="41" s="1"/>
  <c r="F46" i="41"/>
  <c r="G46" i="41" s="1"/>
  <c r="U45" i="41"/>
  <c r="T45" i="41"/>
  <c r="H45" i="41"/>
  <c r="S45" i="41" s="1"/>
  <c r="F45" i="41"/>
  <c r="G45" i="41" s="1"/>
  <c r="U44" i="41"/>
  <c r="T44" i="41"/>
  <c r="H44" i="41"/>
  <c r="S44" i="41" s="1"/>
  <c r="F44" i="41"/>
  <c r="G44" i="41" s="1"/>
  <c r="U43" i="41"/>
  <c r="T43" i="41"/>
  <c r="H43" i="41"/>
  <c r="S43" i="41" s="1"/>
  <c r="F43" i="41"/>
  <c r="G43" i="41" s="1"/>
  <c r="U42" i="41"/>
  <c r="T42" i="41"/>
  <c r="H42" i="41"/>
  <c r="S42" i="41" s="1"/>
  <c r="G42" i="41"/>
  <c r="F42" i="41"/>
  <c r="U41" i="41"/>
  <c r="T41" i="41"/>
  <c r="H41" i="41"/>
  <c r="S41" i="41" s="1"/>
  <c r="F41" i="41"/>
  <c r="G41" i="41" s="1"/>
  <c r="U40" i="41"/>
  <c r="T40" i="41"/>
  <c r="H40" i="41"/>
  <c r="S40" i="41" s="1"/>
  <c r="G40" i="41"/>
  <c r="F40" i="41"/>
  <c r="U39" i="41"/>
  <c r="T39" i="41"/>
  <c r="H39" i="41"/>
  <c r="S39" i="41" s="1"/>
  <c r="G39" i="41"/>
  <c r="F39" i="41"/>
  <c r="U38" i="41"/>
  <c r="T38" i="41"/>
  <c r="H38" i="41"/>
  <c r="S38" i="41" s="1"/>
  <c r="F38" i="41"/>
  <c r="G38" i="41" s="1"/>
  <c r="U37" i="41"/>
  <c r="T37" i="41"/>
  <c r="H37" i="41"/>
  <c r="S37" i="41" s="1"/>
  <c r="F37" i="41"/>
  <c r="G37" i="41" s="1"/>
  <c r="U36" i="41"/>
  <c r="T36" i="41"/>
  <c r="H36" i="41"/>
  <c r="S36" i="41" s="1"/>
  <c r="F36" i="41"/>
  <c r="G36" i="41" s="1"/>
  <c r="U35" i="41"/>
  <c r="S35" i="41"/>
  <c r="U29" i="41"/>
  <c r="T29" i="41"/>
  <c r="H29" i="41"/>
  <c r="S29" i="41" s="1"/>
  <c r="F29" i="41"/>
  <c r="G29" i="41" s="1"/>
  <c r="U28" i="41"/>
  <c r="T28" i="41"/>
  <c r="H28" i="41"/>
  <c r="S28" i="41" s="1"/>
  <c r="F28" i="41"/>
  <c r="G28" i="41" s="1"/>
  <c r="U27" i="41"/>
  <c r="T27" i="41"/>
  <c r="H27" i="41"/>
  <c r="S27" i="41" s="1"/>
  <c r="F27" i="41"/>
  <c r="G27" i="41" s="1"/>
  <c r="U26" i="41"/>
  <c r="T26" i="41"/>
  <c r="H26" i="41"/>
  <c r="S26" i="41" s="1"/>
  <c r="F26" i="41"/>
  <c r="G26" i="41" s="1"/>
  <c r="U25" i="41"/>
  <c r="T25" i="41"/>
  <c r="S25" i="41"/>
  <c r="H25" i="41"/>
  <c r="G25" i="41"/>
  <c r="F25" i="41"/>
  <c r="U24" i="41"/>
  <c r="S24" i="41"/>
  <c r="H23" i="41"/>
  <c r="S23" i="41" s="1"/>
  <c r="G23" i="41"/>
  <c r="U22" i="41"/>
  <c r="T22" i="41"/>
  <c r="H22" i="41"/>
  <c r="S22" i="41" s="1"/>
  <c r="G22" i="41"/>
  <c r="F22" i="41"/>
  <c r="H21" i="41"/>
  <c r="S21" i="41" s="1"/>
  <c r="G21" i="41"/>
  <c r="U20" i="41"/>
  <c r="T20" i="41"/>
  <c r="H20" i="41"/>
  <c r="S20" i="41" s="1"/>
  <c r="F20" i="41"/>
  <c r="G20" i="41" s="1"/>
  <c r="U19" i="41"/>
  <c r="T19" i="41"/>
  <c r="H19" i="41"/>
  <c r="S19" i="41" s="1"/>
  <c r="G19" i="41"/>
  <c r="F19" i="41"/>
  <c r="U18" i="41"/>
  <c r="S18" i="41"/>
  <c r="U17" i="41"/>
  <c r="T17" i="41"/>
  <c r="H17" i="41"/>
  <c r="S17" i="41" s="1"/>
  <c r="F17" i="41"/>
  <c r="G17" i="41" s="1"/>
  <c r="R16" i="41"/>
  <c r="R6" i="41" s="1"/>
  <c r="Q16" i="41"/>
  <c r="P16" i="41"/>
  <c r="P6" i="41" s="1"/>
  <c r="O16" i="41"/>
  <c r="O6" i="41" s="1"/>
  <c r="N16" i="41"/>
  <c r="N6" i="41" s="1"/>
  <c r="M16" i="41"/>
  <c r="M6" i="41" s="1"/>
  <c r="L16" i="41"/>
  <c r="L6" i="41" s="1"/>
  <c r="J16" i="41"/>
  <c r="I16" i="41"/>
  <c r="I6" i="41" s="1"/>
  <c r="F16" i="41"/>
  <c r="G16" i="41" s="1"/>
  <c r="H15" i="41"/>
  <c r="S15" i="41" s="1"/>
  <c r="G15" i="41"/>
  <c r="U14" i="41"/>
  <c r="T14" i="41"/>
  <c r="H14" i="41"/>
  <c r="S14" i="41" s="1"/>
  <c r="F14" i="41"/>
  <c r="G14" i="41" s="1"/>
  <c r="H13" i="41"/>
  <c r="S13" i="41" s="1"/>
  <c r="G13" i="41"/>
  <c r="U12" i="41"/>
  <c r="T12" i="41"/>
  <c r="H12" i="41"/>
  <c r="S12" i="41" s="1"/>
  <c r="F12" i="41"/>
  <c r="G12" i="41" s="1"/>
  <c r="U11" i="41"/>
  <c r="T11" i="41"/>
  <c r="H11" i="41"/>
  <c r="S11" i="41" s="1"/>
  <c r="G11" i="41"/>
  <c r="F11" i="41"/>
  <c r="U10" i="41"/>
  <c r="T10" i="41"/>
  <c r="H10" i="41"/>
  <c r="S10" i="41" s="1"/>
  <c r="F10" i="41"/>
  <c r="G10" i="41" s="1"/>
  <c r="U9" i="41"/>
  <c r="T9" i="41"/>
  <c r="H9" i="41"/>
  <c r="S9" i="41" s="1"/>
  <c r="G9" i="41"/>
  <c r="F9" i="41"/>
  <c r="U8" i="41"/>
  <c r="S8" i="41"/>
  <c r="U491" i="40"/>
  <c r="U490" i="40"/>
  <c r="T490" i="40"/>
  <c r="S490" i="40"/>
  <c r="H490" i="40"/>
  <c r="U489" i="40"/>
  <c r="S489" i="40"/>
  <c r="U488" i="40"/>
  <c r="T488" i="40"/>
  <c r="H488" i="40"/>
  <c r="S488" i="40" s="1"/>
  <c r="G488" i="40"/>
  <c r="U487" i="40"/>
  <c r="T487" i="40"/>
  <c r="S487" i="40"/>
  <c r="H487" i="40"/>
  <c r="G487" i="40"/>
  <c r="U486" i="40"/>
  <c r="T486" i="40"/>
  <c r="S486" i="40"/>
  <c r="H486" i="40"/>
  <c r="G486" i="40"/>
  <c r="U485" i="40"/>
  <c r="T485" i="40"/>
  <c r="S485" i="40"/>
  <c r="H485" i="40"/>
  <c r="G485" i="40"/>
  <c r="U484" i="40"/>
  <c r="T484" i="40"/>
  <c r="H484" i="40"/>
  <c r="S484" i="40" s="1"/>
  <c r="G484" i="40"/>
  <c r="U483" i="40"/>
  <c r="T483" i="40"/>
  <c r="H483" i="40"/>
  <c r="S483" i="40" s="1"/>
  <c r="G483" i="40"/>
  <c r="U482" i="40"/>
  <c r="T482" i="40"/>
  <c r="S482" i="40"/>
  <c r="H482" i="40"/>
  <c r="G482" i="40"/>
  <c r="U481" i="40"/>
  <c r="T481" i="40"/>
  <c r="S481" i="40"/>
  <c r="H481" i="40"/>
  <c r="G481" i="40"/>
  <c r="U480" i="40"/>
  <c r="T480" i="40"/>
  <c r="H480" i="40"/>
  <c r="S480" i="40" s="1"/>
  <c r="G480" i="40"/>
  <c r="U479" i="40"/>
  <c r="T479" i="40"/>
  <c r="H479" i="40"/>
  <c r="S479" i="40" s="1"/>
  <c r="G479" i="40"/>
  <c r="U478" i="40"/>
  <c r="T478" i="40"/>
  <c r="S478" i="40"/>
  <c r="H478" i="40"/>
  <c r="G478" i="40"/>
  <c r="U477" i="40"/>
  <c r="T477" i="40"/>
  <c r="S477" i="40"/>
  <c r="H477" i="40"/>
  <c r="G477" i="40"/>
  <c r="U476" i="40"/>
  <c r="T476" i="40"/>
  <c r="S476" i="40"/>
  <c r="H476" i="40"/>
  <c r="G476" i="40"/>
  <c r="U475" i="40"/>
  <c r="T475" i="40"/>
  <c r="H475" i="40"/>
  <c r="S475" i="40" s="1"/>
  <c r="G475" i="40"/>
  <c r="U474" i="40"/>
  <c r="T474" i="40"/>
  <c r="H474" i="40"/>
  <c r="S474" i="40" s="1"/>
  <c r="G474" i="40"/>
  <c r="U473" i="40"/>
  <c r="T473" i="40"/>
  <c r="S473" i="40"/>
  <c r="H473" i="40"/>
  <c r="G473" i="40"/>
  <c r="U472" i="40"/>
  <c r="T472" i="40"/>
  <c r="S472" i="40"/>
  <c r="H472" i="40"/>
  <c r="G472" i="40"/>
  <c r="U471" i="40"/>
  <c r="T471" i="40"/>
  <c r="S471" i="40"/>
  <c r="H471" i="40"/>
  <c r="G471" i="40"/>
  <c r="U470" i="40"/>
  <c r="T470" i="40"/>
  <c r="H470" i="40"/>
  <c r="S470" i="40" s="1"/>
  <c r="G470" i="40"/>
  <c r="U469" i="40"/>
  <c r="T469" i="40"/>
  <c r="H469" i="40"/>
  <c r="S469" i="40" s="1"/>
  <c r="G469" i="40"/>
  <c r="U468" i="40"/>
  <c r="T468" i="40"/>
  <c r="S468" i="40"/>
  <c r="H468" i="40"/>
  <c r="G468" i="40"/>
  <c r="U467" i="40"/>
  <c r="T467" i="40"/>
  <c r="S467" i="40"/>
  <c r="H467" i="40"/>
  <c r="G467" i="40"/>
  <c r="U466" i="40"/>
  <c r="T466" i="40"/>
  <c r="H466" i="40"/>
  <c r="S466" i="40" s="1"/>
  <c r="G466" i="40"/>
  <c r="U465" i="40"/>
  <c r="T465" i="40"/>
  <c r="H465" i="40"/>
  <c r="S465" i="40" s="1"/>
  <c r="G465" i="40"/>
  <c r="U464" i="40"/>
  <c r="T464" i="40"/>
  <c r="S464" i="40"/>
  <c r="H464" i="40"/>
  <c r="G464" i="40"/>
  <c r="U463" i="40"/>
  <c r="T463" i="40"/>
  <c r="S463" i="40"/>
  <c r="H463" i="40"/>
  <c r="G463" i="40"/>
  <c r="U462" i="40"/>
  <c r="T462" i="40"/>
  <c r="S462" i="40"/>
  <c r="H462" i="40"/>
  <c r="G462" i="40"/>
  <c r="U461" i="40"/>
  <c r="T461" i="40"/>
  <c r="H461" i="40"/>
  <c r="S461" i="40" s="1"/>
  <c r="G461" i="40"/>
  <c r="U460" i="40"/>
  <c r="T460" i="40"/>
  <c r="H460" i="40"/>
  <c r="S460" i="40" s="1"/>
  <c r="G460" i="40"/>
  <c r="U459" i="40"/>
  <c r="T459" i="40"/>
  <c r="S459" i="40"/>
  <c r="H459" i="40"/>
  <c r="G459" i="40"/>
  <c r="U458" i="40"/>
  <c r="S458" i="40"/>
  <c r="U457" i="40"/>
  <c r="T457" i="40"/>
  <c r="H457" i="40"/>
  <c r="S457" i="40" s="1"/>
  <c r="F457" i="40"/>
  <c r="G457" i="40" s="1"/>
  <c r="U456" i="40"/>
  <c r="T456" i="40"/>
  <c r="H456" i="40"/>
  <c r="S456" i="40" s="1"/>
  <c r="F456" i="40"/>
  <c r="G456" i="40" s="1"/>
  <c r="U455" i="40"/>
  <c r="T455" i="40"/>
  <c r="H455" i="40"/>
  <c r="S455" i="40" s="1"/>
  <c r="F455" i="40"/>
  <c r="G455" i="40" s="1"/>
  <c r="U454" i="40"/>
  <c r="T454" i="40"/>
  <c r="H454" i="40"/>
  <c r="S454" i="40" s="1"/>
  <c r="G454" i="40"/>
  <c r="F454" i="40"/>
  <c r="U453" i="40"/>
  <c r="T453" i="40"/>
  <c r="H453" i="40"/>
  <c r="S453" i="40" s="1"/>
  <c r="G453" i="40"/>
  <c r="F453" i="40"/>
  <c r="U452" i="40"/>
  <c r="T452" i="40"/>
  <c r="H452" i="40"/>
  <c r="S452" i="40" s="1"/>
  <c r="G452" i="40"/>
  <c r="F452" i="40"/>
  <c r="U451" i="40"/>
  <c r="T451" i="40"/>
  <c r="H451" i="40"/>
  <c r="S451" i="40" s="1"/>
  <c r="G451" i="40"/>
  <c r="F451" i="40"/>
  <c r="U450" i="40"/>
  <c r="T450" i="40"/>
  <c r="H450" i="40"/>
  <c r="S450" i="40" s="1"/>
  <c r="F450" i="40"/>
  <c r="G450" i="40" s="1"/>
  <c r="U449" i="40"/>
  <c r="T449" i="40"/>
  <c r="H449" i="40"/>
  <c r="S449" i="40" s="1"/>
  <c r="F449" i="40"/>
  <c r="G449" i="40" s="1"/>
  <c r="U448" i="40"/>
  <c r="T448" i="40"/>
  <c r="H448" i="40"/>
  <c r="S448" i="40" s="1"/>
  <c r="F448" i="40"/>
  <c r="G448" i="40" s="1"/>
  <c r="U447" i="40"/>
  <c r="T447" i="40"/>
  <c r="H447" i="40"/>
  <c r="S447" i="40" s="1"/>
  <c r="G447" i="40"/>
  <c r="F447" i="40"/>
  <c r="U446" i="40"/>
  <c r="T446" i="40"/>
  <c r="H446" i="40"/>
  <c r="S446" i="40" s="1"/>
  <c r="G446" i="40"/>
  <c r="F446" i="40"/>
  <c r="U445" i="40"/>
  <c r="T445" i="40"/>
  <c r="H445" i="40"/>
  <c r="S445" i="40" s="1"/>
  <c r="G445" i="40"/>
  <c r="F445" i="40"/>
  <c r="U444" i="40"/>
  <c r="T444" i="40"/>
  <c r="H444" i="40"/>
  <c r="S444" i="40" s="1"/>
  <c r="G444" i="40"/>
  <c r="F444" i="40"/>
  <c r="U443" i="40"/>
  <c r="T443" i="40"/>
  <c r="H443" i="40"/>
  <c r="S443" i="40" s="1"/>
  <c r="F443" i="40"/>
  <c r="G443" i="40" s="1"/>
  <c r="U442" i="40"/>
  <c r="T442" i="40"/>
  <c r="H442" i="40"/>
  <c r="S442" i="40" s="1"/>
  <c r="F442" i="40"/>
  <c r="G442" i="40" s="1"/>
  <c r="U441" i="40"/>
  <c r="T441" i="40"/>
  <c r="H441" i="40"/>
  <c r="S441" i="40" s="1"/>
  <c r="F441" i="40"/>
  <c r="G441" i="40" s="1"/>
  <c r="U440" i="40"/>
  <c r="T440" i="40"/>
  <c r="S440" i="40"/>
  <c r="H440" i="40"/>
  <c r="G440" i="40"/>
  <c r="F440" i="40"/>
  <c r="U439" i="40"/>
  <c r="T439" i="40"/>
  <c r="H439" i="40"/>
  <c r="S439" i="40" s="1"/>
  <c r="G439" i="40"/>
  <c r="F439" i="40"/>
  <c r="U438" i="40"/>
  <c r="T438" i="40"/>
  <c r="H438" i="40"/>
  <c r="S438" i="40" s="1"/>
  <c r="G438" i="40"/>
  <c r="F438" i="40"/>
  <c r="U437" i="40"/>
  <c r="T437" i="40"/>
  <c r="H437" i="40"/>
  <c r="S437" i="40" s="1"/>
  <c r="G437" i="40"/>
  <c r="F437" i="40"/>
  <c r="U436" i="40"/>
  <c r="T436" i="40"/>
  <c r="H436" i="40"/>
  <c r="S436" i="40" s="1"/>
  <c r="F436" i="40"/>
  <c r="G436" i="40" s="1"/>
  <c r="U435" i="40"/>
  <c r="T435" i="40"/>
  <c r="H435" i="40"/>
  <c r="S435" i="40" s="1"/>
  <c r="F435" i="40"/>
  <c r="G435" i="40" s="1"/>
  <c r="U434" i="40"/>
  <c r="T434" i="40"/>
  <c r="H434" i="40"/>
  <c r="S434" i="40" s="1"/>
  <c r="F434" i="40"/>
  <c r="G434" i="40" s="1"/>
  <c r="U433" i="40"/>
  <c r="T433" i="40"/>
  <c r="S433" i="40"/>
  <c r="H433" i="40"/>
  <c r="G433" i="40"/>
  <c r="F433" i="40"/>
  <c r="U432" i="40"/>
  <c r="T432" i="40"/>
  <c r="S432" i="40"/>
  <c r="H432" i="40"/>
  <c r="G432" i="40"/>
  <c r="F432" i="40"/>
  <c r="U431" i="40"/>
  <c r="T431" i="40"/>
  <c r="H431" i="40"/>
  <c r="S431" i="40" s="1"/>
  <c r="G431" i="40"/>
  <c r="F431" i="40"/>
  <c r="U430" i="40"/>
  <c r="T430" i="40"/>
  <c r="H430" i="40"/>
  <c r="S430" i="40" s="1"/>
  <c r="G430" i="40"/>
  <c r="F430" i="40"/>
  <c r="U429" i="40"/>
  <c r="T429" i="40"/>
  <c r="H429" i="40"/>
  <c r="S429" i="40" s="1"/>
  <c r="F429" i="40"/>
  <c r="G429" i="40" s="1"/>
  <c r="U428" i="40"/>
  <c r="T428" i="40"/>
  <c r="H428" i="40"/>
  <c r="S428" i="40" s="1"/>
  <c r="F428" i="40"/>
  <c r="G428" i="40" s="1"/>
  <c r="U427" i="40"/>
  <c r="T427" i="40"/>
  <c r="H427" i="40"/>
  <c r="S427" i="40" s="1"/>
  <c r="G427" i="40"/>
  <c r="F427" i="40"/>
  <c r="U426" i="40"/>
  <c r="T426" i="40"/>
  <c r="H426" i="40"/>
  <c r="S426" i="40" s="1"/>
  <c r="G426" i="40"/>
  <c r="F426" i="40"/>
  <c r="U425" i="40"/>
  <c r="T425" i="40"/>
  <c r="H425" i="40"/>
  <c r="S425" i="40" s="1"/>
  <c r="G425" i="40"/>
  <c r="F425" i="40"/>
  <c r="U424" i="40"/>
  <c r="T424" i="40"/>
  <c r="H424" i="40"/>
  <c r="S424" i="40" s="1"/>
  <c r="G424" i="40"/>
  <c r="F424" i="40"/>
  <c r="U423" i="40"/>
  <c r="T423" i="40"/>
  <c r="H423" i="40"/>
  <c r="S423" i="40" s="1"/>
  <c r="G423" i="40"/>
  <c r="F423" i="40"/>
  <c r="U422" i="40"/>
  <c r="T422" i="40"/>
  <c r="H422" i="40"/>
  <c r="S422" i="40" s="1"/>
  <c r="F422" i="40"/>
  <c r="G422" i="40" s="1"/>
  <c r="U421" i="40"/>
  <c r="T421" i="40"/>
  <c r="H421" i="40"/>
  <c r="S421" i="40" s="1"/>
  <c r="F421" i="40"/>
  <c r="G421" i="40" s="1"/>
  <c r="U420" i="40"/>
  <c r="T420" i="40"/>
  <c r="H420" i="40"/>
  <c r="S420" i="40" s="1"/>
  <c r="F420" i="40"/>
  <c r="G420" i="40" s="1"/>
  <c r="U419" i="40"/>
  <c r="T419" i="40"/>
  <c r="H419" i="40"/>
  <c r="S419" i="40" s="1"/>
  <c r="G419" i="40"/>
  <c r="F419" i="40"/>
  <c r="U418" i="40"/>
  <c r="T418" i="40"/>
  <c r="H418" i="40"/>
  <c r="S418" i="40" s="1"/>
  <c r="G418" i="40"/>
  <c r="F418" i="40"/>
  <c r="U417" i="40"/>
  <c r="S417" i="40"/>
  <c r="U416" i="40"/>
  <c r="T416" i="40"/>
  <c r="H416" i="40"/>
  <c r="S416" i="40" s="1"/>
  <c r="G416" i="40"/>
  <c r="F416" i="40"/>
  <c r="U415" i="40"/>
  <c r="T415" i="40"/>
  <c r="H415" i="40"/>
  <c r="S415" i="40" s="1"/>
  <c r="G415" i="40"/>
  <c r="F415" i="40"/>
  <c r="U414" i="40"/>
  <c r="T414" i="40"/>
  <c r="H414" i="40"/>
  <c r="S414" i="40" s="1"/>
  <c r="G414" i="40"/>
  <c r="F414" i="40"/>
  <c r="U413" i="40"/>
  <c r="T413" i="40"/>
  <c r="H413" i="40"/>
  <c r="S413" i="40" s="1"/>
  <c r="G413" i="40"/>
  <c r="F413" i="40"/>
  <c r="U412" i="40"/>
  <c r="T412" i="40"/>
  <c r="H412" i="40"/>
  <c r="S412" i="40" s="1"/>
  <c r="F412" i="40"/>
  <c r="G412" i="40" s="1"/>
  <c r="U411" i="40"/>
  <c r="T411" i="40"/>
  <c r="H411" i="40"/>
  <c r="S411" i="40" s="1"/>
  <c r="F411" i="40"/>
  <c r="G411" i="40" s="1"/>
  <c r="U410" i="40"/>
  <c r="T410" i="40"/>
  <c r="H410" i="40"/>
  <c r="S410" i="40" s="1"/>
  <c r="F410" i="40"/>
  <c r="G410" i="40" s="1"/>
  <c r="U409" i="40"/>
  <c r="T409" i="40"/>
  <c r="H409" i="40"/>
  <c r="S409" i="40" s="1"/>
  <c r="G409" i="40"/>
  <c r="F409" i="40"/>
  <c r="U408" i="40"/>
  <c r="T408" i="40"/>
  <c r="H408" i="40"/>
  <c r="S408" i="40" s="1"/>
  <c r="G408" i="40"/>
  <c r="F408" i="40"/>
  <c r="U407" i="40"/>
  <c r="T407" i="40"/>
  <c r="H407" i="40"/>
  <c r="S407" i="40" s="1"/>
  <c r="G407" i="40"/>
  <c r="F407" i="40"/>
  <c r="U406" i="40"/>
  <c r="T406" i="40"/>
  <c r="H406" i="40"/>
  <c r="S406" i="40" s="1"/>
  <c r="G406" i="40"/>
  <c r="F406" i="40"/>
  <c r="U405" i="40"/>
  <c r="S405" i="40"/>
  <c r="U404" i="40"/>
  <c r="T404" i="40"/>
  <c r="H404" i="40"/>
  <c r="S404" i="40" s="1"/>
  <c r="G404" i="40"/>
  <c r="F404" i="40"/>
  <c r="U403" i="40"/>
  <c r="T403" i="40"/>
  <c r="H403" i="40"/>
  <c r="S403" i="40" s="1"/>
  <c r="G403" i="40"/>
  <c r="F403" i="40"/>
  <c r="U402" i="40"/>
  <c r="T402" i="40"/>
  <c r="H402" i="40"/>
  <c r="S402" i="40" s="1"/>
  <c r="F402" i="40"/>
  <c r="G402" i="40" s="1"/>
  <c r="U401" i="40"/>
  <c r="T401" i="40"/>
  <c r="H401" i="40"/>
  <c r="S401" i="40" s="1"/>
  <c r="F401" i="40"/>
  <c r="G401" i="40" s="1"/>
  <c r="U400" i="40"/>
  <c r="T400" i="40"/>
  <c r="H400" i="40"/>
  <c r="S400" i="40" s="1"/>
  <c r="G400" i="40"/>
  <c r="F400" i="40"/>
  <c r="U399" i="40"/>
  <c r="T399" i="40"/>
  <c r="H399" i="40"/>
  <c r="S399" i="40" s="1"/>
  <c r="G399" i="40"/>
  <c r="F399" i="40"/>
  <c r="U398" i="40"/>
  <c r="T398" i="40"/>
  <c r="H398" i="40"/>
  <c r="S398" i="40" s="1"/>
  <c r="G398" i="40"/>
  <c r="F398" i="40"/>
  <c r="U397" i="40"/>
  <c r="T397" i="40"/>
  <c r="H397" i="40"/>
  <c r="S397" i="40" s="1"/>
  <c r="G397" i="40"/>
  <c r="F397" i="40"/>
  <c r="U396" i="40"/>
  <c r="T396" i="40"/>
  <c r="H396" i="40"/>
  <c r="S396" i="40" s="1"/>
  <c r="G396" i="40"/>
  <c r="F396" i="40"/>
  <c r="U395" i="40"/>
  <c r="T395" i="40"/>
  <c r="H395" i="40"/>
  <c r="S395" i="40" s="1"/>
  <c r="F395" i="40"/>
  <c r="G395" i="40" s="1"/>
  <c r="U394" i="40"/>
  <c r="T394" i="40"/>
  <c r="H394" i="40"/>
  <c r="S394" i="40" s="1"/>
  <c r="F394" i="40"/>
  <c r="G394" i="40" s="1"/>
  <c r="U393" i="40"/>
  <c r="T393" i="40"/>
  <c r="H393" i="40"/>
  <c r="S393" i="40" s="1"/>
  <c r="F393" i="40"/>
  <c r="G393" i="40" s="1"/>
  <c r="U392" i="40"/>
  <c r="T392" i="40"/>
  <c r="H392" i="40"/>
  <c r="S392" i="40" s="1"/>
  <c r="G392" i="40"/>
  <c r="F392" i="40"/>
  <c r="U391" i="40"/>
  <c r="T391" i="40"/>
  <c r="H391" i="40"/>
  <c r="S391" i="40" s="1"/>
  <c r="G391" i="40"/>
  <c r="F391" i="40"/>
  <c r="U390" i="40"/>
  <c r="T390" i="40"/>
  <c r="H390" i="40"/>
  <c r="S390" i="40" s="1"/>
  <c r="G390" i="40"/>
  <c r="F390" i="40"/>
  <c r="U389" i="40"/>
  <c r="T389" i="40"/>
  <c r="H389" i="40"/>
  <c r="S389" i="40" s="1"/>
  <c r="G389" i="40"/>
  <c r="F389" i="40"/>
  <c r="U388" i="40"/>
  <c r="T388" i="40"/>
  <c r="H388" i="40"/>
  <c r="S388" i="40" s="1"/>
  <c r="F388" i="40"/>
  <c r="G388" i="40" s="1"/>
  <c r="U387" i="40"/>
  <c r="T387" i="40"/>
  <c r="H387" i="40"/>
  <c r="S387" i="40" s="1"/>
  <c r="F387" i="40"/>
  <c r="G387" i="40" s="1"/>
  <c r="U386" i="40"/>
  <c r="T386" i="40"/>
  <c r="H386" i="40"/>
  <c r="S386" i="40" s="1"/>
  <c r="F386" i="40"/>
  <c r="G386" i="40" s="1"/>
  <c r="U385" i="40"/>
  <c r="T385" i="40"/>
  <c r="H385" i="40"/>
  <c r="S385" i="40" s="1"/>
  <c r="G385" i="40"/>
  <c r="F385" i="40"/>
  <c r="U384" i="40"/>
  <c r="T384" i="40"/>
  <c r="H384" i="40"/>
  <c r="S384" i="40" s="1"/>
  <c r="G384" i="40"/>
  <c r="F384" i="40"/>
  <c r="U383" i="40"/>
  <c r="T383" i="40"/>
  <c r="H383" i="40"/>
  <c r="S383" i="40" s="1"/>
  <c r="G383" i="40"/>
  <c r="F383" i="40"/>
  <c r="U382" i="40"/>
  <c r="T382" i="40"/>
  <c r="H382" i="40"/>
  <c r="S382" i="40" s="1"/>
  <c r="G382" i="40"/>
  <c r="F382" i="40"/>
  <c r="U381" i="40"/>
  <c r="T381" i="40"/>
  <c r="H381" i="40"/>
  <c r="S381" i="40" s="1"/>
  <c r="F381" i="40"/>
  <c r="G381" i="40" s="1"/>
  <c r="U380" i="40"/>
  <c r="T380" i="40"/>
  <c r="H380" i="40"/>
  <c r="S380" i="40" s="1"/>
  <c r="F380" i="40"/>
  <c r="G380" i="40" s="1"/>
  <c r="U379" i="40"/>
  <c r="T379" i="40"/>
  <c r="H379" i="40"/>
  <c r="S379" i="40" s="1"/>
  <c r="F379" i="40"/>
  <c r="G379" i="40" s="1"/>
  <c r="U378" i="40"/>
  <c r="T378" i="40"/>
  <c r="H378" i="40"/>
  <c r="S378" i="40" s="1"/>
  <c r="G378" i="40"/>
  <c r="F378" i="40"/>
  <c r="U377" i="40"/>
  <c r="S377" i="40"/>
  <c r="U376" i="40"/>
  <c r="T376" i="40"/>
  <c r="H376" i="40"/>
  <c r="S376" i="40" s="1"/>
  <c r="F376" i="40"/>
  <c r="G376" i="40" s="1"/>
  <c r="U375" i="40"/>
  <c r="T375" i="40"/>
  <c r="H375" i="40"/>
  <c r="S375" i="40" s="1"/>
  <c r="G375" i="40"/>
  <c r="F375" i="40"/>
  <c r="U374" i="40"/>
  <c r="T374" i="40"/>
  <c r="H374" i="40"/>
  <c r="S374" i="40" s="1"/>
  <c r="G374" i="40"/>
  <c r="F374" i="40"/>
  <c r="U373" i="40"/>
  <c r="T373" i="40"/>
  <c r="H373" i="40"/>
  <c r="S373" i="40" s="1"/>
  <c r="G373" i="40"/>
  <c r="F373" i="40"/>
  <c r="U372" i="40"/>
  <c r="T372" i="40"/>
  <c r="H372" i="40"/>
  <c r="S372" i="40" s="1"/>
  <c r="G372" i="40"/>
  <c r="F372" i="40"/>
  <c r="U371" i="40"/>
  <c r="T371" i="40"/>
  <c r="H371" i="40"/>
  <c r="S371" i="40" s="1"/>
  <c r="F371" i="40"/>
  <c r="G371" i="40" s="1"/>
  <c r="U370" i="40"/>
  <c r="T370" i="40"/>
  <c r="H370" i="40"/>
  <c r="S370" i="40" s="1"/>
  <c r="F370" i="40"/>
  <c r="G370" i="40" s="1"/>
  <c r="U369" i="40"/>
  <c r="T369" i="40"/>
  <c r="H369" i="40"/>
  <c r="S369" i="40" s="1"/>
  <c r="G369" i="40"/>
  <c r="F369" i="40"/>
  <c r="U368" i="40"/>
  <c r="T368" i="40"/>
  <c r="H368" i="40"/>
  <c r="S368" i="40" s="1"/>
  <c r="G368" i="40"/>
  <c r="F368" i="40"/>
  <c r="U367" i="40"/>
  <c r="T367" i="40"/>
  <c r="H367" i="40"/>
  <c r="S367" i="40" s="1"/>
  <c r="G367" i="40"/>
  <c r="F367" i="40"/>
  <c r="U366" i="40"/>
  <c r="T366" i="40"/>
  <c r="H366" i="40"/>
  <c r="S366" i="40" s="1"/>
  <c r="G366" i="40"/>
  <c r="F366" i="40"/>
  <c r="U365" i="40"/>
  <c r="T365" i="40"/>
  <c r="H365" i="40"/>
  <c r="S365" i="40" s="1"/>
  <c r="G365" i="40"/>
  <c r="F365" i="40"/>
  <c r="U364" i="40"/>
  <c r="T364" i="40"/>
  <c r="H364" i="40"/>
  <c r="S364" i="40" s="1"/>
  <c r="F364" i="40"/>
  <c r="G364" i="40" s="1"/>
  <c r="U363" i="40"/>
  <c r="T363" i="40"/>
  <c r="H363" i="40"/>
  <c r="S363" i="40" s="1"/>
  <c r="F363" i="40"/>
  <c r="G363" i="40" s="1"/>
  <c r="U362" i="40"/>
  <c r="T362" i="40"/>
  <c r="H362" i="40"/>
  <c r="S362" i="40" s="1"/>
  <c r="F362" i="40"/>
  <c r="G362" i="40" s="1"/>
  <c r="U361" i="40"/>
  <c r="T361" i="40"/>
  <c r="H361" i="40"/>
  <c r="S361" i="40" s="1"/>
  <c r="G361" i="40"/>
  <c r="F361" i="40"/>
  <c r="U360" i="40"/>
  <c r="T360" i="40"/>
  <c r="H360" i="40"/>
  <c r="S360" i="40" s="1"/>
  <c r="G360" i="40"/>
  <c r="F360" i="40"/>
  <c r="U359" i="40"/>
  <c r="T359" i="40"/>
  <c r="H359" i="40"/>
  <c r="S359" i="40" s="1"/>
  <c r="G359" i="40"/>
  <c r="F359" i="40"/>
  <c r="U358" i="40"/>
  <c r="T358" i="40"/>
  <c r="H358" i="40"/>
  <c r="S358" i="40" s="1"/>
  <c r="G358" i="40"/>
  <c r="F358" i="40"/>
  <c r="U357" i="40"/>
  <c r="T357" i="40"/>
  <c r="H357" i="40"/>
  <c r="S357" i="40" s="1"/>
  <c r="F357" i="40"/>
  <c r="G357" i="40" s="1"/>
  <c r="U356" i="40"/>
  <c r="T356" i="40"/>
  <c r="S356" i="40"/>
  <c r="H356" i="40"/>
  <c r="F356" i="40"/>
  <c r="G356" i="40" s="1"/>
  <c r="U355" i="40"/>
  <c r="T355" i="40"/>
  <c r="H355" i="40"/>
  <c r="S355" i="40" s="1"/>
  <c r="F355" i="40"/>
  <c r="G355" i="40" s="1"/>
  <c r="U354" i="40"/>
  <c r="T354" i="40"/>
  <c r="H354" i="40"/>
  <c r="S354" i="40" s="1"/>
  <c r="G354" i="40"/>
  <c r="F354" i="40"/>
  <c r="U353" i="40"/>
  <c r="T353" i="40"/>
  <c r="H353" i="40"/>
  <c r="S353" i="40" s="1"/>
  <c r="G353" i="40"/>
  <c r="F353" i="40"/>
  <c r="U352" i="40"/>
  <c r="T352" i="40"/>
  <c r="H352" i="40"/>
  <c r="S352" i="40" s="1"/>
  <c r="G352" i="40"/>
  <c r="F352" i="40"/>
  <c r="U351" i="40"/>
  <c r="T351" i="40"/>
  <c r="H351" i="40"/>
  <c r="S351" i="40" s="1"/>
  <c r="G351" i="40"/>
  <c r="F351" i="40"/>
  <c r="U350" i="40"/>
  <c r="T350" i="40"/>
  <c r="H350" i="40"/>
  <c r="S350" i="40" s="1"/>
  <c r="F350" i="40"/>
  <c r="G350" i="40" s="1"/>
  <c r="U349" i="40"/>
  <c r="T349" i="40"/>
  <c r="H349" i="40"/>
  <c r="S349" i="40" s="1"/>
  <c r="F349" i="40"/>
  <c r="G349" i="40" s="1"/>
  <c r="U348" i="40"/>
  <c r="T348" i="40"/>
  <c r="H348" i="40"/>
  <c r="S348" i="40" s="1"/>
  <c r="G348" i="40"/>
  <c r="F348" i="40"/>
  <c r="U347" i="40"/>
  <c r="T347" i="40"/>
  <c r="H347" i="40"/>
  <c r="S347" i="40" s="1"/>
  <c r="G347" i="40"/>
  <c r="F347" i="40"/>
  <c r="U346" i="40"/>
  <c r="T346" i="40"/>
  <c r="H346" i="40"/>
  <c r="S346" i="40" s="1"/>
  <c r="G346" i="40"/>
  <c r="F346" i="40"/>
  <c r="U345" i="40"/>
  <c r="T345" i="40"/>
  <c r="H345" i="40"/>
  <c r="S345" i="40" s="1"/>
  <c r="G345" i="40"/>
  <c r="F345" i="40"/>
  <c r="U344" i="40"/>
  <c r="T344" i="40"/>
  <c r="H344" i="40"/>
  <c r="S344" i="40" s="1"/>
  <c r="G344" i="40"/>
  <c r="F344" i="40"/>
  <c r="U343" i="40"/>
  <c r="T343" i="40"/>
  <c r="H343" i="40"/>
  <c r="S343" i="40" s="1"/>
  <c r="F343" i="40"/>
  <c r="G343" i="40" s="1"/>
  <c r="U342" i="40"/>
  <c r="T342" i="40"/>
  <c r="H342" i="40"/>
  <c r="S342" i="40" s="1"/>
  <c r="F342" i="40"/>
  <c r="G342" i="40" s="1"/>
  <c r="U341" i="40"/>
  <c r="T341" i="40"/>
  <c r="S341" i="40"/>
  <c r="H341" i="40"/>
  <c r="F341" i="40"/>
  <c r="G341" i="40" s="1"/>
  <c r="U340" i="40"/>
  <c r="T340" i="40"/>
  <c r="H340" i="40"/>
  <c r="S340" i="40" s="1"/>
  <c r="G340" i="40"/>
  <c r="F340" i="40"/>
  <c r="U339" i="40"/>
  <c r="T339" i="40"/>
  <c r="H339" i="40"/>
  <c r="S339" i="40" s="1"/>
  <c r="G339" i="40"/>
  <c r="F339" i="40"/>
  <c r="U338" i="40"/>
  <c r="T338" i="40"/>
  <c r="H338" i="40"/>
  <c r="S338" i="40" s="1"/>
  <c r="G338" i="40"/>
  <c r="F338" i="40"/>
  <c r="U337" i="40"/>
  <c r="T337" i="40"/>
  <c r="H337" i="40"/>
  <c r="S337" i="40" s="1"/>
  <c r="G337" i="40"/>
  <c r="F337" i="40"/>
  <c r="U336" i="40"/>
  <c r="T336" i="40"/>
  <c r="H336" i="40"/>
  <c r="S336" i="40" s="1"/>
  <c r="F336" i="40"/>
  <c r="G336" i="40" s="1"/>
  <c r="U335" i="40"/>
  <c r="T335" i="40"/>
  <c r="H335" i="40"/>
  <c r="S335" i="40" s="1"/>
  <c r="F335" i="40"/>
  <c r="G335" i="40" s="1"/>
  <c r="U334" i="40"/>
  <c r="T334" i="40"/>
  <c r="H334" i="40"/>
  <c r="S334" i="40" s="1"/>
  <c r="F334" i="40"/>
  <c r="G334" i="40" s="1"/>
  <c r="U333" i="40"/>
  <c r="T333" i="40"/>
  <c r="H333" i="40"/>
  <c r="S333" i="40" s="1"/>
  <c r="G333" i="40"/>
  <c r="F333" i="40"/>
  <c r="U332" i="40"/>
  <c r="T332" i="40"/>
  <c r="H332" i="40"/>
  <c r="S332" i="40" s="1"/>
  <c r="G332" i="40"/>
  <c r="F332" i="40"/>
  <c r="U331" i="40"/>
  <c r="T331" i="40"/>
  <c r="H331" i="40"/>
  <c r="S331" i="40" s="1"/>
  <c r="G331" i="40"/>
  <c r="F331" i="40"/>
  <c r="U330" i="40"/>
  <c r="T330" i="40"/>
  <c r="H330" i="40"/>
  <c r="S330" i="40" s="1"/>
  <c r="G330" i="40"/>
  <c r="F330" i="40"/>
  <c r="U329" i="40"/>
  <c r="T329" i="40"/>
  <c r="H329" i="40"/>
  <c r="S329" i="40" s="1"/>
  <c r="F329" i="40"/>
  <c r="G329" i="40" s="1"/>
  <c r="U328" i="40"/>
  <c r="T328" i="40"/>
  <c r="H328" i="40"/>
  <c r="S328" i="40" s="1"/>
  <c r="F328" i="40"/>
  <c r="G328" i="40" s="1"/>
  <c r="U327" i="40"/>
  <c r="T327" i="40"/>
  <c r="H327" i="40"/>
  <c r="S327" i="40" s="1"/>
  <c r="F327" i="40"/>
  <c r="G327" i="40" s="1"/>
  <c r="U326" i="40"/>
  <c r="T326" i="40"/>
  <c r="H326" i="40"/>
  <c r="S326" i="40" s="1"/>
  <c r="G326" i="40"/>
  <c r="F326" i="40"/>
  <c r="U325" i="40"/>
  <c r="T325" i="40"/>
  <c r="H325" i="40"/>
  <c r="S325" i="40" s="1"/>
  <c r="G325" i="40"/>
  <c r="F325" i="40"/>
  <c r="U324" i="40"/>
  <c r="T324" i="40"/>
  <c r="H324" i="40"/>
  <c r="S324" i="40" s="1"/>
  <c r="G324" i="40"/>
  <c r="F324" i="40"/>
  <c r="U323" i="40"/>
  <c r="T323" i="40"/>
  <c r="H323" i="40"/>
  <c r="S323" i="40" s="1"/>
  <c r="G323" i="40"/>
  <c r="F323" i="40"/>
  <c r="U322" i="40"/>
  <c r="T322" i="40"/>
  <c r="H322" i="40"/>
  <c r="S322" i="40" s="1"/>
  <c r="F322" i="40"/>
  <c r="G322" i="40" s="1"/>
  <c r="U321" i="40"/>
  <c r="T321" i="40"/>
  <c r="H321" i="40"/>
  <c r="S321" i="40" s="1"/>
  <c r="F321" i="40"/>
  <c r="G321" i="40" s="1"/>
  <c r="U320" i="40"/>
  <c r="T320" i="40"/>
  <c r="H320" i="40"/>
  <c r="S320" i="40" s="1"/>
  <c r="G320" i="40"/>
  <c r="F320" i="40"/>
  <c r="U319" i="40"/>
  <c r="T319" i="40"/>
  <c r="H319" i="40"/>
  <c r="S319" i="40" s="1"/>
  <c r="G319" i="40"/>
  <c r="F319" i="40"/>
  <c r="U318" i="40"/>
  <c r="T318" i="40"/>
  <c r="H318" i="40"/>
  <c r="S318" i="40" s="1"/>
  <c r="G318" i="40"/>
  <c r="F318" i="40"/>
  <c r="U317" i="40"/>
  <c r="T317" i="40"/>
  <c r="H317" i="40"/>
  <c r="S317" i="40" s="1"/>
  <c r="G317" i="40"/>
  <c r="F317" i="40"/>
  <c r="U316" i="40"/>
  <c r="T316" i="40"/>
  <c r="H316" i="40"/>
  <c r="S316" i="40" s="1"/>
  <c r="G316" i="40"/>
  <c r="F316" i="40"/>
  <c r="U315" i="40"/>
  <c r="T315" i="40"/>
  <c r="H315" i="40"/>
  <c r="S315" i="40" s="1"/>
  <c r="F315" i="40"/>
  <c r="G315" i="40" s="1"/>
  <c r="U314" i="40"/>
  <c r="T314" i="40"/>
  <c r="H314" i="40"/>
  <c r="S314" i="40" s="1"/>
  <c r="F314" i="40"/>
  <c r="G314" i="40" s="1"/>
  <c r="U313" i="40"/>
  <c r="T313" i="40"/>
  <c r="H313" i="40"/>
  <c r="S313" i="40" s="1"/>
  <c r="F313" i="40"/>
  <c r="G313" i="40" s="1"/>
  <c r="U312" i="40"/>
  <c r="S312" i="40"/>
  <c r="U311" i="40"/>
  <c r="T311" i="40"/>
  <c r="H311" i="40"/>
  <c r="S311" i="40" s="1"/>
  <c r="F311" i="40"/>
  <c r="G311" i="40" s="1"/>
  <c r="U310" i="40"/>
  <c r="T310" i="40"/>
  <c r="H310" i="40"/>
  <c r="S310" i="40" s="1"/>
  <c r="F310" i="40"/>
  <c r="G310" i="40" s="1"/>
  <c r="U309" i="40"/>
  <c r="T309" i="40"/>
  <c r="H309" i="40"/>
  <c r="S309" i="40" s="1"/>
  <c r="G309" i="40"/>
  <c r="F309" i="40"/>
  <c r="U308" i="40"/>
  <c r="T308" i="40"/>
  <c r="H308" i="40"/>
  <c r="S308" i="40" s="1"/>
  <c r="G308" i="40"/>
  <c r="F308" i="40"/>
  <c r="U307" i="40"/>
  <c r="T307" i="40"/>
  <c r="H307" i="40"/>
  <c r="S307" i="40" s="1"/>
  <c r="G307" i="40"/>
  <c r="F307" i="40"/>
  <c r="U306" i="40"/>
  <c r="S306" i="40"/>
  <c r="U305" i="40"/>
  <c r="T305" i="40"/>
  <c r="H305" i="40"/>
  <c r="S305" i="40" s="1"/>
  <c r="G305" i="40"/>
  <c r="F305" i="40"/>
  <c r="U304" i="40"/>
  <c r="T304" i="40"/>
  <c r="H304" i="40"/>
  <c r="S304" i="40" s="1"/>
  <c r="G304" i="40"/>
  <c r="F304" i="40"/>
  <c r="U303" i="40"/>
  <c r="T303" i="40"/>
  <c r="H303" i="40"/>
  <c r="S303" i="40" s="1"/>
  <c r="G303" i="40"/>
  <c r="F303" i="40"/>
  <c r="U302" i="40"/>
  <c r="T302" i="40"/>
  <c r="H302" i="40"/>
  <c r="S302" i="40" s="1"/>
  <c r="F302" i="40"/>
  <c r="G302" i="40" s="1"/>
  <c r="U301" i="40"/>
  <c r="T301" i="40"/>
  <c r="H301" i="40"/>
  <c r="S301" i="40" s="1"/>
  <c r="F301" i="40"/>
  <c r="G301" i="40" s="1"/>
  <c r="U300" i="40"/>
  <c r="T300" i="40"/>
  <c r="H300" i="40"/>
  <c r="S300" i="40" s="1"/>
  <c r="F300" i="40"/>
  <c r="G300" i="40" s="1"/>
  <c r="U299" i="40"/>
  <c r="T299" i="40"/>
  <c r="H299" i="40"/>
  <c r="S299" i="40" s="1"/>
  <c r="G299" i="40"/>
  <c r="F299" i="40"/>
  <c r="U298" i="40"/>
  <c r="T298" i="40"/>
  <c r="H298" i="40"/>
  <c r="S298" i="40" s="1"/>
  <c r="G298" i="40"/>
  <c r="F298" i="40"/>
  <c r="U297" i="40"/>
  <c r="T297" i="40"/>
  <c r="H297" i="40"/>
  <c r="S297" i="40" s="1"/>
  <c r="G297" i="40"/>
  <c r="F297" i="40"/>
  <c r="U296" i="40"/>
  <c r="T296" i="40"/>
  <c r="H296" i="40"/>
  <c r="S296" i="40" s="1"/>
  <c r="G296" i="40"/>
  <c r="F296" i="40"/>
  <c r="U295" i="40"/>
  <c r="T295" i="40"/>
  <c r="H295" i="40"/>
  <c r="S295" i="40" s="1"/>
  <c r="F295" i="40"/>
  <c r="G295" i="40" s="1"/>
  <c r="U294" i="40"/>
  <c r="T294" i="40"/>
  <c r="H294" i="40"/>
  <c r="S294" i="40" s="1"/>
  <c r="F294" i="40"/>
  <c r="G294" i="40" s="1"/>
  <c r="U293" i="40"/>
  <c r="T293" i="40"/>
  <c r="H293" i="40"/>
  <c r="S293" i="40" s="1"/>
  <c r="G293" i="40"/>
  <c r="F293" i="40"/>
  <c r="U292" i="40"/>
  <c r="T292" i="40"/>
  <c r="H292" i="40"/>
  <c r="S292" i="40" s="1"/>
  <c r="G292" i="40"/>
  <c r="F292" i="40"/>
  <c r="S291" i="40"/>
  <c r="U290" i="40"/>
  <c r="T290" i="40"/>
  <c r="H290" i="40"/>
  <c r="S290" i="40" s="1"/>
  <c r="F290" i="40"/>
  <c r="G290" i="40" s="1"/>
  <c r="U289" i="40"/>
  <c r="T289" i="40"/>
  <c r="H289" i="40"/>
  <c r="S289" i="40" s="1"/>
  <c r="F289" i="40"/>
  <c r="G289" i="40" s="1"/>
  <c r="U288" i="40"/>
  <c r="T288" i="40"/>
  <c r="H288" i="40"/>
  <c r="S288" i="40" s="1"/>
  <c r="F288" i="40"/>
  <c r="G288" i="40" s="1"/>
  <c r="U287" i="40"/>
  <c r="T287" i="40"/>
  <c r="H287" i="40"/>
  <c r="S287" i="40" s="1"/>
  <c r="G287" i="40"/>
  <c r="F287" i="40"/>
  <c r="U286" i="40"/>
  <c r="T286" i="40"/>
  <c r="H286" i="40"/>
  <c r="S286" i="40" s="1"/>
  <c r="G286" i="40"/>
  <c r="F286" i="40"/>
  <c r="U285" i="40"/>
  <c r="T285" i="40"/>
  <c r="H285" i="40"/>
  <c r="S285" i="40" s="1"/>
  <c r="G285" i="40"/>
  <c r="F285" i="40"/>
  <c r="U284" i="40"/>
  <c r="T284" i="40"/>
  <c r="H284" i="40"/>
  <c r="S284" i="40" s="1"/>
  <c r="G284" i="40"/>
  <c r="F284" i="40"/>
  <c r="U283" i="40"/>
  <c r="T283" i="40"/>
  <c r="H283" i="40"/>
  <c r="S283" i="40" s="1"/>
  <c r="F283" i="40"/>
  <c r="G283" i="40" s="1"/>
  <c r="U282" i="40"/>
  <c r="T282" i="40"/>
  <c r="H282" i="40"/>
  <c r="S282" i="40" s="1"/>
  <c r="F282" i="40"/>
  <c r="G282" i="40" s="1"/>
  <c r="U281" i="40"/>
  <c r="T281" i="40"/>
  <c r="H281" i="40"/>
  <c r="S281" i="40" s="1"/>
  <c r="F281" i="40"/>
  <c r="G281" i="40" s="1"/>
  <c r="U280" i="40"/>
  <c r="T280" i="40"/>
  <c r="H280" i="40"/>
  <c r="S280" i="40" s="1"/>
  <c r="G280" i="40"/>
  <c r="F280" i="40"/>
  <c r="U279" i="40"/>
  <c r="T279" i="40"/>
  <c r="H279" i="40"/>
  <c r="S279" i="40" s="1"/>
  <c r="G279" i="40"/>
  <c r="F279" i="40"/>
  <c r="U278" i="40"/>
  <c r="T278" i="40"/>
  <c r="H278" i="40"/>
  <c r="S278" i="40" s="1"/>
  <c r="G278" i="40"/>
  <c r="F278" i="40"/>
  <c r="U277" i="40"/>
  <c r="T277" i="40"/>
  <c r="H277" i="40"/>
  <c r="S277" i="40" s="1"/>
  <c r="G277" i="40"/>
  <c r="F277" i="40"/>
  <c r="U276" i="40"/>
  <c r="T276" i="40"/>
  <c r="H276" i="40"/>
  <c r="S276" i="40" s="1"/>
  <c r="F276" i="40"/>
  <c r="G276" i="40" s="1"/>
  <c r="U275" i="40"/>
  <c r="T275" i="40"/>
  <c r="H275" i="40"/>
  <c r="S275" i="40" s="1"/>
  <c r="F275" i="40"/>
  <c r="G275" i="40" s="1"/>
  <c r="S274" i="40"/>
  <c r="U273" i="40"/>
  <c r="S273" i="40"/>
  <c r="H272" i="40"/>
  <c r="S272" i="40" s="1"/>
  <c r="G272" i="40"/>
  <c r="H271" i="40"/>
  <c r="S271" i="40" s="1"/>
  <c r="G271" i="40"/>
  <c r="H270" i="40"/>
  <c r="S270" i="40" s="1"/>
  <c r="G270" i="40"/>
  <c r="H269" i="40"/>
  <c r="S269" i="40" s="1"/>
  <c r="G269" i="40"/>
  <c r="H268" i="40"/>
  <c r="S268" i="40" s="1"/>
  <c r="G268" i="40"/>
  <c r="U267" i="40"/>
  <c r="T267" i="40"/>
  <c r="H267" i="40"/>
  <c r="S267" i="40" s="1"/>
  <c r="G267" i="40"/>
  <c r="F267" i="40"/>
  <c r="U266" i="40"/>
  <c r="T266" i="40"/>
  <c r="H266" i="40"/>
  <c r="S266" i="40" s="1"/>
  <c r="G266" i="40"/>
  <c r="F266" i="40"/>
  <c r="U265" i="40"/>
  <c r="T265" i="40"/>
  <c r="H265" i="40"/>
  <c r="S265" i="40" s="1"/>
  <c r="F265" i="40"/>
  <c r="G265" i="40" s="1"/>
  <c r="U264" i="40"/>
  <c r="T264" i="40"/>
  <c r="H264" i="40"/>
  <c r="S264" i="40" s="1"/>
  <c r="F264" i="40"/>
  <c r="G264" i="40" s="1"/>
  <c r="U263" i="40"/>
  <c r="T263" i="40"/>
  <c r="H263" i="40"/>
  <c r="S263" i="40" s="1"/>
  <c r="F263" i="40"/>
  <c r="G263" i="40" s="1"/>
  <c r="S262" i="40"/>
  <c r="H261" i="40"/>
  <c r="S261" i="40" s="1"/>
  <c r="G261" i="40"/>
  <c r="S260" i="40"/>
  <c r="H260" i="40"/>
  <c r="G260" i="40"/>
  <c r="H259" i="40"/>
  <c r="S259" i="40" s="1"/>
  <c r="G259" i="40"/>
  <c r="U258" i="40"/>
  <c r="T258" i="40"/>
  <c r="H258" i="40"/>
  <c r="S258" i="40" s="1"/>
  <c r="F258" i="40"/>
  <c r="G258" i="40" s="1"/>
  <c r="U257" i="40"/>
  <c r="T257" i="40"/>
  <c r="H257" i="40"/>
  <c r="S257" i="40" s="1"/>
  <c r="F257" i="40"/>
  <c r="G257" i="40" s="1"/>
  <c r="U256" i="40"/>
  <c r="T256" i="40"/>
  <c r="H256" i="40"/>
  <c r="S256" i="40" s="1"/>
  <c r="F256" i="40"/>
  <c r="G256" i="40" s="1"/>
  <c r="U255" i="40"/>
  <c r="T255" i="40"/>
  <c r="H255" i="40"/>
  <c r="S255" i="40" s="1"/>
  <c r="G255" i="40"/>
  <c r="F255" i="40"/>
  <c r="U254" i="40"/>
  <c r="T254" i="40"/>
  <c r="H254" i="40"/>
  <c r="S254" i="40" s="1"/>
  <c r="G254" i="40"/>
  <c r="F254" i="40"/>
  <c r="S253" i="40"/>
  <c r="U252" i="40"/>
  <c r="S252" i="40"/>
  <c r="U251" i="40"/>
  <c r="T251" i="40"/>
  <c r="H251" i="40"/>
  <c r="S251" i="40" s="1"/>
  <c r="G251" i="40"/>
  <c r="F251" i="40"/>
  <c r="U250" i="40"/>
  <c r="T250" i="40"/>
  <c r="H250" i="40"/>
  <c r="S250" i="40" s="1"/>
  <c r="G250" i="40"/>
  <c r="F250" i="40"/>
  <c r="H249" i="40"/>
  <c r="S249" i="40" s="1"/>
  <c r="G249" i="40"/>
  <c r="U248" i="40"/>
  <c r="T248" i="40"/>
  <c r="H248" i="40"/>
  <c r="S248" i="40" s="1"/>
  <c r="F248" i="40"/>
  <c r="G248" i="40" s="1"/>
  <c r="U247" i="40"/>
  <c r="T247" i="40"/>
  <c r="H247" i="40"/>
  <c r="S247" i="40" s="1"/>
  <c r="F247" i="40"/>
  <c r="G247" i="40" s="1"/>
  <c r="U246" i="40"/>
  <c r="S246" i="40"/>
  <c r="U245" i="40"/>
  <c r="T245" i="40"/>
  <c r="H245" i="40"/>
  <c r="S245" i="40" s="1"/>
  <c r="F245" i="40"/>
  <c r="G245" i="40" s="1"/>
  <c r="U244" i="40"/>
  <c r="T244" i="40"/>
  <c r="H244" i="40"/>
  <c r="S244" i="40" s="1"/>
  <c r="F244" i="40"/>
  <c r="G244" i="40" s="1"/>
  <c r="U243" i="40"/>
  <c r="T243" i="40"/>
  <c r="H243" i="40"/>
  <c r="S243" i="40" s="1"/>
  <c r="G243" i="40"/>
  <c r="F243" i="40"/>
  <c r="U242" i="40"/>
  <c r="T242" i="40"/>
  <c r="H242" i="40"/>
  <c r="S242" i="40" s="1"/>
  <c r="G242" i="40"/>
  <c r="F242" i="40"/>
  <c r="U241" i="40"/>
  <c r="T241" i="40"/>
  <c r="H241" i="40"/>
  <c r="S241" i="40" s="1"/>
  <c r="G241" i="40"/>
  <c r="F241" i="40"/>
  <c r="U240" i="40"/>
  <c r="T240" i="40"/>
  <c r="H240" i="40"/>
  <c r="S240" i="40" s="1"/>
  <c r="G240" i="40"/>
  <c r="F240" i="40"/>
  <c r="U239" i="40"/>
  <c r="T239" i="40"/>
  <c r="H239" i="40"/>
  <c r="S239" i="40" s="1"/>
  <c r="F239" i="40"/>
  <c r="G239" i="40" s="1"/>
  <c r="U238" i="40"/>
  <c r="S238" i="40"/>
  <c r="U237" i="40"/>
  <c r="T237" i="40"/>
  <c r="H237" i="40"/>
  <c r="S237" i="40" s="1"/>
  <c r="G237" i="40"/>
  <c r="F237" i="40"/>
  <c r="U236" i="40"/>
  <c r="T236" i="40"/>
  <c r="H236" i="40"/>
  <c r="S236" i="40" s="1"/>
  <c r="F236" i="40"/>
  <c r="G236" i="40" s="1"/>
  <c r="U235" i="40"/>
  <c r="T235" i="40"/>
  <c r="H235" i="40"/>
  <c r="S235" i="40" s="1"/>
  <c r="F235" i="40"/>
  <c r="G235" i="40" s="1"/>
  <c r="U234" i="40"/>
  <c r="T234" i="40"/>
  <c r="H234" i="40"/>
  <c r="S234" i="40" s="1"/>
  <c r="F234" i="40"/>
  <c r="G234" i="40" s="1"/>
  <c r="T233" i="40"/>
  <c r="H233" i="40"/>
  <c r="S233" i="40" s="1"/>
  <c r="G233" i="40"/>
  <c r="U232" i="40"/>
  <c r="T232" i="40"/>
  <c r="H232" i="40"/>
  <c r="S232" i="40" s="1"/>
  <c r="G232" i="40"/>
  <c r="F232" i="40"/>
  <c r="U231" i="40"/>
  <c r="T231" i="40"/>
  <c r="H231" i="40"/>
  <c r="S231" i="40" s="1"/>
  <c r="F231" i="40"/>
  <c r="G231" i="40" s="1"/>
  <c r="U230" i="40"/>
  <c r="T230" i="40"/>
  <c r="H230" i="40"/>
  <c r="S230" i="40" s="1"/>
  <c r="F230" i="40"/>
  <c r="G230" i="40" s="1"/>
  <c r="U229" i="40"/>
  <c r="T229" i="40"/>
  <c r="H229" i="40"/>
  <c r="S229" i="40" s="1"/>
  <c r="F229" i="40"/>
  <c r="G229" i="40" s="1"/>
  <c r="U228" i="40"/>
  <c r="T228" i="40"/>
  <c r="H228" i="40"/>
  <c r="S228" i="40" s="1"/>
  <c r="G228" i="40"/>
  <c r="F228" i="40"/>
  <c r="U227" i="40"/>
  <c r="T227" i="40"/>
  <c r="H227" i="40"/>
  <c r="S227" i="40" s="1"/>
  <c r="G227" i="40"/>
  <c r="F227" i="40"/>
  <c r="U226" i="40"/>
  <c r="T226" i="40"/>
  <c r="H226" i="40"/>
  <c r="S226" i="40" s="1"/>
  <c r="G226" i="40"/>
  <c r="F226" i="40"/>
  <c r="U225" i="40"/>
  <c r="T225" i="40"/>
  <c r="H225" i="40"/>
  <c r="S225" i="40" s="1"/>
  <c r="G225" i="40"/>
  <c r="F225" i="40"/>
  <c r="U224" i="40"/>
  <c r="T224" i="40"/>
  <c r="H224" i="40"/>
  <c r="S224" i="40" s="1"/>
  <c r="F224" i="40"/>
  <c r="G224" i="40" s="1"/>
  <c r="U223" i="40"/>
  <c r="T223" i="40"/>
  <c r="H223" i="40"/>
  <c r="S223" i="40" s="1"/>
  <c r="F223" i="40"/>
  <c r="G223" i="40" s="1"/>
  <c r="U222" i="40"/>
  <c r="T222" i="40"/>
  <c r="H222" i="40"/>
  <c r="S222" i="40" s="1"/>
  <c r="F222" i="40"/>
  <c r="G222" i="40" s="1"/>
  <c r="U221" i="40"/>
  <c r="T221" i="40"/>
  <c r="H221" i="40"/>
  <c r="S221" i="40" s="1"/>
  <c r="G221" i="40"/>
  <c r="F221" i="40"/>
  <c r="U220" i="40"/>
  <c r="T220" i="40"/>
  <c r="H220" i="40"/>
  <c r="S220" i="40" s="1"/>
  <c r="G220" i="40"/>
  <c r="F220" i="40"/>
  <c r="U219" i="40"/>
  <c r="T219" i="40"/>
  <c r="H219" i="40"/>
  <c r="S219" i="40" s="1"/>
  <c r="G219" i="40"/>
  <c r="F219" i="40"/>
  <c r="U218" i="40"/>
  <c r="S218" i="40"/>
  <c r="U217" i="40"/>
  <c r="T217" i="40"/>
  <c r="H217" i="40"/>
  <c r="S217" i="40" s="1"/>
  <c r="G217" i="40"/>
  <c r="F217" i="40"/>
  <c r="U216" i="40"/>
  <c r="T216" i="40"/>
  <c r="H216" i="40"/>
  <c r="S216" i="40" s="1"/>
  <c r="G216" i="40"/>
  <c r="F216" i="40"/>
  <c r="U215" i="40"/>
  <c r="T215" i="40"/>
  <c r="H215" i="40"/>
  <c r="S215" i="40" s="1"/>
  <c r="G215" i="40"/>
  <c r="F215" i="40"/>
  <c r="U214" i="40"/>
  <c r="T214" i="40"/>
  <c r="H214" i="40"/>
  <c r="S214" i="40" s="1"/>
  <c r="F214" i="40"/>
  <c r="G214" i="40" s="1"/>
  <c r="U213" i="40"/>
  <c r="S213" i="40"/>
  <c r="U212" i="40"/>
  <c r="T212" i="40"/>
  <c r="H212" i="40"/>
  <c r="S212" i="40" s="1"/>
  <c r="G212" i="40"/>
  <c r="F212" i="40"/>
  <c r="U211" i="40"/>
  <c r="T211" i="40"/>
  <c r="H211" i="40"/>
  <c r="S211" i="40" s="1"/>
  <c r="F211" i="40"/>
  <c r="G211" i="40" s="1"/>
  <c r="U210" i="40"/>
  <c r="T210" i="40"/>
  <c r="H210" i="40"/>
  <c r="S210" i="40" s="1"/>
  <c r="F210" i="40"/>
  <c r="G210" i="40" s="1"/>
  <c r="U209" i="40"/>
  <c r="T209" i="40"/>
  <c r="H209" i="40"/>
  <c r="S209" i="40" s="1"/>
  <c r="F209" i="40"/>
  <c r="G209" i="40" s="1"/>
  <c r="U208" i="40"/>
  <c r="T208" i="40"/>
  <c r="H208" i="40"/>
  <c r="S208" i="40" s="1"/>
  <c r="G208" i="40"/>
  <c r="F208" i="40"/>
  <c r="U207" i="40"/>
  <c r="T207" i="40"/>
  <c r="H207" i="40"/>
  <c r="S207" i="40" s="1"/>
  <c r="G207" i="40"/>
  <c r="F207" i="40"/>
  <c r="U206" i="40"/>
  <c r="T206" i="40"/>
  <c r="H206" i="40"/>
  <c r="S206" i="40" s="1"/>
  <c r="G206" i="40"/>
  <c r="F206" i="40"/>
  <c r="U205" i="40"/>
  <c r="T205" i="40"/>
  <c r="H205" i="40"/>
  <c r="S205" i="40" s="1"/>
  <c r="G205" i="40"/>
  <c r="F205" i="40"/>
  <c r="U204" i="40"/>
  <c r="T204" i="40"/>
  <c r="H204" i="40"/>
  <c r="S204" i="40" s="1"/>
  <c r="F204" i="40"/>
  <c r="G204" i="40" s="1"/>
  <c r="U203" i="40"/>
  <c r="T203" i="40"/>
  <c r="H203" i="40"/>
  <c r="S203" i="40" s="1"/>
  <c r="F203" i="40"/>
  <c r="G203" i="40" s="1"/>
  <c r="U202" i="40"/>
  <c r="T202" i="40"/>
  <c r="H202" i="40"/>
  <c r="S202" i="40" s="1"/>
  <c r="F202" i="40"/>
  <c r="G202" i="40" s="1"/>
  <c r="U201" i="40"/>
  <c r="T201" i="40"/>
  <c r="H201" i="40"/>
  <c r="S201" i="40" s="1"/>
  <c r="G201" i="40"/>
  <c r="F201" i="40"/>
  <c r="U200" i="40"/>
  <c r="T200" i="40"/>
  <c r="H200" i="40"/>
  <c r="S200" i="40" s="1"/>
  <c r="G200" i="40"/>
  <c r="F200" i="40"/>
  <c r="U199" i="40"/>
  <c r="T199" i="40"/>
  <c r="H199" i="40"/>
  <c r="S199" i="40" s="1"/>
  <c r="G199" i="40"/>
  <c r="F199" i="40"/>
  <c r="U198" i="40"/>
  <c r="T198" i="40"/>
  <c r="H198" i="40"/>
  <c r="S198" i="40" s="1"/>
  <c r="G198" i="40"/>
  <c r="F198" i="40"/>
  <c r="U197" i="40"/>
  <c r="T197" i="40"/>
  <c r="H197" i="40"/>
  <c r="S197" i="40" s="1"/>
  <c r="F197" i="40"/>
  <c r="G197" i="40" s="1"/>
  <c r="U196" i="40"/>
  <c r="T196" i="40"/>
  <c r="H196" i="40"/>
  <c r="S196" i="40" s="1"/>
  <c r="F196" i="40"/>
  <c r="G196" i="40" s="1"/>
  <c r="U195" i="40"/>
  <c r="T195" i="40"/>
  <c r="H195" i="40"/>
  <c r="S195" i="40" s="1"/>
  <c r="F195" i="40"/>
  <c r="G195" i="40" s="1"/>
  <c r="U194" i="40"/>
  <c r="T194" i="40"/>
  <c r="H194" i="40"/>
  <c r="S194" i="40" s="1"/>
  <c r="G194" i="40"/>
  <c r="F194" i="40"/>
  <c r="U193" i="40"/>
  <c r="T193" i="40"/>
  <c r="H193" i="40"/>
  <c r="S193" i="40" s="1"/>
  <c r="G193" i="40"/>
  <c r="F193" i="40"/>
  <c r="U192" i="40"/>
  <c r="T192" i="40"/>
  <c r="H192" i="40"/>
  <c r="S192" i="40" s="1"/>
  <c r="G192" i="40"/>
  <c r="F192" i="40"/>
  <c r="U191" i="40"/>
  <c r="T191" i="40"/>
  <c r="H191" i="40"/>
  <c r="S191" i="40" s="1"/>
  <c r="G191" i="40"/>
  <c r="F191" i="40"/>
  <c r="U190" i="40"/>
  <c r="T190" i="40"/>
  <c r="H190" i="40"/>
  <c r="S190" i="40" s="1"/>
  <c r="F190" i="40"/>
  <c r="G190" i="40" s="1"/>
  <c r="U189" i="40"/>
  <c r="T189" i="40"/>
  <c r="H189" i="40"/>
  <c r="S189" i="40" s="1"/>
  <c r="F189" i="40"/>
  <c r="G189" i="40" s="1"/>
  <c r="U188" i="40"/>
  <c r="T188" i="40"/>
  <c r="H188" i="40"/>
  <c r="S188" i="40" s="1"/>
  <c r="F188" i="40"/>
  <c r="G188" i="40" s="1"/>
  <c r="U187" i="40"/>
  <c r="T187" i="40"/>
  <c r="H187" i="40"/>
  <c r="S187" i="40" s="1"/>
  <c r="G187" i="40"/>
  <c r="F187" i="40"/>
  <c r="U186" i="40"/>
  <c r="T186" i="40"/>
  <c r="H186" i="40"/>
  <c r="S186" i="40" s="1"/>
  <c r="G186" i="40"/>
  <c r="F186" i="40"/>
  <c r="U185" i="40"/>
  <c r="T185" i="40"/>
  <c r="H185" i="40"/>
  <c r="S185" i="40" s="1"/>
  <c r="G185" i="40"/>
  <c r="F185" i="40"/>
  <c r="U184" i="40"/>
  <c r="T184" i="40"/>
  <c r="H184" i="40"/>
  <c r="S184" i="40" s="1"/>
  <c r="G184" i="40"/>
  <c r="F184" i="40"/>
  <c r="U183" i="40"/>
  <c r="S183" i="40"/>
  <c r="U182" i="40"/>
  <c r="T182" i="40"/>
  <c r="H182" i="40"/>
  <c r="S182" i="40" s="1"/>
  <c r="G182" i="40"/>
  <c r="F182" i="40"/>
  <c r="U181" i="40"/>
  <c r="T181" i="40"/>
  <c r="H181" i="40"/>
  <c r="S181" i="40" s="1"/>
  <c r="G181" i="40"/>
  <c r="F181" i="40"/>
  <c r="U180" i="40"/>
  <c r="T180" i="40"/>
  <c r="H180" i="40"/>
  <c r="S180" i="40" s="1"/>
  <c r="F180" i="40"/>
  <c r="G180" i="40" s="1"/>
  <c r="U179" i="40"/>
  <c r="T179" i="40"/>
  <c r="H179" i="40"/>
  <c r="S179" i="40" s="1"/>
  <c r="F179" i="40"/>
  <c r="G179" i="40" s="1"/>
  <c r="U178" i="40"/>
  <c r="T178" i="40"/>
  <c r="H178" i="40"/>
  <c r="S178" i="40" s="1"/>
  <c r="F178" i="40"/>
  <c r="G178" i="40" s="1"/>
  <c r="U177" i="40"/>
  <c r="T177" i="40"/>
  <c r="H177" i="40"/>
  <c r="S177" i="40" s="1"/>
  <c r="G177" i="40"/>
  <c r="F177" i="40"/>
  <c r="U176" i="40"/>
  <c r="T176" i="40"/>
  <c r="H176" i="40"/>
  <c r="S176" i="40" s="1"/>
  <c r="G176" i="40"/>
  <c r="F176" i="40"/>
  <c r="U175" i="40"/>
  <c r="T175" i="40"/>
  <c r="H175" i="40"/>
  <c r="S175" i="40" s="1"/>
  <c r="G175" i="40"/>
  <c r="F175" i="40"/>
  <c r="U174" i="40"/>
  <c r="T174" i="40"/>
  <c r="H174" i="40"/>
  <c r="S174" i="40" s="1"/>
  <c r="G174" i="40"/>
  <c r="F174" i="40"/>
  <c r="U173" i="40"/>
  <c r="T173" i="40"/>
  <c r="H173" i="40"/>
  <c r="S173" i="40" s="1"/>
  <c r="F173" i="40"/>
  <c r="G173" i="40" s="1"/>
  <c r="U172" i="40"/>
  <c r="T172" i="40"/>
  <c r="H172" i="40"/>
  <c r="S172" i="40" s="1"/>
  <c r="F172" i="40"/>
  <c r="G172" i="40" s="1"/>
  <c r="U171" i="40"/>
  <c r="T171" i="40"/>
  <c r="H171" i="40"/>
  <c r="S171" i="40" s="1"/>
  <c r="F171" i="40"/>
  <c r="G171" i="40" s="1"/>
  <c r="U170" i="40"/>
  <c r="T170" i="40"/>
  <c r="H170" i="40"/>
  <c r="S170" i="40" s="1"/>
  <c r="G170" i="40"/>
  <c r="F170" i="40"/>
  <c r="U169" i="40"/>
  <c r="T169" i="40"/>
  <c r="H169" i="40"/>
  <c r="S169" i="40" s="1"/>
  <c r="G169" i="40"/>
  <c r="F169" i="40"/>
  <c r="U168" i="40"/>
  <c r="T168" i="40"/>
  <c r="H168" i="40"/>
  <c r="S168" i="40" s="1"/>
  <c r="G168" i="40"/>
  <c r="F168" i="40"/>
  <c r="U167" i="40"/>
  <c r="T167" i="40"/>
  <c r="H167" i="40"/>
  <c r="S167" i="40" s="1"/>
  <c r="G167" i="40"/>
  <c r="F167" i="40"/>
  <c r="U166" i="40"/>
  <c r="T166" i="40"/>
  <c r="H166" i="40"/>
  <c r="S166" i="40" s="1"/>
  <c r="F166" i="40"/>
  <c r="G166" i="40" s="1"/>
  <c r="U165" i="40"/>
  <c r="T165" i="40"/>
  <c r="H165" i="40"/>
  <c r="S165" i="40" s="1"/>
  <c r="F165" i="40"/>
  <c r="G165" i="40" s="1"/>
  <c r="U164" i="40"/>
  <c r="T164" i="40"/>
  <c r="H164" i="40"/>
  <c r="S164" i="40" s="1"/>
  <c r="F164" i="40"/>
  <c r="G164" i="40" s="1"/>
  <c r="U163" i="40"/>
  <c r="T163" i="40"/>
  <c r="H163" i="40"/>
  <c r="S163" i="40" s="1"/>
  <c r="G163" i="40"/>
  <c r="F163" i="40"/>
  <c r="U162" i="40"/>
  <c r="T162" i="40"/>
  <c r="H162" i="40"/>
  <c r="S162" i="40" s="1"/>
  <c r="G162" i="40"/>
  <c r="F162" i="40"/>
  <c r="U161" i="40"/>
  <c r="T161" i="40"/>
  <c r="H161" i="40"/>
  <c r="S161" i="40" s="1"/>
  <c r="G161" i="40"/>
  <c r="F161" i="40"/>
  <c r="U160" i="40"/>
  <c r="T160" i="40"/>
  <c r="H160" i="40"/>
  <c r="S160" i="40" s="1"/>
  <c r="G160" i="40"/>
  <c r="F160" i="40"/>
  <c r="U159" i="40"/>
  <c r="T159" i="40"/>
  <c r="H159" i="40"/>
  <c r="S159" i="40" s="1"/>
  <c r="F159" i="40"/>
  <c r="G159" i="40" s="1"/>
  <c r="U158" i="40"/>
  <c r="T158" i="40"/>
  <c r="H158" i="40"/>
  <c r="S158" i="40" s="1"/>
  <c r="F158" i="40"/>
  <c r="G158" i="40" s="1"/>
  <c r="U157" i="40"/>
  <c r="T157" i="40"/>
  <c r="H157" i="40"/>
  <c r="S157" i="40" s="1"/>
  <c r="F157" i="40"/>
  <c r="G157" i="40" s="1"/>
  <c r="U156" i="40"/>
  <c r="T156" i="40"/>
  <c r="H156" i="40"/>
  <c r="S156" i="40" s="1"/>
  <c r="G156" i="40"/>
  <c r="F156" i="40"/>
  <c r="U155" i="40"/>
  <c r="T155" i="40"/>
  <c r="H155" i="40"/>
  <c r="S155" i="40" s="1"/>
  <c r="G155" i="40"/>
  <c r="F155" i="40"/>
  <c r="U154" i="40"/>
  <c r="T154" i="40"/>
  <c r="H154" i="40"/>
  <c r="S154" i="40" s="1"/>
  <c r="G154" i="40"/>
  <c r="F154" i="40"/>
  <c r="U153" i="40"/>
  <c r="T153" i="40"/>
  <c r="H153" i="40"/>
  <c r="S153" i="40" s="1"/>
  <c r="G153" i="40"/>
  <c r="F153" i="40"/>
  <c r="U152" i="40"/>
  <c r="T152" i="40"/>
  <c r="H152" i="40"/>
  <c r="S152" i="40" s="1"/>
  <c r="F152" i="40"/>
  <c r="G152" i="40" s="1"/>
  <c r="U151" i="40"/>
  <c r="T151" i="40"/>
  <c r="H151" i="40"/>
  <c r="S151" i="40" s="1"/>
  <c r="F151" i="40"/>
  <c r="G151" i="40" s="1"/>
  <c r="U150" i="40"/>
  <c r="T150" i="40"/>
  <c r="H150" i="40"/>
  <c r="S150" i="40" s="1"/>
  <c r="F150" i="40"/>
  <c r="G150" i="40" s="1"/>
  <c r="U149" i="40"/>
  <c r="T149" i="40"/>
  <c r="H149" i="40"/>
  <c r="S149" i="40" s="1"/>
  <c r="G149" i="40"/>
  <c r="F149" i="40"/>
  <c r="U148" i="40"/>
  <c r="T148" i="40"/>
  <c r="H148" i="40"/>
  <c r="S148" i="40" s="1"/>
  <c r="G148" i="40"/>
  <c r="F148" i="40"/>
  <c r="U147" i="40"/>
  <c r="T147" i="40"/>
  <c r="H147" i="40"/>
  <c r="S147" i="40" s="1"/>
  <c r="G147" i="40"/>
  <c r="F147" i="40"/>
  <c r="U146" i="40"/>
  <c r="T146" i="40"/>
  <c r="H146" i="40"/>
  <c r="S146" i="40" s="1"/>
  <c r="G146" i="40"/>
  <c r="F146" i="40"/>
  <c r="U145" i="40"/>
  <c r="T145" i="40"/>
  <c r="H145" i="40"/>
  <c r="S145" i="40" s="1"/>
  <c r="F145" i="40"/>
  <c r="G145" i="40" s="1"/>
  <c r="U144" i="40"/>
  <c r="T144" i="40"/>
  <c r="H144" i="40"/>
  <c r="S144" i="40" s="1"/>
  <c r="F144" i="40"/>
  <c r="G144" i="40" s="1"/>
  <c r="U143" i="40"/>
  <c r="T143" i="40"/>
  <c r="H143" i="40"/>
  <c r="S143" i="40" s="1"/>
  <c r="F143" i="40"/>
  <c r="G143" i="40" s="1"/>
  <c r="U142" i="40"/>
  <c r="T142" i="40"/>
  <c r="H142" i="40"/>
  <c r="S142" i="40" s="1"/>
  <c r="G142" i="40"/>
  <c r="F142" i="40"/>
  <c r="U141" i="40"/>
  <c r="T141" i="40"/>
  <c r="H141" i="40"/>
  <c r="S141" i="40" s="1"/>
  <c r="G141" i="40"/>
  <c r="F141" i="40"/>
  <c r="U140" i="40"/>
  <c r="T140" i="40"/>
  <c r="H140" i="40"/>
  <c r="S140" i="40" s="1"/>
  <c r="G140" i="40"/>
  <c r="F140" i="40"/>
  <c r="U139" i="40"/>
  <c r="T139" i="40"/>
  <c r="H139" i="40"/>
  <c r="S139" i="40" s="1"/>
  <c r="G139" i="40"/>
  <c r="F139" i="40"/>
  <c r="U138" i="40"/>
  <c r="T138" i="40"/>
  <c r="H138" i="40"/>
  <c r="S138" i="40" s="1"/>
  <c r="F138" i="40"/>
  <c r="G138" i="40" s="1"/>
  <c r="U137" i="40"/>
  <c r="T137" i="40"/>
  <c r="H137" i="40"/>
  <c r="S137" i="40" s="1"/>
  <c r="F137" i="40"/>
  <c r="G137" i="40" s="1"/>
  <c r="U136" i="40"/>
  <c r="T136" i="40"/>
  <c r="H136" i="40"/>
  <c r="S136" i="40" s="1"/>
  <c r="F136" i="40"/>
  <c r="G136" i="40" s="1"/>
  <c r="U135" i="40"/>
  <c r="T135" i="40"/>
  <c r="H135" i="40"/>
  <c r="S135" i="40" s="1"/>
  <c r="G135" i="40"/>
  <c r="F135" i="40"/>
  <c r="U134" i="40"/>
  <c r="T134" i="40"/>
  <c r="H134" i="40"/>
  <c r="S134" i="40" s="1"/>
  <c r="G134" i="40"/>
  <c r="F134" i="40"/>
  <c r="U133" i="40"/>
  <c r="T133" i="40"/>
  <c r="H133" i="40"/>
  <c r="S133" i="40" s="1"/>
  <c r="G133" i="40"/>
  <c r="F133" i="40"/>
  <c r="U132" i="40"/>
  <c r="T132" i="40"/>
  <c r="H132" i="40"/>
  <c r="S132" i="40" s="1"/>
  <c r="G132" i="40"/>
  <c r="F132" i="40"/>
  <c r="U131" i="40"/>
  <c r="T131" i="40"/>
  <c r="H131" i="40"/>
  <c r="S131" i="40" s="1"/>
  <c r="F131" i="40"/>
  <c r="G131" i="40" s="1"/>
  <c r="U130" i="40"/>
  <c r="T130" i="40"/>
  <c r="H130" i="40"/>
  <c r="S130" i="40" s="1"/>
  <c r="F130" i="40"/>
  <c r="G130" i="40" s="1"/>
  <c r="U129" i="40"/>
  <c r="T129" i="40"/>
  <c r="H129" i="40"/>
  <c r="S129" i="40" s="1"/>
  <c r="F129" i="40"/>
  <c r="G129" i="40" s="1"/>
  <c r="U128" i="40"/>
  <c r="T128" i="40"/>
  <c r="H128" i="40"/>
  <c r="S128" i="40" s="1"/>
  <c r="G128" i="40"/>
  <c r="F128" i="40"/>
  <c r="U127" i="40"/>
  <c r="T127" i="40"/>
  <c r="H127" i="40"/>
  <c r="S127" i="40" s="1"/>
  <c r="G127" i="40"/>
  <c r="F127" i="40"/>
  <c r="U126" i="40"/>
  <c r="T126" i="40"/>
  <c r="H126" i="40"/>
  <c r="S126" i="40" s="1"/>
  <c r="G126" i="40"/>
  <c r="F126" i="40"/>
  <c r="U125" i="40"/>
  <c r="T125" i="40"/>
  <c r="H125" i="40"/>
  <c r="S125" i="40" s="1"/>
  <c r="G125" i="40"/>
  <c r="F125" i="40"/>
  <c r="U124" i="40"/>
  <c r="T124" i="40"/>
  <c r="H124" i="40"/>
  <c r="S124" i="40" s="1"/>
  <c r="F124" i="40"/>
  <c r="G124" i="40" s="1"/>
  <c r="U123" i="40"/>
  <c r="T123" i="40"/>
  <c r="H123" i="40"/>
  <c r="S123" i="40" s="1"/>
  <c r="F123" i="40"/>
  <c r="G123" i="40" s="1"/>
  <c r="U122" i="40"/>
  <c r="T122" i="40"/>
  <c r="H122" i="40"/>
  <c r="S122" i="40" s="1"/>
  <c r="F122" i="40"/>
  <c r="G122" i="40" s="1"/>
  <c r="U121" i="40"/>
  <c r="T121" i="40"/>
  <c r="H121" i="40"/>
  <c r="S121" i="40" s="1"/>
  <c r="G121" i="40"/>
  <c r="F121" i="40"/>
  <c r="U120" i="40"/>
  <c r="T120" i="40"/>
  <c r="H120" i="40"/>
  <c r="S120" i="40" s="1"/>
  <c r="G120" i="40"/>
  <c r="F120" i="40"/>
  <c r="U119" i="40"/>
  <c r="T119" i="40"/>
  <c r="H119" i="40"/>
  <c r="S119" i="40" s="1"/>
  <c r="G119" i="40"/>
  <c r="F119" i="40"/>
  <c r="U118" i="40"/>
  <c r="T118" i="40"/>
  <c r="H118" i="40"/>
  <c r="S118" i="40" s="1"/>
  <c r="G118" i="40"/>
  <c r="F118" i="40"/>
  <c r="U117" i="40"/>
  <c r="T117" i="40"/>
  <c r="H117" i="40"/>
  <c r="S117" i="40" s="1"/>
  <c r="F117" i="40"/>
  <c r="G117" i="40" s="1"/>
  <c r="U116" i="40"/>
  <c r="T116" i="40"/>
  <c r="H116" i="40"/>
  <c r="S116" i="40" s="1"/>
  <c r="F116" i="40"/>
  <c r="G116" i="40" s="1"/>
  <c r="U115" i="40"/>
  <c r="T115" i="40"/>
  <c r="H115" i="40"/>
  <c r="S115" i="40" s="1"/>
  <c r="F115" i="40"/>
  <c r="G115" i="40" s="1"/>
  <c r="U114" i="40"/>
  <c r="T114" i="40"/>
  <c r="H114" i="40"/>
  <c r="S114" i="40" s="1"/>
  <c r="G114" i="40"/>
  <c r="F114" i="40"/>
  <c r="U113" i="40"/>
  <c r="T113" i="40"/>
  <c r="H113" i="40"/>
  <c r="S113" i="40" s="1"/>
  <c r="G113" i="40"/>
  <c r="F113" i="40"/>
  <c r="U112" i="40"/>
  <c r="T112" i="40"/>
  <c r="H112" i="40"/>
  <c r="S112" i="40" s="1"/>
  <c r="G112" i="40"/>
  <c r="F112" i="40"/>
  <c r="U111" i="40"/>
  <c r="T111" i="40"/>
  <c r="H111" i="40"/>
  <c r="S111" i="40" s="1"/>
  <c r="G111" i="40"/>
  <c r="F111" i="40"/>
  <c r="U110" i="40"/>
  <c r="T110" i="40"/>
  <c r="H110" i="40"/>
  <c r="S110" i="40" s="1"/>
  <c r="F110" i="40"/>
  <c r="G110" i="40" s="1"/>
  <c r="U109" i="40"/>
  <c r="T109" i="40"/>
  <c r="H109" i="40"/>
  <c r="S109" i="40" s="1"/>
  <c r="F109" i="40"/>
  <c r="G109" i="40" s="1"/>
  <c r="U108" i="40"/>
  <c r="T108" i="40"/>
  <c r="H108" i="40"/>
  <c r="S108" i="40" s="1"/>
  <c r="F108" i="40"/>
  <c r="G108" i="40" s="1"/>
  <c r="U107" i="40"/>
  <c r="S107" i="40"/>
  <c r="U106" i="40"/>
  <c r="T106" i="40"/>
  <c r="H106" i="40"/>
  <c r="S106" i="40" s="1"/>
  <c r="F106" i="40"/>
  <c r="G106" i="40" s="1"/>
  <c r="U105" i="40"/>
  <c r="T105" i="40"/>
  <c r="H105" i="40"/>
  <c r="S105" i="40" s="1"/>
  <c r="F105" i="40"/>
  <c r="G105" i="40" s="1"/>
  <c r="U104" i="40"/>
  <c r="T104" i="40"/>
  <c r="H104" i="40"/>
  <c r="S104" i="40" s="1"/>
  <c r="G104" i="40"/>
  <c r="F104" i="40"/>
  <c r="U103" i="40"/>
  <c r="T103" i="40"/>
  <c r="H103" i="40"/>
  <c r="S103" i="40" s="1"/>
  <c r="G103" i="40"/>
  <c r="F103" i="40"/>
  <c r="U102" i="40"/>
  <c r="T102" i="40"/>
  <c r="H102" i="40"/>
  <c r="S102" i="40" s="1"/>
  <c r="G102" i="40"/>
  <c r="F102" i="40"/>
  <c r="U101" i="40"/>
  <c r="T101" i="40"/>
  <c r="H101" i="40"/>
  <c r="S101" i="40" s="1"/>
  <c r="G101" i="40"/>
  <c r="F101" i="40"/>
  <c r="U100" i="40"/>
  <c r="T100" i="40"/>
  <c r="H100" i="40"/>
  <c r="S100" i="40" s="1"/>
  <c r="F100" i="40"/>
  <c r="G100" i="40" s="1"/>
  <c r="U99" i="40"/>
  <c r="T99" i="40"/>
  <c r="H99" i="40"/>
  <c r="S99" i="40" s="1"/>
  <c r="F99" i="40"/>
  <c r="G99" i="40" s="1"/>
  <c r="U98" i="40"/>
  <c r="T98" i="40"/>
  <c r="H98" i="40"/>
  <c r="S98" i="40" s="1"/>
  <c r="F98" i="40"/>
  <c r="G98" i="40" s="1"/>
  <c r="U97" i="40"/>
  <c r="T97" i="40"/>
  <c r="H97" i="40"/>
  <c r="S97" i="40" s="1"/>
  <c r="G97" i="40"/>
  <c r="F97" i="40"/>
  <c r="U96" i="40"/>
  <c r="T96" i="40"/>
  <c r="H96" i="40"/>
  <c r="S96" i="40" s="1"/>
  <c r="G96" i="40"/>
  <c r="F96" i="40"/>
  <c r="U95" i="40"/>
  <c r="T95" i="40"/>
  <c r="H95" i="40"/>
  <c r="S95" i="40" s="1"/>
  <c r="G95" i="40"/>
  <c r="F95" i="40"/>
  <c r="U94" i="40"/>
  <c r="T94" i="40"/>
  <c r="H94" i="40"/>
  <c r="S94" i="40" s="1"/>
  <c r="G94" i="40"/>
  <c r="F94" i="40"/>
  <c r="U93" i="40"/>
  <c r="T93" i="40"/>
  <c r="H93" i="40"/>
  <c r="S93" i="40" s="1"/>
  <c r="F93" i="40"/>
  <c r="G93" i="40" s="1"/>
  <c r="U92" i="40"/>
  <c r="S92" i="40"/>
  <c r="U91" i="40"/>
  <c r="T91" i="40"/>
  <c r="H91" i="40"/>
  <c r="S91" i="40" s="1"/>
  <c r="G91" i="40"/>
  <c r="F91" i="40"/>
  <c r="U90" i="40"/>
  <c r="T90" i="40"/>
  <c r="H90" i="40"/>
  <c r="S90" i="40" s="1"/>
  <c r="F90" i="40"/>
  <c r="G90" i="40" s="1"/>
  <c r="U89" i="40"/>
  <c r="T89" i="40"/>
  <c r="H89" i="40"/>
  <c r="S89" i="40" s="1"/>
  <c r="F89" i="40"/>
  <c r="G89" i="40" s="1"/>
  <c r="U88" i="40"/>
  <c r="T88" i="40"/>
  <c r="H88" i="40"/>
  <c r="S88" i="40" s="1"/>
  <c r="F88" i="40"/>
  <c r="G88" i="40" s="1"/>
  <c r="U87" i="40"/>
  <c r="T87" i="40"/>
  <c r="H87" i="40"/>
  <c r="S87" i="40" s="1"/>
  <c r="G87" i="40"/>
  <c r="F87" i="40"/>
  <c r="U86" i="40"/>
  <c r="T86" i="40"/>
  <c r="H86" i="40"/>
  <c r="S86" i="40" s="1"/>
  <c r="G86" i="40"/>
  <c r="F86" i="40"/>
  <c r="U85" i="40"/>
  <c r="T85" i="40"/>
  <c r="H85" i="40"/>
  <c r="S85" i="40" s="1"/>
  <c r="G85" i="40"/>
  <c r="F85" i="40"/>
  <c r="U84" i="40"/>
  <c r="S84" i="40"/>
  <c r="U83" i="40"/>
  <c r="T83" i="40"/>
  <c r="H83" i="40"/>
  <c r="S83" i="40" s="1"/>
  <c r="G83" i="40"/>
  <c r="F83" i="40"/>
  <c r="U82" i="40"/>
  <c r="T82" i="40"/>
  <c r="H82" i="40"/>
  <c r="S82" i="40" s="1"/>
  <c r="G82" i="40"/>
  <c r="F82" i="40"/>
  <c r="U81" i="40"/>
  <c r="T81" i="40"/>
  <c r="H81" i="40"/>
  <c r="S81" i="40" s="1"/>
  <c r="G81" i="40"/>
  <c r="F81" i="40"/>
  <c r="U80" i="40"/>
  <c r="T80" i="40"/>
  <c r="H80" i="40"/>
  <c r="S80" i="40" s="1"/>
  <c r="F80" i="40"/>
  <c r="G80" i="40" s="1"/>
  <c r="U79" i="40"/>
  <c r="T79" i="40"/>
  <c r="H79" i="40"/>
  <c r="S79" i="40" s="1"/>
  <c r="F79" i="40"/>
  <c r="G79" i="40" s="1"/>
  <c r="U78" i="40"/>
  <c r="T78" i="40"/>
  <c r="H78" i="40"/>
  <c r="S78" i="40" s="1"/>
  <c r="F78" i="40"/>
  <c r="G78" i="40" s="1"/>
  <c r="U77" i="40"/>
  <c r="T77" i="40"/>
  <c r="H77" i="40"/>
  <c r="S77" i="40" s="1"/>
  <c r="G77" i="40"/>
  <c r="F77" i="40"/>
  <c r="U76" i="40"/>
  <c r="T76" i="40"/>
  <c r="H76" i="40"/>
  <c r="S76" i="40" s="1"/>
  <c r="G76" i="40"/>
  <c r="F76" i="40"/>
  <c r="U75" i="40"/>
  <c r="T75" i="40"/>
  <c r="H75" i="40"/>
  <c r="S75" i="40" s="1"/>
  <c r="G75" i="40"/>
  <c r="F75" i="40"/>
  <c r="U74" i="40"/>
  <c r="T74" i="40"/>
  <c r="H74" i="40"/>
  <c r="S74" i="40" s="1"/>
  <c r="G74" i="40"/>
  <c r="F74" i="40"/>
  <c r="U73" i="40"/>
  <c r="T73" i="40"/>
  <c r="H73" i="40"/>
  <c r="S73" i="40" s="1"/>
  <c r="F73" i="40"/>
  <c r="G73" i="40" s="1"/>
  <c r="U72" i="40"/>
  <c r="T72" i="40"/>
  <c r="H72" i="40"/>
  <c r="S72" i="40" s="1"/>
  <c r="F72" i="40"/>
  <c r="G72" i="40" s="1"/>
  <c r="U71" i="40"/>
  <c r="T71" i="40"/>
  <c r="H71" i="40"/>
  <c r="S71" i="40" s="1"/>
  <c r="F71" i="40"/>
  <c r="G71" i="40" s="1"/>
  <c r="U70" i="40"/>
  <c r="T70" i="40"/>
  <c r="H70" i="40"/>
  <c r="S70" i="40" s="1"/>
  <c r="G70" i="40"/>
  <c r="F70" i="40"/>
  <c r="U69" i="40"/>
  <c r="T69" i="40"/>
  <c r="H69" i="40"/>
  <c r="S69" i="40" s="1"/>
  <c r="G69" i="40"/>
  <c r="F69" i="40"/>
  <c r="U68" i="40"/>
  <c r="T68" i="40"/>
  <c r="H68" i="40"/>
  <c r="S68" i="40" s="1"/>
  <c r="G68" i="40"/>
  <c r="F68" i="40"/>
  <c r="U67" i="40"/>
  <c r="T67" i="40"/>
  <c r="H67" i="40"/>
  <c r="S67" i="40" s="1"/>
  <c r="G67" i="40"/>
  <c r="F67" i="40"/>
  <c r="U66" i="40"/>
  <c r="T66" i="40"/>
  <c r="H66" i="40"/>
  <c r="S66" i="40" s="1"/>
  <c r="F66" i="40"/>
  <c r="G66" i="40" s="1"/>
  <c r="U65" i="40"/>
  <c r="T65" i="40"/>
  <c r="H65" i="40"/>
  <c r="S65" i="40" s="1"/>
  <c r="F65" i="40"/>
  <c r="G65" i="40" s="1"/>
  <c r="U64" i="40"/>
  <c r="T64" i="40"/>
  <c r="H64" i="40"/>
  <c r="S64" i="40" s="1"/>
  <c r="F64" i="40"/>
  <c r="G64" i="40" s="1"/>
  <c r="U63" i="40"/>
  <c r="T63" i="40"/>
  <c r="H63" i="40"/>
  <c r="S63" i="40" s="1"/>
  <c r="G63" i="40"/>
  <c r="F63" i="40"/>
  <c r="U62" i="40"/>
  <c r="T62" i="40"/>
  <c r="H62" i="40"/>
  <c r="S62" i="40" s="1"/>
  <c r="G62" i="40"/>
  <c r="F62" i="40"/>
  <c r="U61" i="40"/>
  <c r="S61" i="40"/>
  <c r="U60" i="40"/>
  <c r="T60" i="40"/>
  <c r="H60" i="40"/>
  <c r="S60" i="40" s="1"/>
  <c r="G60" i="40"/>
  <c r="F60" i="40"/>
  <c r="U59" i="40"/>
  <c r="T59" i="40"/>
  <c r="S59" i="40"/>
  <c r="H59" i="40"/>
  <c r="G59" i="40"/>
  <c r="F59" i="40"/>
  <c r="U58" i="40"/>
  <c r="T58" i="40"/>
  <c r="H58" i="40"/>
  <c r="S58" i="40" s="1"/>
  <c r="G58" i="40"/>
  <c r="F58" i="40"/>
  <c r="U57" i="40"/>
  <c r="T57" i="40"/>
  <c r="H57" i="40"/>
  <c r="S57" i="40" s="1"/>
  <c r="G57" i="40"/>
  <c r="F57" i="40"/>
  <c r="U56" i="40"/>
  <c r="T56" i="40"/>
  <c r="H56" i="40"/>
  <c r="S56" i="40" s="1"/>
  <c r="F56" i="40"/>
  <c r="G56" i="40" s="1"/>
  <c r="U55" i="40"/>
  <c r="T55" i="40"/>
  <c r="H55" i="40"/>
  <c r="S55" i="40" s="1"/>
  <c r="F55" i="40"/>
  <c r="G55" i="40" s="1"/>
  <c r="U54" i="40"/>
  <c r="T54" i="40"/>
  <c r="H54" i="40"/>
  <c r="S54" i="40" s="1"/>
  <c r="F54" i="40"/>
  <c r="G54" i="40" s="1"/>
  <c r="U53" i="40"/>
  <c r="T53" i="40"/>
  <c r="H53" i="40"/>
  <c r="S53" i="40" s="1"/>
  <c r="G53" i="40"/>
  <c r="F53" i="40"/>
  <c r="U52" i="40"/>
  <c r="T52" i="40"/>
  <c r="H52" i="40"/>
  <c r="S52" i="40" s="1"/>
  <c r="G52" i="40"/>
  <c r="F52" i="40"/>
  <c r="U51" i="40"/>
  <c r="T51" i="40"/>
  <c r="H51" i="40"/>
  <c r="S51" i="40" s="1"/>
  <c r="G51" i="40"/>
  <c r="F51" i="40"/>
  <c r="U50" i="40"/>
  <c r="T50" i="40"/>
  <c r="H50" i="40"/>
  <c r="S50" i="40" s="1"/>
  <c r="G50" i="40"/>
  <c r="F50" i="40"/>
  <c r="U49" i="40"/>
  <c r="T49" i="40"/>
  <c r="H49" i="40"/>
  <c r="S49" i="40" s="1"/>
  <c r="F49" i="40"/>
  <c r="G49" i="40" s="1"/>
  <c r="U48" i="40"/>
  <c r="T48" i="40"/>
  <c r="H48" i="40"/>
  <c r="S48" i="40" s="1"/>
  <c r="F48" i="40"/>
  <c r="G48" i="40" s="1"/>
  <c r="U47" i="40"/>
  <c r="T47" i="40"/>
  <c r="H47" i="40"/>
  <c r="S47" i="40" s="1"/>
  <c r="F47" i="40"/>
  <c r="G47" i="40" s="1"/>
  <c r="U46" i="40"/>
  <c r="T46" i="40"/>
  <c r="H46" i="40"/>
  <c r="S46" i="40" s="1"/>
  <c r="G46" i="40"/>
  <c r="F46" i="40"/>
  <c r="U45" i="40"/>
  <c r="T45" i="40"/>
  <c r="H45" i="40"/>
  <c r="S45" i="40" s="1"/>
  <c r="G45" i="40"/>
  <c r="F45" i="40"/>
  <c r="U44" i="40"/>
  <c r="T44" i="40"/>
  <c r="H44" i="40"/>
  <c r="S44" i="40" s="1"/>
  <c r="G44" i="40"/>
  <c r="F44" i="40"/>
  <c r="U43" i="40"/>
  <c r="T43" i="40"/>
  <c r="H43" i="40"/>
  <c r="S43" i="40" s="1"/>
  <c r="G43" i="40"/>
  <c r="F43" i="40"/>
  <c r="U42" i="40"/>
  <c r="T42" i="40"/>
  <c r="H42" i="40"/>
  <c r="S42" i="40" s="1"/>
  <c r="F42" i="40"/>
  <c r="G42" i="40" s="1"/>
  <c r="U41" i="40"/>
  <c r="T41" i="40"/>
  <c r="H41" i="40"/>
  <c r="S41" i="40" s="1"/>
  <c r="F41" i="40"/>
  <c r="G41" i="40" s="1"/>
  <c r="U40" i="40"/>
  <c r="T40" i="40"/>
  <c r="H40" i="40"/>
  <c r="S40" i="40" s="1"/>
  <c r="F40" i="40"/>
  <c r="G40" i="40" s="1"/>
  <c r="U39" i="40"/>
  <c r="T39" i="40"/>
  <c r="H39" i="40"/>
  <c r="S39" i="40" s="1"/>
  <c r="G39" i="40"/>
  <c r="F39" i="40"/>
  <c r="U38" i="40"/>
  <c r="T38" i="40"/>
  <c r="H38" i="40"/>
  <c r="S38" i="40" s="1"/>
  <c r="G38" i="40"/>
  <c r="F38" i="40"/>
  <c r="U37" i="40"/>
  <c r="T37" i="40"/>
  <c r="H37" i="40"/>
  <c r="S37" i="40" s="1"/>
  <c r="G37" i="40"/>
  <c r="F37" i="40"/>
  <c r="U36" i="40"/>
  <c r="T36" i="40"/>
  <c r="H36" i="40"/>
  <c r="S36" i="40" s="1"/>
  <c r="G36" i="40"/>
  <c r="F36" i="40"/>
  <c r="U35" i="40"/>
  <c r="S35" i="40"/>
  <c r="U34" i="40"/>
  <c r="T34" i="40"/>
  <c r="H34" i="40"/>
  <c r="S34" i="40" s="1"/>
  <c r="G34" i="40"/>
  <c r="F34" i="40"/>
  <c r="U33" i="40"/>
  <c r="T33" i="40"/>
  <c r="H33" i="40"/>
  <c r="S33" i="40" s="1"/>
  <c r="G33" i="40"/>
  <c r="F33" i="40"/>
  <c r="U32" i="40"/>
  <c r="T32" i="40"/>
  <c r="H32" i="40"/>
  <c r="S32" i="40" s="1"/>
  <c r="F32" i="40"/>
  <c r="G32" i="40" s="1"/>
  <c r="U31" i="40"/>
  <c r="T31" i="40"/>
  <c r="H31" i="40"/>
  <c r="S31" i="40" s="1"/>
  <c r="F31" i="40"/>
  <c r="G31" i="40" s="1"/>
  <c r="U30" i="40"/>
  <c r="T30" i="40"/>
  <c r="H30" i="40"/>
  <c r="S30" i="40" s="1"/>
  <c r="F30" i="40"/>
  <c r="G30" i="40" s="1"/>
  <c r="U29" i="40"/>
  <c r="T29" i="40"/>
  <c r="H29" i="40"/>
  <c r="S29" i="40" s="1"/>
  <c r="G29" i="40"/>
  <c r="F29" i="40"/>
  <c r="U28" i="40"/>
  <c r="T28" i="40"/>
  <c r="H28" i="40"/>
  <c r="S28" i="40" s="1"/>
  <c r="G28" i="40"/>
  <c r="F28" i="40"/>
  <c r="U27" i="40"/>
  <c r="T27" i="40"/>
  <c r="H27" i="40"/>
  <c r="S27" i="40" s="1"/>
  <c r="G27" i="40"/>
  <c r="F27" i="40"/>
  <c r="U26" i="40"/>
  <c r="T26" i="40"/>
  <c r="H26" i="40"/>
  <c r="S26" i="40" s="1"/>
  <c r="G26" i="40"/>
  <c r="F26" i="40"/>
  <c r="U25" i="40"/>
  <c r="T25" i="40"/>
  <c r="H25" i="40"/>
  <c r="S25" i="40" s="1"/>
  <c r="F25" i="40"/>
  <c r="G25" i="40" s="1"/>
  <c r="U24" i="40"/>
  <c r="S24" i="40"/>
  <c r="H23" i="40"/>
  <c r="S23" i="40" s="1"/>
  <c r="G23" i="40"/>
  <c r="H21" i="40"/>
  <c r="S21" i="40" s="1"/>
  <c r="G21" i="40"/>
  <c r="U20" i="40"/>
  <c r="T20" i="40"/>
  <c r="H20" i="40"/>
  <c r="S20" i="40" s="1"/>
  <c r="F20" i="40"/>
  <c r="G20" i="40" s="1"/>
  <c r="U19" i="40"/>
  <c r="T19" i="40"/>
  <c r="H19" i="40"/>
  <c r="S19" i="40" s="1"/>
  <c r="F19" i="40"/>
  <c r="G19" i="40" s="1"/>
  <c r="U18" i="40"/>
  <c r="S18" i="40"/>
  <c r="U17" i="40"/>
  <c r="T17" i="40"/>
  <c r="H17" i="40"/>
  <c r="S17" i="40" s="1"/>
  <c r="F17" i="40"/>
  <c r="G17" i="40" s="1"/>
  <c r="R16" i="40"/>
  <c r="R6" i="40" s="1"/>
  <c r="Q16" i="40"/>
  <c r="Q6" i="40" s="1"/>
  <c r="P16" i="40"/>
  <c r="P6" i="40" s="1"/>
  <c r="O16" i="40"/>
  <c r="O6" i="40" s="1"/>
  <c r="N16" i="40"/>
  <c r="N6" i="40" s="1"/>
  <c r="M16" i="40"/>
  <c r="M6" i="40" s="1"/>
  <c r="L16" i="40"/>
  <c r="L6" i="40" s="1"/>
  <c r="K16" i="40"/>
  <c r="K6" i="40" s="1"/>
  <c r="J16" i="40"/>
  <c r="J6" i="40" s="1"/>
  <c r="I16" i="40"/>
  <c r="F16" i="40"/>
  <c r="G16" i="40" s="1"/>
  <c r="S15" i="40"/>
  <c r="H15" i="40"/>
  <c r="G15" i="40"/>
  <c r="U14" i="40"/>
  <c r="T14" i="40"/>
  <c r="H14" i="40"/>
  <c r="S14" i="40" s="1"/>
  <c r="G14" i="40"/>
  <c r="F14" i="40"/>
  <c r="H13" i="40"/>
  <c r="S13" i="40" s="1"/>
  <c r="G13" i="40"/>
  <c r="U12" i="40"/>
  <c r="T12" i="40"/>
  <c r="S12" i="40"/>
  <c r="H12" i="40"/>
  <c r="F12" i="40"/>
  <c r="G12" i="40" s="1"/>
  <c r="U11" i="40"/>
  <c r="T11" i="40"/>
  <c r="H11" i="40"/>
  <c r="S11" i="40" s="1"/>
  <c r="G11" i="40"/>
  <c r="F11" i="40"/>
  <c r="U10" i="40"/>
  <c r="T10" i="40"/>
  <c r="H10" i="40"/>
  <c r="S10" i="40" s="1"/>
  <c r="G10" i="40"/>
  <c r="F10" i="40"/>
  <c r="U9" i="40"/>
  <c r="T9" i="40"/>
  <c r="H9" i="40"/>
  <c r="S9" i="40" s="1"/>
  <c r="F9" i="40"/>
  <c r="G9" i="40" s="1"/>
  <c r="U8" i="40"/>
  <c r="S8" i="40"/>
  <c r="H16" i="47" l="1"/>
  <c r="S16" i="47" s="1"/>
  <c r="H16" i="46"/>
  <c r="S16" i="46" s="1"/>
  <c r="H16" i="45"/>
  <c r="S16" i="45" s="1"/>
  <c r="H16" i="44"/>
  <c r="S16" i="44" s="1"/>
  <c r="H16" i="43"/>
  <c r="S16" i="43" s="1"/>
  <c r="I6" i="42"/>
  <c r="H16" i="42"/>
  <c r="S16" i="42" s="1"/>
  <c r="H16" i="41"/>
  <c r="S16" i="41" s="1"/>
  <c r="Q6" i="41"/>
  <c r="H16" i="40"/>
  <c r="S16" i="40" s="1"/>
  <c r="U491" i="39" l="1"/>
  <c r="U490" i="39"/>
  <c r="T490" i="39"/>
  <c r="S490" i="39"/>
  <c r="H490" i="39"/>
  <c r="U489" i="39"/>
  <c r="S489" i="39"/>
  <c r="U488" i="39"/>
  <c r="T488" i="39"/>
  <c r="H488" i="39"/>
  <c r="S488" i="39" s="1"/>
  <c r="G488" i="39"/>
  <c r="U487" i="39"/>
  <c r="T487" i="39"/>
  <c r="H487" i="39"/>
  <c r="S487" i="39" s="1"/>
  <c r="G487" i="39"/>
  <c r="U486" i="39"/>
  <c r="T486" i="39"/>
  <c r="H486" i="39"/>
  <c r="S486" i="39" s="1"/>
  <c r="G486" i="39"/>
  <c r="U485" i="39"/>
  <c r="T485" i="39"/>
  <c r="H485" i="39"/>
  <c r="S485" i="39" s="1"/>
  <c r="G485" i="39"/>
  <c r="U484" i="39"/>
  <c r="T484" i="39"/>
  <c r="H484" i="39"/>
  <c r="S484" i="39" s="1"/>
  <c r="G484" i="39"/>
  <c r="U483" i="39"/>
  <c r="T483" i="39"/>
  <c r="S483" i="39"/>
  <c r="H483" i="39"/>
  <c r="G483" i="39"/>
  <c r="U482" i="39"/>
  <c r="T482" i="39"/>
  <c r="S482" i="39"/>
  <c r="H482" i="39"/>
  <c r="G482" i="39"/>
  <c r="U481" i="39"/>
  <c r="T481" i="39"/>
  <c r="S481" i="39"/>
  <c r="H481" i="39"/>
  <c r="G481" i="39"/>
  <c r="U480" i="39"/>
  <c r="T480" i="39"/>
  <c r="H480" i="39"/>
  <c r="S480" i="39" s="1"/>
  <c r="G480" i="39"/>
  <c r="U479" i="39"/>
  <c r="T479" i="39"/>
  <c r="H479" i="39"/>
  <c r="S479" i="39" s="1"/>
  <c r="G479" i="39"/>
  <c r="U478" i="39"/>
  <c r="T478" i="39"/>
  <c r="H478" i="39"/>
  <c r="S478" i="39" s="1"/>
  <c r="G478" i="39"/>
  <c r="U477" i="39"/>
  <c r="T477" i="39"/>
  <c r="H477" i="39"/>
  <c r="S477" i="39" s="1"/>
  <c r="G477" i="39"/>
  <c r="U476" i="39"/>
  <c r="T476" i="39"/>
  <c r="H476" i="39"/>
  <c r="S476" i="39" s="1"/>
  <c r="G476" i="39"/>
  <c r="U475" i="39"/>
  <c r="T475" i="39"/>
  <c r="H475" i="39"/>
  <c r="S475" i="39" s="1"/>
  <c r="G475" i="39"/>
  <c r="U474" i="39"/>
  <c r="T474" i="39"/>
  <c r="S474" i="39"/>
  <c r="H474" i="39"/>
  <c r="G474" i="39"/>
  <c r="U473" i="39"/>
  <c r="T473" i="39"/>
  <c r="H473" i="39"/>
  <c r="S473" i="39" s="1"/>
  <c r="G473" i="39"/>
  <c r="U472" i="39"/>
  <c r="T472" i="39"/>
  <c r="S472" i="39"/>
  <c r="H472" i="39"/>
  <c r="G472" i="39"/>
  <c r="U471" i="39"/>
  <c r="T471" i="39"/>
  <c r="S471" i="39"/>
  <c r="H471" i="39"/>
  <c r="G471" i="39"/>
  <c r="U470" i="39"/>
  <c r="T470" i="39"/>
  <c r="S470" i="39"/>
  <c r="H470" i="39"/>
  <c r="G470" i="39"/>
  <c r="U469" i="39"/>
  <c r="T469" i="39"/>
  <c r="H469" i="39"/>
  <c r="S469" i="39" s="1"/>
  <c r="G469" i="39"/>
  <c r="U468" i="39"/>
  <c r="T468" i="39"/>
  <c r="H468" i="39"/>
  <c r="S468" i="39" s="1"/>
  <c r="G468" i="39"/>
  <c r="U467" i="39"/>
  <c r="T467" i="39"/>
  <c r="H467" i="39"/>
  <c r="S467" i="39" s="1"/>
  <c r="G467" i="39"/>
  <c r="U466" i="39"/>
  <c r="T466" i="39"/>
  <c r="S466" i="39"/>
  <c r="H466" i="39"/>
  <c r="G466" i="39"/>
  <c r="U465" i="39"/>
  <c r="T465" i="39"/>
  <c r="H465" i="39"/>
  <c r="S465" i="39" s="1"/>
  <c r="G465" i="39"/>
  <c r="U464" i="39"/>
  <c r="T464" i="39"/>
  <c r="S464" i="39"/>
  <c r="H464" i="39"/>
  <c r="G464" i="39"/>
  <c r="U463" i="39"/>
  <c r="T463" i="39"/>
  <c r="H463" i="39"/>
  <c r="S463" i="39" s="1"/>
  <c r="G463" i="39"/>
  <c r="U462" i="39"/>
  <c r="T462" i="39"/>
  <c r="S462" i="39"/>
  <c r="H462" i="39"/>
  <c r="G462" i="39"/>
  <c r="U461" i="39"/>
  <c r="T461" i="39"/>
  <c r="H461" i="39"/>
  <c r="S461" i="39" s="1"/>
  <c r="G461" i="39"/>
  <c r="U460" i="39"/>
  <c r="T460" i="39"/>
  <c r="S460" i="39"/>
  <c r="H460" i="39"/>
  <c r="G460" i="39"/>
  <c r="U459" i="39"/>
  <c r="T459" i="39"/>
  <c r="H459" i="39"/>
  <c r="S459" i="39" s="1"/>
  <c r="G459" i="39"/>
  <c r="U458" i="39"/>
  <c r="S458" i="39"/>
  <c r="U457" i="39"/>
  <c r="T457" i="39"/>
  <c r="H457" i="39"/>
  <c r="S457" i="39" s="1"/>
  <c r="F457" i="39"/>
  <c r="G457" i="39" s="1"/>
  <c r="U456" i="39"/>
  <c r="T456" i="39"/>
  <c r="H456" i="39"/>
  <c r="S456" i="39" s="1"/>
  <c r="F456" i="39"/>
  <c r="G456" i="39" s="1"/>
  <c r="U455" i="39"/>
  <c r="T455" i="39"/>
  <c r="H455" i="39"/>
  <c r="S455" i="39" s="1"/>
  <c r="F455" i="39"/>
  <c r="G455" i="39" s="1"/>
  <c r="U454" i="39"/>
  <c r="T454" i="39"/>
  <c r="H454" i="39"/>
  <c r="S454" i="39" s="1"/>
  <c r="F454" i="39"/>
  <c r="G454" i="39" s="1"/>
  <c r="U453" i="39"/>
  <c r="T453" i="39"/>
  <c r="S453" i="39"/>
  <c r="H453" i="39"/>
  <c r="F453" i="39"/>
  <c r="G453" i="39" s="1"/>
  <c r="U452" i="39"/>
  <c r="T452" i="39"/>
  <c r="H452" i="39"/>
  <c r="S452" i="39" s="1"/>
  <c r="F452" i="39"/>
  <c r="G452" i="39" s="1"/>
  <c r="U451" i="39"/>
  <c r="T451" i="39"/>
  <c r="H451" i="39"/>
  <c r="S451" i="39" s="1"/>
  <c r="F451" i="39"/>
  <c r="G451" i="39" s="1"/>
  <c r="U450" i="39"/>
  <c r="T450" i="39"/>
  <c r="H450" i="39"/>
  <c r="S450" i="39" s="1"/>
  <c r="F450" i="39"/>
  <c r="G450" i="39" s="1"/>
  <c r="U449" i="39"/>
  <c r="T449" i="39"/>
  <c r="H449" i="39"/>
  <c r="S449" i="39" s="1"/>
  <c r="F449" i="39"/>
  <c r="G449" i="39" s="1"/>
  <c r="U448" i="39"/>
  <c r="T448" i="39"/>
  <c r="H448" i="39"/>
  <c r="S448" i="39" s="1"/>
  <c r="F448" i="39"/>
  <c r="G448" i="39" s="1"/>
  <c r="U447" i="39"/>
  <c r="T447" i="39"/>
  <c r="H447" i="39"/>
  <c r="S447" i="39" s="1"/>
  <c r="F447" i="39"/>
  <c r="G447" i="39" s="1"/>
  <c r="U446" i="39"/>
  <c r="T446" i="39"/>
  <c r="H446" i="39"/>
  <c r="S446" i="39" s="1"/>
  <c r="F446" i="39"/>
  <c r="G446" i="39" s="1"/>
  <c r="U445" i="39"/>
  <c r="T445" i="39"/>
  <c r="H445" i="39"/>
  <c r="S445" i="39" s="1"/>
  <c r="F445" i="39"/>
  <c r="G445" i="39" s="1"/>
  <c r="U444" i="39"/>
  <c r="T444" i="39"/>
  <c r="H444" i="39"/>
  <c r="S444" i="39" s="1"/>
  <c r="F444" i="39"/>
  <c r="G444" i="39" s="1"/>
  <c r="U443" i="39"/>
  <c r="T443" i="39"/>
  <c r="H443" i="39"/>
  <c r="S443" i="39" s="1"/>
  <c r="F443" i="39"/>
  <c r="G443" i="39" s="1"/>
  <c r="U442" i="39"/>
  <c r="T442" i="39"/>
  <c r="H442" i="39"/>
  <c r="S442" i="39" s="1"/>
  <c r="F442" i="39"/>
  <c r="G442" i="39" s="1"/>
  <c r="U441" i="39"/>
  <c r="T441" i="39"/>
  <c r="H441" i="39"/>
  <c r="S441" i="39" s="1"/>
  <c r="F441" i="39"/>
  <c r="G441" i="39" s="1"/>
  <c r="U440" i="39"/>
  <c r="T440" i="39"/>
  <c r="H440" i="39"/>
  <c r="S440" i="39" s="1"/>
  <c r="F440" i="39"/>
  <c r="G440" i="39" s="1"/>
  <c r="U439" i="39"/>
  <c r="T439" i="39"/>
  <c r="H439" i="39"/>
  <c r="S439" i="39" s="1"/>
  <c r="F439" i="39"/>
  <c r="G439" i="39" s="1"/>
  <c r="U438" i="39"/>
  <c r="T438" i="39"/>
  <c r="H438" i="39"/>
  <c r="S438" i="39" s="1"/>
  <c r="F438" i="39"/>
  <c r="G438" i="39" s="1"/>
  <c r="U437" i="39"/>
  <c r="T437" i="39"/>
  <c r="H437" i="39"/>
  <c r="S437" i="39" s="1"/>
  <c r="F437" i="39"/>
  <c r="G437" i="39" s="1"/>
  <c r="U436" i="39"/>
  <c r="T436" i="39"/>
  <c r="H436" i="39"/>
  <c r="S436" i="39" s="1"/>
  <c r="F436" i="39"/>
  <c r="G436" i="39" s="1"/>
  <c r="U435" i="39"/>
  <c r="T435" i="39"/>
  <c r="H435" i="39"/>
  <c r="S435" i="39" s="1"/>
  <c r="F435" i="39"/>
  <c r="G435" i="39" s="1"/>
  <c r="U417" i="39"/>
  <c r="S417" i="39"/>
  <c r="U416" i="39"/>
  <c r="T416" i="39"/>
  <c r="H416" i="39"/>
  <c r="S416" i="39" s="1"/>
  <c r="F416" i="39"/>
  <c r="G416" i="39" s="1"/>
  <c r="U415" i="39"/>
  <c r="T415" i="39"/>
  <c r="H415" i="39"/>
  <c r="S415" i="39" s="1"/>
  <c r="F415" i="39"/>
  <c r="G415" i="39" s="1"/>
  <c r="U414" i="39"/>
  <c r="T414" i="39"/>
  <c r="H414" i="39"/>
  <c r="S414" i="39" s="1"/>
  <c r="F414" i="39"/>
  <c r="G414" i="39" s="1"/>
  <c r="U413" i="39"/>
  <c r="T413" i="39"/>
  <c r="H413" i="39"/>
  <c r="S413" i="39" s="1"/>
  <c r="F413" i="39"/>
  <c r="G413" i="39" s="1"/>
  <c r="U412" i="39"/>
  <c r="T412" i="39"/>
  <c r="H412" i="39"/>
  <c r="S412" i="39" s="1"/>
  <c r="F412" i="39"/>
  <c r="G412" i="39" s="1"/>
  <c r="U411" i="39"/>
  <c r="T411" i="39"/>
  <c r="H411" i="39"/>
  <c r="S411" i="39" s="1"/>
  <c r="F411" i="39"/>
  <c r="G411" i="39" s="1"/>
  <c r="U410" i="39"/>
  <c r="T410" i="39"/>
  <c r="H410" i="39"/>
  <c r="S410" i="39" s="1"/>
  <c r="F410" i="39"/>
  <c r="G410" i="39" s="1"/>
  <c r="U409" i="39"/>
  <c r="T409" i="39"/>
  <c r="H409" i="39"/>
  <c r="S409" i="39" s="1"/>
  <c r="F409" i="39"/>
  <c r="G409" i="39" s="1"/>
  <c r="U408" i="39"/>
  <c r="T408" i="39"/>
  <c r="H408" i="39"/>
  <c r="S408" i="39" s="1"/>
  <c r="F408" i="39"/>
  <c r="G408" i="39" s="1"/>
  <c r="U407" i="39"/>
  <c r="T407" i="39"/>
  <c r="H407" i="39"/>
  <c r="S407" i="39" s="1"/>
  <c r="F407" i="39"/>
  <c r="G407" i="39" s="1"/>
  <c r="U406" i="39"/>
  <c r="T406" i="39"/>
  <c r="H406" i="39"/>
  <c r="S406" i="39" s="1"/>
  <c r="F406" i="39"/>
  <c r="G406" i="39" s="1"/>
  <c r="U405" i="39"/>
  <c r="S405" i="39"/>
  <c r="U404" i="39"/>
  <c r="T404" i="39"/>
  <c r="H404" i="39"/>
  <c r="S404" i="39" s="1"/>
  <c r="F404" i="39"/>
  <c r="G404" i="39" s="1"/>
  <c r="U403" i="39"/>
  <c r="T403" i="39"/>
  <c r="H403" i="39"/>
  <c r="S403" i="39" s="1"/>
  <c r="F403" i="39"/>
  <c r="G403" i="39" s="1"/>
  <c r="U402" i="39"/>
  <c r="T402" i="39"/>
  <c r="H402" i="39"/>
  <c r="S402" i="39" s="1"/>
  <c r="F402" i="39"/>
  <c r="G402" i="39" s="1"/>
  <c r="U401" i="39"/>
  <c r="T401" i="39"/>
  <c r="H401" i="39"/>
  <c r="S401" i="39" s="1"/>
  <c r="F401" i="39"/>
  <c r="G401" i="39" s="1"/>
  <c r="U400" i="39"/>
  <c r="T400" i="39"/>
  <c r="H400" i="39"/>
  <c r="S400" i="39" s="1"/>
  <c r="F400" i="39"/>
  <c r="G400" i="39" s="1"/>
  <c r="U399" i="39"/>
  <c r="T399" i="39"/>
  <c r="H399" i="39"/>
  <c r="S399" i="39" s="1"/>
  <c r="F399" i="39"/>
  <c r="G399" i="39" s="1"/>
  <c r="U398" i="39"/>
  <c r="T398" i="39"/>
  <c r="H398" i="39"/>
  <c r="S398" i="39" s="1"/>
  <c r="F398" i="39"/>
  <c r="G398" i="39" s="1"/>
  <c r="U397" i="39"/>
  <c r="T397" i="39"/>
  <c r="H397" i="39"/>
  <c r="S397" i="39" s="1"/>
  <c r="F397" i="39"/>
  <c r="G397" i="39" s="1"/>
  <c r="U396" i="39"/>
  <c r="T396" i="39"/>
  <c r="H396" i="39"/>
  <c r="S396" i="39" s="1"/>
  <c r="F396" i="39"/>
  <c r="G396" i="39" s="1"/>
  <c r="U395" i="39"/>
  <c r="T395" i="39"/>
  <c r="H395" i="39"/>
  <c r="S395" i="39" s="1"/>
  <c r="F395" i="39"/>
  <c r="G395" i="39" s="1"/>
  <c r="U394" i="39"/>
  <c r="T394" i="39"/>
  <c r="H394" i="39"/>
  <c r="S394" i="39" s="1"/>
  <c r="F394" i="39"/>
  <c r="G394" i="39" s="1"/>
  <c r="U393" i="39"/>
  <c r="T393" i="39"/>
  <c r="H393" i="39"/>
  <c r="S393" i="39" s="1"/>
  <c r="F393" i="39"/>
  <c r="G393" i="39" s="1"/>
  <c r="U392" i="39"/>
  <c r="T392" i="39"/>
  <c r="H392" i="39"/>
  <c r="S392" i="39" s="1"/>
  <c r="F392" i="39"/>
  <c r="G392" i="39" s="1"/>
  <c r="U391" i="39"/>
  <c r="T391" i="39"/>
  <c r="H391" i="39"/>
  <c r="S391" i="39" s="1"/>
  <c r="F391" i="39"/>
  <c r="G391" i="39" s="1"/>
  <c r="U390" i="39"/>
  <c r="T390" i="39"/>
  <c r="H390" i="39"/>
  <c r="S390" i="39" s="1"/>
  <c r="F390" i="39"/>
  <c r="G390" i="39" s="1"/>
  <c r="U389" i="39"/>
  <c r="T389" i="39"/>
  <c r="H389" i="39"/>
  <c r="S389" i="39" s="1"/>
  <c r="F389" i="39"/>
  <c r="G389" i="39" s="1"/>
  <c r="U388" i="39"/>
  <c r="T388" i="39"/>
  <c r="H388" i="39"/>
  <c r="S388" i="39" s="1"/>
  <c r="F388" i="39"/>
  <c r="G388" i="39" s="1"/>
  <c r="U387" i="39"/>
  <c r="T387" i="39"/>
  <c r="H387" i="39"/>
  <c r="S387" i="39" s="1"/>
  <c r="F387" i="39"/>
  <c r="G387" i="39" s="1"/>
  <c r="U386" i="39"/>
  <c r="T386" i="39"/>
  <c r="H386" i="39"/>
  <c r="S386" i="39" s="1"/>
  <c r="F386" i="39"/>
  <c r="G386" i="39" s="1"/>
  <c r="U385" i="39"/>
  <c r="T385" i="39"/>
  <c r="H385" i="39"/>
  <c r="S385" i="39" s="1"/>
  <c r="F385" i="39"/>
  <c r="G385" i="39" s="1"/>
  <c r="U384" i="39"/>
  <c r="T384" i="39"/>
  <c r="H384" i="39"/>
  <c r="S384" i="39" s="1"/>
  <c r="F384" i="39"/>
  <c r="G384" i="39" s="1"/>
  <c r="U383" i="39"/>
  <c r="T383" i="39"/>
  <c r="H383" i="39"/>
  <c r="S383" i="39" s="1"/>
  <c r="F383" i="39"/>
  <c r="G383" i="39" s="1"/>
  <c r="U382" i="39"/>
  <c r="T382" i="39"/>
  <c r="H382" i="39"/>
  <c r="S382" i="39" s="1"/>
  <c r="F382" i="39"/>
  <c r="G382" i="39" s="1"/>
  <c r="U381" i="39"/>
  <c r="T381" i="39"/>
  <c r="H381" i="39"/>
  <c r="S381" i="39" s="1"/>
  <c r="F381" i="39"/>
  <c r="G381" i="39" s="1"/>
  <c r="U380" i="39"/>
  <c r="T380" i="39"/>
  <c r="H380" i="39"/>
  <c r="S380" i="39" s="1"/>
  <c r="F380" i="39"/>
  <c r="G380" i="39" s="1"/>
  <c r="U379" i="39"/>
  <c r="T379" i="39"/>
  <c r="H379" i="39"/>
  <c r="S379" i="39" s="1"/>
  <c r="F379" i="39"/>
  <c r="G379" i="39" s="1"/>
  <c r="U378" i="39"/>
  <c r="T378" i="39"/>
  <c r="H378" i="39"/>
  <c r="S378" i="39" s="1"/>
  <c r="F378" i="39"/>
  <c r="G378" i="39" s="1"/>
  <c r="U377" i="39"/>
  <c r="S377" i="39"/>
  <c r="U376" i="39"/>
  <c r="T376" i="39"/>
  <c r="H376" i="39"/>
  <c r="S376" i="39" s="1"/>
  <c r="F376" i="39"/>
  <c r="G376" i="39" s="1"/>
  <c r="U375" i="39"/>
  <c r="T375" i="39"/>
  <c r="H375" i="39"/>
  <c r="S375" i="39" s="1"/>
  <c r="F375" i="39"/>
  <c r="G375" i="39" s="1"/>
  <c r="U374" i="39"/>
  <c r="T374" i="39"/>
  <c r="H374" i="39"/>
  <c r="S374" i="39" s="1"/>
  <c r="F374" i="39"/>
  <c r="G374" i="39" s="1"/>
  <c r="U373" i="39"/>
  <c r="T373" i="39"/>
  <c r="H373" i="39"/>
  <c r="S373" i="39" s="1"/>
  <c r="F373" i="39"/>
  <c r="G373" i="39" s="1"/>
  <c r="U372" i="39"/>
  <c r="T372" i="39"/>
  <c r="H372" i="39"/>
  <c r="S372" i="39" s="1"/>
  <c r="F372" i="39"/>
  <c r="G372" i="39" s="1"/>
  <c r="U371" i="39"/>
  <c r="T371" i="39"/>
  <c r="H371" i="39"/>
  <c r="S371" i="39" s="1"/>
  <c r="F371" i="39"/>
  <c r="G371" i="39" s="1"/>
  <c r="U370" i="39"/>
  <c r="T370" i="39"/>
  <c r="H370" i="39"/>
  <c r="S370" i="39" s="1"/>
  <c r="F370" i="39"/>
  <c r="G370" i="39" s="1"/>
  <c r="U369" i="39"/>
  <c r="T369" i="39"/>
  <c r="H369" i="39"/>
  <c r="S369" i="39" s="1"/>
  <c r="F369" i="39"/>
  <c r="G369" i="39" s="1"/>
  <c r="U368" i="39"/>
  <c r="T368" i="39"/>
  <c r="H368" i="39"/>
  <c r="S368" i="39" s="1"/>
  <c r="F368" i="39"/>
  <c r="G368" i="39" s="1"/>
  <c r="U367" i="39"/>
  <c r="T367" i="39"/>
  <c r="H367" i="39"/>
  <c r="S367" i="39" s="1"/>
  <c r="F367" i="39"/>
  <c r="G367" i="39" s="1"/>
  <c r="U366" i="39"/>
  <c r="T366" i="39"/>
  <c r="H366" i="39"/>
  <c r="S366" i="39" s="1"/>
  <c r="F366" i="39"/>
  <c r="G366" i="39" s="1"/>
  <c r="U365" i="39"/>
  <c r="T365" i="39"/>
  <c r="H365" i="39"/>
  <c r="S365" i="39" s="1"/>
  <c r="F365" i="39"/>
  <c r="G365" i="39" s="1"/>
  <c r="U364" i="39"/>
  <c r="T364" i="39"/>
  <c r="H364" i="39"/>
  <c r="S364" i="39" s="1"/>
  <c r="F364" i="39"/>
  <c r="G364" i="39" s="1"/>
  <c r="U363" i="39"/>
  <c r="T363" i="39"/>
  <c r="H363" i="39"/>
  <c r="S363" i="39" s="1"/>
  <c r="F363" i="39"/>
  <c r="G363" i="39" s="1"/>
  <c r="U362" i="39"/>
  <c r="T362" i="39"/>
  <c r="H362" i="39"/>
  <c r="S362" i="39" s="1"/>
  <c r="F362" i="39"/>
  <c r="G362" i="39" s="1"/>
  <c r="U361" i="39"/>
  <c r="T361" i="39"/>
  <c r="H361" i="39"/>
  <c r="S361" i="39" s="1"/>
  <c r="F361" i="39"/>
  <c r="G361" i="39" s="1"/>
  <c r="U360" i="39"/>
  <c r="T360" i="39"/>
  <c r="H360" i="39"/>
  <c r="S360" i="39" s="1"/>
  <c r="F360" i="39"/>
  <c r="G360" i="39" s="1"/>
  <c r="U359" i="39"/>
  <c r="T359" i="39"/>
  <c r="H359" i="39"/>
  <c r="S359" i="39" s="1"/>
  <c r="F359" i="39"/>
  <c r="G359" i="39" s="1"/>
  <c r="U358" i="39"/>
  <c r="T358" i="39"/>
  <c r="H358" i="39"/>
  <c r="S358" i="39" s="1"/>
  <c r="F358" i="39"/>
  <c r="G358" i="39" s="1"/>
  <c r="U357" i="39"/>
  <c r="T357" i="39"/>
  <c r="H357" i="39"/>
  <c r="S357" i="39" s="1"/>
  <c r="F357" i="39"/>
  <c r="G357" i="39" s="1"/>
  <c r="U356" i="39"/>
  <c r="T356" i="39"/>
  <c r="H356" i="39"/>
  <c r="S356" i="39" s="1"/>
  <c r="F356" i="39"/>
  <c r="G356" i="39" s="1"/>
  <c r="U355" i="39"/>
  <c r="T355" i="39"/>
  <c r="H355" i="39"/>
  <c r="S355" i="39" s="1"/>
  <c r="F355" i="39"/>
  <c r="G355" i="39" s="1"/>
  <c r="U354" i="39"/>
  <c r="T354" i="39"/>
  <c r="H354" i="39"/>
  <c r="S354" i="39" s="1"/>
  <c r="F354" i="39"/>
  <c r="G354" i="39" s="1"/>
  <c r="U353" i="39"/>
  <c r="T353" i="39"/>
  <c r="H353" i="39"/>
  <c r="S353" i="39" s="1"/>
  <c r="F353" i="39"/>
  <c r="G353" i="39" s="1"/>
  <c r="U352" i="39"/>
  <c r="T352" i="39"/>
  <c r="H352" i="39"/>
  <c r="S352" i="39" s="1"/>
  <c r="F352" i="39"/>
  <c r="G352" i="39" s="1"/>
  <c r="U351" i="39"/>
  <c r="T351" i="39"/>
  <c r="H351" i="39"/>
  <c r="S351" i="39" s="1"/>
  <c r="F351" i="39"/>
  <c r="G351" i="39" s="1"/>
  <c r="U350" i="39"/>
  <c r="T350" i="39"/>
  <c r="H350" i="39"/>
  <c r="S350" i="39" s="1"/>
  <c r="F350" i="39"/>
  <c r="G350" i="39" s="1"/>
  <c r="U349" i="39"/>
  <c r="T349" i="39"/>
  <c r="H349" i="39"/>
  <c r="S349" i="39" s="1"/>
  <c r="F349" i="39"/>
  <c r="G349" i="39" s="1"/>
  <c r="U348" i="39"/>
  <c r="T348" i="39"/>
  <c r="H348" i="39"/>
  <c r="S348" i="39" s="1"/>
  <c r="F348" i="39"/>
  <c r="G348" i="39" s="1"/>
  <c r="U347" i="39"/>
  <c r="T347" i="39"/>
  <c r="H347" i="39"/>
  <c r="S347" i="39" s="1"/>
  <c r="F347" i="39"/>
  <c r="G347" i="39" s="1"/>
  <c r="U346" i="39"/>
  <c r="T346" i="39"/>
  <c r="H346" i="39"/>
  <c r="S346" i="39" s="1"/>
  <c r="F346" i="39"/>
  <c r="G346" i="39" s="1"/>
  <c r="U345" i="39"/>
  <c r="T345" i="39"/>
  <c r="H345" i="39"/>
  <c r="S345" i="39" s="1"/>
  <c r="F345" i="39"/>
  <c r="G345" i="39" s="1"/>
  <c r="U344" i="39"/>
  <c r="T344" i="39"/>
  <c r="H344" i="39"/>
  <c r="S344" i="39" s="1"/>
  <c r="F344" i="39"/>
  <c r="G344" i="39" s="1"/>
  <c r="U343" i="39"/>
  <c r="T343" i="39"/>
  <c r="H343" i="39"/>
  <c r="S343" i="39" s="1"/>
  <c r="F343" i="39"/>
  <c r="G343" i="39" s="1"/>
  <c r="U342" i="39"/>
  <c r="T342" i="39"/>
  <c r="H342" i="39"/>
  <c r="S342" i="39" s="1"/>
  <c r="F342" i="39"/>
  <c r="G342" i="39" s="1"/>
  <c r="U341" i="39"/>
  <c r="T341" i="39"/>
  <c r="H341" i="39"/>
  <c r="S341" i="39" s="1"/>
  <c r="F341" i="39"/>
  <c r="G341" i="39" s="1"/>
  <c r="U340" i="39"/>
  <c r="T340" i="39"/>
  <c r="H340" i="39"/>
  <c r="S340" i="39" s="1"/>
  <c r="F340" i="39"/>
  <c r="G340" i="39" s="1"/>
  <c r="U339" i="39"/>
  <c r="T339" i="39"/>
  <c r="H339" i="39"/>
  <c r="S339" i="39" s="1"/>
  <c r="F339" i="39"/>
  <c r="G339" i="39" s="1"/>
  <c r="U338" i="39"/>
  <c r="T338" i="39"/>
  <c r="H338" i="39"/>
  <c r="S338" i="39" s="1"/>
  <c r="F338" i="39"/>
  <c r="G338" i="39" s="1"/>
  <c r="U337" i="39"/>
  <c r="T337" i="39"/>
  <c r="H337" i="39"/>
  <c r="S337" i="39" s="1"/>
  <c r="F337" i="39"/>
  <c r="G337" i="39" s="1"/>
  <c r="U336" i="39"/>
  <c r="T336" i="39"/>
  <c r="H336" i="39"/>
  <c r="S336" i="39" s="1"/>
  <c r="F336" i="39"/>
  <c r="G336" i="39" s="1"/>
  <c r="U335" i="39"/>
  <c r="T335" i="39"/>
  <c r="H335" i="39"/>
  <c r="S335" i="39" s="1"/>
  <c r="F335" i="39"/>
  <c r="G335" i="39" s="1"/>
  <c r="U334" i="39"/>
  <c r="T334" i="39"/>
  <c r="H334" i="39"/>
  <c r="S334" i="39" s="1"/>
  <c r="F334" i="39"/>
  <c r="G334" i="39" s="1"/>
  <c r="U333" i="39"/>
  <c r="T333" i="39"/>
  <c r="H333" i="39"/>
  <c r="S333" i="39" s="1"/>
  <c r="F333" i="39"/>
  <c r="G333" i="39" s="1"/>
  <c r="U332" i="39"/>
  <c r="T332" i="39"/>
  <c r="H332" i="39"/>
  <c r="S332" i="39" s="1"/>
  <c r="F332" i="39"/>
  <c r="G332" i="39" s="1"/>
  <c r="U331" i="39"/>
  <c r="T331" i="39"/>
  <c r="H331" i="39"/>
  <c r="S331" i="39" s="1"/>
  <c r="F331" i="39"/>
  <c r="G331" i="39" s="1"/>
  <c r="U330" i="39"/>
  <c r="T330" i="39"/>
  <c r="H330" i="39"/>
  <c r="S330" i="39" s="1"/>
  <c r="F330" i="39"/>
  <c r="G330" i="39" s="1"/>
  <c r="U329" i="39"/>
  <c r="T329" i="39"/>
  <c r="H329" i="39"/>
  <c r="S329" i="39" s="1"/>
  <c r="F329" i="39"/>
  <c r="G329" i="39" s="1"/>
  <c r="U328" i="39"/>
  <c r="T328" i="39"/>
  <c r="H328" i="39"/>
  <c r="S328" i="39" s="1"/>
  <c r="F328" i="39"/>
  <c r="G328" i="39" s="1"/>
  <c r="U327" i="39"/>
  <c r="T327" i="39"/>
  <c r="H327" i="39"/>
  <c r="S327" i="39" s="1"/>
  <c r="F327" i="39"/>
  <c r="G327" i="39" s="1"/>
  <c r="U326" i="39"/>
  <c r="T326" i="39"/>
  <c r="H326" i="39"/>
  <c r="S326" i="39" s="1"/>
  <c r="F326" i="39"/>
  <c r="G326" i="39" s="1"/>
  <c r="U325" i="39"/>
  <c r="T325" i="39"/>
  <c r="H325" i="39"/>
  <c r="S325" i="39" s="1"/>
  <c r="F325" i="39"/>
  <c r="G325" i="39" s="1"/>
  <c r="U324" i="39"/>
  <c r="T324" i="39"/>
  <c r="H324" i="39"/>
  <c r="S324" i="39" s="1"/>
  <c r="F324" i="39"/>
  <c r="G324" i="39" s="1"/>
  <c r="U323" i="39"/>
  <c r="T323" i="39"/>
  <c r="H323" i="39"/>
  <c r="S323" i="39" s="1"/>
  <c r="F323" i="39"/>
  <c r="G323" i="39" s="1"/>
  <c r="U322" i="39"/>
  <c r="T322" i="39"/>
  <c r="H322" i="39"/>
  <c r="S322" i="39" s="1"/>
  <c r="F322" i="39"/>
  <c r="G322" i="39" s="1"/>
  <c r="U321" i="39"/>
  <c r="T321" i="39"/>
  <c r="H321" i="39"/>
  <c r="S321" i="39" s="1"/>
  <c r="F321" i="39"/>
  <c r="G321" i="39" s="1"/>
  <c r="U320" i="39"/>
  <c r="T320" i="39"/>
  <c r="H320" i="39"/>
  <c r="S320" i="39" s="1"/>
  <c r="F320" i="39"/>
  <c r="G320" i="39" s="1"/>
  <c r="U319" i="39"/>
  <c r="T319" i="39"/>
  <c r="H319" i="39"/>
  <c r="S319" i="39" s="1"/>
  <c r="F319" i="39"/>
  <c r="G319" i="39" s="1"/>
  <c r="U318" i="39"/>
  <c r="T318" i="39"/>
  <c r="H318" i="39"/>
  <c r="S318" i="39" s="1"/>
  <c r="F318" i="39"/>
  <c r="G318" i="39" s="1"/>
  <c r="U317" i="39"/>
  <c r="T317" i="39"/>
  <c r="H317" i="39"/>
  <c r="S317" i="39" s="1"/>
  <c r="F317" i="39"/>
  <c r="G317" i="39" s="1"/>
  <c r="U316" i="39"/>
  <c r="T316" i="39"/>
  <c r="H316" i="39"/>
  <c r="S316" i="39" s="1"/>
  <c r="F316" i="39"/>
  <c r="G316" i="39" s="1"/>
  <c r="U315" i="39"/>
  <c r="T315" i="39"/>
  <c r="H315" i="39"/>
  <c r="S315" i="39" s="1"/>
  <c r="F315" i="39"/>
  <c r="G315" i="39" s="1"/>
  <c r="U314" i="39"/>
  <c r="T314" i="39"/>
  <c r="H314" i="39"/>
  <c r="S314" i="39" s="1"/>
  <c r="F314" i="39"/>
  <c r="G314" i="39" s="1"/>
  <c r="U313" i="39"/>
  <c r="T313" i="39"/>
  <c r="H313" i="39"/>
  <c r="S313" i="39" s="1"/>
  <c r="F313" i="39"/>
  <c r="G313" i="39" s="1"/>
  <c r="U312" i="39"/>
  <c r="S312" i="39"/>
  <c r="U311" i="39"/>
  <c r="T311" i="39"/>
  <c r="H311" i="39"/>
  <c r="S311" i="39" s="1"/>
  <c r="F311" i="39"/>
  <c r="G311" i="39" s="1"/>
  <c r="U310" i="39"/>
  <c r="T310" i="39"/>
  <c r="H310" i="39"/>
  <c r="S310" i="39" s="1"/>
  <c r="F310" i="39"/>
  <c r="G310" i="39" s="1"/>
  <c r="U309" i="39"/>
  <c r="T309" i="39"/>
  <c r="H309" i="39"/>
  <c r="S309" i="39" s="1"/>
  <c r="F309" i="39"/>
  <c r="G309" i="39" s="1"/>
  <c r="U308" i="39"/>
  <c r="T308" i="39"/>
  <c r="H308" i="39"/>
  <c r="S308" i="39" s="1"/>
  <c r="F308" i="39"/>
  <c r="G308" i="39" s="1"/>
  <c r="U307" i="39"/>
  <c r="T307" i="39"/>
  <c r="H307" i="39"/>
  <c r="S307" i="39" s="1"/>
  <c r="F307" i="39"/>
  <c r="G307" i="39" s="1"/>
  <c r="U306" i="39"/>
  <c r="S306" i="39"/>
  <c r="U305" i="39"/>
  <c r="T305" i="39"/>
  <c r="H305" i="39"/>
  <c r="S305" i="39" s="1"/>
  <c r="F305" i="39"/>
  <c r="G305" i="39" s="1"/>
  <c r="U304" i="39"/>
  <c r="T304" i="39"/>
  <c r="H304" i="39"/>
  <c r="S304" i="39" s="1"/>
  <c r="F304" i="39"/>
  <c r="G304" i="39" s="1"/>
  <c r="U303" i="39"/>
  <c r="T303" i="39"/>
  <c r="H303" i="39"/>
  <c r="S303" i="39" s="1"/>
  <c r="F303" i="39"/>
  <c r="G303" i="39" s="1"/>
  <c r="U302" i="39"/>
  <c r="T302" i="39"/>
  <c r="H302" i="39"/>
  <c r="S302" i="39" s="1"/>
  <c r="F302" i="39"/>
  <c r="G302" i="39" s="1"/>
  <c r="U301" i="39"/>
  <c r="T301" i="39"/>
  <c r="H301" i="39"/>
  <c r="S301" i="39" s="1"/>
  <c r="F301" i="39"/>
  <c r="G301" i="39" s="1"/>
  <c r="U300" i="39"/>
  <c r="T300" i="39"/>
  <c r="H300" i="39"/>
  <c r="S300" i="39" s="1"/>
  <c r="F300" i="39"/>
  <c r="G300" i="39" s="1"/>
  <c r="U299" i="39"/>
  <c r="T299" i="39"/>
  <c r="H299" i="39"/>
  <c r="S299" i="39" s="1"/>
  <c r="F299" i="39"/>
  <c r="G299" i="39" s="1"/>
  <c r="U298" i="39"/>
  <c r="T298" i="39"/>
  <c r="H298" i="39"/>
  <c r="S298" i="39" s="1"/>
  <c r="F298" i="39"/>
  <c r="G298" i="39" s="1"/>
  <c r="U297" i="39"/>
  <c r="T297" i="39"/>
  <c r="H297" i="39"/>
  <c r="S297" i="39" s="1"/>
  <c r="F297" i="39"/>
  <c r="G297" i="39" s="1"/>
  <c r="U296" i="39"/>
  <c r="T296" i="39"/>
  <c r="H296" i="39"/>
  <c r="S296" i="39" s="1"/>
  <c r="F296" i="39"/>
  <c r="G296" i="39" s="1"/>
  <c r="U295" i="39"/>
  <c r="T295" i="39"/>
  <c r="H295" i="39"/>
  <c r="S295" i="39" s="1"/>
  <c r="F295" i="39"/>
  <c r="G295" i="39" s="1"/>
  <c r="U294" i="39"/>
  <c r="T294" i="39"/>
  <c r="H294" i="39"/>
  <c r="S294" i="39" s="1"/>
  <c r="F294" i="39"/>
  <c r="G294" i="39" s="1"/>
  <c r="U293" i="39"/>
  <c r="T293" i="39"/>
  <c r="H293" i="39"/>
  <c r="S293" i="39" s="1"/>
  <c r="F293" i="39"/>
  <c r="G293" i="39" s="1"/>
  <c r="U292" i="39"/>
  <c r="T292" i="39"/>
  <c r="H292" i="39"/>
  <c r="S292" i="39" s="1"/>
  <c r="F292" i="39"/>
  <c r="G292" i="39" s="1"/>
  <c r="S291" i="39"/>
  <c r="U290" i="39"/>
  <c r="T290" i="39"/>
  <c r="H290" i="39"/>
  <c r="S290" i="39" s="1"/>
  <c r="F290" i="39"/>
  <c r="G290" i="39" s="1"/>
  <c r="U289" i="39"/>
  <c r="T289" i="39"/>
  <c r="S289" i="39"/>
  <c r="H289" i="39"/>
  <c r="F289" i="39"/>
  <c r="G289" i="39" s="1"/>
  <c r="U288" i="39"/>
  <c r="T288" i="39"/>
  <c r="S288" i="39"/>
  <c r="H288" i="39"/>
  <c r="F288" i="39"/>
  <c r="G288" i="39" s="1"/>
  <c r="U287" i="39"/>
  <c r="T287" i="39"/>
  <c r="H287" i="39"/>
  <c r="S287" i="39" s="1"/>
  <c r="F287" i="39"/>
  <c r="G287" i="39" s="1"/>
  <c r="U286" i="39"/>
  <c r="T286" i="39"/>
  <c r="H286" i="39"/>
  <c r="S286" i="39" s="1"/>
  <c r="G286" i="39"/>
  <c r="F286" i="39"/>
  <c r="U285" i="39"/>
  <c r="T285" i="39"/>
  <c r="H285" i="39"/>
  <c r="S285" i="39" s="1"/>
  <c r="F285" i="39"/>
  <c r="G285" i="39" s="1"/>
  <c r="U284" i="39"/>
  <c r="T284" i="39"/>
  <c r="H284" i="39"/>
  <c r="S284" i="39" s="1"/>
  <c r="F284" i="39"/>
  <c r="G284" i="39" s="1"/>
  <c r="U283" i="39"/>
  <c r="T283" i="39"/>
  <c r="H283" i="39"/>
  <c r="S283" i="39" s="1"/>
  <c r="F283" i="39"/>
  <c r="G283" i="39" s="1"/>
  <c r="U282" i="39"/>
  <c r="T282" i="39"/>
  <c r="H282" i="39"/>
  <c r="S282" i="39" s="1"/>
  <c r="F282" i="39"/>
  <c r="G282" i="39" s="1"/>
  <c r="U281" i="39"/>
  <c r="T281" i="39"/>
  <c r="H281" i="39"/>
  <c r="S281" i="39" s="1"/>
  <c r="G281" i="39"/>
  <c r="F281" i="39"/>
  <c r="U280" i="39"/>
  <c r="T280" i="39"/>
  <c r="H280" i="39"/>
  <c r="S280" i="39" s="1"/>
  <c r="F280" i="39"/>
  <c r="G280" i="39" s="1"/>
  <c r="U279" i="39"/>
  <c r="T279" i="39"/>
  <c r="S279" i="39"/>
  <c r="H279" i="39"/>
  <c r="F279" i="39"/>
  <c r="G279" i="39" s="1"/>
  <c r="U278" i="39"/>
  <c r="T278" i="39"/>
  <c r="S278" i="39"/>
  <c r="H278" i="39"/>
  <c r="F278" i="39"/>
  <c r="G278" i="39" s="1"/>
  <c r="U277" i="39"/>
  <c r="T277" i="39"/>
  <c r="H277" i="39"/>
  <c r="S277" i="39" s="1"/>
  <c r="F277" i="39"/>
  <c r="G277" i="39" s="1"/>
  <c r="U276" i="39"/>
  <c r="T276" i="39"/>
  <c r="H276" i="39"/>
  <c r="S276" i="39" s="1"/>
  <c r="F276" i="39"/>
  <c r="G276" i="39" s="1"/>
  <c r="U275" i="39"/>
  <c r="T275" i="39"/>
  <c r="H275" i="39"/>
  <c r="S275" i="39" s="1"/>
  <c r="F275" i="39"/>
  <c r="G275" i="39" s="1"/>
  <c r="S274" i="39"/>
  <c r="U273" i="39"/>
  <c r="S273" i="39"/>
  <c r="H272" i="39"/>
  <c r="S272" i="39" s="1"/>
  <c r="G272" i="39"/>
  <c r="S271" i="39"/>
  <c r="H271" i="39"/>
  <c r="G271" i="39"/>
  <c r="H270" i="39"/>
  <c r="S270" i="39" s="1"/>
  <c r="G270" i="39"/>
  <c r="H269" i="39"/>
  <c r="S269" i="39" s="1"/>
  <c r="G269" i="39"/>
  <c r="H268" i="39"/>
  <c r="S268" i="39" s="1"/>
  <c r="G268" i="39"/>
  <c r="U267" i="39"/>
  <c r="T267" i="39"/>
  <c r="H267" i="39"/>
  <c r="S267" i="39" s="1"/>
  <c r="F267" i="39"/>
  <c r="G267" i="39" s="1"/>
  <c r="U266" i="39"/>
  <c r="T266" i="39"/>
  <c r="H266" i="39"/>
  <c r="S266" i="39" s="1"/>
  <c r="F266" i="39"/>
  <c r="G266" i="39" s="1"/>
  <c r="U265" i="39"/>
  <c r="T265" i="39"/>
  <c r="H265" i="39"/>
  <c r="S265" i="39" s="1"/>
  <c r="G265" i="39"/>
  <c r="F265" i="39"/>
  <c r="U264" i="39"/>
  <c r="T264" i="39"/>
  <c r="H264" i="39"/>
  <c r="S264" i="39" s="1"/>
  <c r="F264" i="39"/>
  <c r="G264" i="39" s="1"/>
  <c r="U263" i="39"/>
  <c r="T263" i="39"/>
  <c r="S263" i="39"/>
  <c r="H263" i="39"/>
  <c r="F263" i="39"/>
  <c r="G263" i="39" s="1"/>
  <c r="S262" i="39"/>
  <c r="H261" i="39"/>
  <c r="S261" i="39" s="1"/>
  <c r="G261" i="39"/>
  <c r="S260" i="39"/>
  <c r="H260" i="39"/>
  <c r="G260" i="39"/>
  <c r="H259" i="39"/>
  <c r="S259" i="39" s="1"/>
  <c r="G259" i="39"/>
  <c r="U258" i="39"/>
  <c r="T258" i="39"/>
  <c r="S258" i="39"/>
  <c r="H258" i="39"/>
  <c r="F258" i="39"/>
  <c r="G258" i="39" s="1"/>
  <c r="U257" i="39"/>
  <c r="T257" i="39"/>
  <c r="S257" i="39"/>
  <c r="H257" i="39"/>
  <c r="F257" i="39"/>
  <c r="G257" i="39" s="1"/>
  <c r="U256" i="39"/>
  <c r="T256" i="39"/>
  <c r="S256" i="39"/>
  <c r="H256" i="39"/>
  <c r="F256" i="39"/>
  <c r="G256" i="39" s="1"/>
  <c r="U255" i="39"/>
  <c r="T255" i="39"/>
  <c r="H255" i="39"/>
  <c r="S255" i="39" s="1"/>
  <c r="F255" i="39"/>
  <c r="G255" i="39" s="1"/>
  <c r="U254" i="39"/>
  <c r="T254" i="39"/>
  <c r="S254" i="39"/>
  <c r="H254" i="39"/>
  <c r="F254" i="39"/>
  <c r="G254" i="39" s="1"/>
  <c r="S253" i="39"/>
  <c r="U252" i="39"/>
  <c r="S252" i="39"/>
  <c r="U251" i="39"/>
  <c r="T251" i="39"/>
  <c r="H251" i="39"/>
  <c r="S251" i="39" s="1"/>
  <c r="F251" i="39"/>
  <c r="G251" i="39" s="1"/>
  <c r="U250" i="39"/>
  <c r="T250" i="39"/>
  <c r="H250" i="39"/>
  <c r="S250" i="39" s="1"/>
  <c r="F250" i="39"/>
  <c r="G250" i="39" s="1"/>
  <c r="S249" i="39"/>
  <c r="H249" i="39"/>
  <c r="G249" i="39"/>
  <c r="U248" i="39"/>
  <c r="T248" i="39"/>
  <c r="H248" i="39"/>
  <c r="S248" i="39" s="1"/>
  <c r="F248" i="39"/>
  <c r="G248" i="39" s="1"/>
  <c r="U247" i="39"/>
  <c r="T247" i="39"/>
  <c r="H247" i="39"/>
  <c r="S247" i="39" s="1"/>
  <c r="F247" i="39"/>
  <c r="G247" i="39" s="1"/>
  <c r="U246" i="39"/>
  <c r="S246" i="39"/>
  <c r="U245" i="39"/>
  <c r="T245" i="39"/>
  <c r="H245" i="39"/>
  <c r="S245" i="39" s="1"/>
  <c r="F245" i="39"/>
  <c r="G245" i="39" s="1"/>
  <c r="U244" i="39"/>
  <c r="T244" i="39"/>
  <c r="S244" i="39"/>
  <c r="H244" i="39"/>
  <c r="F244" i="39"/>
  <c r="G244" i="39" s="1"/>
  <c r="U243" i="39"/>
  <c r="T243" i="39"/>
  <c r="S243" i="39"/>
  <c r="H243" i="39"/>
  <c r="F243" i="39"/>
  <c r="G243" i="39" s="1"/>
  <c r="U242" i="39"/>
  <c r="T242" i="39"/>
  <c r="S242" i="39"/>
  <c r="H242" i="39"/>
  <c r="F242" i="39"/>
  <c r="G242" i="39" s="1"/>
  <c r="U241" i="39"/>
  <c r="T241" i="39"/>
  <c r="H241" i="39"/>
  <c r="S241" i="39" s="1"/>
  <c r="F241" i="39"/>
  <c r="G241" i="39" s="1"/>
  <c r="U240" i="39"/>
  <c r="T240" i="39"/>
  <c r="H240" i="39"/>
  <c r="S240" i="39" s="1"/>
  <c r="G240" i="39"/>
  <c r="F240" i="39"/>
  <c r="U239" i="39"/>
  <c r="T239" i="39"/>
  <c r="H239" i="39"/>
  <c r="S239" i="39" s="1"/>
  <c r="F239" i="39"/>
  <c r="G239" i="39" s="1"/>
  <c r="U238" i="39"/>
  <c r="S238" i="39"/>
  <c r="U237" i="39"/>
  <c r="T237" i="39"/>
  <c r="H237" i="39"/>
  <c r="S237" i="39" s="1"/>
  <c r="F237" i="39"/>
  <c r="G237" i="39" s="1"/>
  <c r="U236" i="39"/>
  <c r="T236" i="39"/>
  <c r="H236" i="39"/>
  <c r="S236" i="39" s="1"/>
  <c r="F236" i="39"/>
  <c r="G236" i="39" s="1"/>
  <c r="U235" i="39"/>
  <c r="T235" i="39"/>
  <c r="H235" i="39"/>
  <c r="S235" i="39" s="1"/>
  <c r="F235" i="39"/>
  <c r="G235" i="39" s="1"/>
  <c r="U234" i="39"/>
  <c r="T234" i="39"/>
  <c r="H234" i="39"/>
  <c r="S234" i="39" s="1"/>
  <c r="F234" i="39"/>
  <c r="G234" i="39" s="1"/>
  <c r="T233" i="39"/>
  <c r="H233" i="39"/>
  <c r="S233" i="39" s="1"/>
  <c r="G233" i="39"/>
  <c r="U232" i="39"/>
  <c r="T232" i="39"/>
  <c r="H232" i="39"/>
  <c r="S232" i="39" s="1"/>
  <c r="F232" i="39"/>
  <c r="G232" i="39" s="1"/>
  <c r="U231" i="39"/>
  <c r="T231" i="39"/>
  <c r="H231" i="39"/>
  <c r="S231" i="39" s="1"/>
  <c r="F231" i="39"/>
  <c r="G231" i="39" s="1"/>
  <c r="U230" i="39"/>
  <c r="T230" i="39"/>
  <c r="H230" i="39"/>
  <c r="S230" i="39" s="1"/>
  <c r="F230" i="39"/>
  <c r="G230" i="39" s="1"/>
  <c r="U229" i="39"/>
  <c r="T229" i="39"/>
  <c r="H229" i="39"/>
  <c r="S229" i="39" s="1"/>
  <c r="F229" i="39"/>
  <c r="G229" i="39" s="1"/>
  <c r="U228" i="39"/>
  <c r="T228" i="39"/>
  <c r="H228" i="39"/>
  <c r="S228" i="39" s="1"/>
  <c r="F228" i="39"/>
  <c r="G228" i="39" s="1"/>
  <c r="U227" i="39"/>
  <c r="T227" i="39"/>
  <c r="H227" i="39"/>
  <c r="S227" i="39" s="1"/>
  <c r="F227" i="39"/>
  <c r="G227" i="39" s="1"/>
  <c r="U226" i="39"/>
  <c r="T226" i="39"/>
  <c r="H226" i="39"/>
  <c r="S226" i="39" s="1"/>
  <c r="F226" i="39"/>
  <c r="G226" i="39" s="1"/>
  <c r="U225" i="39"/>
  <c r="T225" i="39"/>
  <c r="H225" i="39"/>
  <c r="S225" i="39" s="1"/>
  <c r="F225" i="39"/>
  <c r="G225" i="39" s="1"/>
  <c r="U224" i="39"/>
  <c r="T224" i="39"/>
  <c r="H224" i="39"/>
  <c r="S224" i="39" s="1"/>
  <c r="F224" i="39"/>
  <c r="G224" i="39" s="1"/>
  <c r="U223" i="39"/>
  <c r="T223" i="39"/>
  <c r="H223" i="39"/>
  <c r="S223" i="39" s="1"/>
  <c r="F223" i="39"/>
  <c r="G223" i="39" s="1"/>
  <c r="U222" i="39"/>
  <c r="T222" i="39"/>
  <c r="H222" i="39"/>
  <c r="S222" i="39" s="1"/>
  <c r="F222" i="39"/>
  <c r="G222" i="39" s="1"/>
  <c r="U221" i="39"/>
  <c r="T221" i="39"/>
  <c r="S221" i="39"/>
  <c r="H221" i="39"/>
  <c r="F221" i="39"/>
  <c r="G221" i="39" s="1"/>
  <c r="U220" i="39"/>
  <c r="T220" i="39"/>
  <c r="S220" i="39"/>
  <c r="H220" i="39"/>
  <c r="F220" i="39"/>
  <c r="G220" i="39" s="1"/>
  <c r="U219" i="39"/>
  <c r="T219" i="39"/>
  <c r="S219" i="39"/>
  <c r="H219" i="39"/>
  <c r="F219" i="39"/>
  <c r="G219" i="39" s="1"/>
  <c r="U218" i="39"/>
  <c r="S218" i="39"/>
  <c r="U217" i="39"/>
  <c r="T217" i="39"/>
  <c r="H217" i="39"/>
  <c r="S217" i="39" s="1"/>
  <c r="F217" i="39"/>
  <c r="G217" i="39" s="1"/>
  <c r="U216" i="39"/>
  <c r="T216" i="39"/>
  <c r="H216" i="39"/>
  <c r="S216" i="39" s="1"/>
  <c r="F216" i="39"/>
  <c r="G216" i="39" s="1"/>
  <c r="U215" i="39"/>
  <c r="T215" i="39"/>
  <c r="H215" i="39"/>
  <c r="S215" i="39" s="1"/>
  <c r="F215" i="39"/>
  <c r="G215" i="39" s="1"/>
  <c r="U214" i="39"/>
  <c r="T214" i="39"/>
  <c r="H214" i="39"/>
  <c r="S214" i="39" s="1"/>
  <c r="F214" i="39"/>
  <c r="G214" i="39" s="1"/>
  <c r="U213" i="39"/>
  <c r="S213" i="39"/>
  <c r="U212" i="39"/>
  <c r="T212" i="39"/>
  <c r="H212" i="39"/>
  <c r="S212" i="39" s="1"/>
  <c r="G212" i="39"/>
  <c r="F212" i="39"/>
  <c r="U211" i="39"/>
  <c r="T211" i="39"/>
  <c r="H211" i="39"/>
  <c r="S211" i="39" s="1"/>
  <c r="F211" i="39"/>
  <c r="G211" i="39" s="1"/>
  <c r="U210" i="39"/>
  <c r="T210" i="39"/>
  <c r="S210" i="39"/>
  <c r="H210" i="39"/>
  <c r="F210" i="39"/>
  <c r="G210" i="39" s="1"/>
  <c r="U209" i="39"/>
  <c r="T209" i="39"/>
  <c r="S209" i="39"/>
  <c r="H209" i="39"/>
  <c r="F209" i="39"/>
  <c r="G209" i="39" s="1"/>
  <c r="U208" i="39"/>
  <c r="T208" i="39"/>
  <c r="H208" i="39"/>
  <c r="S208" i="39" s="1"/>
  <c r="F208" i="39"/>
  <c r="G208" i="39" s="1"/>
  <c r="U207" i="39"/>
  <c r="T207" i="39"/>
  <c r="H207" i="39"/>
  <c r="S207" i="39" s="1"/>
  <c r="G207" i="39"/>
  <c r="F207" i="39"/>
  <c r="U206" i="39"/>
  <c r="T206" i="39"/>
  <c r="H206" i="39"/>
  <c r="S206" i="39" s="1"/>
  <c r="F206" i="39"/>
  <c r="G206" i="39" s="1"/>
  <c r="U205" i="39"/>
  <c r="T205" i="39"/>
  <c r="H205" i="39"/>
  <c r="S205" i="39" s="1"/>
  <c r="F205" i="39"/>
  <c r="G205" i="39" s="1"/>
  <c r="U204" i="39"/>
  <c r="T204" i="39"/>
  <c r="S204" i="39"/>
  <c r="H204" i="39"/>
  <c r="F204" i="39"/>
  <c r="G204" i="39" s="1"/>
  <c r="U203" i="39"/>
  <c r="T203" i="39"/>
  <c r="H203" i="39"/>
  <c r="S203" i="39" s="1"/>
  <c r="F203" i="39"/>
  <c r="G203" i="39" s="1"/>
  <c r="U202" i="39"/>
  <c r="T202" i="39"/>
  <c r="H202" i="39"/>
  <c r="S202" i="39" s="1"/>
  <c r="F202" i="39"/>
  <c r="G202" i="39" s="1"/>
  <c r="U201" i="39"/>
  <c r="T201" i="39"/>
  <c r="H201" i="39"/>
  <c r="S201" i="39" s="1"/>
  <c r="F201" i="39"/>
  <c r="G201" i="39" s="1"/>
  <c r="U200" i="39"/>
  <c r="T200" i="39"/>
  <c r="H200" i="39"/>
  <c r="S200" i="39" s="1"/>
  <c r="F200" i="39"/>
  <c r="G200" i="39" s="1"/>
  <c r="U199" i="39"/>
  <c r="T199" i="39"/>
  <c r="S199" i="39"/>
  <c r="H199" i="39"/>
  <c r="G199" i="39"/>
  <c r="F199" i="39"/>
  <c r="U198" i="39"/>
  <c r="T198" i="39"/>
  <c r="H198" i="39"/>
  <c r="S198" i="39" s="1"/>
  <c r="F198" i="39"/>
  <c r="G198" i="39" s="1"/>
  <c r="U197" i="39"/>
  <c r="T197" i="39"/>
  <c r="H197" i="39"/>
  <c r="S197" i="39" s="1"/>
  <c r="F197" i="39"/>
  <c r="G197" i="39" s="1"/>
  <c r="U196" i="39"/>
  <c r="T196" i="39"/>
  <c r="S196" i="39"/>
  <c r="H196" i="39"/>
  <c r="F196" i="39"/>
  <c r="G196" i="39" s="1"/>
  <c r="U195" i="39"/>
  <c r="T195" i="39"/>
  <c r="S195" i="39"/>
  <c r="H195" i="39"/>
  <c r="F195" i="39"/>
  <c r="G195" i="39" s="1"/>
  <c r="U194" i="39"/>
  <c r="T194" i="39"/>
  <c r="H194" i="39"/>
  <c r="S194" i="39" s="1"/>
  <c r="G194" i="39"/>
  <c r="F194" i="39"/>
  <c r="U193" i="39"/>
  <c r="T193" i="39"/>
  <c r="H193" i="39"/>
  <c r="S193" i="39" s="1"/>
  <c r="G193" i="39"/>
  <c r="F193" i="39"/>
  <c r="U192" i="39"/>
  <c r="T192" i="39"/>
  <c r="H192" i="39"/>
  <c r="S192" i="39" s="1"/>
  <c r="F192" i="39"/>
  <c r="G192" i="39" s="1"/>
  <c r="U191" i="39"/>
  <c r="T191" i="39"/>
  <c r="H191" i="39"/>
  <c r="S191" i="39" s="1"/>
  <c r="F191" i="39"/>
  <c r="G191" i="39" s="1"/>
  <c r="U190" i="39"/>
  <c r="T190" i="39"/>
  <c r="H190" i="39"/>
  <c r="S190" i="39" s="1"/>
  <c r="G190" i="39"/>
  <c r="F190" i="39"/>
  <c r="U189" i="39"/>
  <c r="T189" i="39"/>
  <c r="H189" i="39"/>
  <c r="S189" i="39" s="1"/>
  <c r="F189" i="39"/>
  <c r="G189" i="39" s="1"/>
  <c r="U188" i="39"/>
  <c r="T188" i="39"/>
  <c r="H188" i="39"/>
  <c r="S188" i="39" s="1"/>
  <c r="F188" i="39"/>
  <c r="G188" i="39" s="1"/>
  <c r="U187" i="39"/>
  <c r="T187" i="39"/>
  <c r="H187" i="39"/>
  <c r="S187" i="39" s="1"/>
  <c r="F187" i="39"/>
  <c r="G187" i="39" s="1"/>
  <c r="U186" i="39"/>
  <c r="T186" i="39"/>
  <c r="H186" i="39"/>
  <c r="S186" i="39" s="1"/>
  <c r="F186" i="39"/>
  <c r="G186" i="39" s="1"/>
  <c r="U185" i="39"/>
  <c r="T185" i="39"/>
  <c r="S185" i="39"/>
  <c r="H185" i="39"/>
  <c r="F185" i="39"/>
  <c r="G185" i="39" s="1"/>
  <c r="U184" i="39"/>
  <c r="T184" i="39"/>
  <c r="H184" i="39"/>
  <c r="S184" i="39" s="1"/>
  <c r="F184" i="39"/>
  <c r="G184" i="39" s="1"/>
  <c r="U183" i="39"/>
  <c r="S183" i="39"/>
  <c r="U182" i="39"/>
  <c r="T182" i="39"/>
  <c r="H182" i="39"/>
  <c r="S182" i="39" s="1"/>
  <c r="F182" i="39"/>
  <c r="G182" i="39" s="1"/>
  <c r="U181" i="39"/>
  <c r="T181" i="39"/>
  <c r="H181" i="39"/>
  <c r="S181" i="39" s="1"/>
  <c r="F181" i="39"/>
  <c r="G181" i="39" s="1"/>
  <c r="U180" i="39"/>
  <c r="T180" i="39"/>
  <c r="H180" i="39"/>
  <c r="S180" i="39" s="1"/>
  <c r="F180" i="39"/>
  <c r="G180" i="39" s="1"/>
  <c r="U179" i="39"/>
  <c r="T179" i="39"/>
  <c r="H179" i="39"/>
  <c r="S179" i="39" s="1"/>
  <c r="F179" i="39"/>
  <c r="G179" i="39" s="1"/>
  <c r="U178" i="39"/>
  <c r="T178" i="39"/>
  <c r="S178" i="39"/>
  <c r="H178" i="39"/>
  <c r="F178" i="39"/>
  <c r="G178" i="39" s="1"/>
  <c r="U177" i="39"/>
  <c r="T177" i="39"/>
  <c r="S177" i="39"/>
  <c r="H177" i="39"/>
  <c r="F177" i="39"/>
  <c r="G177" i="39" s="1"/>
  <c r="U176" i="39"/>
  <c r="T176" i="39"/>
  <c r="H176" i="39"/>
  <c r="S176" i="39" s="1"/>
  <c r="F176" i="39"/>
  <c r="G176" i="39" s="1"/>
  <c r="U175" i="39"/>
  <c r="T175" i="39"/>
  <c r="H175" i="39"/>
  <c r="S175" i="39" s="1"/>
  <c r="F175" i="39"/>
  <c r="G175" i="39" s="1"/>
  <c r="U174" i="39"/>
  <c r="T174" i="39"/>
  <c r="H174" i="39"/>
  <c r="S174" i="39" s="1"/>
  <c r="F174" i="39"/>
  <c r="G174" i="39" s="1"/>
  <c r="U173" i="39"/>
  <c r="T173" i="39"/>
  <c r="H173" i="39"/>
  <c r="S173" i="39" s="1"/>
  <c r="F173" i="39"/>
  <c r="G173" i="39" s="1"/>
  <c r="U172" i="39"/>
  <c r="T172" i="39"/>
  <c r="H172" i="39"/>
  <c r="S172" i="39" s="1"/>
  <c r="F172" i="39"/>
  <c r="G172" i="39" s="1"/>
  <c r="U171" i="39"/>
  <c r="T171" i="39"/>
  <c r="S171" i="39"/>
  <c r="H171" i="39"/>
  <c r="F171" i="39"/>
  <c r="G171" i="39" s="1"/>
  <c r="U170" i="39"/>
  <c r="T170" i="39"/>
  <c r="H170" i="39"/>
  <c r="S170" i="39" s="1"/>
  <c r="F170" i="39"/>
  <c r="G170" i="39" s="1"/>
  <c r="U169" i="39"/>
  <c r="T169" i="39"/>
  <c r="H169" i="39"/>
  <c r="S169" i="39" s="1"/>
  <c r="F169" i="39"/>
  <c r="G169" i="39" s="1"/>
  <c r="U168" i="39"/>
  <c r="T168" i="39"/>
  <c r="H168" i="39"/>
  <c r="S168" i="39" s="1"/>
  <c r="F168" i="39"/>
  <c r="G168" i="39" s="1"/>
  <c r="U167" i="39"/>
  <c r="T167" i="39"/>
  <c r="H167" i="39"/>
  <c r="S167" i="39" s="1"/>
  <c r="F167" i="39"/>
  <c r="G167" i="39" s="1"/>
  <c r="U166" i="39"/>
  <c r="T166" i="39"/>
  <c r="H166" i="39"/>
  <c r="S166" i="39" s="1"/>
  <c r="F166" i="39"/>
  <c r="G166" i="39" s="1"/>
  <c r="U165" i="39"/>
  <c r="T165" i="39"/>
  <c r="H165" i="39"/>
  <c r="S165" i="39" s="1"/>
  <c r="F165" i="39"/>
  <c r="G165" i="39" s="1"/>
  <c r="U164" i="39"/>
  <c r="T164" i="39"/>
  <c r="H164" i="39"/>
  <c r="S164" i="39" s="1"/>
  <c r="F164" i="39"/>
  <c r="G164" i="39" s="1"/>
  <c r="U163" i="39"/>
  <c r="T163" i="39"/>
  <c r="H163" i="39"/>
  <c r="S163" i="39" s="1"/>
  <c r="G163" i="39"/>
  <c r="F163" i="39"/>
  <c r="U162" i="39"/>
  <c r="T162" i="39"/>
  <c r="S162" i="39"/>
  <c r="H162" i="39"/>
  <c r="F162" i="39"/>
  <c r="G162" i="39" s="1"/>
  <c r="U161" i="39"/>
  <c r="T161" i="39"/>
  <c r="H161" i="39"/>
  <c r="S161" i="39" s="1"/>
  <c r="F161" i="39"/>
  <c r="G161" i="39" s="1"/>
  <c r="U160" i="39"/>
  <c r="T160" i="39"/>
  <c r="H160" i="39"/>
  <c r="S160" i="39" s="1"/>
  <c r="F160" i="39"/>
  <c r="G160" i="39" s="1"/>
  <c r="U159" i="39"/>
  <c r="T159" i="39"/>
  <c r="H159" i="39"/>
  <c r="S159" i="39" s="1"/>
  <c r="F159" i="39"/>
  <c r="G159" i="39" s="1"/>
  <c r="U158" i="39"/>
  <c r="T158" i="39"/>
  <c r="H158" i="39"/>
  <c r="S158" i="39" s="1"/>
  <c r="F158" i="39"/>
  <c r="G158" i="39" s="1"/>
  <c r="U157" i="39"/>
  <c r="T157" i="39"/>
  <c r="H157" i="39"/>
  <c r="S157" i="39" s="1"/>
  <c r="F157" i="39"/>
  <c r="G157" i="39" s="1"/>
  <c r="U156" i="39"/>
  <c r="T156" i="39"/>
  <c r="H156" i="39"/>
  <c r="S156" i="39" s="1"/>
  <c r="F156" i="39"/>
  <c r="G156" i="39" s="1"/>
  <c r="U155" i="39"/>
  <c r="T155" i="39"/>
  <c r="H155" i="39"/>
  <c r="S155" i="39" s="1"/>
  <c r="F155" i="39"/>
  <c r="G155" i="39" s="1"/>
  <c r="U154" i="39"/>
  <c r="T154" i="39"/>
  <c r="H154" i="39"/>
  <c r="S154" i="39" s="1"/>
  <c r="F154" i="39"/>
  <c r="G154" i="39" s="1"/>
  <c r="U153" i="39"/>
  <c r="T153" i="39"/>
  <c r="H153" i="39"/>
  <c r="S153" i="39" s="1"/>
  <c r="F153" i="39"/>
  <c r="G153" i="39" s="1"/>
  <c r="U152" i="39"/>
  <c r="T152" i="39"/>
  <c r="H152" i="39"/>
  <c r="S152" i="39" s="1"/>
  <c r="F152" i="39"/>
  <c r="G152" i="39" s="1"/>
  <c r="U151" i="39"/>
  <c r="T151" i="39"/>
  <c r="H151" i="39"/>
  <c r="S151" i="39" s="1"/>
  <c r="F151" i="39"/>
  <c r="G151" i="39" s="1"/>
  <c r="U150" i="39"/>
  <c r="T150" i="39"/>
  <c r="H150" i="39"/>
  <c r="S150" i="39" s="1"/>
  <c r="F150" i="39"/>
  <c r="G150" i="39" s="1"/>
  <c r="U149" i="39"/>
  <c r="T149" i="39"/>
  <c r="S149" i="39"/>
  <c r="H149" i="39"/>
  <c r="F149" i="39"/>
  <c r="G149" i="39" s="1"/>
  <c r="U148" i="39"/>
  <c r="T148" i="39"/>
  <c r="H148" i="39"/>
  <c r="S148" i="39" s="1"/>
  <c r="F148" i="39"/>
  <c r="G148" i="39" s="1"/>
  <c r="U147" i="39"/>
  <c r="T147" i="39"/>
  <c r="S147" i="39"/>
  <c r="H147" i="39"/>
  <c r="F147" i="39"/>
  <c r="G147" i="39" s="1"/>
  <c r="U146" i="39"/>
  <c r="T146" i="39"/>
  <c r="H146" i="39"/>
  <c r="S146" i="39" s="1"/>
  <c r="F146" i="39"/>
  <c r="G146" i="39" s="1"/>
  <c r="U145" i="39"/>
  <c r="T145" i="39"/>
  <c r="H145" i="39"/>
  <c r="S145" i="39" s="1"/>
  <c r="F145" i="39"/>
  <c r="G145" i="39" s="1"/>
  <c r="U144" i="39"/>
  <c r="T144" i="39"/>
  <c r="S144" i="39"/>
  <c r="H144" i="39"/>
  <c r="F144" i="39"/>
  <c r="G144" i="39" s="1"/>
  <c r="U143" i="39"/>
  <c r="T143" i="39"/>
  <c r="H143" i="39"/>
  <c r="S143" i="39" s="1"/>
  <c r="F143" i="39"/>
  <c r="G143" i="39" s="1"/>
  <c r="U142" i="39"/>
  <c r="T142" i="39"/>
  <c r="H142" i="39"/>
  <c r="S142" i="39" s="1"/>
  <c r="F142" i="39"/>
  <c r="G142" i="39" s="1"/>
  <c r="U141" i="39"/>
  <c r="T141" i="39"/>
  <c r="H141" i="39"/>
  <c r="S141" i="39" s="1"/>
  <c r="F141" i="39"/>
  <c r="G141" i="39" s="1"/>
  <c r="U140" i="39"/>
  <c r="T140" i="39"/>
  <c r="H140" i="39"/>
  <c r="S140" i="39" s="1"/>
  <c r="F140" i="39"/>
  <c r="G140" i="39" s="1"/>
  <c r="U139" i="39"/>
  <c r="T139" i="39"/>
  <c r="H139" i="39"/>
  <c r="S139" i="39" s="1"/>
  <c r="F139" i="39"/>
  <c r="G139" i="39" s="1"/>
  <c r="U138" i="39"/>
  <c r="T138" i="39"/>
  <c r="S138" i="39"/>
  <c r="H138" i="39"/>
  <c r="G138" i="39"/>
  <c r="F138" i="39"/>
  <c r="U137" i="39"/>
  <c r="T137" i="39"/>
  <c r="H137" i="39"/>
  <c r="S137" i="39" s="1"/>
  <c r="F137" i="39"/>
  <c r="G137" i="39" s="1"/>
  <c r="U136" i="39"/>
  <c r="T136" i="39"/>
  <c r="H136" i="39"/>
  <c r="S136" i="39" s="1"/>
  <c r="F136" i="39"/>
  <c r="G136" i="39" s="1"/>
  <c r="U135" i="39"/>
  <c r="T135" i="39"/>
  <c r="H135" i="39"/>
  <c r="S135" i="39" s="1"/>
  <c r="F135" i="39"/>
  <c r="G135" i="39" s="1"/>
  <c r="U134" i="39"/>
  <c r="T134" i="39"/>
  <c r="H134" i="39"/>
  <c r="S134" i="39" s="1"/>
  <c r="F134" i="39"/>
  <c r="G134" i="39" s="1"/>
  <c r="U133" i="39"/>
  <c r="T133" i="39"/>
  <c r="H133" i="39"/>
  <c r="S133" i="39" s="1"/>
  <c r="F133" i="39"/>
  <c r="G133" i="39" s="1"/>
  <c r="U132" i="39"/>
  <c r="T132" i="39"/>
  <c r="H132" i="39"/>
  <c r="S132" i="39" s="1"/>
  <c r="F132" i="39"/>
  <c r="G132" i="39" s="1"/>
  <c r="U131" i="39"/>
  <c r="T131" i="39"/>
  <c r="H131" i="39"/>
  <c r="S131" i="39" s="1"/>
  <c r="F131" i="39"/>
  <c r="G131" i="39" s="1"/>
  <c r="U130" i="39"/>
  <c r="T130" i="39"/>
  <c r="H130" i="39"/>
  <c r="S130" i="39" s="1"/>
  <c r="F130" i="39"/>
  <c r="G130" i="39" s="1"/>
  <c r="U129" i="39"/>
  <c r="T129" i="39"/>
  <c r="H129" i="39"/>
  <c r="S129" i="39" s="1"/>
  <c r="F129" i="39"/>
  <c r="G129" i="39" s="1"/>
  <c r="U128" i="39"/>
  <c r="T128" i="39"/>
  <c r="H128" i="39"/>
  <c r="S128" i="39" s="1"/>
  <c r="F128" i="39"/>
  <c r="G128" i="39" s="1"/>
  <c r="U127" i="39"/>
  <c r="T127" i="39"/>
  <c r="H127" i="39"/>
  <c r="S127" i="39" s="1"/>
  <c r="F127" i="39"/>
  <c r="G127" i="39" s="1"/>
  <c r="U126" i="39"/>
  <c r="T126" i="39"/>
  <c r="H126" i="39"/>
  <c r="S126" i="39" s="1"/>
  <c r="F126" i="39"/>
  <c r="G126" i="39" s="1"/>
  <c r="U125" i="39"/>
  <c r="T125" i="39"/>
  <c r="H125" i="39"/>
  <c r="S125" i="39" s="1"/>
  <c r="F125" i="39"/>
  <c r="G125" i="39" s="1"/>
  <c r="U124" i="39"/>
  <c r="T124" i="39"/>
  <c r="H124" i="39"/>
  <c r="S124" i="39" s="1"/>
  <c r="F124" i="39"/>
  <c r="G124" i="39" s="1"/>
  <c r="U123" i="39"/>
  <c r="T123" i="39"/>
  <c r="H123" i="39"/>
  <c r="S123" i="39" s="1"/>
  <c r="F123" i="39"/>
  <c r="G123" i="39" s="1"/>
  <c r="U122" i="39"/>
  <c r="T122" i="39"/>
  <c r="S122" i="39"/>
  <c r="H122" i="39"/>
  <c r="F122" i="39"/>
  <c r="G122" i="39" s="1"/>
  <c r="U121" i="39"/>
  <c r="T121" i="39"/>
  <c r="H121" i="39"/>
  <c r="S121" i="39" s="1"/>
  <c r="F121" i="39"/>
  <c r="G121" i="39" s="1"/>
  <c r="U120" i="39"/>
  <c r="T120" i="39"/>
  <c r="H120" i="39"/>
  <c r="S120" i="39" s="1"/>
  <c r="F120" i="39"/>
  <c r="G120" i="39" s="1"/>
  <c r="U119" i="39"/>
  <c r="T119" i="39"/>
  <c r="S119" i="39"/>
  <c r="H119" i="39"/>
  <c r="F119" i="39"/>
  <c r="G119" i="39" s="1"/>
  <c r="U118" i="39"/>
  <c r="T118" i="39"/>
  <c r="H118" i="39"/>
  <c r="S118" i="39" s="1"/>
  <c r="F118" i="39"/>
  <c r="G118" i="39" s="1"/>
  <c r="U117" i="39"/>
  <c r="T117" i="39"/>
  <c r="H117" i="39"/>
  <c r="S117" i="39" s="1"/>
  <c r="F117" i="39"/>
  <c r="G117" i="39" s="1"/>
  <c r="U116" i="39"/>
  <c r="T116" i="39"/>
  <c r="S116" i="39"/>
  <c r="H116" i="39"/>
  <c r="F116" i="39"/>
  <c r="G116" i="39" s="1"/>
  <c r="U115" i="39"/>
  <c r="T115" i="39"/>
  <c r="H115" i="39"/>
  <c r="S115" i="39" s="1"/>
  <c r="F115" i="39"/>
  <c r="G115" i="39" s="1"/>
  <c r="U114" i="39"/>
  <c r="T114" i="39"/>
  <c r="H114" i="39"/>
  <c r="S114" i="39" s="1"/>
  <c r="F114" i="39"/>
  <c r="G114" i="39" s="1"/>
  <c r="U113" i="39"/>
  <c r="T113" i="39"/>
  <c r="S113" i="39"/>
  <c r="H113" i="39"/>
  <c r="F113" i="39"/>
  <c r="G113" i="39" s="1"/>
  <c r="U112" i="39"/>
  <c r="T112" i="39"/>
  <c r="H112" i="39"/>
  <c r="S112" i="39" s="1"/>
  <c r="F112" i="39"/>
  <c r="G112" i="39" s="1"/>
  <c r="U111" i="39"/>
  <c r="T111" i="39"/>
  <c r="H111" i="39"/>
  <c r="S111" i="39" s="1"/>
  <c r="F111" i="39"/>
  <c r="G111" i="39" s="1"/>
  <c r="U110" i="39"/>
  <c r="T110" i="39"/>
  <c r="H110" i="39"/>
  <c r="S110" i="39" s="1"/>
  <c r="F110" i="39"/>
  <c r="G110" i="39" s="1"/>
  <c r="U109" i="39"/>
  <c r="T109" i="39"/>
  <c r="S109" i="39"/>
  <c r="H109" i="39"/>
  <c r="F109" i="39"/>
  <c r="G109" i="39" s="1"/>
  <c r="U108" i="39"/>
  <c r="T108" i="39"/>
  <c r="H108" i="39"/>
  <c r="S108" i="39" s="1"/>
  <c r="F108" i="39"/>
  <c r="G108" i="39" s="1"/>
  <c r="U107" i="39"/>
  <c r="S107" i="39"/>
  <c r="U106" i="39"/>
  <c r="T106" i="39"/>
  <c r="H106" i="39"/>
  <c r="S106" i="39" s="1"/>
  <c r="F106" i="39"/>
  <c r="G106" i="39" s="1"/>
  <c r="U105" i="39"/>
  <c r="T105" i="39"/>
  <c r="H105" i="39"/>
  <c r="S105" i="39" s="1"/>
  <c r="F105" i="39"/>
  <c r="G105" i="39" s="1"/>
  <c r="U104" i="39"/>
  <c r="T104" i="39"/>
  <c r="S104" i="39"/>
  <c r="H104" i="39"/>
  <c r="F104" i="39"/>
  <c r="G104" i="39" s="1"/>
  <c r="U103" i="39"/>
  <c r="T103" i="39"/>
  <c r="H103" i="39"/>
  <c r="S103" i="39" s="1"/>
  <c r="F103" i="39"/>
  <c r="G103" i="39" s="1"/>
  <c r="U102" i="39"/>
  <c r="T102" i="39"/>
  <c r="S102" i="39"/>
  <c r="H102" i="39"/>
  <c r="F102" i="39"/>
  <c r="G102" i="39" s="1"/>
  <c r="U101" i="39"/>
  <c r="T101" i="39"/>
  <c r="H101" i="39"/>
  <c r="S101" i="39" s="1"/>
  <c r="G101" i="39"/>
  <c r="F101" i="39"/>
  <c r="U100" i="39"/>
  <c r="T100" i="39"/>
  <c r="H100" i="39"/>
  <c r="S100" i="39" s="1"/>
  <c r="F100" i="39"/>
  <c r="G100" i="39" s="1"/>
  <c r="U99" i="39"/>
  <c r="T99" i="39"/>
  <c r="H99" i="39"/>
  <c r="S99" i="39" s="1"/>
  <c r="F99" i="39"/>
  <c r="G99" i="39" s="1"/>
  <c r="U98" i="39"/>
  <c r="T98" i="39"/>
  <c r="H98" i="39"/>
  <c r="S98" i="39" s="1"/>
  <c r="F98" i="39"/>
  <c r="G98" i="39" s="1"/>
  <c r="U97" i="39"/>
  <c r="T97" i="39"/>
  <c r="S97" i="39"/>
  <c r="H97" i="39"/>
  <c r="F97" i="39"/>
  <c r="G97" i="39" s="1"/>
  <c r="U96" i="39"/>
  <c r="T96" i="39"/>
  <c r="S96" i="39"/>
  <c r="H96" i="39"/>
  <c r="F96" i="39"/>
  <c r="G96" i="39" s="1"/>
  <c r="U95" i="39"/>
  <c r="T95" i="39"/>
  <c r="H95" i="39"/>
  <c r="S95" i="39" s="1"/>
  <c r="F95" i="39"/>
  <c r="G95" i="39" s="1"/>
  <c r="U94" i="39"/>
  <c r="T94" i="39"/>
  <c r="H94" i="39"/>
  <c r="S94" i="39" s="1"/>
  <c r="F94" i="39"/>
  <c r="G94" i="39" s="1"/>
  <c r="U93" i="39"/>
  <c r="T93" i="39"/>
  <c r="H93" i="39"/>
  <c r="S93" i="39" s="1"/>
  <c r="F93" i="39"/>
  <c r="G93" i="39" s="1"/>
  <c r="U92" i="39"/>
  <c r="S92" i="39"/>
  <c r="U91" i="39"/>
  <c r="T91" i="39"/>
  <c r="H91" i="39"/>
  <c r="S91" i="39" s="1"/>
  <c r="F91" i="39"/>
  <c r="G91" i="39" s="1"/>
  <c r="U90" i="39"/>
  <c r="T90" i="39"/>
  <c r="H90" i="39"/>
  <c r="S90" i="39" s="1"/>
  <c r="F90" i="39"/>
  <c r="G90" i="39" s="1"/>
  <c r="U89" i="39"/>
  <c r="T89" i="39"/>
  <c r="H89" i="39"/>
  <c r="S89" i="39" s="1"/>
  <c r="F89" i="39"/>
  <c r="G89" i="39" s="1"/>
  <c r="U88" i="39"/>
  <c r="T88" i="39"/>
  <c r="H88" i="39"/>
  <c r="S88" i="39" s="1"/>
  <c r="F88" i="39"/>
  <c r="G88" i="39" s="1"/>
  <c r="U87" i="39"/>
  <c r="T87" i="39"/>
  <c r="H87" i="39"/>
  <c r="S87" i="39" s="1"/>
  <c r="F87" i="39"/>
  <c r="G87" i="39" s="1"/>
  <c r="U86" i="39"/>
  <c r="T86" i="39"/>
  <c r="H86" i="39"/>
  <c r="S86" i="39" s="1"/>
  <c r="F86" i="39"/>
  <c r="G86" i="39" s="1"/>
  <c r="U85" i="39"/>
  <c r="T85" i="39"/>
  <c r="H85" i="39"/>
  <c r="S85" i="39" s="1"/>
  <c r="F85" i="39"/>
  <c r="G85" i="39" s="1"/>
  <c r="U84" i="39"/>
  <c r="S84" i="39"/>
  <c r="U83" i="39"/>
  <c r="T83" i="39"/>
  <c r="H83" i="39"/>
  <c r="S83" i="39" s="1"/>
  <c r="G83" i="39"/>
  <c r="F83" i="39"/>
  <c r="U82" i="39"/>
  <c r="T82" i="39"/>
  <c r="H82" i="39"/>
  <c r="S82" i="39" s="1"/>
  <c r="F82" i="39"/>
  <c r="G82" i="39" s="1"/>
  <c r="U81" i="39"/>
  <c r="T81" i="39"/>
  <c r="H81" i="39"/>
  <c r="S81" i="39" s="1"/>
  <c r="F81" i="39"/>
  <c r="G81" i="39" s="1"/>
  <c r="U80" i="39"/>
  <c r="T80" i="39"/>
  <c r="H80" i="39"/>
  <c r="S80" i="39" s="1"/>
  <c r="F80" i="39"/>
  <c r="G80" i="39" s="1"/>
  <c r="U79" i="39"/>
  <c r="T79" i="39"/>
  <c r="H79" i="39"/>
  <c r="S79" i="39" s="1"/>
  <c r="F79" i="39"/>
  <c r="G79" i="39" s="1"/>
  <c r="U78" i="39"/>
  <c r="T78" i="39"/>
  <c r="H78" i="39"/>
  <c r="S78" i="39" s="1"/>
  <c r="F78" i="39"/>
  <c r="G78" i="39" s="1"/>
  <c r="U77" i="39"/>
  <c r="T77" i="39"/>
  <c r="H77" i="39"/>
  <c r="S77" i="39" s="1"/>
  <c r="F77" i="39"/>
  <c r="G77" i="39" s="1"/>
  <c r="U76" i="39"/>
  <c r="T76" i="39"/>
  <c r="H76" i="39"/>
  <c r="S76" i="39" s="1"/>
  <c r="F76" i="39"/>
  <c r="G76" i="39" s="1"/>
  <c r="U75" i="39"/>
  <c r="T75" i="39"/>
  <c r="H75" i="39"/>
  <c r="S75" i="39" s="1"/>
  <c r="F75" i="39"/>
  <c r="G75" i="39" s="1"/>
  <c r="U74" i="39"/>
  <c r="T74" i="39"/>
  <c r="H74" i="39"/>
  <c r="S74" i="39" s="1"/>
  <c r="F74" i="39"/>
  <c r="G74" i="39" s="1"/>
  <c r="U73" i="39"/>
  <c r="T73" i="39"/>
  <c r="H73" i="39"/>
  <c r="S73" i="39" s="1"/>
  <c r="F73" i="39"/>
  <c r="G73" i="39" s="1"/>
  <c r="U72" i="39"/>
  <c r="T72" i="39"/>
  <c r="H72" i="39"/>
  <c r="S72" i="39" s="1"/>
  <c r="F72" i="39"/>
  <c r="G72" i="39" s="1"/>
  <c r="U71" i="39"/>
  <c r="T71" i="39"/>
  <c r="H71" i="39"/>
  <c r="S71" i="39" s="1"/>
  <c r="F71" i="39"/>
  <c r="G71" i="39" s="1"/>
  <c r="U70" i="39"/>
  <c r="T70" i="39"/>
  <c r="H70" i="39"/>
  <c r="S70" i="39" s="1"/>
  <c r="F70" i="39"/>
  <c r="G70" i="39" s="1"/>
  <c r="U69" i="39"/>
  <c r="T69" i="39"/>
  <c r="H69" i="39"/>
  <c r="S69" i="39" s="1"/>
  <c r="F69" i="39"/>
  <c r="G69" i="39" s="1"/>
  <c r="U68" i="39"/>
  <c r="T68" i="39"/>
  <c r="H68" i="39"/>
  <c r="S68" i="39" s="1"/>
  <c r="F68" i="39"/>
  <c r="G68" i="39" s="1"/>
  <c r="U67" i="39"/>
  <c r="T67" i="39"/>
  <c r="H67" i="39"/>
  <c r="S67" i="39" s="1"/>
  <c r="G67" i="39"/>
  <c r="F67" i="39"/>
  <c r="U66" i="39"/>
  <c r="T66" i="39"/>
  <c r="H66" i="39"/>
  <c r="S66" i="39" s="1"/>
  <c r="F66" i="39"/>
  <c r="G66" i="39" s="1"/>
  <c r="U65" i="39"/>
  <c r="T65" i="39"/>
  <c r="H65" i="39"/>
  <c r="S65" i="39" s="1"/>
  <c r="F65" i="39"/>
  <c r="G65" i="39" s="1"/>
  <c r="U64" i="39"/>
  <c r="T64" i="39"/>
  <c r="H64" i="39"/>
  <c r="S64" i="39" s="1"/>
  <c r="F64" i="39"/>
  <c r="G64" i="39" s="1"/>
  <c r="U63" i="39"/>
  <c r="T63" i="39"/>
  <c r="H63" i="39"/>
  <c r="S63" i="39" s="1"/>
  <c r="F63" i="39"/>
  <c r="G63" i="39" s="1"/>
  <c r="U62" i="39"/>
  <c r="T62" i="39"/>
  <c r="H62" i="39"/>
  <c r="S62" i="39" s="1"/>
  <c r="F62" i="39"/>
  <c r="G62" i="39" s="1"/>
  <c r="U61" i="39"/>
  <c r="S61" i="39"/>
  <c r="U60" i="39"/>
  <c r="T60" i="39"/>
  <c r="H60" i="39"/>
  <c r="S60" i="39" s="1"/>
  <c r="F60" i="39"/>
  <c r="G60" i="39" s="1"/>
  <c r="U59" i="39"/>
  <c r="T59" i="39"/>
  <c r="H59" i="39"/>
  <c r="S59" i="39" s="1"/>
  <c r="F59" i="39"/>
  <c r="G59" i="39" s="1"/>
  <c r="U58" i="39"/>
  <c r="T58" i="39"/>
  <c r="H58" i="39"/>
  <c r="S58" i="39" s="1"/>
  <c r="F58" i="39"/>
  <c r="G58" i="39" s="1"/>
  <c r="U57" i="39"/>
  <c r="T57" i="39"/>
  <c r="H57" i="39"/>
  <c r="S57" i="39" s="1"/>
  <c r="F57" i="39"/>
  <c r="G57" i="39" s="1"/>
  <c r="U56" i="39"/>
  <c r="T56" i="39"/>
  <c r="H56" i="39"/>
  <c r="S56" i="39" s="1"/>
  <c r="F56" i="39"/>
  <c r="G56" i="39" s="1"/>
  <c r="U55" i="39"/>
  <c r="T55" i="39"/>
  <c r="H55" i="39"/>
  <c r="S55" i="39" s="1"/>
  <c r="F55" i="39"/>
  <c r="G55" i="39" s="1"/>
  <c r="U54" i="39"/>
  <c r="T54" i="39"/>
  <c r="H54" i="39"/>
  <c r="S54" i="39" s="1"/>
  <c r="F54" i="39"/>
  <c r="G54" i="39" s="1"/>
  <c r="U53" i="39"/>
  <c r="T53" i="39"/>
  <c r="H53" i="39"/>
  <c r="S53" i="39" s="1"/>
  <c r="F53" i="39"/>
  <c r="G53" i="39" s="1"/>
  <c r="U52" i="39"/>
  <c r="T52" i="39"/>
  <c r="H52" i="39"/>
  <c r="S52" i="39" s="1"/>
  <c r="F52" i="39"/>
  <c r="G52" i="39" s="1"/>
  <c r="U51" i="39"/>
  <c r="T51" i="39"/>
  <c r="H51" i="39"/>
  <c r="S51" i="39" s="1"/>
  <c r="F51" i="39"/>
  <c r="G51" i="39" s="1"/>
  <c r="U50" i="39"/>
  <c r="T50" i="39"/>
  <c r="H50" i="39"/>
  <c r="S50" i="39" s="1"/>
  <c r="F50" i="39"/>
  <c r="G50" i="39" s="1"/>
  <c r="U49" i="39"/>
  <c r="T49" i="39"/>
  <c r="H49" i="39"/>
  <c r="S49" i="39" s="1"/>
  <c r="G49" i="39"/>
  <c r="F49" i="39"/>
  <c r="U48" i="39"/>
  <c r="T48" i="39"/>
  <c r="H48" i="39"/>
  <c r="S48" i="39" s="1"/>
  <c r="F48" i="39"/>
  <c r="G48" i="39" s="1"/>
  <c r="U47" i="39"/>
  <c r="T47" i="39"/>
  <c r="H47" i="39"/>
  <c r="S47" i="39" s="1"/>
  <c r="F47" i="39"/>
  <c r="G47" i="39" s="1"/>
  <c r="U46" i="39"/>
  <c r="T46" i="39"/>
  <c r="H46" i="39"/>
  <c r="S46" i="39" s="1"/>
  <c r="F46" i="39"/>
  <c r="G46" i="39" s="1"/>
  <c r="U45" i="39"/>
  <c r="T45" i="39"/>
  <c r="H45" i="39"/>
  <c r="S45" i="39" s="1"/>
  <c r="F45" i="39"/>
  <c r="G45" i="39" s="1"/>
  <c r="U44" i="39"/>
  <c r="T44" i="39"/>
  <c r="H44" i="39"/>
  <c r="S44" i="39" s="1"/>
  <c r="F44" i="39"/>
  <c r="G44" i="39" s="1"/>
  <c r="U43" i="39"/>
  <c r="T43" i="39"/>
  <c r="H43" i="39"/>
  <c r="S43" i="39" s="1"/>
  <c r="F43" i="39"/>
  <c r="G43" i="39" s="1"/>
  <c r="U42" i="39"/>
  <c r="T42" i="39"/>
  <c r="H42" i="39"/>
  <c r="S42" i="39" s="1"/>
  <c r="F42" i="39"/>
  <c r="G42" i="39" s="1"/>
  <c r="U41" i="39"/>
  <c r="T41" i="39"/>
  <c r="H41" i="39"/>
  <c r="S41" i="39" s="1"/>
  <c r="F41" i="39"/>
  <c r="G41" i="39" s="1"/>
  <c r="U40" i="39"/>
  <c r="T40" i="39"/>
  <c r="H40" i="39"/>
  <c r="S40" i="39" s="1"/>
  <c r="F40" i="39"/>
  <c r="G40" i="39" s="1"/>
  <c r="U39" i="39"/>
  <c r="T39" i="39"/>
  <c r="H39" i="39"/>
  <c r="S39" i="39" s="1"/>
  <c r="F39" i="39"/>
  <c r="G39" i="39" s="1"/>
  <c r="U38" i="39"/>
  <c r="T38" i="39"/>
  <c r="H38" i="39"/>
  <c r="S38" i="39" s="1"/>
  <c r="F38" i="39"/>
  <c r="G38" i="39" s="1"/>
  <c r="U37" i="39"/>
  <c r="T37" i="39"/>
  <c r="H37" i="39"/>
  <c r="S37" i="39" s="1"/>
  <c r="F37" i="39"/>
  <c r="G37" i="39" s="1"/>
  <c r="U36" i="39"/>
  <c r="T36" i="39"/>
  <c r="H36" i="39"/>
  <c r="S36" i="39" s="1"/>
  <c r="F36" i="39"/>
  <c r="G36" i="39" s="1"/>
  <c r="U35" i="39"/>
  <c r="S35" i="39"/>
  <c r="U34" i="39"/>
  <c r="T34" i="39"/>
  <c r="S34" i="39"/>
  <c r="H34" i="39"/>
  <c r="F34" i="39"/>
  <c r="G34" i="39" s="1"/>
  <c r="U33" i="39"/>
  <c r="T33" i="39"/>
  <c r="H33" i="39"/>
  <c r="S33" i="39" s="1"/>
  <c r="F33" i="39"/>
  <c r="G33" i="39" s="1"/>
  <c r="U32" i="39"/>
  <c r="T32" i="39"/>
  <c r="H32" i="39"/>
  <c r="S32" i="39" s="1"/>
  <c r="F32" i="39"/>
  <c r="G32" i="39" s="1"/>
  <c r="U31" i="39"/>
  <c r="T31" i="39"/>
  <c r="S31" i="39"/>
  <c r="H31" i="39"/>
  <c r="F31" i="39"/>
  <c r="G31" i="39" s="1"/>
  <c r="U30" i="39"/>
  <c r="T30" i="39"/>
  <c r="H30" i="39"/>
  <c r="S30" i="39" s="1"/>
  <c r="F30" i="39"/>
  <c r="G30" i="39" s="1"/>
  <c r="U29" i="39"/>
  <c r="T29" i="39"/>
  <c r="H29" i="39"/>
  <c r="S29" i="39" s="1"/>
  <c r="F29" i="39"/>
  <c r="G29" i="39" s="1"/>
  <c r="U28" i="39"/>
  <c r="T28" i="39"/>
  <c r="S28" i="39"/>
  <c r="H28" i="39"/>
  <c r="F28" i="39"/>
  <c r="G28" i="39" s="1"/>
  <c r="U27" i="39"/>
  <c r="T27" i="39"/>
  <c r="H27" i="39"/>
  <c r="S27" i="39" s="1"/>
  <c r="F27" i="39"/>
  <c r="G27" i="39" s="1"/>
  <c r="U26" i="39"/>
  <c r="T26" i="39"/>
  <c r="H26" i="39"/>
  <c r="S26" i="39" s="1"/>
  <c r="F26" i="39"/>
  <c r="G26" i="39" s="1"/>
  <c r="U25" i="39"/>
  <c r="T25" i="39"/>
  <c r="H25" i="39"/>
  <c r="S25" i="39" s="1"/>
  <c r="F25" i="39"/>
  <c r="G25" i="39" s="1"/>
  <c r="U24" i="39"/>
  <c r="S24" i="39"/>
  <c r="H23" i="39"/>
  <c r="S23" i="39" s="1"/>
  <c r="G23" i="39"/>
  <c r="U22" i="39"/>
  <c r="T22" i="39"/>
  <c r="H22" i="39"/>
  <c r="S22" i="39" s="1"/>
  <c r="F22" i="39"/>
  <c r="G22" i="39" s="1"/>
  <c r="H21" i="39"/>
  <c r="S21" i="39" s="1"/>
  <c r="G21" i="39"/>
  <c r="U20" i="39"/>
  <c r="T20" i="39"/>
  <c r="H20" i="39"/>
  <c r="S20" i="39" s="1"/>
  <c r="F20" i="39"/>
  <c r="G20" i="39" s="1"/>
  <c r="U19" i="39"/>
  <c r="T19" i="39"/>
  <c r="H19" i="39"/>
  <c r="S19" i="39" s="1"/>
  <c r="F19" i="39"/>
  <c r="G19" i="39" s="1"/>
  <c r="U18" i="39"/>
  <c r="S18" i="39"/>
  <c r="U17" i="39"/>
  <c r="T17" i="39"/>
  <c r="H17" i="39"/>
  <c r="S17" i="39" s="1"/>
  <c r="F17" i="39"/>
  <c r="G17" i="39" s="1"/>
  <c r="R16" i="39"/>
  <c r="R6" i="39" s="1"/>
  <c r="Q16" i="39"/>
  <c r="Q6" i="39" s="1"/>
  <c r="P16" i="39"/>
  <c r="P6" i="39" s="1"/>
  <c r="O16" i="39"/>
  <c r="O6" i="39" s="1"/>
  <c r="N16" i="39"/>
  <c r="N6" i="39" s="1"/>
  <c r="M16" i="39"/>
  <c r="M6" i="39" s="1"/>
  <c r="L16" i="39"/>
  <c r="L6" i="39" s="1"/>
  <c r="K16" i="39"/>
  <c r="J6" i="39"/>
  <c r="I16" i="39"/>
  <c r="F16" i="39"/>
  <c r="G16" i="39" s="1"/>
  <c r="H15" i="39"/>
  <c r="S15" i="39" s="1"/>
  <c r="G15" i="39"/>
  <c r="U14" i="39"/>
  <c r="T14" i="39"/>
  <c r="H14" i="39"/>
  <c r="S14" i="39" s="1"/>
  <c r="F14" i="39"/>
  <c r="G14" i="39" s="1"/>
  <c r="H13" i="39"/>
  <c r="S13" i="39" s="1"/>
  <c r="G13" i="39"/>
  <c r="U12" i="39"/>
  <c r="T12" i="39"/>
  <c r="H12" i="39"/>
  <c r="S12" i="39" s="1"/>
  <c r="F12" i="39"/>
  <c r="G12" i="39" s="1"/>
  <c r="U11" i="39"/>
  <c r="T11" i="39"/>
  <c r="H11" i="39"/>
  <c r="S11" i="39" s="1"/>
  <c r="F11" i="39"/>
  <c r="G11" i="39" s="1"/>
  <c r="U10" i="39"/>
  <c r="T10" i="39"/>
  <c r="H10" i="39"/>
  <c r="S10" i="39" s="1"/>
  <c r="F10" i="39"/>
  <c r="G10" i="39" s="1"/>
  <c r="U9" i="39"/>
  <c r="T9" i="39"/>
  <c r="H9" i="39"/>
  <c r="S9" i="39" s="1"/>
  <c r="F9" i="39"/>
  <c r="G9" i="39" s="1"/>
  <c r="U8" i="39"/>
  <c r="S8" i="39"/>
  <c r="S16" i="39" l="1"/>
  <c r="C7" i="18" l="1"/>
  <c r="K13" i="18" l="1"/>
  <c r="K12" i="18"/>
  <c r="K14" i="18"/>
  <c r="K16" i="18" l="1"/>
  <c r="E21" i="18"/>
  <c r="E20" i="18"/>
  <c r="E19" i="18"/>
  <c r="K17" i="18" l="1"/>
  <c r="D22" i="18"/>
  <c r="C8" i="18" l="1"/>
  <c r="G7" i="18"/>
  <c r="G8" i="18" s="1"/>
  <c r="D18" i="18" l="1"/>
  <c r="E18" i="18" s="1"/>
  <c r="D17" i="18"/>
  <c r="E17" i="18" s="1"/>
  <c r="E22" i="18" l="1"/>
  <c r="E23" i="18"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Bayliss, Christopher J.</author>
  </authors>
  <commentList>
    <comment ref="I7" authorId="0" shapeId="0" xr:uid="{0DEB1ED3-3288-4F62-84B4-466CF0D5FC0A}">
      <text>
        <r>
          <rPr>
            <b/>
            <sz val="9"/>
            <color indexed="81"/>
            <rFont val="Tahoma"/>
            <family val="2"/>
          </rPr>
          <t>OFFICE ACTIVITIES</t>
        </r>
      </text>
    </comment>
    <comment ref="J7" authorId="0" shapeId="0" xr:uid="{5E185BC2-F10B-4974-98F9-4FE33AC88170}">
      <text>
        <r>
          <rPr>
            <b/>
            <sz val="9"/>
            <color indexed="81"/>
            <rFont val="Tahoma"/>
            <family val="2"/>
          </rPr>
          <t>SITE ASSESSMENT FIELD ACTIVITIES</t>
        </r>
      </text>
    </comment>
    <comment ref="K7" authorId="0" shapeId="0" xr:uid="{65E0D952-6AA3-4F77-B063-B07A912931D2}">
      <text>
        <r>
          <rPr>
            <b/>
            <sz val="9"/>
            <color indexed="81"/>
            <rFont val="Tahoma"/>
            <family val="2"/>
          </rPr>
          <t>FINAL SAR/TSAR
May include additional sampling, see Task 2.</t>
        </r>
      </text>
    </comment>
    <comment ref="I9" authorId="0" shapeId="0" xr:uid="{8F94478C-F918-4532-8398-6C087009AD7F}">
      <text>
        <r>
          <rPr>
            <b/>
            <sz val="9"/>
            <color indexed="81"/>
            <rFont val="Tahoma"/>
            <family val="2"/>
          </rPr>
          <t>Use this item if the contractor will be new to the site.  Direct Assign ATCs do not get this pay item.</t>
        </r>
      </text>
    </comment>
    <comment ref="I10" authorId="0" shapeId="0" xr:uid="{462683C7-9E54-43F4-A657-995CB77C187A}">
      <text>
        <r>
          <rPr>
            <b/>
            <sz val="9"/>
            <color indexed="81"/>
            <rFont val="Tahoma"/>
            <family val="2"/>
          </rPr>
          <t>Use this item if the contractor will be new to the site.  Direct Assign ATCs do not get this pay item.</t>
        </r>
      </text>
    </comment>
    <comment ref="I11" authorId="0" shapeId="0" xr:uid="{217CFC85-AFFD-47D1-96BB-36445CFE747B}">
      <text>
        <r>
          <rPr>
            <b/>
            <sz val="9"/>
            <color indexed="81"/>
            <rFont val="Tahoma"/>
            <family val="2"/>
          </rPr>
          <t>Use this item for Direct Assign work scopes for continuing work.</t>
        </r>
      </text>
    </comment>
    <comment ref="J13" authorId="0" shapeId="0" xr:uid="{6BBED095-3495-40D6-9EC2-8AE5B4788D45}">
      <text>
        <r>
          <rPr>
            <b/>
            <sz val="9"/>
            <color indexed="81"/>
            <rFont val="Tahoma"/>
            <family val="2"/>
          </rPr>
          <t>Typically used for installing monitor wells, unit rate with number of units equal to estimated/quoted costs.  A good default is $300.</t>
        </r>
      </text>
    </comment>
    <comment ref="I14" authorId="0" shapeId="0" xr:uid="{B975CCD6-F2A0-4614-82D7-6EFDE2E711AC}">
      <text>
        <r>
          <rPr>
            <b/>
            <sz val="9"/>
            <color indexed="81"/>
            <rFont val="Tahoma"/>
            <family val="2"/>
          </rPr>
          <t>Used for any off-site properties where work will be performed, or for ROW permits (permit fees should use pay item 1-4, and Maintenance of Traffic equipment should be included in pay item 2-5).</t>
        </r>
      </text>
    </comment>
    <comment ref="J16" authorId="0" shapeId="0" xr:uid="{2616D45D-B727-4106-9076-EEDA6A55E555}">
      <text>
        <r>
          <rPr>
            <b/>
            <sz val="9"/>
            <color indexed="81"/>
            <rFont val="Tahoma"/>
            <family val="2"/>
          </rPr>
          <t>This cell will be locked and automatically calculate from the reimbursable items.  Check to be sure it has a cost if you have reimbursable items.</t>
        </r>
      </text>
    </comment>
    <comment ref="I17" authorId="0" shapeId="0" xr:uid="{B9314BA3-8193-43D2-86EC-04A3DFA31B1D}">
      <text>
        <r>
          <rPr>
            <b/>
            <sz val="9"/>
            <color indexed="81"/>
            <rFont val="Tahoma"/>
            <family val="2"/>
          </rPr>
          <t>Allowed one per contractor per site.</t>
        </r>
      </text>
    </comment>
    <comment ref="J19" authorId="0" shapeId="0" xr:uid="{5AA438E5-986A-4A40-ACBD-4D9138AB0C67}">
      <text>
        <r>
          <rPr>
            <b/>
            <sz val="9"/>
            <color indexed="81"/>
            <rFont val="Tahoma"/>
            <family val="2"/>
          </rPr>
          <t>Used when first beginning site assessment or resuming assessment after a prolonged gap in funded work.  Can be approved once per contractor per site.</t>
        </r>
      </text>
    </comment>
    <comment ref="J20" authorId="0" shapeId="0" xr:uid="{AF4E5BD8-431D-4C13-9FA4-E503F1C5E21A}">
      <text>
        <r>
          <rPr>
            <b/>
            <sz val="9"/>
            <color indexed="81"/>
            <rFont val="Tahoma"/>
            <family val="2"/>
          </rPr>
          <t>This item is used for a survey of potential receptors, area land use, and other information, typically included as part of the final site assessment report, or when contamination appears to be going off-site.</t>
        </r>
      </text>
    </comment>
    <comment ref="J21" authorId="0" shapeId="0" xr:uid="{0AD963AC-C58F-46BA-B737-147F2ABFDEAC}">
      <text>
        <r>
          <rPr>
            <b/>
            <sz val="9"/>
            <color indexed="81"/>
            <rFont val="Tahoma"/>
            <family val="2"/>
          </rPr>
          <t>Should only be used once per site for assesssment activities, for submittal of the final site assessment report.</t>
        </r>
      </text>
    </comment>
    <comment ref="J23" authorId="0" shapeId="0" xr:uid="{A4305050-9857-44EF-B958-E54608E0EE00}">
      <text>
        <r>
          <rPr>
            <b/>
            <sz val="9"/>
            <color indexed="81"/>
            <rFont val="Tahoma"/>
            <family val="2"/>
          </rPr>
          <t>Used for any work performed in the right-of-way that requires maintenance of traffic (lane closure) equipment.</t>
        </r>
      </text>
    </comment>
    <comment ref="I25" authorId="0" shapeId="0" xr:uid="{911F6B28-E4B0-4DA3-AD0D-3319C5C231C7}">
      <text>
        <r>
          <rPr>
            <b/>
            <sz val="9"/>
            <color indexed="81"/>
            <rFont val="Tahoma"/>
            <family val="2"/>
          </rPr>
          <t>If a pre-drilling meeting is required, one mobilization for driller, one mobilization for ATC.</t>
        </r>
      </text>
    </comment>
    <comment ref="J25" authorId="0" shapeId="0" xr:uid="{E8E31EBA-0E6A-4587-8314-FFD584AB0579}">
      <text>
        <r>
          <rPr>
            <b/>
            <sz val="9"/>
            <color indexed="81"/>
            <rFont val="Tahoma"/>
            <family val="2"/>
          </rPr>
          <t xml:space="preserve">Contractor is typically allowed one mobilization per week, unless they are performing two different tasks (well install and groundwater sampling), that are separated by at least a day.  One mobilization per vehicle (typically 1 vehicle). </t>
        </r>
      </text>
    </comment>
    <comment ref="J28" authorId="0" shapeId="0" xr:uid="{13468737-7A5C-4E2A-BA9F-9B0BF6DB3E9D}">
      <text>
        <r>
          <rPr>
            <b/>
            <sz val="9"/>
            <color indexed="81"/>
            <rFont val="Tahoma"/>
            <family val="2"/>
          </rPr>
          <t>Mobilization for drilling is allowed once per week.</t>
        </r>
      </text>
    </comment>
    <comment ref="J29" authorId="0" shapeId="0" xr:uid="{A77667A9-E4AE-4E59-AAE1-883F56FE6156}">
      <text>
        <r>
          <rPr>
            <b/>
            <sz val="9"/>
            <color indexed="81"/>
            <rFont val="Tahoma"/>
            <family val="2"/>
          </rPr>
          <t>Mobilization for drilling is allowed once per week.</t>
        </r>
      </text>
    </comment>
    <comment ref="J36" authorId="0" shapeId="0" xr:uid="{B4A9A065-8973-4DAE-B4AE-F200591BF52C}">
      <text>
        <r>
          <rPr>
            <b/>
            <sz val="9"/>
            <color indexed="81"/>
            <rFont val="Tahoma"/>
            <family val="2"/>
          </rPr>
          <t>This pay item includes the total depth where soil sampling is performed and clearing the top of the borehole by hand (no additional hand augering item to clear the first five feet).  Costs are in addition to advancing the boring by HSA or sonic boring.  Costs for top footage sampled by hand are also included.</t>
        </r>
      </text>
    </comment>
    <comment ref="J37" authorId="0" shapeId="0" xr:uid="{83E95409-DCC7-4092-AABA-EFE75E127C5D}">
      <text>
        <r>
          <rPr>
            <b/>
            <sz val="9"/>
            <color indexed="81"/>
            <rFont val="Tahoma"/>
            <family val="2"/>
          </rPr>
          <t>This pay item includes the total depth where soil sampling is performed and clearing the top of the borehole by hand (no additional hand augering item to clear the first five feet).  Costs are in addition to advancing the boring by HSA or sonic boring.  Costs for top footage sampled by hand are also included.</t>
        </r>
      </text>
    </comment>
    <comment ref="J38" authorId="0" shapeId="0" xr:uid="{DED5FCF7-BB62-4070-B35B-DA81177669D8}">
      <text>
        <r>
          <rPr>
            <b/>
            <sz val="9"/>
            <color indexed="81"/>
            <rFont val="Tahoma"/>
            <family val="2"/>
          </rPr>
          <t>This pay item includes the total depth where soil sampling is performed and clearing the top of the borehole by hand (no additional hand augering item to clear the first five feet).  Costs are in addition to advancing the boring by HSA or sonic boring.  Costs for top footage sampled by hand are also included.</t>
        </r>
      </text>
    </comment>
    <comment ref="J39" authorId="0" shapeId="0" xr:uid="{C187C245-203F-4403-947B-45BFA17C4C30}">
      <text>
        <r>
          <rPr>
            <b/>
            <sz val="9"/>
            <color indexed="81"/>
            <rFont val="Tahoma"/>
            <family val="2"/>
          </rPr>
          <t>This pay item includes the total depth where soil sampling is performed and clearing the top of the borehole by hand (no additional hand augering item to clear the first five feet).  Costs are in addition to advancing the boring by HSA or sonic boring.  Costs for top footage sampled by hand are also included.</t>
        </r>
      </text>
    </comment>
    <comment ref="J40" authorId="0" shapeId="0" xr:uid="{53854BD2-6265-4785-A4E2-2A82355D1429}">
      <text>
        <r>
          <rPr>
            <b/>
            <sz val="9"/>
            <color indexed="81"/>
            <rFont val="Tahoma"/>
            <family val="2"/>
          </rPr>
          <t>Used if the depth of the soil boring 10 feet BLS or less.  If hand auger is required for depths greater than 10 feet BLS, a section 21 quote is required.</t>
        </r>
      </text>
    </comment>
    <comment ref="J41" authorId="0" shapeId="0" xr:uid="{70E048E3-4442-4862-AB32-D852CD1AD154}">
      <text>
        <r>
          <rPr>
            <b/>
            <sz val="9"/>
            <color indexed="81"/>
            <rFont val="Tahoma"/>
            <family val="2"/>
          </rPr>
          <t>A full day is defined here as 10 hours. The default expectation is to achieve a minimum of 140-190 feet of probe rod advancement per day unless exceptions based on project specific conditions are approved in advance by the Petroleum Restoration Program Site Manager.
The item is not prorated, but they cannot do a half day of work on two seperate days and claim two days of DPT.
Includes groundwater sampling and using an HSA attachment to advance boreholes for monitoring wells with a combo rig.</t>
        </r>
      </text>
    </comment>
    <comment ref="J43" authorId="0" shapeId="0" xr:uid="{3A99BCBD-4B5A-41F9-B8A7-90E8DF365520}">
      <text>
        <r>
          <rPr>
            <b/>
            <sz val="9"/>
            <color indexed="81"/>
            <rFont val="Tahoma"/>
            <family val="2"/>
          </rPr>
          <t>Typically used for mud rotary or hollow stem auger drilling.</t>
        </r>
      </text>
    </comment>
    <comment ref="J44" authorId="0" shapeId="0" xr:uid="{1DF54FD2-B1C3-40B3-8FC7-B0E2E4143910}">
      <text>
        <r>
          <rPr>
            <b/>
            <sz val="9"/>
            <color indexed="81"/>
            <rFont val="Tahoma"/>
            <family val="2"/>
          </rPr>
          <t>Typically used for mud rotary or hollow stem auger drilling.</t>
        </r>
      </text>
    </comment>
    <comment ref="J45" authorId="0" shapeId="0" xr:uid="{4FAEA659-298D-45DC-8867-50F0DB39C12C}">
      <text>
        <r>
          <rPr>
            <b/>
            <sz val="9"/>
            <color indexed="81"/>
            <rFont val="Tahoma"/>
            <family val="2"/>
          </rPr>
          <t>Typically used for mud rotary or hollow stem auger drilling.</t>
        </r>
      </text>
    </comment>
    <comment ref="J46" authorId="0" shapeId="0" xr:uid="{35F26655-2F08-440F-B7DC-0D788238127F}">
      <text>
        <r>
          <rPr>
            <b/>
            <sz val="9"/>
            <color indexed="81"/>
            <rFont val="Tahoma"/>
            <family val="2"/>
          </rPr>
          <t>Used to install 2-inch diameter wells (typically 8-inch outer diameter augers).</t>
        </r>
      </text>
    </comment>
    <comment ref="J47" authorId="0" shapeId="0" xr:uid="{1A4B44AD-3AE6-4E68-876D-4532985C0641}">
      <text>
        <r>
          <rPr>
            <b/>
            <sz val="9"/>
            <color indexed="81"/>
            <rFont val="Tahoma"/>
            <family val="2"/>
          </rPr>
          <t>Used to install 2-inch diameter wells (typically 8-inch outer diameter augers).</t>
        </r>
      </text>
    </comment>
    <comment ref="J48" authorId="0" shapeId="0" xr:uid="{DEB66F2C-49A5-439C-9CFA-EC895DDF09C6}">
      <text>
        <r>
          <rPr>
            <b/>
            <sz val="9"/>
            <color indexed="81"/>
            <rFont val="Tahoma"/>
            <family val="2"/>
          </rPr>
          <t>Used to install 2-inch diameter wells (typically 8-inch outer diameter augers).</t>
        </r>
      </text>
    </comment>
    <comment ref="J49" authorId="0" shapeId="0" xr:uid="{AF21D6AE-3E5B-4690-A68D-E79ED41267D7}">
      <text>
        <r>
          <rPr>
            <b/>
            <sz val="9"/>
            <color indexed="81"/>
            <rFont val="Tahoma"/>
            <family val="2"/>
          </rPr>
          <t>Used to install 4-inch and larger wells (typically 12-inch outer diameter augers).</t>
        </r>
      </text>
    </comment>
    <comment ref="J50" authorId="0" shapeId="0" xr:uid="{5000A732-3CED-49C3-BAEB-B268F12A082D}">
      <text>
        <r>
          <rPr>
            <b/>
            <sz val="9"/>
            <color indexed="81"/>
            <rFont val="Tahoma"/>
            <family val="2"/>
          </rPr>
          <t>Used to install 4-inch and larger wells (typically 12-inch outer diameter augers).</t>
        </r>
      </text>
    </comment>
    <comment ref="J51" authorId="0" shapeId="0" xr:uid="{B11B53B3-4B67-4081-87C4-5F8883BC07A2}">
      <text>
        <r>
          <rPr>
            <b/>
            <sz val="9"/>
            <color indexed="81"/>
            <rFont val="Tahoma"/>
            <family val="2"/>
          </rPr>
          <t>Used to install 4-inch and larger wells (typically 12-inch outer diameter augers).</t>
        </r>
      </text>
    </comment>
    <comment ref="J52" authorId="0" shapeId="0" xr:uid="{1929FE56-9ED6-49D2-AD52-6EA667428900}">
      <text>
        <r>
          <rPr>
            <b/>
            <sz val="9"/>
            <color indexed="81"/>
            <rFont val="Tahoma"/>
            <family val="2"/>
          </rPr>
          <t>Typically used to install 2-inch diameter monitoring wells.</t>
        </r>
      </text>
    </comment>
    <comment ref="J53" authorId="0" shapeId="0" xr:uid="{3F5B427A-1ACD-48F8-A367-D95B69DC7607}">
      <text>
        <r>
          <rPr>
            <b/>
            <sz val="9"/>
            <color indexed="81"/>
            <rFont val="Tahoma"/>
            <family val="2"/>
          </rPr>
          <t>Typically used to install 2-inch diameter monitoring wells.</t>
        </r>
      </text>
    </comment>
    <comment ref="J54" authorId="0" shapeId="0" xr:uid="{E88D2B80-73FB-439F-8107-1012D35EE2B6}">
      <text>
        <r>
          <rPr>
            <b/>
            <sz val="9"/>
            <color indexed="81"/>
            <rFont val="Tahoma"/>
            <family val="2"/>
          </rPr>
          <t>Typically used to install 2-inch diameter monitoring wells.</t>
        </r>
      </text>
    </comment>
    <comment ref="J55" authorId="0" shapeId="0" xr:uid="{002C1A9D-779B-4154-AD66-F82F3555E0C9}">
      <text>
        <r>
          <rPr>
            <b/>
            <sz val="9"/>
            <color indexed="81"/>
            <rFont val="Tahoma"/>
            <family val="2"/>
          </rPr>
          <t>Typically used to install 2” diameter wells, 4” diameter wells and temporary outer casing for a 2” diameter well</t>
        </r>
      </text>
    </comment>
    <comment ref="J56" authorId="0" shapeId="0" xr:uid="{FE6026B8-95D0-44B5-8F66-AB18B324884B}">
      <text>
        <r>
          <rPr>
            <b/>
            <sz val="9"/>
            <color indexed="81"/>
            <rFont val="Tahoma"/>
            <family val="2"/>
          </rPr>
          <t>Typically used to install 2” diameter wells, 4” diameter wells and temporary outer casing for a 2” diameter well</t>
        </r>
      </text>
    </comment>
    <comment ref="J57" authorId="0" shapeId="0" xr:uid="{102EB55C-7EF7-481C-858D-179326F11210}">
      <text>
        <r>
          <rPr>
            <b/>
            <sz val="9"/>
            <color indexed="81"/>
            <rFont val="Tahoma"/>
            <family val="2"/>
          </rPr>
          <t>Typically used to install 2” diameter wells, 4” diameter wells and temporary outer casing for a 2” diameter well</t>
        </r>
      </text>
    </comment>
    <comment ref="J58" authorId="0" shapeId="0" xr:uid="{60DAE358-479D-415A-BB10-26EEB90B76E6}">
      <text>
        <r>
          <rPr>
            <b/>
            <sz val="9"/>
            <color indexed="81"/>
            <rFont val="Tahoma"/>
            <family val="2"/>
          </rPr>
          <t>Typically used to install a 6-inch diameter well, for temporary outer casing on a 4-inch deep well, or if a second temporary outer casing is required.</t>
        </r>
      </text>
    </comment>
    <comment ref="J59" authorId="0" shapeId="0" xr:uid="{F0753E69-7EEE-46EB-A22A-588EECB071CB}">
      <text>
        <r>
          <rPr>
            <b/>
            <sz val="9"/>
            <color indexed="81"/>
            <rFont val="Tahoma"/>
            <family val="2"/>
          </rPr>
          <t>Typically used to install a 6-inch diameter well, for temporary outer casing on a 4-inch deep well, or if a second temporary outer casing is required.</t>
        </r>
      </text>
    </comment>
    <comment ref="J60" authorId="0" shapeId="0" xr:uid="{A840FE1E-AD3D-4EAE-8B04-944BB68D310B}">
      <text>
        <r>
          <rPr>
            <b/>
            <sz val="9"/>
            <color indexed="81"/>
            <rFont val="Tahoma"/>
            <family val="2"/>
          </rPr>
          <t>Typically used to install a 6-inch diameter well, for temporary outer casing on a 4-inch deep well, or if a second temporary outer casing is required.</t>
        </r>
      </text>
    </comment>
    <comment ref="J62" authorId="0" shapeId="0" xr:uid="{F820D246-B6D8-4FCD-BE01-93EEDB709CBE}">
      <text>
        <r>
          <rPr>
            <b/>
            <sz val="9"/>
            <color indexed="81"/>
            <rFont val="Tahoma"/>
            <family val="2"/>
          </rPr>
          <t xml:space="preserve">Well installation items based on well diameter.  This is in addition to the boring items in Section 4.  Well installation includes the standard 8-inch and 12-inch manholes and concrete well pad.
</t>
        </r>
      </text>
    </comment>
    <comment ref="J63" authorId="0" shapeId="0" xr:uid="{50207109-E41F-46A8-AF02-166B0F14829D}">
      <text>
        <r>
          <rPr>
            <b/>
            <sz val="9"/>
            <color indexed="81"/>
            <rFont val="Tahoma"/>
            <family val="2"/>
          </rPr>
          <t xml:space="preserve">Well installation items based on well diameter.  This is in addition to the boring items in Section 4.  Well installation includes the standard 8-inch and 12-inch manholes and concrete well pad.
</t>
        </r>
      </text>
    </comment>
    <comment ref="J65" authorId="0" shapeId="0" xr:uid="{7FF542F8-168C-4A6E-AB80-4BBFCBAD4221}">
      <text>
        <r>
          <rPr>
            <b/>
            <sz val="9"/>
            <color indexed="81"/>
            <rFont val="Tahoma"/>
            <family val="2"/>
          </rPr>
          <t xml:space="preserve">Well installation items based on well diameter.  This is in addition to the boring items in Section 4.  Well installation includes the standard 8-inch and 12-inch manholes and concrete well pad.
</t>
        </r>
      </text>
    </comment>
    <comment ref="J66" authorId="0" shapeId="0" xr:uid="{BD409A15-EF65-4849-88AA-7AF726FFE7EF}">
      <text>
        <r>
          <rPr>
            <b/>
            <sz val="9"/>
            <color indexed="81"/>
            <rFont val="Tahoma"/>
            <family val="2"/>
          </rPr>
          <t xml:space="preserve">Well installation items based on well diameter.  This is in addition to the boring items in Section 5.  Well installation includes the standard 8-inch and 12-inch manholes and concrete well pad.
</t>
        </r>
      </text>
    </comment>
    <comment ref="J67" authorId="0" shapeId="0" xr:uid="{CF934DC1-4228-43AB-9052-13195E8057E9}">
      <text>
        <r>
          <rPr>
            <b/>
            <sz val="9"/>
            <color indexed="81"/>
            <rFont val="Tahoma"/>
            <family val="2"/>
          </rPr>
          <t xml:space="preserve">Well installation items based on well diameter.  This is in addition to the boring items in Section 4.  Well installation includes the standard 8-inch and 12-inch manholes and concrete well pad.
</t>
        </r>
      </text>
    </comment>
    <comment ref="J68" authorId="0" shapeId="0" xr:uid="{4F91F6C1-AA9A-40A3-9746-B7B35A8CFA21}">
      <text>
        <r>
          <rPr>
            <b/>
            <sz val="9"/>
            <color indexed="81"/>
            <rFont val="Tahoma"/>
            <family val="2"/>
          </rPr>
          <t xml:space="preserve">Well installation items based on well diameter.  This is in addition to the boring items in Section 4.  Well installation includes the standard 8-inch and 12-inch manholes and concrete well pad.
</t>
        </r>
      </text>
    </comment>
    <comment ref="J69" authorId="0" shapeId="0" xr:uid="{0045FA3D-FF8B-46B3-8C37-B99C26785D7E}">
      <text>
        <r>
          <rPr>
            <b/>
            <sz val="9"/>
            <color indexed="81"/>
            <rFont val="Tahoma"/>
            <family val="2"/>
          </rPr>
          <t xml:space="preserve">Well installation items based on well diameter.  This is in addition to the boring items in Section 4.  Well installation includes the standard 8-inch and 12-inch manholes and concrete well pad.
</t>
        </r>
      </text>
    </comment>
    <comment ref="J70" authorId="0" shapeId="0" xr:uid="{6DD6F327-B919-46AF-8F0B-7C9E2B9CBB2C}">
      <text>
        <r>
          <rPr>
            <b/>
            <sz val="9"/>
            <color indexed="81"/>
            <rFont val="Tahoma"/>
            <family val="2"/>
          </rPr>
          <t xml:space="preserve">Well installation items based on well diameter.  This is in addition to the boring items in Section 4.  Well installation includes the standard 8-inch and 12-inch manholes and concrete well pad.
</t>
        </r>
      </text>
    </comment>
    <comment ref="J71" authorId="0" shapeId="0" xr:uid="{10DBD26D-F163-4030-A9E7-5E01A05B19D8}">
      <text>
        <r>
          <rPr>
            <b/>
            <sz val="9"/>
            <color indexed="81"/>
            <rFont val="Tahoma"/>
            <family val="2"/>
          </rPr>
          <t xml:space="preserve">Well installation items based on well diameter.  This is in addition to the boring items in Section 4.  Well installation includes the standard 8-inch and 12-inch manholes and concrete well pad.
</t>
        </r>
      </text>
    </comment>
    <comment ref="J72" authorId="0" shapeId="0" xr:uid="{2A6C37D7-1A2A-49F0-99B2-578C55F0240F}">
      <text>
        <r>
          <rPr>
            <b/>
            <sz val="9"/>
            <color indexed="81"/>
            <rFont val="Tahoma"/>
            <family val="2"/>
          </rPr>
          <t xml:space="preserve">Well installation items based on well diameter.  This is in addition to the boring items in Section 4.  Well installation includes the standard 8-inch and 12-inch manholes and concrete well pad.
</t>
        </r>
      </text>
    </comment>
    <comment ref="J73" authorId="0" shapeId="0" xr:uid="{F036F2FB-D6A3-445B-A065-B1979CDDDC8A}">
      <text>
        <r>
          <rPr>
            <b/>
            <sz val="9"/>
            <color indexed="81"/>
            <rFont val="Tahoma"/>
            <family val="2"/>
          </rPr>
          <t>Check with your professional before using well screen &gt;20 feet.</t>
        </r>
      </text>
    </comment>
    <comment ref="J74" authorId="0" shapeId="0" xr:uid="{80CE6D7A-DE00-4D02-BB4C-19D7ABCCC1F1}">
      <text>
        <r>
          <rPr>
            <b/>
            <sz val="9"/>
            <color indexed="81"/>
            <rFont val="Tahoma"/>
            <family val="2"/>
          </rPr>
          <t>Check with your professional before using well screen &gt;20 feet.</t>
        </r>
      </text>
    </comment>
    <comment ref="J75" authorId="0" shapeId="0" xr:uid="{67B0A624-9FC5-4C62-8643-1A43DB38F392}">
      <text>
        <r>
          <rPr>
            <b/>
            <sz val="9"/>
            <color indexed="81"/>
            <rFont val="Tahoma"/>
            <family val="2"/>
          </rPr>
          <t>Check with your professional before using well screen &gt;20 feet.</t>
        </r>
      </text>
    </comment>
    <comment ref="J76" authorId="0" shapeId="0" xr:uid="{939A4382-2AAB-4DD7-99A6-FEAD4378FE53}">
      <text>
        <r>
          <rPr>
            <b/>
            <sz val="9"/>
            <color indexed="81"/>
            <rFont val="Tahoma"/>
            <family val="2"/>
          </rPr>
          <t>Check with your professional before using well screen &gt;20 feet.</t>
        </r>
      </text>
    </comment>
    <comment ref="J77" authorId="0" shapeId="0" xr:uid="{985D4524-A4A1-47D7-924D-3A0DC845105B}">
      <text>
        <r>
          <rPr>
            <b/>
            <sz val="9"/>
            <color indexed="81"/>
            <rFont val="Tahoma"/>
            <family val="2"/>
          </rPr>
          <t>Only used for stick-up wells and pads (area prone to surface flooding, or with dense vegetation).</t>
        </r>
      </text>
    </comment>
    <comment ref="J80" authorId="0" shapeId="0" xr:uid="{62847EE3-D848-490F-B007-9B2883052013}">
      <text>
        <r>
          <rPr>
            <b/>
            <sz val="9"/>
            <color indexed="81"/>
            <rFont val="Tahoma"/>
            <family val="2"/>
          </rPr>
          <t xml:space="preserve">Used if an existing well is silted up or required overpurging.
</t>
        </r>
      </text>
    </comment>
    <comment ref="J81" authorId="0" shapeId="0" xr:uid="{B6D68DD7-EE38-4C0D-9393-2E15F2454760}">
      <text>
        <r>
          <rPr>
            <b/>
            <sz val="9"/>
            <color indexed="81"/>
            <rFont val="Tahoma"/>
            <family val="2"/>
          </rPr>
          <t>Used for removal and disposal of well pad and manhole based on diameter, and reinstallation of well pad and manhole, without well abandonment.</t>
        </r>
      </text>
    </comment>
    <comment ref="J82" authorId="0" shapeId="0" xr:uid="{87C6B8D6-431E-4A9D-AD38-B42C30E56CA3}">
      <text>
        <r>
          <rPr>
            <b/>
            <sz val="9"/>
            <color indexed="81"/>
            <rFont val="Tahoma"/>
            <family val="2"/>
          </rPr>
          <t>Used for removal and disposal of well pad and manhole based on diameter, and reinstallation of well pad and manhole, without well abandonment.</t>
        </r>
      </text>
    </comment>
    <comment ref="J83" authorId="0" shapeId="0" xr:uid="{4BE9218C-B730-45CB-B486-4317C5A2E92A}">
      <text>
        <r>
          <rPr>
            <b/>
            <sz val="9"/>
            <color indexed="81"/>
            <rFont val="Tahoma"/>
            <family val="2"/>
          </rPr>
          <t>Used for pre-pack monitor wells, if a well needs to be installed with DPT due to access restrictions.</t>
        </r>
      </text>
    </comment>
    <comment ref="J85" authorId="0" shapeId="0" xr:uid="{1DBCB120-91EA-4F03-99CC-ABAFDD15676D}">
      <text>
        <r>
          <rPr>
            <b/>
            <sz val="9"/>
            <color indexed="81"/>
            <rFont val="Tahoma"/>
            <family val="2"/>
          </rPr>
          <t xml:space="preserve">Use for grouting the monitoring wells to the surface and removing the well pads and manholes.
</t>
        </r>
      </text>
    </comment>
    <comment ref="J86" authorId="0" shapeId="0" xr:uid="{3F942D9A-9C94-463B-8D1C-7426CB3018EB}">
      <text>
        <r>
          <rPr>
            <b/>
            <sz val="9"/>
            <color indexed="81"/>
            <rFont val="Tahoma"/>
            <family val="2"/>
          </rPr>
          <t xml:space="preserve">Use for grouting the monitoring wells to the surface and removing the well pads and manholes.
</t>
        </r>
      </text>
    </comment>
    <comment ref="J87" authorId="0" shapeId="0" xr:uid="{D1B629A9-6ED8-4D17-B566-7254110D7C77}">
      <text>
        <r>
          <rPr>
            <b/>
            <sz val="9"/>
            <color indexed="81"/>
            <rFont val="Tahoma"/>
            <family val="2"/>
          </rPr>
          <t xml:space="preserve">Use for grouting the monitoring wells to the surface and removing the well pads and manholes.
</t>
        </r>
      </text>
    </comment>
    <comment ref="J88" authorId="0" shapeId="0" xr:uid="{0C325975-D518-4011-99FE-78C01AE22808}">
      <text>
        <r>
          <rPr>
            <b/>
            <sz val="9"/>
            <color indexed="81"/>
            <rFont val="Tahoma"/>
            <family val="2"/>
          </rPr>
          <t xml:space="preserve">Use for grouting the monitoring wells to the surface and removing the well pads and manholes.
</t>
        </r>
      </text>
    </comment>
    <comment ref="J89" authorId="0" shapeId="0" xr:uid="{60C559DA-933F-4EDE-9266-80E25DAFBADE}">
      <text>
        <r>
          <rPr>
            <b/>
            <sz val="9"/>
            <color indexed="81"/>
            <rFont val="Tahoma"/>
            <family val="2"/>
          </rPr>
          <t>Only used if you are removing the 2-foot/4-foot square vaults (typically used for injection wells or other treatment wells with piping/fittings at the wellhead).  Not for standard manholes.</t>
        </r>
      </text>
    </comment>
    <comment ref="J90" authorId="0" shapeId="0" xr:uid="{F2751620-ADA6-465C-A763-746B07A9CD00}">
      <text>
        <r>
          <rPr>
            <b/>
            <sz val="9"/>
            <color indexed="81"/>
            <rFont val="Tahoma"/>
            <family val="2"/>
          </rPr>
          <t>Only used if you are removing the 2-foot/4-foot square vaults (typically used for injection wells or other treatment wells with piping/fittings at the wellhead).  Not for standard manholes.</t>
        </r>
      </text>
    </comment>
    <comment ref="J91" authorId="0" shapeId="0" xr:uid="{67939566-F0D9-4886-B1BF-E3F0E5CD5D68}">
      <text>
        <r>
          <rPr>
            <b/>
            <sz val="9"/>
            <color indexed="81"/>
            <rFont val="Tahoma"/>
            <family val="2"/>
          </rPr>
          <t>Used for removal and disposal of well pad and manhole, and restoration of surface cover to match surrounding conditions, without well abandonment.</t>
        </r>
      </text>
    </comment>
    <comment ref="J93" authorId="0" shapeId="0" xr:uid="{4F505181-9518-431A-8265-9EC0AD5424A5}">
      <text>
        <r>
          <rPr>
            <b/>
            <sz val="9"/>
            <color indexed="81"/>
            <rFont val="Tahoma"/>
            <family val="2"/>
          </rPr>
          <t>Used for Monitor Well Sampling.</t>
        </r>
      </text>
    </comment>
    <comment ref="J94" authorId="0" shapeId="0" xr:uid="{62CC5CE4-8E8B-437E-9A7B-894E8ADAA69D}">
      <text>
        <r>
          <rPr>
            <b/>
            <sz val="9"/>
            <color indexed="81"/>
            <rFont val="Tahoma"/>
            <family val="2"/>
          </rPr>
          <t>Used for Monitor Well Sampling.</t>
        </r>
      </text>
    </comment>
    <comment ref="J95" authorId="0" shapeId="0" xr:uid="{907B0FE6-7E21-4C3E-A5EF-AB9E6348DE0C}">
      <text>
        <r>
          <rPr>
            <b/>
            <sz val="9"/>
            <color indexed="81"/>
            <rFont val="Tahoma"/>
            <family val="2"/>
          </rPr>
          <t>Used for sampling potable/irrigation wells.</t>
        </r>
      </text>
    </comment>
    <comment ref="J96" authorId="0" shapeId="0" xr:uid="{BF7B2E34-A2AD-41CA-B581-4B52539B50B2}">
      <text>
        <r>
          <rPr>
            <b/>
            <sz val="9"/>
            <color indexed="81"/>
            <rFont val="Tahoma"/>
            <family val="2"/>
          </rPr>
          <t xml:space="preserve">Other Water Sampling - surface water, tap water, remediation system influent/effluent
</t>
        </r>
      </text>
    </comment>
    <comment ref="J98" authorId="0" shapeId="0" xr:uid="{6234DA7C-AA6B-4382-A469-18ACEA6C74EC}">
      <text>
        <r>
          <rPr>
            <b/>
            <sz val="9"/>
            <color indexed="81"/>
            <rFont val="Tahoma"/>
            <family val="2"/>
          </rPr>
          <t xml:space="preserve">Used for collection of soil/sediment samples. One unit allowed per sample analysis suite, unless SPLP is proposed, then add pay item 7-14. </t>
        </r>
      </text>
    </comment>
    <comment ref="J99" authorId="0" shapeId="0" xr:uid="{EFF7DBA4-DC95-4263-AE2F-E31C196FCF01}">
      <text>
        <r>
          <rPr>
            <b/>
            <sz val="9"/>
            <color indexed="81"/>
            <rFont val="Tahoma"/>
            <family val="2"/>
          </rPr>
          <t>Only used to gauge depth to water/product for wells you are not sampling.  Monitoring well sampling includes gauging depth to water.  If wells have a history of being dry or having submerged well screens, you can include additional gauging items in case wells cannot be sampled and can only be gauged.  This will prevent the need for a change order later.</t>
        </r>
      </text>
    </comment>
    <comment ref="J103" authorId="0" shapeId="0" xr:uid="{A5615AED-FBFE-469F-AA02-413BD8240E8C}">
      <text>
        <r>
          <rPr>
            <b/>
            <sz val="9"/>
            <color indexed="81"/>
            <rFont val="Tahoma"/>
            <family val="2"/>
          </rPr>
          <t xml:space="preserve">For preparation and submittal of ADaPT files.  Allowable once per sampling event.
</t>
        </r>
      </text>
    </comment>
    <comment ref="J106" authorId="0" shapeId="0" xr:uid="{DC3F5C7E-31FD-48AF-9DA0-D533D2235C59}">
      <text>
        <r>
          <rPr>
            <b/>
            <sz val="9"/>
            <color indexed="81"/>
            <rFont val="Tahoma"/>
            <family val="2"/>
          </rPr>
          <t>Use for all BTEX/MTBE SPLP samples collected.  Pay item is invoiced regardless of the actual analytical samples processed.  Encore sampling is not required for PAHs or TRPH (but may used for TRPH per guidance).</t>
        </r>
      </text>
    </comment>
    <comment ref="J108" authorId="0" shapeId="0" xr:uid="{EBE0EF5A-9349-4EC9-AE95-D003677160C7}">
      <text>
        <r>
          <rPr>
            <b/>
            <sz val="9"/>
            <color indexed="81"/>
            <rFont val="Tahoma"/>
            <family val="2"/>
          </rPr>
          <t>Make sure the method you select matches what is required in the Scope of Work.  If the analysis you need is not in this section, list in Section 21.  A quote from the laboratory will be needed for rates in Section 21.</t>
        </r>
      </text>
    </comment>
    <comment ref="J109" authorId="0" shapeId="0" xr:uid="{5C029C25-F5FB-4710-A078-C6C5CB89D32A}">
      <text>
        <r>
          <rPr>
            <b/>
            <sz val="9"/>
            <color indexed="81"/>
            <rFont val="Tahoma"/>
            <family val="2"/>
          </rPr>
          <t>Make sure the method you select matches what is required in the Scope of Work.  If the analysis you need is not in this section, list in Section 21.  A quote from the laboratory will be needed for rates in Section 21.</t>
        </r>
      </text>
    </comment>
    <comment ref="J110" authorId="0" shapeId="0" xr:uid="{1E142097-8941-47CD-AEF8-3164FAEF9EC4}">
      <text>
        <r>
          <rPr>
            <b/>
            <sz val="9"/>
            <color indexed="81"/>
            <rFont val="Tahoma"/>
            <family val="2"/>
          </rPr>
          <t>Make sure the method you select matches what is required in the Scope of Work.  If the analysis you need is not in this section, list in Section 21.  A quote from the laboratory will be needed for rates in Section 21.</t>
        </r>
      </text>
    </comment>
    <comment ref="J111" authorId="0" shapeId="0" xr:uid="{1EB17592-07F7-4C04-A919-CE94541A88C7}">
      <text>
        <r>
          <rPr>
            <b/>
            <sz val="9"/>
            <color indexed="81"/>
            <rFont val="Tahoma"/>
            <family val="2"/>
          </rPr>
          <t>Make sure the method you select matches what is required in the Scope of Work.  If the analysis you need is not in this section, list in Section 21.  A quote from the laboratory will be needed for rates in Section 21.</t>
        </r>
      </text>
    </comment>
    <comment ref="J112" authorId="0" shapeId="0" xr:uid="{E5676278-62BE-4250-A9ED-7ED9E136FBA5}">
      <text>
        <r>
          <rPr>
            <b/>
            <sz val="9"/>
            <color indexed="81"/>
            <rFont val="Tahoma"/>
            <family val="2"/>
          </rPr>
          <t>Make sure the method you select matches what is required in the Scope of Work.  If the analysis you need is not in this section, list in Section 21.  A quote from the laboratory will be needed for rates in Section 21.</t>
        </r>
      </text>
    </comment>
    <comment ref="J113" authorId="0" shapeId="0" xr:uid="{11D55C0F-87C6-458E-B400-0F074C5EEBB5}">
      <text>
        <r>
          <rPr>
            <b/>
            <sz val="9"/>
            <color indexed="81"/>
            <rFont val="Tahoma"/>
            <family val="2"/>
          </rPr>
          <t>Make sure the method you select matches what is required in the Scope of Work.  If the analysis you need is not in this section, list in Section 21.  A quote from the laboratory will be needed for rates in Section 21.</t>
        </r>
      </text>
    </comment>
    <comment ref="J114" authorId="0" shapeId="0" xr:uid="{E76C8F40-1DA5-4C6D-BD74-9C2B0F5F63FC}">
      <text>
        <r>
          <rPr>
            <b/>
            <sz val="9"/>
            <color indexed="81"/>
            <rFont val="Tahoma"/>
            <family val="2"/>
          </rPr>
          <t>Make sure the method you select matches what is required in the Scope of Work.  If the analysis you need is not in this section, list in Section 21.  A quote from the laboratory will be needed for rates in Section 21.</t>
        </r>
      </text>
    </comment>
    <comment ref="J115" authorId="0" shapeId="0" xr:uid="{AADE7ACD-C7A1-4987-B78D-E99DB7A51F03}">
      <text>
        <r>
          <rPr>
            <b/>
            <sz val="9"/>
            <color indexed="81"/>
            <rFont val="Tahoma"/>
            <family val="2"/>
          </rPr>
          <t>Make sure the method you select matches what is required in the Scope of Work.  If the analysis you need is not in this section, list in Section 21.  A quote from the laboratory will be needed for rates in Section 21.</t>
        </r>
      </text>
    </comment>
    <comment ref="J116" authorId="0" shapeId="0" xr:uid="{B12B1B4F-FD8F-4B11-BA06-ED75ABF73430}">
      <text>
        <r>
          <rPr>
            <b/>
            <sz val="9"/>
            <color indexed="81"/>
            <rFont val="Tahoma"/>
            <family val="2"/>
          </rPr>
          <t>Make sure the method you select matches what is required in the Scope of Work.  If the analysis you need is not in this section, list in Section 21.  A quote from the laboratory will be needed for rates in Section 21.</t>
        </r>
      </text>
    </comment>
    <comment ref="J117" authorId="0" shapeId="0" xr:uid="{708443A3-AEC7-49AA-AF1C-C3EB0CFC4687}">
      <text>
        <r>
          <rPr>
            <b/>
            <sz val="9"/>
            <color indexed="81"/>
            <rFont val="Tahoma"/>
            <family val="2"/>
          </rPr>
          <t>Make sure the method you select matches what is required in the Scope of Work.  If the analysis you need is not in this section, list in Section 21.  A quote from the laboratory will be needed for rates in Section 21.</t>
        </r>
      </text>
    </comment>
    <comment ref="J118" authorId="0" shapeId="0" xr:uid="{F7CBAEEC-B346-4E35-9374-74335C33EC20}">
      <text>
        <r>
          <rPr>
            <b/>
            <sz val="9"/>
            <color indexed="81"/>
            <rFont val="Tahoma"/>
            <family val="2"/>
          </rPr>
          <t>Make sure the method you select matches what is required in the Scope of Work.  If the analysis you need is not in this section, list in Section 21.  A quote from the laboratory will be needed for rates in Section 21.</t>
        </r>
      </text>
    </comment>
    <comment ref="J119" authorId="0" shapeId="0" xr:uid="{07EAA668-006F-4A45-A06D-5E998953FDA8}">
      <text>
        <r>
          <rPr>
            <b/>
            <sz val="9"/>
            <color indexed="81"/>
            <rFont val="Tahoma"/>
            <family val="2"/>
          </rPr>
          <t>Make sure the method you select matches what is required in the Scope of Work.  If the analysis you need is not in this section, list in Section 21.  A quote from the laboratory will be needed for rates in Section 21.</t>
        </r>
      </text>
    </comment>
    <comment ref="J120" authorId="0" shapeId="0" xr:uid="{EAF08395-3425-415F-9021-F56C5FD237D7}">
      <text>
        <r>
          <rPr>
            <b/>
            <sz val="9"/>
            <color indexed="81"/>
            <rFont val="Tahoma"/>
            <family val="2"/>
          </rPr>
          <t>Make sure the method you select matches what is required in the Scope of Work.  If the analysis you need is not in this section, list in Section 21.  A quote from the laboratory will be needed for rates in Section 21.</t>
        </r>
      </text>
    </comment>
    <comment ref="J121" authorId="0" shapeId="0" xr:uid="{94301CAD-F470-4A06-A4D6-E612BA83E676}">
      <text>
        <r>
          <rPr>
            <b/>
            <sz val="9"/>
            <color indexed="81"/>
            <rFont val="Tahoma"/>
            <family val="2"/>
          </rPr>
          <t>Make sure the method you select matches what is required in the Scope of Work.  If the analysis you need is not in this section, list in Section 21.  A quote from the laboratory will be needed for rates in Section 21.</t>
        </r>
      </text>
    </comment>
    <comment ref="J122" authorId="0" shapeId="0" xr:uid="{00F6A262-5D81-4753-9A9C-3C9B9A8F927B}">
      <text>
        <r>
          <rPr>
            <b/>
            <sz val="9"/>
            <color indexed="81"/>
            <rFont val="Tahoma"/>
            <family val="2"/>
          </rPr>
          <t>Make sure the method you select matches what is required in the Scope of Work.  If the analysis you need is not in this section, list in Section 21.  A quote from the laboratory will be needed for rates in Section 21.</t>
        </r>
      </text>
    </comment>
    <comment ref="J123" authorId="0" shapeId="0" xr:uid="{538B466A-C747-4F85-A3C3-BAB8BED5A6D9}">
      <text>
        <r>
          <rPr>
            <b/>
            <sz val="9"/>
            <color indexed="81"/>
            <rFont val="Tahoma"/>
            <family val="2"/>
          </rPr>
          <t>Make sure the method you select matches what is required in the Scope of Work.  If the analysis you need is not in this section, list in Section 21.  A quote from the laboratory will be needed for rates in Section 21.</t>
        </r>
      </text>
    </comment>
    <comment ref="J124" authorId="0" shapeId="0" xr:uid="{A300A982-D5E9-485A-B609-7B47ADDE1108}">
      <text>
        <r>
          <rPr>
            <b/>
            <sz val="9"/>
            <color indexed="81"/>
            <rFont val="Tahoma"/>
            <family val="2"/>
          </rPr>
          <t>Make sure the method you select matches what is required in the Scope of Work.  If the analysis you need is not in this section, list in Section 21.  A quote from the laboratory will be needed for rates in Section 21.</t>
        </r>
      </text>
    </comment>
    <comment ref="J125" authorId="0" shapeId="0" xr:uid="{144A370B-ED58-4714-874C-441AB1E44E1C}">
      <text>
        <r>
          <rPr>
            <b/>
            <sz val="9"/>
            <color indexed="81"/>
            <rFont val="Tahoma"/>
            <family val="2"/>
          </rPr>
          <t>Make sure the method you select matches what is required in the Scope of Work.  If the analysis you need is not in this section, list in Section 21.  A quote from the laboratory will be needed for rates in Section 21.</t>
        </r>
      </text>
    </comment>
    <comment ref="J126" authorId="0" shapeId="0" xr:uid="{596C1B72-7636-47C0-9231-76AF4889BA8A}">
      <text>
        <r>
          <rPr>
            <b/>
            <sz val="9"/>
            <color indexed="81"/>
            <rFont val="Tahoma"/>
            <family val="2"/>
          </rPr>
          <t>Make sure the method you select matches what is required in the Scope of Work.  If the analysis you need is not in this section, list in Section 21.  A quote from the laboratory will be needed for rates in Section 21.</t>
        </r>
      </text>
    </comment>
    <comment ref="J127" authorId="0" shapeId="0" xr:uid="{8EC51616-7C9B-45AC-A813-2DBD9B70EB8B}">
      <text>
        <r>
          <rPr>
            <b/>
            <sz val="9"/>
            <color indexed="81"/>
            <rFont val="Tahoma"/>
            <family val="2"/>
          </rPr>
          <t>Make sure the method you select matches what is required in the Scope of Work.  If the analysis you need is not in this section, list in Section 21.  A quote from the laboratory will be needed for rates in Section 21.</t>
        </r>
      </text>
    </comment>
    <comment ref="J128" authorId="0" shapeId="0" xr:uid="{465BBF97-13F0-45A0-84A1-4AF43988E047}">
      <text>
        <r>
          <rPr>
            <b/>
            <sz val="9"/>
            <color indexed="81"/>
            <rFont val="Tahoma"/>
            <family val="2"/>
          </rPr>
          <t>Make sure the method you select matches what is required in the Scope of Work.  If the analysis you need is not in this section, list in Section 21.  A quote from the laboratory will be needed for rates in Section 21.</t>
        </r>
      </text>
    </comment>
    <comment ref="J129" authorId="0" shapeId="0" xr:uid="{06A40C00-8F44-4A50-930B-8C753EB7684F}">
      <text>
        <r>
          <rPr>
            <b/>
            <sz val="9"/>
            <color indexed="81"/>
            <rFont val="Tahoma"/>
            <family val="2"/>
          </rPr>
          <t>Make sure the method you select matches what is required in the Scope of Work.  If the analysis you need is not in this section, list in Section 21.  A quote from the laboratory will be needed for rates in Section 21.</t>
        </r>
      </text>
    </comment>
    <comment ref="J130" authorId="0" shapeId="0" xr:uid="{B70797DF-08F9-4D52-A4A9-8433448A02F9}">
      <text>
        <r>
          <rPr>
            <b/>
            <sz val="9"/>
            <color indexed="81"/>
            <rFont val="Tahoma"/>
            <family val="2"/>
          </rPr>
          <t>Make sure the method you select matches what is required in the Scope of Work.  If the analysis you need is not in this section, list in Section 21.  A quote from the laboratory will be needed for rates in Section 21.</t>
        </r>
      </text>
    </comment>
    <comment ref="J131" authorId="0" shapeId="0" xr:uid="{9F1C00A3-E782-4E20-986C-C7790F3BDC89}">
      <text>
        <r>
          <rPr>
            <b/>
            <sz val="9"/>
            <color indexed="81"/>
            <rFont val="Tahoma"/>
            <family val="2"/>
          </rPr>
          <t>Make sure the method you select matches what is required in the Scope of Work.  If the analysis you need is not in this section, list in Section 21.  A quote from the laboratory will be needed for rates in Section 21.</t>
        </r>
      </text>
    </comment>
    <comment ref="J132" authorId="0" shapeId="0" xr:uid="{D48080BE-4804-485A-8E14-AE9985178AB7}">
      <text>
        <r>
          <rPr>
            <b/>
            <sz val="9"/>
            <color indexed="81"/>
            <rFont val="Tahoma"/>
            <family val="2"/>
          </rPr>
          <t>Make sure the method you select matches what is required in the Scope of Work.  If the analysis you need is not in this section, list in Section 21.  A quote from the laboratory will be needed for rates in Section 21.</t>
        </r>
      </text>
    </comment>
    <comment ref="J133" authorId="0" shapeId="0" xr:uid="{65CD65F0-C570-45E7-8CD4-108B614F5C6C}">
      <text>
        <r>
          <rPr>
            <b/>
            <sz val="9"/>
            <color indexed="81"/>
            <rFont val="Tahoma"/>
            <family val="2"/>
          </rPr>
          <t>Make sure the method you select matches what is required in the Scope of Work.  If the analysis you need is not in this section, list in Section 21.  A quote from the laboratory will be needed for rates in Section 21.</t>
        </r>
      </text>
    </comment>
    <comment ref="J134" authorId="0" shapeId="0" xr:uid="{65814F41-AAE3-402D-BBFB-51A2FFB18A41}">
      <text>
        <r>
          <rPr>
            <b/>
            <sz val="9"/>
            <color indexed="81"/>
            <rFont val="Tahoma"/>
            <family val="2"/>
          </rPr>
          <t>Make sure the method you select matches what is required in the Scope of Work.  If the analysis you need is not in this section, list in Section 21.  A quote from the laboratory will be needed for rates in Section 21.</t>
        </r>
      </text>
    </comment>
    <comment ref="J135" authorId="0" shapeId="0" xr:uid="{5524FF7C-4DA2-4F96-8B97-417886F5665C}">
      <text>
        <r>
          <rPr>
            <b/>
            <sz val="9"/>
            <color indexed="81"/>
            <rFont val="Tahoma"/>
            <family val="2"/>
          </rPr>
          <t>Make sure the method you select matches what is required in the Scope of Work.  If the analysis you need is not in this section, list in Section 21.  A quote from the laboratory will be needed for rates in Section 21.</t>
        </r>
      </text>
    </comment>
    <comment ref="J136" authorId="0" shapeId="0" xr:uid="{7B7C63C6-6C35-431C-9FB0-B13745ACF921}">
      <text>
        <r>
          <rPr>
            <b/>
            <sz val="9"/>
            <color indexed="81"/>
            <rFont val="Tahoma"/>
            <family val="2"/>
          </rPr>
          <t>Make sure the method you select matches what is required in the Scope of Work.  If the analysis you need is not in this section, list in Section 21.  A quote from the laboratory will be needed for rates in Section 21.</t>
        </r>
      </text>
    </comment>
    <comment ref="J137" authorId="0" shapeId="0" xr:uid="{DF545897-74B9-4B3A-9FF7-BCFA8B22A965}">
      <text>
        <r>
          <rPr>
            <b/>
            <sz val="9"/>
            <color indexed="81"/>
            <rFont val="Tahoma"/>
            <family val="2"/>
          </rPr>
          <t>Make sure the method you select matches what is required in the Scope of Work.  If the analysis you need is not in this section, list in Section 21.  A quote from the laboratory will be needed for rates in Section 21.</t>
        </r>
      </text>
    </comment>
    <comment ref="J138" authorId="0" shapeId="0" xr:uid="{6DA6C253-21CC-4FFD-B310-FDE26450B179}">
      <text>
        <r>
          <rPr>
            <b/>
            <sz val="9"/>
            <color indexed="81"/>
            <rFont val="Tahoma"/>
            <family val="2"/>
          </rPr>
          <t>Make sure the method you select matches what is required in the Scope of Work.  If the analysis you need is not in this section, list in Section 21.  A quote from the laboratory will be needed for rates in Section 21.</t>
        </r>
      </text>
    </comment>
    <comment ref="J139" authorId="0" shapeId="0" xr:uid="{07A45C03-B1F2-4337-B9E1-DC47390125DE}">
      <text>
        <r>
          <rPr>
            <b/>
            <sz val="9"/>
            <color indexed="81"/>
            <rFont val="Tahoma"/>
            <family val="2"/>
          </rPr>
          <t>Make sure the method you select matches what is required in the Scope of Work.  If the analysis you need is not in this section, list in Section 21.  A quote from the laboratory will be needed for rates in Section 21.</t>
        </r>
      </text>
    </comment>
    <comment ref="J140" authorId="0" shapeId="0" xr:uid="{535B7DE5-8896-4D1B-8C43-C9860C126B38}">
      <text>
        <r>
          <rPr>
            <b/>
            <sz val="9"/>
            <color indexed="81"/>
            <rFont val="Tahoma"/>
            <family val="2"/>
          </rPr>
          <t>Make sure the method you select matches what is required in the Scope of Work.  If the analysis you need is not in this section, list in Section 21.  A quote from the laboratory will be needed for rates in Section 21.</t>
        </r>
      </text>
    </comment>
    <comment ref="J141" authorId="0" shapeId="0" xr:uid="{5EB80350-251F-49CD-9194-524B80995715}">
      <text>
        <r>
          <rPr>
            <b/>
            <sz val="9"/>
            <color indexed="81"/>
            <rFont val="Tahoma"/>
            <family val="2"/>
          </rPr>
          <t>Make sure the method you select matches what is required in the Scope of Work.  If the analysis you need is not in this section, list in Section 21.  A quote from the laboratory will be needed for rates in Section 21.</t>
        </r>
      </text>
    </comment>
    <comment ref="J142" authorId="0" shapeId="0" xr:uid="{BEF7809A-98D0-4381-8C11-632EC6E9FD58}">
      <text>
        <r>
          <rPr>
            <b/>
            <sz val="9"/>
            <color indexed="81"/>
            <rFont val="Tahoma"/>
            <family val="2"/>
          </rPr>
          <t>Make sure the method you select matches what is required in the Scope of Work.  If the analysis you need is not in this section, list in Section 21.  A quote from the laboratory will be needed for rates in Section 21.</t>
        </r>
      </text>
    </comment>
    <comment ref="J143" authorId="0" shapeId="0" xr:uid="{E7BC8795-C1E6-404C-BD96-0566BE220D15}">
      <text>
        <r>
          <rPr>
            <b/>
            <sz val="9"/>
            <color indexed="81"/>
            <rFont val="Tahoma"/>
            <family val="2"/>
          </rPr>
          <t>Make sure the method you select matches what is required in the Scope of Work.  If the analysis you need is not in this section, list in Section 21.  A quote from the laboratory will be needed for rates in Section 21.</t>
        </r>
      </text>
    </comment>
    <comment ref="J144" authorId="0" shapeId="0" xr:uid="{460FC9C8-417D-40FA-952A-CCDC7F0844B5}">
      <text>
        <r>
          <rPr>
            <b/>
            <sz val="9"/>
            <color indexed="81"/>
            <rFont val="Tahoma"/>
            <family val="2"/>
          </rPr>
          <t>Make sure the method you select matches what is required in the Scope of Work.  If the analysis you need is not in this section, list in Section 21.  A quote from the laboratory will be needed for rates in Section 21.</t>
        </r>
      </text>
    </comment>
    <comment ref="J145" authorId="0" shapeId="0" xr:uid="{4244A55F-0DAA-4F77-9F89-D092732A1F42}">
      <text>
        <r>
          <rPr>
            <b/>
            <sz val="9"/>
            <color indexed="81"/>
            <rFont val="Tahoma"/>
            <family val="2"/>
          </rPr>
          <t>Make sure the method you select matches what is required in the Scope of Work.  If the analysis you need is not in this section, list in Section 21.  A quote from the laboratory will be needed for rates in Section 21.</t>
        </r>
      </text>
    </comment>
    <comment ref="J146" authorId="0" shapeId="0" xr:uid="{276E701C-291F-4A48-B327-4EAB4773CD1C}">
      <text>
        <r>
          <rPr>
            <b/>
            <sz val="9"/>
            <color indexed="81"/>
            <rFont val="Tahoma"/>
            <family val="2"/>
          </rPr>
          <t>Make sure the method you select matches what is required in the Scope of Work.  If the analysis you need is not in this section, list in Section 21.  A quote from the laboratory will be needed for rates in Section 21.</t>
        </r>
      </text>
    </comment>
    <comment ref="J147" authorId="0" shapeId="0" xr:uid="{454A443E-42A4-43AB-A21C-428F41244013}">
      <text>
        <r>
          <rPr>
            <b/>
            <sz val="9"/>
            <color indexed="81"/>
            <rFont val="Tahoma"/>
            <family val="2"/>
          </rPr>
          <t>Make sure the method you select matches what is required in the Scope of Work.  If the analysis you need is not in this section, list in Section 21.  A quote from the laboratory will be needed for rates in Section 21.</t>
        </r>
      </text>
    </comment>
    <comment ref="J148" authorId="0" shapeId="0" xr:uid="{C31C82E1-48A9-4B56-9C0C-B8CF8171AC06}">
      <text>
        <r>
          <rPr>
            <b/>
            <sz val="9"/>
            <color indexed="81"/>
            <rFont val="Tahoma"/>
            <family val="2"/>
          </rPr>
          <t>Make sure the method you select matches what is required in the Scope of Work.  If the analysis you need is not in this section, list in Section 21.  A quote from the laboratory will be needed for rates in Section 21.</t>
        </r>
      </text>
    </comment>
    <comment ref="J149" authorId="0" shapeId="0" xr:uid="{0A57C92B-FD0A-4AA6-A1D8-44C2CB70F786}">
      <text>
        <r>
          <rPr>
            <b/>
            <sz val="9"/>
            <color indexed="81"/>
            <rFont val="Tahoma"/>
            <family val="2"/>
          </rPr>
          <t>Make sure the method you select matches what is required in the Scope of Work.  If the analysis you need is not in this section, list in Section 21.  A quote from the laboratory will be needed for rates in Section 21.</t>
        </r>
      </text>
    </comment>
    <comment ref="J150" authorId="0" shapeId="0" xr:uid="{AC0CFF8A-0AB0-4DE8-8FC7-63DBB4BA3E7A}">
      <text>
        <r>
          <rPr>
            <b/>
            <sz val="9"/>
            <color indexed="81"/>
            <rFont val="Tahoma"/>
            <family val="2"/>
          </rPr>
          <t>Make sure the method you select matches what is required in the Scope of Work.  If the analysis you need is not in this section, list in Section 21.  A quote from the laboratory will be needed for rates in Section 21.</t>
        </r>
      </text>
    </comment>
    <comment ref="J151" authorId="0" shapeId="0" xr:uid="{1816034E-E23E-410C-98A3-E6FDBE181004}">
      <text>
        <r>
          <rPr>
            <b/>
            <sz val="9"/>
            <color indexed="81"/>
            <rFont val="Tahoma"/>
            <family val="2"/>
          </rPr>
          <t>Make sure the method you select matches what is required in the Scope of Work.  If the analysis you need is not in this section, list in Section 21.  A quote from the laboratory will be needed for rates in Section 21.</t>
        </r>
      </text>
    </comment>
    <comment ref="J152" authorId="0" shapeId="0" xr:uid="{85860BFD-D24A-4789-AF69-E2CD538C7E29}">
      <text>
        <r>
          <rPr>
            <b/>
            <sz val="9"/>
            <color indexed="81"/>
            <rFont val="Tahoma"/>
            <family val="2"/>
          </rPr>
          <t>Make sure the method you select matches what is required in the Scope of Work.  If the analysis you need is not in this section, list in Section 21.  A quote from the laboratory will be needed for rates in Section 21.</t>
        </r>
      </text>
    </comment>
    <comment ref="J153" authorId="0" shapeId="0" xr:uid="{FE4BB70B-F620-430D-AE80-EC6FE199EF6C}">
      <text>
        <r>
          <rPr>
            <b/>
            <sz val="9"/>
            <color indexed="81"/>
            <rFont val="Tahoma"/>
            <family val="2"/>
          </rPr>
          <t>Make sure the method you select matches what is required in the Scope of Work.  If the analysis you need is not in this section, list in Section 21.  A quote from the laboratory will be needed for rates in Section 21.</t>
        </r>
      </text>
    </comment>
    <comment ref="J154" authorId="0" shapeId="0" xr:uid="{D4DC08AF-B400-4B18-AD84-7EAD73BE20E2}">
      <text>
        <r>
          <rPr>
            <b/>
            <sz val="9"/>
            <color indexed="81"/>
            <rFont val="Tahoma"/>
            <family val="2"/>
          </rPr>
          <t>Make sure the method you select matches what is required in the Scope of Work.  If the analysis you need is not in this section, list in Section 21.  A quote from the laboratory will be needed for rates in Section 21.</t>
        </r>
      </text>
    </comment>
    <comment ref="J155" authorId="0" shapeId="0" xr:uid="{71D12783-C216-48FF-8848-E0B97E86FDC7}">
      <text>
        <r>
          <rPr>
            <b/>
            <sz val="9"/>
            <color indexed="81"/>
            <rFont val="Tahoma"/>
            <family val="2"/>
          </rPr>
          <t>Make sure the method you select matches what is required in the Scope of Work.  If the analysis you need is not in this section, list in Section 21.  A quote from the laboratory will be needed for rates in Section 21.</t>
        </r>
      </text>
    </comment>
    <comment ref="J156" authorId="0" shapeId="0" xr:uid="{C94EFEA9-F754-4E59-AA26-4DAC7DE77E2E}">
      <text>
        <r>
          <rPr>
            <b/>
            <sz val="9"/>
            <color indexed="81"/>
            <rFont val="Tahoma"/>
            <family val="2"/>
          </rPr>
          <t>Make sure the method you select matches what is required in the Scope of Work.  If the analysis you need is not in this section, list in Section 21.  A quote from the laboratory will be needed for rates in Section 21.</t>
        </r>
      </text>
    </comment>
    <comment ref="J157" authorId="0" shapeId="0" xr:uid="{7483167A-1987-4FAF-9EE1-66AB535C13C6}">
      <text>
        <r>
          <rPr>
            <b/>
            <sz val="9"/>
            <color indexed="81"/>
            <rFont val="Tahoma"/>
            <family val="2"/>
          </rPr>
          <t>Make sure the method you select matches what is required in the Scope of Work.  If the analysis you need is not in this section, list in Section 21.  A quote from the laboratory will be needed for rates in Section 21.</t>
        </r>
      </text>
    </comment>
    <comment ref="J158" authorId="0" shapeId="0" xr:uid="{E282E45C-E736-4EDA-ABF0-4FB1A9013FD3}">
      <text>
        <r>
          <rPr>
            <b/>
            <sz val="9"/>
            <color indexed="81"/>
            <rFont val="Tahoma"/>
            <family val="2"/>
          </rPr>
          <t>Make sure the method you select matches what is required in the Scope of Work.  If the analysis you need is not in this section, list in Section 21.  A quote from the laboratory will be needed for rates in Section 21.</t>
        </r>
      </text>
    </comment>
    <comment ref="J159" authorId="0" shapeId="0" xr:uid="{1CFD44CC-95DB-4C3C-AC1D-2C7F169E0402}">
      <text>
        <r>
          <rPr>
            <b/>
            <sz val="9"/>
            <color indexed="81"/>
            <rFont val="Tahoma"/>
            <family val="2"/>
          </rPr>
          <t>Make sure the method you select matches what is required in the Scope of Work.  If the analysis you need is not in this section, list in Section 21.  A quote from the laboratory will be needed for rates in Section 21.</t>
        </r>
      </text>
    </comment>
    <comment ref="J160" authorId="0" shapeId="0" xr:uid="{22239152-ED63-4C46-B114-D015F2E5FE5A}">
      <text>
        <r>
          <rPr>
            <b/>
            <sz val="9"/>
            <color indexed="81"/>
            <rFont val="Tahoma"/>
            <family val="2"/>
          </rPr>
          <t>Make sure the method you select matches what is required in the Scope of Work.  If the analysis you need is not in this section, list in Section 21.  A quote from the laboratory will be needed for rates in Section 21.</t>
        </r>
      </text>
    </comment>
    <comment ref="J161" authorId="0" shapeId="0" xr:uid="{17DBE2DE-23D7-471F-BAC4-EB4021B0CEF1}">
      <text>
        <r>
          <rPr>
            <b/>
            <sz val="9"/>
            <color indexed="81"/>
            <rFont val="Tahoma"/>
            <family val="2"/>
          </rPr>
          <t>Make sure the method you select matches what is required in the Scope of Work.  If the analysis you need is not in this section, list in Section 21.  A quote from the laboratory will be needed for rates in Section 21.</t>
        </r>
      </text>
    </comment>
    <comment ref="J162" authorId="0" shapeId="0" xr:uid="{CE411787-29C4-4B5F-A17B-A7E8D845BCDD}">
      <text>
        <r>
          <rPr>
            <b/>
            <sz val="9"/>
            <color indexed="81"/>
            <rFont val="Tahoma"/>
            <family val="2"/>
          </rPr>
          <t>Make sure the method you select matches what is required in the Scope of Work.  If the analysis you need is not in this section, list in Section 21.  A quote from the laboratory will be needed for rates in Section 21.</t>
        </r>
      </text>
    </comment>
    <comment ref="J163" authorId="0" shapeId="0" xr:uid="{D28B6B5F-288E-4BB4-9946-6D16FCA8FDF0}">
      <text>
        <r>
          <rPr>
            <b/>
            <sz val="9"/>
            <color indexed="81"/>
            <rFont val="Tahoma"/>
            <family val="2"/>
          </rPr>
          <t>Make sure the method you select matches what is required in the Scope of Work.  If the analysis you need is not in this section, list in Section 21.  A quote from the laboratory will be needed for rates in Section 21.</t>
        </r>
      </text>
    </comment>
    <comment ref="J164" authorId="0" shapeId="0" xr:uid="{FA68F7BE-31B8-46AC-ACA4-9CB3DAE5520D}">
      <text>
        <r>
          <rPr>
            <b/>
            <sz val="9"/>
            <color indexed="81"/>
            <rFont val="Tahoma"/>
            <family val="2"/>
          </rPr>
          <t>Make sure the method you select matches what is required in the Scope of Work.  If the analysis you need is not in this section, list in Section 21.  A quote from the laboratory will be needed for rates in Section 21.</t>
        </r>
      </text>
    </comment>
    <comment ref="J165" authorId="0" shapeId="0" xr:uid="{27B0D0C3-E1BE-4EFE-B24E-7DEC7783AC96}">
      <text>
        <r>
          <rPr>
            <b/>
            <sz val="9"/>
            <color indexed="81"/>
            <rFont val="Tahoma"/>
            <family val="2"/>
          </rPr>
          <t>Make sure the method you select matches what is required in the Scope of Work.  If the analysis you need is not in this section, list in Section 21.  A quote from the laboratory will be needed for rates in Section 21.</t>
        </r>
      </text>
    </comment>
    <comment ref="J166" authorId="0" shapeId="0" xr:uid="{17BAC091-3A74-4B16-A517-3A2C9774D145}">
      <text>
        <r>
          <rPr>
            <b/>
            <sz val="9"/>
            <color indexed="81"/>
            <rFont val="Tahoma"/>
            <family val="2"/>
          </rPr>
          <t>Make sure the method you select matches what is required in the Scope of Work.  If the analysis you need is not in this section, list in Section 21.  A quote from the laboratory will be needed for rates in Section 21.</t>
        </r>
      </text>
    </comment>
    <comment ref="J167" authorId="0" shapeId="0" xr:uid="{189FE822-0CD9-4454-B6B0-8FBE8A49F08B}">
      <text>
        <r>
          <rPr>
            <b/>
            <sz val="9"/>
            <color indexed="81"/>
            <rFont val="Tahoma"/>
            <family val="2"/>
          </rPr>
          <t>Make sure the method you select matches what is required in the Scope of Work.  If the analysis you need is not in this section, list in Section 21.  A quote from the laboratory will be needed for rates in Section 21.</t>
        </r>
      </text>
    </comment>
    <comment ref="J168" authorId="0" shapeId="0" xr:uid="{2D1C7EAB-5D90-4AF4-A1FA-B4C714B0FA6F}">
      <text>
        <r>
          <rPr>
            <b/>
            <sz val="9"/>
            <color indexed="81"/>
            <rFont val="Tahoma"/>
            <family val="2"/>
          </rPr>
          <t>Make sure the method you select matches what is required in the Scope of Work.  If the analysis you need is not in this section, list in Section 21.  A quote from the laboratory will be needed for rates in Section 21.</t>
        </r>
      </text>
    </comment>
    <comment ref="J169" authorId="0" shapeId="0" xr:uid="{A7AFD18F-7FBF-4C02-98EF-334207244A70}">
      <text>
        <r>
          <rPr>
            <b/>
            <sz val="9"/>
            <color indexed="81"/>
            <rFont val="Tahoma"/>
            <family val="2"/>
          </rPr>
          <t>Make sure the method you select matches what is required in the Scope of Work.  If the analysis you need is not in this section, list in Section 21.  A quote from the laboratory will be needed for rates in Section 21.</t>
        </r>
      </text>
    </comment>
    <comment ref="J170" authorId="0" shapeId="0" xr:uid="{9F43C399-CFFB-4C75-BA58-9D5935417E87}">
      <text>
        <r>
          <rPr>
            <b/>
            <sz val="9"/>
            <color indexed="81"/>
            <rFont val="Tahoma"/>
            <family val="2"/>
          </rPr>
          <t>Make sure the method you select matches what is required in the Scope of Work.  If the analysis you need is not in this section, list in Section 21.  A quote from the laboratory will be needed for rates in Section 21.</t>
        </r>
      </text>
    </comment>
    <comment ref="J171" authorId="0" shapeId="0" xr:uid="{9A98B1E9-B0A4-4F31-96D0-283EE6EF0347}">
      <text>
        <r>
          <rPr>
            <b/>
            <sz val="9"/>
            <color indexed="81"/>
            <rFont val="Tahoma"/>
            <family val="2"/>
          </rPr>
          <t>Make sure the method you select matches what is required in the Scope of Work.  If the analysis you need is not in this section, list in Section 21.  A quote from the laboratory will be needed for rates in Section 21.</t>
        </r>
      </text>
    </comment>
    <comment ref="J172" authorId="0" shapeId="0" xr:uid="{4BED74E6-71BA-4F8C-B850-419A57AF84FD}">
      <text>
        <r>
          <rPr>
            <b/>
            <sz val="9"/>
            <color indexed="81"/>
            <rFont val="Tahoma"/>
            <family val="2"/>
          </rPr>
          <t>Make sure the method you select matches what is required in the Scope of Work.  If the analysis you need is not in this section, list in Section 21.  A quote from the laboratory will be needed for rates in Section 21.</t>
        </r>
      </text>
    </comment>
    <comment ref="J173" authorId="0" shapeId="0" xr:uid="{848A6058-1921-49B7-B303-EC35DD3F67CA}">
      <text>
        <r>
          <rPr>
            <b/>
            <sz val="9"/>
            <color indexed="81"/>
            <rFont val="Tahoma"/>
            <family val="2"/>
          </rPr>
          <t>Make sure the method you select matches what is required in the Scope of Work.  If the analysis you need is not in this section, list in Section 21.  A quote from the laboratory will be needed for rates in Section 21.</t>
        </r>
      </text>
    </comment>
    <comment ref="J174" authorId="0" shapeId="0" xr:uid="{453CA83A-3DA4-45A3-80E8-2D05D2BBE344}">
      <text>
        <r>
          <rPr>
            <b/>
            <sz val="9"/>
            <color indexed="81"/>
            <rFont val="Tahoma"/>
            <family val="2"/>
          </rPr>
          <t>Make sure the method you select matches what is required in the Scope of Work.  If the analysis you need is not in this section, list in Section 21.  A quote from the laboratory will be needed for rates in Section 21.</t>
        </r>
      </text>
    </comment>
    <comment ref="J175" authorId="0" shapeId="0" xr:uid="{6E0B139D-0198-4019-BFAE-74A399A67AC3}">
      <text>
        <r>
          <rPr>
            <b/>
            <sz val="9"/>
            <color indexed="81"/>
            <rFont val="Tahoma"/>
            <family val="2"/>
          </rPr>
          <t>Make sure the method you select matches what is required in the Scope of Work.  If the analysis you need is not in this section, list in Section 21.  A quote from the laboratory will be needed for rates in Section 21.</t>
        </r>
      </text>
    </comment>
    <comment ref="J224" authorId="0" shapeId="0" xr:uid="{747E8044-7BDB-4BE9-97C9-076967B4F1EE}">
      <text>
        <r>
          <rPr>
            <b/>
            <sz val="9"/>
            <color indexed="81"/>
            <rFont val="Tahoma"/>
            <family val="2"/>
          </rPr>
          <t xml:space="preserve">Used for drill cuttings.  Assume 1 drum per 10 feet of drilling.
</t>
        </r>
      </text>
    </comment>
    <comment ref="J231" authorId="0" shapeId="0" xr:uid="{7C7CDF92-D98A-42B0-8E64-792315156F32}">
      <text>
        <r>
          <rPr>
            <b/>
            <sz val="9"/>
            <color indexed="81"/>
            <rFont val="Tahoma"/>
            <family val="2"/>
          </rPr>
          <t xml:space="preserve">Used for development/purge water if it cannot be spread on an impervious surface.  Assume 1 drum per 5 wells for development, and 1 drum per 10-15 wells for typical groundwater sampling.
</t>
        </r>
      </text>
    </comment>
    <comment ref="K379" authorId="0" shapeId="0" xr:uid="{6295956D-42FC-4DC3-904D-79F2054940A2}">
      <text>
        <r>
          <rPr>
            <b/>
            <sz val="9"/>
            <color indexed="81"/>
            <rFont val="Tahoma"/>
            <family val="2"/>
          </rPr>
          <t>Generally used for the TSAR report or any other final or comprehensive site assessment.</t>
        </r>
      </text>
    </comment>
    <comment ref="K380" authorId="0" shapeId="0" xr:uid="{877CDCC7-149E-4DF7-880D-12566FE01658}">
      <text>
        <r>
          <rPr>
            <b/>
            <sz val="9"/>
            <color indexed="81"/>
            <rFont val="Tahoma"/>
            <family val="2"/>
          </rPr>
          <t>Used for supplemental site assessment.  For example, performing a round of groundwater sampling for a baseline, or installing a small number of step-out borings/monitoring wells with soil and groundwater sampling following a TSAR.</t>
        </r>
      </text>
    </comment>
    <comment ref="J404" authorId="0" shapeId="0" xr:uid="{4FEC1B6A-D23D-4251-B3D5-3F265181A012}">
      <text>
        <r>
          <rPr>
            <b/>
            <sz val="9"/>
            <color indexed="81"/>
            <rFont val="Tahoma"/>
            <family val="2"/>
          </rPr>
          <t>If you are planning on having multiple field tasks with contingent field work, the interim tasks should include this report.  The report should document field work completed and include recommendations for the next field task.</t>
        </r>
      </text>
    </comment>
    <comment ref="I411" authorId="0" shapeId="0" xr:uid="{350AAF0D-FBAB-4ECE-B4F7-255B478FE3F2}">
      <text>
        <r>
          <rPr>
            <b/>
            <sz val="9"/>
            <color indexed="81"/>
            <rFont val="Tahoma"/>
            <family val="2"/>
          </rPr>
          <t>One unit allowed for each the ATC and the driller if a Pre Drilling Meeting is required.</t>
        </r>
      </text>
    </comment>
    <comment ref="I413" authorId="0" shapeId="0" xr:uid="{BBEB890F-2EB4-4699-83C2-32CB7CFD2C93}">
      <text>
        <r>
          <rPr>
            <b/>
            <sz val="9"/>
            <color indexed="81"/>
            <rFont val="Tahoma"/>
            <family val="2"/>
          </rPr>
          <t>One unit allowed for each the ATC and the driller if a Pre Drilling Meeting is required.</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Bayliss, Christopher J.</author>
  </authors>
  <commentList>
    <comment ref="I7" authorId="0" shapeId="0" xr:uid="{4821BA25-5AF0-4BA2-8FC4-300C827479EC}">
      <text>
        <r>
          <rPr>
            <b/>
            <sz val="9"/>
            <color indexed="81"/>
            <rFont val="Tahoma"/>
            <family val="2"/>
          </rPr>
          <t>OFFICE ACTIVITIES</t>
        </r>
      </text>
    </comment>
    <comment ref="J7" authorId="0" shapeId="0" xr:uid="{7B70EC38-9CEF-4C0B-BCAB-16AC373406BC}">
      <text>
        <r>
          <rPr>
            <b/>
            <sz val="9"/>
            <color indexed="81"/>
            <rFont val="Tahoma"/>
            <family val="2"/>
          </rPr>
          <t>FREE PRODUCT RECOVERY FIELD ACTIVITIES</t>
        </r>
      </text>
    </comment>
    <comment ref="I9" authorId="0" shapeId="0" xr:uid="{EF906184-EB2E-4829-A21F-10C3CF0E8697}">
      <text>
        <r>
          <rPr>
            <b/>
            <sz val="9"/>
            <color indexed="81"/>
            <rFont val="Tahoma"/>
            <family val="2"/>
          </rPr>
          <t>Use this item if the contractor will be new to the site.  Direct Assign ATCs do not get this pay item.</t>
        </r>
      </text>
    </comment>
    <comment ref="I10" authorId="0" shapeId="0" xr:uid="{4CA9A8BC-A6F6-49C4-B391-11B2AAE52C30}">
      <text>
        <r>
          <rPr>
            <b/>
            <sz val="9"/>
            <color indexed="81"/>
            <rFont val="Tahoma"/>
            <family val="2"/>
          </rPr>
          <t>Use this item if the contractor will be new to the site.  Direct Assign ATCs do not get this pay item.</t>
        </r>
      </text>
    </comment>
    <comment ref="I11" authorId="0" shapeId="0" xr:uid="{BD36227B-236B-4CA4-BCAC-36C35A2BB4D7}">
      <text>
        <r>
          <rPr>
            <b/>
            <sz val="9"/>
            <color indexed="81"/>
            <rFont val="Tahoma"/>
            <family val="2"/>
          </rPr>
          <t>Use this item for Direct Assign work scopes for continuing work.</t>
        </r>
      </text>
    </comment>
    <comment ref="J13" authorId="0" shapeId="0" xr:uid="{BD3B88AF-25EC-4047-8B7B-0C43969067F8}">
      <text>
        <r>
          <rPr>
            <b/>
            <sz val="9"/>
            <color indexed="81"/>
            <rFont val="Tahoma"/>
            <family val="2"/>
          </rPr>
          <t>Typically used for installing monitor wells, unit rate with number of units equal to estimated/quoted costs.  A good default is $300.</t>
        </r>
      </text>
    </comment>
    <comment ref="I14" authorId="0" shapeId="0" xr:uid="{280ABF79-B0E3-4669-B95E-7F806EDFD2C0}">
      <text>
        <r>
          <rPr>
            <b/>
            <sz val="9"/>
            <color indexed="81"/>
            <rFont val="Tahoma"/>
            <family val="2"/>
          </rPr>
          <t>Used for any off-site properties where work will be performed, or for ROW permits (permit fees should use pay item 1-4, and Maintenance of Traffic equipment should be included in pay item 2-5).</t>
        </r>
      </text>
    </comment>
    <comment ref="J16" authorId="0" shapeId="0" xr:uid="{AD3F6FE4-3923-42EC-9960-A47044D0864D}">
      <text>
        <r>
          <rPr>
            <b/>
            <sz val="9"/>
            <color indexed="81"/>
            <rFont val="Tahoma"/>
            <family val="2"/>
          </rPr>
          <t>This cell will be locked and automatically calculate from the reimbursable items.  Check to be sure it has a cost if you have reimbursable items.</t>
        </r>
      </text>
    </comment>
    <comment ref="J22" authorId="0" shapeId="0" xr:uid="{7C1CF52B-46C7-46FD-80F2-A3A008419797}">
      <text>
        <r>
          <rPr>
            <b/>
            <sz val="9"/>
            <color indexed="81"/>
            <rFont val="Tahoma"/>
            <family val="2"/>
          </rPr>
          <t>Used for oversight if performing vacuum extraction to remove product.</t>
        </r>
      </text>
    </comment>
    <comment ref="I25" authorId="0" shapeId="0" xr:uid="{23442228-320A-4F87-8C3C-7343D3CE7B55}">
      <text>
        <r>
          <rPr>
            <b/>
            <sz val="9"/>
            <color indexed="81"/>
            <rFont val="Tahoma"/>
            <family val="2"/>
          </rPr>
          <t>If a pre-drilling meeting is required, one mobilization for driller, one mobilization for ATC.</t>
        </r>
      </text>
    </comment>
    <comment ref="J25" authorId="0" shapeId="0" xr:uid="{CFEFD852-3F59-440E-9EEF-1B0CF71C586B}">
      <text>
        <r>
          <rPr>
            <b/>
            <sz val="9"/>
            <color indexed="81"/>
            <rFont val="Tahoma"/>
            <family val="2"/>
          </rPr>
          <t xml:space="preserve">Contractor is typically allowed one mobilization per week, unless they are performing two different tasks (well install and groundwater sampling), that are separated by at least a day.  One mobilization per vehicle (typically 1 vehicle). </t>
        </r>
      </text>
    </comment>
    <comment ref="J28" authorId="0" shapeId="0" xr:uid="{090248A9-E466-4F08-8D67-45EC7078245F}">
      <text>
        <r>
          <rPr>
            <b/>
            <sz val="9"/>
            <color indexed="81"/>
            <rFont val="Tahoma"/>
            <family val="2"/>
          </rPr>
          <t>Mobilization for drilling is allowed once per week.</t>
        </r>
      </text>
    </comment>
    <comment ref="J29" authorId="0" shapeId="0" xr:uid="{BE98802F-208A-4A2F-A81C-2CB65078CEF7}">
      <text>
        <r>
          <rPr>
            <b/>
            <sz val="9"/>
            <color indexed="81"/>
            <rFont val="Tahoma"/>
            <family val="2"/>
          </rPr>
          <t>Mobilization for drilling is allowed once per week.</t>
        </r>
      </text>
    </comment>
    <comment ref="J36" authorId="0" shapeId="0" xr:uid="{3FF6E627-2691-4EA9-9D15-F1140AAA1456}">
      <text>
        <r>
          <rPr>
            <b/>
            <sz val="9"/>
            <color indexed="81"/>
            <rFont val="Tahoma"/>
            <family val="2"/>
          </rPr>
          <t>This pay item includes the total depth where soil sampling is performed and clearing the top of the borehole by hand (no additional hand augering item to clear the first five feet).  Costs are in addition to advancing the boring by HSA or sonic boring.  Costs for top footage sampled by hand are also included.</t>
        </r>
      </text>
    </comment>
    <comment ref="J37" authorId="0" shapeId="0" xr:uid="{734A3D87-7456-4A19-A6A1-7291C6B435BA}">
      <text>
        <r>
          <rPr>
            <b/>
            <sz val="9"/>
            <color indexed="81"/>
            <rFont val="Tahoma"/>
            <family val="2"/>
          </rPr>
          <t>This pay item includes the total depth where soil sampling is performed and clearing the top of the borehole by hand (no additional hand augering item to clear the first five feet).  Costs are in addition to advancing the boring by HSA or sonic boring.  Costs for top footage sampled by hand are also included.</t>
        </r>
      </text>
    </comment>
    <comment ref="J38" authorId="0" shapeId="0" xr:uid="{0F2F24C4-4A0C-4C10-BFF2-A7612C23DE22}">
      <text>
        <r>
          <rPr>
            <b/>
            <sz val="9"/>
            <color indexed="81"/>
            <rFont val="Tahoma"/>
            <family val="2"/>
          </rPr>
          <t>This pay item includes the total depth where soil sampling is performed and clearing the top of the borehole by hand (no additional hand augering item to clear the first five feet).  Costs are in addition to advancing the boring by HSA or sonic boring.  Costs for top footage sampled by hand are also included.</t>
        </r>
      </text>
    </comment>
    <comment ref="J39" authorId="0" shapeId="0" xr:uid="{FAF40728-D434-4ACD-A0B1-836C1302B567}">
      <text>
        <r>
          <rPr>
            <b/>
            <sz val="9"/>
            <color indexed="81"/>
            <rFont val="Tahoma"/>
            <family val="2"/>
          </rPr>
          <t>This pay item includes the total depth where soil sampling is performed and clearing the top of the borehole by hand (no additional hand augering item to clear the first five feet).  Costs are in addition to advancing the boring by HSA or sonic boring.  Costs for top footage sampled by hand are also included.</t>
        </r>
      </text>
    </comment>
    <comment ref="J40" authorId="0" shapeId="0" xr:uid="{0025D77C-7942-440D-A6DC-AA2BD0B9CBAC}">
      <text>
        <r>
          <rPr>
            <b/>
            <sz val="9"/>
            <color indexed="81"/>
            <rFont val="Tahoma"/>
            <family val="2"/>
          </rPr>
          <t>Used if the depth of the soil boring 10 feet BLS or less.  If hand auger is required for depths greater than 10 feet BLS, a section 21 quote is required.</t>
        </r>
      </text>
    </comment>
    <comment ref="J41" authorId="0" shapeId="0" xr:uid="{B14D14B8-B78E-4C5C-91C1-15FC536590A1}">
      <text>
        <r>
          <rPr>
            <b/>
            <sz val="9"/>
            <color indexed="81"/>
            <rFont val="Tahoma"/>
            <family val="2"/>
          </rPr>
          <t>A full day is defined here as 10 hours. The default expectation is to achieve a minimum of 140-190 feet of probe rod advancement per day unless exceptions based on project specific conditions are approved in advance by the Petroleum Restoration Program Site Manager.
The item is not prorated, but they cannot do a half day of work on two seperate days and claim two days of DPT.
Includes groundwater sampling and using an HSA attachment to advance boreholes for monitoring wells with a combo rig.</t>
        </r>
      </text>
    </comment>
    <comment ref="J43" authorId="0" shapeId="0" xr:uid="{770B7526-BA1F-4D80-AD7C-42AF79F98091}">
      <text>
        <r>
          <rPr>
            <b/>
            <sz val="9"/>
            <color indexed="81"/>
            <rFont val="Tahoma"/>
            <family val="2"/>
          </rPr>
          <t>Typically used for mud rotary or hollow stem auger drilling.</t>
        </r>
      </text>
    </comment>
    <comment ref="J44" authorId="0" shapeId="0" xr:uid="{095CB337-3EF2-4621-829B-BFDC3B4CCF6B}">
      <text>
        <r>
          <rPr>
            <b/>
            <sz val="9"/>
            <color indexed="81"/>
            <rFont val="Tahoma"/>
            <family val="2"/>
          </rPr>
          <t>Typically used for mud rotary or hollow stem auger drilling.</t>
        </r>
      </text>
    </comment>
    <comment ref="J45" authorId="0" shapeId="0" xr:uid="{F25E152E-A4E7-42CA-A4D0-05A3BCFEA788}">
      <text>
        <r>
          <rPr>
            <b/>
            <sz val="9"/>
            <color indexed="81"/>
            <rFont val="Tahoma"/>
            <family val="2"/>
          </rPr>
          <t>Typically used for mud rotary or hollow stem auger drilling.</t>
        </r>
      </text>
    </comment>
    <comment ref="J46" authorId="0" shapeId="0" xr:uid="{6D772FB4-685D-47A0-A081-2E1900C1D177}">
      <text>
        <r>
          <rPr>
            <b/>
            <sz val="9"/>
            <color indexed="81"/>
            <rFont val="Tahoma"/>
            <family val="2"/>
          </rPr>
          <t>Used to install 2-inch diameter wells (typically 8-inch outer diameter augers).</t>
        </r>
      </text>
    </comment>
    <comment ref="J47" authorId="0" shapeId="0" xr:uid="{C9F2E4BF-D507-4030-9B46-2E57AD6C7794}">
      <text>
        <r>
          <rPr>
            <b/>
            <sz val="9"/>
            <color indexed="81"/>
            <rFont val="Tahoma"/>
            <family val="2"/>
          </rPr>
          <t>Used to install 2-inch diameter wells (typically 8-inch outer diameter augers).</t>
        </r>
      </text>
    </comment>
    <comment ref="J48" authorId="0" shapeId="0" xr:uid="{3E6E56F0-233A-40E2-9BB2-C4BFFB194625}">
      <text>
        <r>
          <rPr>
            <b/>
            <sz val="9"/>
            <color indexed="81"/>
            <rFont val="Tahoma"/>
            <family val="2"/>
          </rPr>
          <t>Used to install 2-inch diameter wells (typically 8-inch outer diameter augers).</t>
        </r>
      </text>
    </comment>
    <comment ref="J49" authorId="0" shapeId="0" xr:uid="{A702AB61-ABB0-45CC-97D8-BAC928F88750}">
      <text>
        <r>
          <rPr>
            <b/>
            <sz val="9"/>
            <color indexed="81"/>
            <rFont val="Tahoma"/>
            <family val="2"/>
          </rPr>
          <t>Used to install 4-inch and larger wells (typically 12-inch outer diameter augers).</t>
        </r>
      </text>
    </comment>
    <comment ref="J50" authorId="0" shapeId="0" xr:uid="{6DAA50C1-B028-4252-8858-40A7C18A56B0}">
      <text>
        <r>
          <rPr>
            <b/>
            <sz val="9"/>
            <color indexed="81"/>
            <rFont val="Tahoma"/>
            <family val="2"/>
          </rPr>
          <t>Used to install 4-inch and larger wells (typically 12-inch outer diameter augers).</t>
        </r>
      </text>
    </comment>
    <comment ref="J51" authorId="0" shapeId="0" xr:uid="{8E062930-76DC-4F0A-BDF9-122E1F507300}">
      <text>
        <r>
          <rPr>
            <b/>
            <sz val="9"/>
            <color indexed="81"/>
            <rFont val="Tahoma"/>
            <family val="2"/>
          </rPr>
          <t>Used to install 4-inch and larger wells (typically 12-inch outer diameter augers).</t>
        </r>
      </text>
    </comment>
    <comment ref="J52" authorId="0" shapeId="0" xr:uid="{A5C05230-C51B-44C3-8979-19E10B371AE7}">
      <text>
        <r>
          <rPr>
            <b/>
            <sz val="9"/>
            <color indexed="81"/>
            <rFont val="Tahoma"/>
            <family val="2"/>
          </rPr>
          <t>Typically used to install 2-inch diameter monitoring wells.</t>
        </r>
      </text>
    </comment>
    <comment ref="J53" authorId="0" shapeId="0" xr:uid="{D6AF009F-B2C8-4445-95A8-8F820B340E84}">
      <text>
        <r>
          <rPr>
            <b/>
            <sz val="9"/>
            <color indexed="81"/>
            <rFont val="Tahoma"/>
            <family val="2"/>
          </rPr>
          <t>Typically used to install 2-inch diameter monitoring wells.</t>
        </r>
      </text>
    </comment>
    <comment ref="J54" authorId="0" shapeId="0" xr:uid="{26102157-DF1A-4216-ACB3-DE216B4CA96E}">
      <text>
        <r>
          <rPr>
            <b/>
            <sz val="9"/>
            <color indexed="81"/>
            <rFont val="Tahoma"/>
            <family val="2"/>
          </rPr>
          <t>Typically used to install 2-inch diameter monitoring wells.</t>
        </r>
      </text>
    </comment>
    <comment ref="J55" authorId="0" shapeId="0" xr:uid="{2A15D276-AEBA-422E-B495-198EB82E5F5B}">
      <text>
        <r>
          <rPr>
            <b/>
            <sz val="9"/>
            <color indexed="81"/>
            <rFont val="Tahoma"/>
            <family val="2"/>
          </rPr>
          <t>Typically used to install 2” diameter wells, 4” diameter wells and temporary outer casing for a 2” diameter well</t>
        </r>
      </text>
    </comment>
    <comment ref="J56" authorId="0" shapeId="0" xr:uid="{0C465EF2-C980-498A-90BB-8295E18B97CE}">
      <text>
        <r>
          <rPr>
            <b/>
            <sz val="9"/>
            <color indexed="81"/>
            <rFont val="Tahoma"/>
            <family val="2"/>
          </rPr>
          <t>Typically used to install 2” diameter wells, 4” diameter wells and temporary outer casing for a 2” diameter well</t>
        </r>
      </text>
    </comment>
    <comment ref="J57" authorId="0" shapeId="0" xr:uid="{019F0EC6-792C-47D8-A54C-56BE3CF3C038}">
      <text>
        <r>
          <rPr>
            <b/>
            <sz val="9"/>
            <color indexed="81"/>
            <rFont val="Tahoma"/>
            <family val="2"/>
          </rPr>
          <t>Typically used to install 2” diameter wells, 4” diameter wells and temporary outer casing for a 2” diameter well</t>
        </r>
      </text>
    </comment>
    <comment ref="J58" authorId="0" shapeId="0" xr:uid="{5CE48E33-2E64-4B05-AEEB-03BBA430B59E}">
      <text>
        <r>
          <rPr>
            <b/>
            <sz val="9"/>
            <color indexed="81"/>
            <rFont val="Tahoma"/>
            <family val="2"/>
          </rPr>
          <t>Typically used to install a 6-inch diameter well, for temporary outer casing on a 4-inch deep well, or if a second temporary outer casing is required.</t>
        </r>
      </text>
    </comment>
    <comment ref="J59" authorId="0" shapeId="0" xr:uid="{24E9C5D3-2C05-40A2-AE77-847B3F7CD5EA}">
      <text>
        <r>
          <rPr>
            <b/>
            <sz val="9"/>
            <color indexed="81"/>
            <rFont val="Tahoma"/>
            <family val="2"/>
          </rPr>
          <t>Typically used to install a 6-inch diameter well, for temporary outer casing on a 4-inch deep well, or if a second temporary outer casing is required.</t>
        </r>
      </text>
    </comment>
    <comment ref="J60" authorId="0" shapeId="0" xr:uid="{D8AD8932-4378-4423-B4DA-6EFDA2B151A8}">
      <text>
        <r>
          <rPr>
            <b/>
            <sz val="9"/>
            <color indexed="81"/>
            <rFont val="Tahoma"/>
            <family val="2"/>
          </rPr>
          <t>Typically used to install a 6-inch diameter well, for temporary outer casing on a 4-inch deep well, or if a second temporary outer casing is required.</t>
        </r>
      </text>
    </comment>
    <comment ref="J62" authorId="0" shapeId="0" xr:uid="{F90F9AAB-0200-498E-AD49-7DB0976BD7D0}">
      <text>
        <r>
          <rPr>
            <b/>
            <sz val="9"/>
            <color indexed="81"/>
            <rFont val="Tahoma"/>
            <family val="2"/>
          </rPr>
          <t xml:space="preserve">Well installation items based on well diameter.  This is in addition to the boring items in Section 4.  Well installation includes the standard 8-inch and 12-inch manholes and concrete well pad.
</t>
        </r>
      </text>
    </comment>
    <comment ref="J63" authorId="0" shapeId="0" xr:uid="{38D10164-685C-46B6-8D7C-0FB54353FA3D}">
      <text>
        <r>
          <rPr>
            <b/>
            <sz val="9"/>
            <color indexed="81"/>
            <rFont val="Tahoma"/>
            <family val="2"/>
          </rPr>
          <t xml:space="preserve">Well installation items based on well diameter.  This is in addition to the boring items in Section 4.  Well installation includes the standard 8-inch and 12-inch manholes and concrete well pad.
</t>
        </r>
      </text>
    </comment>
    <comment ref="J65" authorId="0" shapeId="0" xr:uid="{9C6DF45A-B8CE-44D8-ACE0-BE6CCC008C1C}">
      <text>
        <r>
          <rPr>
            <b/>
            <sz val="9"/>
            <color indexed="81"/>
            <rFont val="Tahoma"/>
            <family val="2"/>
          </rPr>
          <t xml:space="preserve">Well installation items based on well diameter.  This is in addition to the boring items in Section 4.  Well installation includes the standard 8-inch and 12-inch manholes and concrete well pad.
</t>
        </r>
      </text>
    </comment>
    <comment ref="J67" authorId="0" shapeId="0" xr:uid="{113F1C99-A1C7-4AD3-A846-1A3844BEFC01}">
      <text>
        <r>
          <rPr>
            <b/>
            <sz val="9"/>
            <color indexed="81"/>
            <rFont val="Tahoma"/>
            <family val="2"/>
          </rPr>
          <t xml:space="preserve">Well installation items based on well diameter.  This is in addition to the boring items in Section 4.  Well installation includes the standard 8-inch and 12-inch manholes and concrete well pad.
</t>
        </r>
      </text>
    </comment>
    <comment ref="J68" authorId="0" shapeId="0" xr:uid="{8CB3377B-DB41-4971-91C7-F826A4351730}">
      <text>
        <r>
          <rPr>
            <b/>
            <sz val="9"/>
            <color indexed="81"/>
            <rFont val="Tahoma"/>
            <family val="2"/>
          </rPr>
          <t xml:space="preserve">Well installation items based on well diameter.  This is in addition to the boring items in Section 4.  Well installation includes the standard 8-inch and 12-inch manholes and concrete well pad.
</t>
        </r>
      </text>
    </comment>
    <comment ref="J69" authorId="0" shapeId="0" xr:uid="{FC5D7618-CB48-45C6-A8E3-D55F5708997A}">
      <text>
        <r>
          <rPr>
            <b/>
            <sz val="9"/>
            <color indexed="81"/>
            <rFont val="Tahoma"/>
            <family val="2"/>
          </rPr>
          <t xml:space="preserve">Well installation items based on well diameter.  This is in addition to the boring items in Section 4.  Well installation includes the standard 8-inch and 12-inch manholes and concrete well pad.
</t>
        </r>
      </text>
    </comment>
    <comment ref="J70" authorId="0" shapeId="0" xr:uid="{595FB228-1B1B-46A4-9CEA-A98F409DF61D}">
      <text>
        <r>
          <rPr>
            <b/>
            <sz val="9"/>
            <color indexed="81"/>
            <rFont val="Tahoma"/>
            <family val="2"/>
          </rPr>
          <t xml:space="preserve">Well installation items based on well diameter.  This is in addition to the boring items in Section 4.  Well installation includes the standard 8-inch and 12-inch manholes and concrete well pad.
</t>
        </r>
      </text>
    </comment>
    <comment ref="J71" authorId="0" shapeId="0" xr:uid="{F1A4B81A-68C9-49A3-89FF-2ADCE1F8F673}">
      <text>
        <r>
          <rPr>
            <b/>
            <sz val="9"/>
            <color indexed="81"/>
            <rFont val="Tahoma"/>
            <family val="2"/>
          </rPr>
          <t xml:space="preserve">Well installation items based on well diameter.  This is in addition to the boring items in Section 4.  Well installation includes the standard 8-inch and 12-inch manholes and concrete well pad.
</t>
        </r>
      </text>
    </comment>
    <comment ref="J72" authorId="0" shapeId="0" xr:uid="{84917349-10EA-4859-9777-FA83957EC132}">
      <text>
        <r>
          <rPr>
            <b/>
            <sz val="9"/>
            <color indexed="81"/>
            <rFont val="Tahoma"/>
            <family val="2"/>
          </rPr>
          <t xml:space="preserve">Well installation items based on well diameter.  This is in addition to the boring items in Section 4.  Well installation includes the standard 8-inch and 12-inch manholes and concrete well pad.
</t>
        </r>
      </text>
    </comment>
    <comment ref="J73" authorId="0" shapeId="0" xr:uid="{6F0AFEC6-CB5F-4020-ACE5-095DB4F7BDCE}">
      <text>
        <r>
          <rPr>
            <b/>
            <sz val="9"/>
            <color indexed="81"/>
            <rFont val="Tahoma"/>
            <family val="2"/>
          </rPr>
          <t>Check with your professional before using well screen &gt;20 feet.</t>
        </r>
      </text>
    </comment>
    <comment ref="J74" authorId="0" shapeId="0" xr:uid="{03BEC711-A443-4BB6-9C9A-C34EC2E9A106}">
      <text>
        <r>
          <rPr>
            <b/>
            <sz val="9"/>
            <color indexed="81"/>
            <rFont val="Tahoma"/>
            <family val="2"/>
          </rPr>
          <t>Check with your professional before using well screen &gt;20 feet.</t>
        </r>
      </text>
    </comment>
    <comment ref="J75" authorId="0" shapeId="0" xr:uid="{88C47886-473C-47C7-8360-8B026117C84F}">
      <text>
        <r>
          <rPr>
            <b/>
            <sz val="9"/>
            <color indexed="81"/>
            <rFont val="Tahoma"/>
            <family val="2"/>
          </rPr>
          <t>Check with your professional before using well screen &gt;20 feet.</t>
        </r>
      </text>
    </comment>
    <comment ref="J76" authorId="0" shapeId="0" xr:uid="{94196BAB-AB59-43F7-80B6-44037F23F28D}">
      <text>
        <r>
          <rPr>
            <b/>
            <sz val="9"/>
            <color indexed="81"/>
            <rFont val="Tahoma"/>
            <family val="2"/>
          </rPr>
          <t>Check with your professional before using well screen &gt;20 feet.</t>
        </r>
      </text>
    </comment>
    <comment ref="J77" authorId="0" shapeId="0" xr:uid="{44EE098C-3FB3-4F09-845D-E4E1B2BBE7B7}">
      <text>
        <r>
          <rPr>
            <b/>
            <sz val="9"/>
            <color indexed="81"/>
            <rFont val="Tahoma"/>
            <family val="2"/>
          </rPr>
          <t>Only used for stick-up wells and pads (area prone to surface flooding, or with dense vegetation).</t>
        </r>
      </text>
    </comment>
    <comment ref="J78" authorId="0" shapeId="0" xr:uid="{08397F2D-E7FD-46F9-A73F-3FDD76E991FE}">
      <text>
        <r>
          <rPr>
            <b/>
            <sz val="9"/>
            <color indexed="81"/>
            <rFont val="Tahoma"/>
            <family val="2"/>
          </rPr>
          <t>Only used if you are installing the 2-foot/4-foot square vaults (typically used for injection wells or other treatment wells with piping/fittings at the wellhead).  Not for standard manholes.</t>
        </r>
      </text>
    </comment>
    <comment ref="J79" authorId="0" shapeId="0" xr:uid="{09CBCC09-5051-41D7-A4B8-346B4303AEC5}">
      <text>
        <r>
          <rPr>
            <b/>
            <sz val="9"/>
            <color indexed="81"/>
            <rFont val="Tahoma"/>
            <family val="2"/>
          </rPr>
          <t>Only used if you are installing the 2-foot/4-foot square vaults (typically used for injection wells or other treatment wells with piping/fittings at the wellhead).  Not for standard manholes.</t>
        </r>
      </text>
    </comment>
    <comment ref="J80" authorId="0" shapeId="0" xr:uid="{331B804D-2314-493A-87D9-E7861286B65C}">
      <text>
        <r>
          <rPr>
            <b/>
            <sz val="9"/>
            <color indexed="81"/>
            <rFont val="Tahoma"/>
            <family val="2"/>
          </rPr>
          <t xml:space="preserve">Used if an existing well is silted up or required overpurging.
</t>
        </r>
      </text>
    </comment>
    <comment ref="J81" authorId="0" shapeId="0" xr:uid="{1B8D575F-BB53-481D-8F78-4053251F32F7}">
      <text>
        <r>
          <rPr>
            <b/>
            <sz val="9"/>
            <color indexed="81"/>
            <rFont val="Tahoma"/>
            <family val="2"/>
          </rPr>
          <t>Used for removal and disposal of well pad and manhole based on diameter, and reinstallation of well pad and manhole, without well abandonment.</t>
        </r>
      </text>
    </comment>
    <comment ref="J82" authorId="0" shapeId="0" xr:uid="{F4F48227-1991-4C92-8DA9-3DC24C8C3B3A}">
      <text>
        <r>
          <rPr>
            <b/>
            <sz val="9"/>
            <color indexed="81"/>
            <rFont val="Tahoma"/>
            <family val="2"/>
          </rPr>
          <t>Used for removal and disposal of well pad and manhole based on diameter, and reinstallation of well pad and manhole, without well abandonment.</t>
        </r>
      </text>
    </comment>
    <comment ref="J83" authorId="0" shapeId="0" xr:uid="{826BB699-3A3E-4BEE-A380-8301B45B06E9}">
      <text>
        <r>
          <rPr>
            <b/>
            <sz val="9"/>
            <color indexed="81"/>
            <rFont val="Tahoma"/>
            <family val="2"/>
          </rPr>
          <t>Used for pre-pack monitor wells, if a well needs to be installed with DPT due to access restrictions.</t>
        </r>
      </text>
    </comment>
    <comment ref="J85" authorId="0" shapeId="0" xr:uid="{77E24AF0-413E-43EC-B01F-6FD9C88BF596}">
      <text>
        <r>
          <rPr>
            <b/>
            <sz val="9"/>
            <color indexed="81"/>
            <rFont val="Tahoma"/>
            <family val="2"/>
          </rPr>
          <t xml:space="preserve">Use for grouting the monitoring wells to the surface and removing the well pads and manholes.
</t>
        </r>
      </text>
    </comment>
    <comment ref="J86" authorId="0" shapeId="0" xr:uid="{C8FA8844-5D1E-4FDA-93E7-9A64F158934D}">
      <text>
        <r>
          <rPr>
            <b/>
            <sz val="9"/>
            <color indexed="81"/>
            <rFont val="Tahoma"/>
            <family val="2"/>
          </rPr>
          <t xml:space="preserve">Use for grouting the monitoring wells to the surface and removing the well pads and manholes.
</t>
        </r>
      </text>
    </comment>
    <comment ref="J87" authorId="0" shapeId="0" xr:uid="{C42AA664-A38C-4547-89B5-C88A726BF46D}">
      <text>
        <r>
          <rPr>
            <b/>
            <sz val="9"/>
            <color indexed="81"/>
            <rFont val="Tahoma"/>
            <family val="2"/>
          </rPr>
          <t xml:space="preserve">Use for grouting the monitoring wells to the surface and removing the well pads and manholes.
</t>
        </r>
      </text>
    </comment>
    <comment ref="J88" authorId="0" shapeId="0" xr:uid="{DDC104B1-5169-4252-A1F5-45B61E867176}">
      <text>
        <r>
          <rPr>
            <b/>
            <sz val="9"/>
            <color indexed="81"/>
            <rFont val="Tahoma"/>
            <family val="2"/>
          </rPr>
          <t xml:space="preserve">Use for grouting the monitoring wells to the surface and removing the well pads and manholes.
</t>
        </r>
      </text>
    </comment>
    <comment ref="J89" authorId="0" shapeId="0" xr:uid="{8C297A4E-62C2-4031-BCFF-07C7CFA8A6DE}">
      <text>
        <r>
          <rPr>
            <b/>
            <sz val="9"/>
            <color indexed="81"/>
            <rFont val="Tahoma"/>
            <family val="2"/>
          </rPr>
          <t>Only used if you are removing the 2-foot/4-foot square vaults (typically used for injection wells or other treatment wells with piping/fittings at the wellhead).  Not for standard manholes.</t>
        </r>
      </text>
    </comment>
    <comment ref="J90" authorId="0" shapeId="0" xr:uid="{82687047-EA29-4F4B-BFF9-806C6B581E2B}">
      <text>
        <r>
          <rPr>
            <b/>
            <sz val="9"/>
            <color indexed="81"/>
            <rFont val="Tahoma"/>
            <family val="2"/>
          </rPr>
          <t>Only used if you are removing the 2-foot/4-foot square vaults (typically used for injection wells or other treatment wells with piping/fittings at the wellhead).  Not for standard manholes.</t>
        </r>
      </text>
    </comment>
    <comment ref="J91" authorId="0" shapeId="0" xr:uid="{AB908E99-80AF-4FF9-908A-B5420A8C17A2}">
      <text>
        <r>
          <rPr>
            <b/>
            <sz val="9"/>
            <color indexed="81"/>
            <rFont val="Tahoma"/>
            <family val="2"/>
          </rPr>
          <t>Used for removal and disposal of well pad and manhole, and restoration of surface cover to match surrounding conditions, without well abandonment.</t>
        </r>
      </text>
    </comment>
    <comment ref="J93" authorId="0" shapeId="0" xr:uid="{65F4E30A-2A63-451E-A2DB-A09D690686B3}">
      <text>
        <r>
          <rPr>
            <b/>
            <sz val="9"/>
            <color indexed="81"/>
            <rFont val="Tahoma"/>
            <family val="2"/>
          </rPr>
          <t>Used for Monitor Well Sampling.</t>
        </r>
      </text>
    </comment>
    <comment ref="J94" authorId="0" shapeId="0" xr:uid="{AF8AB343-AECB-4889-A694-F8B662BF6FAC}">
      <text>
        <r>
          <rPr>
            <b/>
            <sz val="9"/>
            <color indexed="81"/>
            <rFont val="Tahoma"/>
            <family val="2"/>
          </rPr>
          <t>Used for Monitor Well Sampling.</t>
        </r>
      </text>
    </comment>
    <comment ref="J95" authorId="0" shapeId="0" xr:uid="{A8112574-5F9E-4288-9271-63094E0C73AF}">
      <text>
        <r>
          <rPr>
            <b/>
            <sz val="9"/>
            <color indexed="81"/>
            <rFont val="Tahoma"/>
            <family val="2"/>
          </rPr>
          <t>Used for sampling potable/irrigation wells.</t>
        </r>
      </text>
    </comment>
    <comment ref="J96" authorId="0" shapeId="0" xr:uid="{F1EBAC5D-B20F-41BB-B1B3-A9E9A935D0ED}">
      <text>
        <r>
          <rPr>
            <b/>
            <sz val="9"/>
            <color indexed="81"/>
            <rFont val="Tahoma"/>
            <family val="2"/>
          </rPr>
          <t xml:space="preserve">Other Water Sampling - surface water, tap water, remediation system influent/effluent
</t>
        </r>
      </text>
    </comment>
    <comment ref="J97" authorId="0" shapeId="0" xr:uid="{BE72C075-AD0E-4D77-B735-5DA49E453CC5}">
      <text>
        <r>
          <rPr>
            <b/>
            <sz val="9"/>
            <color indexed="81"/>
            <rFont val="Tahoma"/>
            <family val="2"/>
          </rPr>
          <t>If free product sample is required for disposal/fingerprinting.</t>
        </r>
      </text>
    </comment>
    <comment ref="J98" authorId="0" shapeId="0" xr:uid="{E07E92A3-2997-4662-AEC3-1EFD2EAA6F30}">
      <text>
        <r>
          <rPr>
            <b/>
            <sz val="9"/>
            <color indexed="81"/>
            <rFont val="Tahoma"/>
            <family val="2"/>
          </rPr>
          <t xml:space="preserve">Used for collection of soil/sediment samples. One unit allowed per sample analysis suite, unless SPLP is proposed, then add pay item 7-14. </t>
        </r>
      </text>
    </comment>
    <comment ref="J99" authorId="0" shapeId="0" xr:uid="{7BFBA1B9-5547-4E96-A457-0AF4AF0663DB}">
      <text>
        <r>
          <rPr>
            <b/>
            <sz val="9"/>
            <color indexed="81"/>
            <rFont val="Tahoma"/>
            <family val="2"/>
          </rPr>
          <t>Only used to gauge depth to water/product for wells you are not sampling.  Monitoring well sampling includes gauging depth to water.  If wells have a history of being dry or having submerged well screens, you can include additional gauging items in case wells cannot be sampled and can only be gauged.  This will prevent the need for a change order later.</t>
        </r>
      </text>
    </comment>
    <comment ref="J100" authorId="0" shapeId="0" xr:uid="{6070DD3F-1977-45A0-92A0-F76DDE6AB346}">
      <text>
        <r>
          <rPr>
            <b/>
            <sz val="9"/>
            <color indexed="81"/>
            <rFont val="Tahoma"/>
            <family val="2"/>
          </rPr>
          <t>Used for wells where free product removal by hand will be performed.</t>
        </r>
      </text>
    </comment>
    <comment ref="J103" authorId="0" shapeId="0" xr:uid="{48E29C91-93F3-4ADC-A5D4-312FDF0E232A}">
      <text>
        <r>
          <rPr>
            <b/>
            <sz val="9"/>
            <color indexed="81"/>
            <rFont val="Tahoma"/>
            <family val="2"/>
          </rPr>
          <t xml:space="preserve">For preparation and submittal of ADaPT files.  Allowable once per sampling event.
</t>
        </r>
      </text>
    </comment>
    <comment ref="J106" authorId="0" shapeId="0" xr:uid="{7B0CE30E-D759-4340-A143-A2E42942EF74}">
      <text>
        <r>
          <rPr>
            <b/>
            <sz val="9"/>
            <color indexed="81"/>
            <rFont val="Tahoma"/>
            <family val="2"/>
          </rPr>
          <t>Use for all BTEX/MTBE SPLP samples collected.  Pay item is invoiced regardless of the actual analytical samples processed.  Encore sampling is not required for PAHs or TRPH (but may used for TRPH per guidance).</t>
        </r>
      </text>
    </comment>
    <comment ref="J108" authorId="0" shapeId="0" xr:uid="{499F8EAC-4C89-443A-AE68-CC5335EE3854}">
      <text>
        <r>
          <rPr>
            <b/>
            <sz val="9"/>
            <color indexed="81"/>
            <rFont val="Tahoma"/>
            <family val="2"/>
          </rPr>
          <t>Make sure the method you select matches what is required in the Scope of Work.  If the analysis you need is not in this section, list in Section 21.  A quote from the laboratory will be needed for rates in Section 21.</t>
        </r>
      </text>
    </comment>
    <comment ref="J109" authorId="0" shapeId="0" xr:uid="{3C00C1FA-99C7-48DE-B952-D7560FF529B8}">
      <text>
        <r>
          <rPr>
            <b/>
            <sz val="9"/>
            <color indexed="81"/>
            <rFont val="Tahoma"/>
            <family val="2"/>
          </rPr>
          <t>Make sure the method you select matches what is required in the Scope of Work.  If the analysis you need is not in this section, list in Section 21.  A quote from the laboratory will be needed for rates in Section 21.</t>
        </r>
      </text>
    </comment>
    <comment ref="J110" authorId="0" shapeId="0" xr:uid="{87B48FFC-DD5D-48A6-BA06-26F0EADA5496}">
      <text>
        <r>
          <rPr>
            <b/>
            <sz val="9"/>
            <color indexed="81"/>
            <rFont val="Tahoma"/>
            <family val="2"/>
          </rPr>
          <t>Make sure the method you select matches what is required in the Scope of Work.  If the analysis you need is not in this section, list in Section 21.  A quote from the laboratory will be needed for rates in Section 21.</t>
        </r>
      </text>
    </comment>
    <comment ref="J111" authorId="0" shapeId="0" xr:uid="{7BABEAA8-1412-42D9-8F5E-5A036D5A2FF0}">
      <text>
        <r>
          <rPr>
            <b/>
            <sz val="9"/>
            <color indexed="81"/>
            <rFont val="Tahoma"/>
            <family val="2"/>
          </rPr>
          <t>Make sure the method you select matches what is required in the Scope of Work.  If the analysis you need is not in this section, list in Section 21.  A quote from the laboratory will be needed for rates in Section 21.</t>
        </r>
      </text>
    </comment>
    <comment ref="J112" authorId="0" shapeId="0" xr:uid="{4445C897-2697-48DD-96EB-1560F3CEEA85}">
      <text>
        <r>
          <rPr>
            <b/>
            <sz val="9"/>
            <color indexed="81"/>
            <rFont val="Tahoma"/>
            <family val="2"/>
          </rPr>
          <t>Make sure the method you select matches what is required in the Scope of Work.  If the analysis you need is not in this section, list in Section 21.  A quote from the laboratory will be needed for rates in Section 21.</t>
        </r>
      </text>
    </comment>
    <comment ref="J113" authorId="0" shapeId="0" xr:uid="{1AA31FF3-4909-46CA-8BA9-2E2097964AE5}">
      <text>
        <r>
          <rPr>
            <b/>
            <sz val="9"/>
            <color indexed="81"/>
            <rFont val="Tahoma"/>
            <family val="2"/>
          </rPr>
          <t>Make sure the method you select matches what is required in the Scope of Work.  If the analysis you need is not in this section, list in Section 21.  A quote from the laboratory will be needed for rates in Section 21.</t>
        </r>
      </text>
    </comment>
    <comment ref="J114" authorId="0" shapeId="0" xr:uid="{952D0604-AB9E-479C-A169-AD39A9C54F4B}">
      <text>
        <r>
          <rPr>
            <b/>
            <sz val="9"/>
            <color indexed="81"/>
            <rFont val="Tahoma"/>
            <family val="2"/>
          </rPr>
          <t>Make sure the method you select matches what is required in the Scope of Work.  If the analysis you need is not in this section, list in Section 21.  A quote from the laboratory will be needed for rates in Section 21.</t>
        </r>
      </text>
    </comment>
    <comment ref="J115" authorId="0" shapeId="0" xr:uid="{9AB834F9-A006-40C6-B4D2-744BFA96368A}">
      <text>
        <r>
          <rPr>
            <b/>
            <sz val="9"/>
            <color indexed="81"/>
            <rFont val="Tahoma"/>
            <family val="2"/>
          </rPr>
          <t>Make sure the method you select matches what is required in the Scope of Work.  If the analysis you need is not in this section, list in Section 21.  A quote from the laboratory will be needed for rates in Section 21.</t>
        </r>
      </text>
    </comment>
    <comment ref="J116" authorId="0" shapeId="0" xr:uid="{F19AC5CB-5ECA-43CD-99F1-B17CFC064D68}">
      <text>
        <r>
          <rPr>
            <b/>
            <sz val="9"/>
            <color indexed="81"/>
            <rFont val="Tahoma"/>
            <family val="2"/>
          </rPr>
          <t>Make sure the method you select matches what is required in the Scope of Work.  If the analysis you need is not in this section, list in Section 21.  A quote from the laboratory will be needed for rates in Section 21.</t>
        </r>
      </text>
    </comment>
    <comment ref="J117" authorId="0" shapeId="0" xr:uid="{0B8A2236-B3E4-48AB-A648-FB3464D5A4E7}">
      <text>
        <r>
          <rPr>
            <b/>
            <sz val="9"/>
            <color indexed="81"/>
            <rFont val="Tahoma"/>
            <family val="2"/>
          </rPr>
          <t>Make sure the method you select matches what is required in the Scope of Work.  If the analysis you need is not in this section, list in Section 21.  A quote from the laboratory will be needed for rates in Section 21.</t>
        </r>
      </text>
    </comment>
    <comment ref="J118" authorId="0" shapeId="0" xr:uid="{B97893F7-973E-49CF-B244-D43FB3DF23AD}">
      <text>
        <r>
          <rPr>
            <b/>
            <sz val="9"/>
            <color indexed="81"/>
            <rFont val="Tahoma"/>
            <family val="2"/>
          </rPr>
          <t>Make sure the method you select matches what is required in the Scope of Work.  If the analysis you need is not in this section, list in Section 21.  A quote from the laboratory will be needed for rates in Section 21.</t>
        </r>
      </text>
    </comment>
    <comment ref="J119" authorId="0" shapeId="0" xr:uid="{02C28A3D-C722-4331-A7B3-B638A63BFCEE}">
      <text>
        <r>
          <rPr>
            <b/>
            <sz val="9"/>
            <color indexed="81"/>
            <rFont val="Tahoma"/>
            <family val="2"/>
          </rPr>
          <t>Make sure the method you select matches what is required in the Scope of Work.  If the analysis you need is not in this section, list in Section 21.  A quote from the laboratory will be needed for rates in Section 21.</t>
        </r>
      </text>
    </comment>
    <comment ref="J120" authorId="0" shapeId="0" xr:uid="{7551B521-2124-4A34-B0D6-0721257E2137}">
      <text>
        <r>
          <rPr>
            <b/>
            <sz val="9"/>
            <color indexed="81"/>
            <rFont val="Tahoma"/>
            <family val="2"/>
          </rPr>
          <t>Make sure the method you select matches what is required in the Scope of Work.  If the analysis you need is not in this section, list in Section 21.  A quote from the laboratory will be needed for rates in Section 21.</t>
        </r>
      </text>
    </comment>
    <comment ref="J121" authorId="0" shapeId="0" xr:uid="{97BC78DE-B729-43FA-BABE-902AF9BC24C1}">
      <text>
        <r>
          <rPr>
            <b/>
            <sz val="9"/>
            <color indexed="81"/>
            <rFont val="Tahoma"/>
            <family val="2"/>
          </rPr>
          <t>Make sure the method you select matches what is required in the Scope of Work.  If the analysis you need is not in this section, list in Section 21.  A quote from the laboratory will be needed for rates in Section 21.</t>
        </r>
      </text>
    </comment>
    <comment ref="J122" authorId="0" shapeId="0" xr:uid="{73C15269-3EEB-42BF-BBE2-D765F5BBF1E8}">
      <text>
        <r>
          <rPr>
            <b/>
            <sz val="9"/>
            <color indexed="81"/>
            <rFont val="Tahoma"/>
            <family val="2"/>
          </rPr>
          <t>Make sure the method you select matches what is required in the Scope of Work.  If the analysis you need is not in this section, list in Section 21.  A quote from the laboratory will be needed for rates in Section 21.</t>
        </r>
      </text>
    </comment>
    <comment ref="J123" authorId="0" shapeId="0" xr:uid="{66C812DF-40A5-45E7-9456-3A8A9FA9D3BD}">
      <text>
        <r>
          <rPr>
            <b/>
            <sz val="9"/>
            <color indexed="81"/>
            <rFont val="Tahoma"/>
            <family val="2"/>
          </rPr>
          <t>Make sure the method you select matches what is required in the Scope of Work.  If the analysis you need is not in this section, list in Section 21.  A quote from the laboratory will be needed for rates in Section 21.</t>
        </r>
      </text>
    </comment>
    <comment ref="J124" authorId="0" shapeId="0" xr:uid="{0EB3B80C-59C4-4481-8324-6A6F37EAB166}">
      <text>
        <r>
          <rPr>
            <b/>
            <sz val="9"/>
            <color indexed="81"/>
            <rFont val="Tahoma"/>
            <family val="2"/>
          </rPr>
          <t>Make sure the method you select matches what is required in the Scope of Work.  If the analysis you need is not in this section, list in Section 21.  A quote from the laboratory will be needed for rates in Section 21.</t>
        </r>
      </text>
    </comment>
    <comment ref="J125" authorId="0" shapeId="0" xr:uid="{3CF7C350-5158-4004-BD91-ACB77EEC534A}">
      <text>
        <r>
          <rPr>
            <b/>
            <sz val="9"/>
            <color indexed="81"/>
            <rFont val="Tahoma"/>
            <family val="2"/>
          </rPr>
          <t>Make sure the method you select matches what is required in the Scope of Work.  If the analysis you need is not in this section, list in Section 21.  A quote from the laboratory will be needed for rates in Section 21.</t>
        </r>
      </text>
    </comment>
    <comment ref="J126" authorId="0" shapeId="0" xr:uid="{75CF558F-75C0-4B6E-B4FB-25515C285A75}">
      <text>
        <r>
          <rPr>
            <b/>
            <sz val="9"/>
            <color indexed="81"/>
            <rFont val="Tahoma"/>
            <family val="2"/>
          </rPr>
          <t>Make sure the method you select matches what is required in the Scope of Work.  If the analysis you need is not in this section, list in Section 21.  A quote from the laboratory will be needed for rates in Section 21.</t>
        </r>
      </text>
    </comment>
    <comment ref="J127" authorId="0" shapeId="0" xr:uid="{F417E6DB-5793-492D-AA56-A96B9380152D}">
      <text>
        <r>
          <rPr>
            <b/>
            <sz val="9"/>
            <color indexed="81"/>
            <rFont val="Tahoma"/>
            <family val="2"/>
          </rPr>
          <t>Make sure the method you select matches what is required in the Scope of Work.  If the analysis you need is not in this section, list in Section 21.  A quote from the laboratory will be needed for rates in Section 21.</t>
        </r>
      </text>
    </comment>
    <comment ref="J128" authorId="0" shapeId="0" xr:uid="{F77F5805-490F-477E-8F21-D4A83D30AACC}">
      <text>
        <r>
          <rPr>
            <b/>
            <sz val="9"/>
            <color indexed="81"/>
            <rFont val="Tahoma"/>
            <family val="2"/>
          </rPr>
          <t>Make sure the method you select matches what is required in the Scope of Work.  If the analysis you need is not in this section, list in Section 21.  A quote from the laboratory will be needed for rates in Section 21.</t>
        </r>
      </text>
    </comment>
    <comment ref="J129" authorId="0" shapeId="0" xr:uid="{8D02F55C-C9F6-4600-8F27-871551683329}">
      <text>
        <r>
          <rPr>
            <b/>
            <sz val="9"/>
            <color indexed="81"/>
            <rFont val="Tahoma"/>
            <family val="2"/>
          </rPr>
          <t>Make sure the method you select matches what is required in the Scope of Work.  If the analysis you need is not in this section, list in Section 21.  A quote from the laboratory will be needed for rates in Section 21.</t>
        </r>
      </text>
    </comment>
    <comment ref="J130" authorId="0" shapeId="0" xr:uid="{19149BAE-EF6B-4AC1-9CA7-EEE307D53701}">
      <text>
        <r>
          <rPr>
            <b/>
            <sz val="9"/>
            <color indexed="81"/>
            <rFont val="Tahoma"/>
            <family val="2"/>
          </rPr>
          <t>Make sure the method you select matches what is required in the Scope of Work.  If the analysis you need is not in this section, list in Section 21.  A quote from the laboratory will be needed for rates in Section 21.</t>
        </r>
      </text>
    </comment>
    <comment ref="J131" authorId="0" shapeId="0" xr:uid="{3056D24B-D02D-43D1-BBF7-0334DC3AFC24}">
      <text>
        <r>
          <rPr>
            <b/>
            <sz val="9"/>
            <color indexed="81"/>
            <rFont val="Tahoma"/>
            <family val="2"/>
          </rPr>
          <t>Make sure the method you select matches what is required in the Scope of Work.  If the analysis you need is not in this section, list in Section 21.  A quote from the laboratory will be needed for rates in Section 21.</t>
        </r>
      </text>
    </comment>
    <comment ref="J132" authorId="0" shapeId="0" xr:uid="{CF05EC16-CC9F-4AE1-A4CF-5A60A8B9E42C}">
      <text>
        <r>
          <rPr>
            <b/>
            <sz val="9"/>
            <color indexed="81"/>
            <rFont val="Tahoma"/>
            <family val="2"/>
          </rPr>
          <t>Make sure the method you select matches what is required in the Scope of Work.  If the analysis you need is not in this section, list in Section 21.  A quote from the laboratory will be needed for rates in Section 21.</t>
        </r>
      </text>
    </comment>
    <comment ref="J133" authorId="0" shapeId="0" xr:uid="{4D0E7725-DB7D-4A69-B92D-3C2F4C4AB67B}">
      <text>
        <r>
          <rPr>
            <b/>
            <sz val="9"/>
            <color indexed="81"/>
            <rFont val="Tahoma"/>
            <family val="2"/>
          </rPr>
          <t>Make sure the method you select matches what is required in the Scope of Work.  If the analysis you need is not in this section, list in Section 21.  A quote from the laboratory will be needed for rates in Section 21.</t>
        </r>
      </text>
    </comment>
    <comment ref="J134" authorId="0" shapeId="0" xr:uid="{ACC3E19F-A1DC-4732-B51D-90375B8194B2}">
      <text>
        <r>
          <rPr>
            <b/>
            <sz val="9"/>
            <color indexed="81"/>
            <rFont val="Tahoma"/>
            <family val="2"/>
          </rPr>
          <t>Make sure the method you select matches what is required in the Scope of Work.  If the analysis you need is not in this section, list in Section 21.  A quote from the laboratory will be needed for rates in Section 21.</t>
        </r>
      </text>
    </comment>
    <comment ref="J135" authorId="0" shapeId="0" xr:uid="{AABF6CFF-A4A1-4DD5-A9BF-6BBCEB94795B}">
      <text>
        <r>
          <rPr>
            <b/>
            <sz val="9"/>
            <color indexed="81"/>
            <rFont val="Tahoma"/>
            <family val="2"/>
          </rPr>
          <t>Make sure the method you select matches what is required in the Scope of Work.  If the analysis you need is not in this section, list in Section 21.  A quote from the laboratory will be needed for rates in Section 21.</t>
        </r>
      </text>
    </comment>
    <comment ref="J136" authorId="0" shapeId="0" xr:uid="{1CCA31F5-E8F4-4629-A035-D522DB0357EB}">
      <text>
        <r>
          <rPr>
            <b/>
            <sz val="9"/>
            <color indexed="81"/>
            <rFont val="Tahoma"/>
            <family val="2"/>
          </rPr>
          <t>Make sure the method you select matches what is required in the Scope of Work.  If the analysis you need is not in this section, list in Section 21.  A quote from the laboratory will be needed for rates in Section 21.</t>
        </r>
      </text>
    </comment>
    <comment ref="J137" authorId="0" shapeId="0" xr:uid="{21458AA8-3F39-48FD-A498-A204E0C0E383}">
      <text>
        <r>
          <rPr>
            <b/>
            <sz val="9"/>
            <color indexed="81"/>
            <rFont val="Tahoma"/>
            <family val="2"/>
          </rPr>
          <t>Make sure the method you select matches what is required in the Scope of Work.  If the analysis you need is not in this section, list in Section 21.  A quote from the laboratory will be needed for rates in Section 21.</t>
        </r>
      </text>
    </comment>
    <comment ref="J138" authorId="0" shapeId="0" xr:uid="{BE6CBBD2-FCC0-434E-B52F-54FCBD88562A}">
      <text>
        <r>
          <rPr>
            <b/>
            <sz val="9"/>
            <color indexed="81"/>
            <rFont val="Tahoma"/>
            <family val="2"/>
          </rPr>
          <t>Make sure the method you select matches what is required in the Scope of Work.  If the analysis you need is not in this section, list in Section 21.  A quote from the laboratory will be needed for rates in Section 21.</t>
        </r>
      </text>
    </comment>
    <comment ref="J139" authorId="0" shapeId="0" xr:uid="{D08F7FC2-0056-4B31-AD2D-26CA424410BF}">
      <text>
        <r>
          <rPr>
            <b/>
            <sz val="9"/>
            <color indexed="81"/>
            <rFont val="Tahoma"/>
            <family val="2"/>
          </rPr>
          <t>Make sure the method you select matches what is required in the Scope of Work.  If the analysis you need is not in this section, list in Section 21.  A quote from the laboratory will be needed for rates in Section 21.</t>
        </r>
      </text>
    </comment>
    <comment ref="J140" authorId="0" shapeId="0" xr:uid="{76CCB743-59E9-4BF2-A986-E090074D473A}">
      <text>
        <r>
          <rPr>
            <b/>
            <sz val="9"/>
            <color indexed="81"/>
            <rFont val="Tahoma"/>
            <family val="2"/>
          </rPr>
          <t>Make sure the method you select matches what is required in the Scope of Work.  If the analysis you need is not in this section, list in Section 21.  A quote from the laboratory will be needed for rates in Section 21.</t>
        </r>
      </text>
    </comment>
    <comment ref="J141" authorId="0" shapeId="0" xr:uid="{C031E3F9-E5DC-457A-B517-CBED596976DE}">
      <text>
        <r>
          <rPr>
            <b/>
            <sz val="9"/>
            <color indexed="81"/>
            <rFont val="Tahoma"/>
            <family val="2"/>
          </rPr>
          <t>Make sure the method you select matches what is required in the Scope of Work.  If the analysis you need is not in this section, list in Section 21.  A quote from the laboratory will be needed for rates in Section 21.</t>
        </r>
      </text>
    </comment>
    <comment ref="J142" authorId="0" shapeId="0" xr:uid="{74A13FA2-D9B6-4746-9F47-A5BB977BAD08}">
      <text>
        <r>
          <rPr>
            <b/>
            <sz val="9"/>
            <color indexed="81"/>
            <rFont val="Tahoma"/>
            <family val="2"/>
          </rPr>
          <t>Make sure the method you select matches what is required in the Scope of Work.  If the analysis you need is not in this section, list in Section 21.  A quote from the laboratory will be needed for rates in Section 21.</t>
        </r>
      </text>
    </comment>
    <comment ref="J143" authorId="0" shapeId="0" xr:uid="{E8F93739-6F50-43FD-9793-7446A477D292}">
      <text>
        <r>
          <rPr>
            <b/>
            <sz val="9"/>
            <color indexed="81"/>
            <rFont val="Tahoma"/>
            <family val="2"/>
          </rPr>
          <t>Make sure the method you select matches what is required in the Scope of Work.  If the analysis you need is not in this section, list in Section 21.  A quote from the laboratory will be needed for rates in Section 21.</t>
        </r>
      </text>
    </comment>
    <comment ref="J144" authorId="0" shapeId="0" xr:uid="{4099A135-C778-4F91-A4D3-C77FC3B0F584}">
      <text>
        <r>
          <rPr>
            <b/>
            <sz val="9"/>
            <color indexed="81"/>
            <rFont val="Tahoma"/>
            <family val="2"/>
          </rPr>
          <t>Make sure the method you select matches what is required in the Scope of Work.  If the analysis you need is not in this section, list in Section 21.  A quote from the laboratory will be needed for rates in Section 21.</t>
        </r>
      </text>
    </comment>
    <comment ref="J145" authorId="0" shapeId="0" xr:uid="{C3610893-A01A-4446-9D86-1B42D09CC18C}">
      <text>
        <r>
          <rPr>
            <b/>
            <sz val="9"/>
            <color indexed="81"/>
            <rFont val="Tahoma"/>
            <family val="2"/>
          </rPr>
          <t>Make sure the method you select matches what is required in the Scope of Work.  If the analysis you need is not in this section, list in Section 21.  A quote from the laboratory will be needed for rates in Section 21.</t>
        </r>
      </text>
    </comment>
    <comment ref="J146" authorId="0" shapeId="0" xr:uid="{3386A44A-9C96-4632-8AD1-0B4AAE6B3C06}">
      <text>
        <r>
          <rPr>
            <b/>
            <sz val="9"/>
            <color indexed="81"/>
            <rFont val="Tahoma"/>
            <family val="2"/>
          </rPr>
          <t>Make sure the method you select matches what is required in the Scope of Work.  If the analysis you need is not in this section, list in Section 21.  A quote from the laboratory will be needed for rates in Section 21.</t>
        </r>
      </text>
    </comment>
    <comment ref="J147" authorId="0" shapeId="0" xr:uid="{E30DDCCF-2F62-45E5-8A03-A92581D4FFA5}">
      <text>
        <r>
          <rPr>
            <b/>
            <sz val="9"/>
            <color indexed="81"/>
            <rFont val="Tahoma"/>
            <family val="2"/>
          </rPr>
          <t>Make sure the method you select matches what is required in the Scope of Work.  If the analysis you need is not in this section, list in Section 21.  A quote from the laboratory will be needed for rates in Section 21.</t>
        </r>
      </text>
    </comment>
    <comment ref="J148" authorId="0" shapeId="0" xr:uid="{0F3D6C3F-F3FC-4EA3-B836-AC37F8AF77FE}">
      <text>
        <r>
          <rPr>
            <b/>
            <sz val="9"/>
            <color indexed="81"/>
            <rFont val="Tahoma"/>
            <family val="2"/>
          </rPr>
          <t>Make sure the method you select matches what is required in the Scope of Work.  If the analysis you need is not in this section, list in Section 21.  A quote from the laboratory will be needed for rates in Section 21.</t>
        </r>
      </text>
    </comment>
    <comment ref="J149" authorId="0" shapeId="0" xr:uid="{4AB2F888-2BEF-4287-B2BB-06C658C0D614}">
      <text>
        <r>
          <rPr>
            <b/>
            <sz val="9"/>
            <color indexed="81"/>
            <rFont val="Tahoma"/>
            <family val="2"/>
          </rPr>
          <t>Make sure the method you select matches what is required in the Scope of Work.  If the analysis you need is not in this section, list in Section 21.  A quote from the laboratory will be needed for rates in Section 21.</t>
        </r>
      </text>
    </comment>
    <comment ref="J150" authorId="0" shapeId="0" xr:uid="{99074D00-21C1-4191-9188-105871D250E0}">
      <text>
        <r>
          <rPr>
            <b/>
            <sz val="9"/>
            <color indexed="81"/>
            <rFont val="Tahoma"/>
            <family val="2"/>
          </rPr>
          <t>Make sure the method you select matches what is required in the Scope of Work.  If the analysis you need is not in this section, list in Section 21.  A quote from the laboratory will be needed for rates in Section 21.</t>
        </r>
      </text>
    </comment>
    <comment ref="J151" authorId="0" shapeId="0" xr:uid="{BA5B5130-6D3C-4E8B-B5ED-7EF710286D67}">
      <text>
        <r>
          <rPr>
            <b/>
            <sz val="9"/>
            <color indexed="81"/>
            <rFont val="Tahoma"/>
            <family val="2"/>
          </rPr>
          <t>Make sure the method you select matches what is required in the Scope of Work.  If the analysis you need is not in this section, list in Section 21.  A quote from the laboratory will be needed for rates in Section 21.</t>
        </r>
      </text>
    </comment>
    <comment ref="J152" authorId="0" shapeId="0" xr:uid="{CC32501A-93A9-47AB-9421-69709AD8E059}">
      <text>
        <r>
          <rPr>
            <b/>
            <sz val="9"/>
            <color indexed="81"/>
            <rFont val="Tahoma"/>
            <family val="2"/>
          </rPr>
          <t>Make sure the method you select matches what is required in the Scope of Work.  If the analysis you need is not in this section, list in Section 21.  A quote from the laboratory will be needed for rates in Section 21.</t>
        </r>
      </text>
    </comment>
    <comment ref="J153" authorId="0" shapeId="0" xr:uid="{5867680E-CCC9-4D5E-AC71-DB330C77D891}">
      <text>
        <r>
          <rPr>
            <b/>
            <sz val="9"/>
            <color indexed="81"/>
            <rFont val="Tahoma"/>
            <family val="2"/>
          </rPr>
          <t>Make sure the method you select matches what is required in the Scope of Work.  If the analysis you need is not in this section, list in Section 21.  A quote from the laboratory will be needed for rates in Section 21.</t>
        </r>
      </text>
    </comment>
    <comment ref="J154" authorId="0" shapeId="0" xr:uid="{1B4CD1B2-D611-42C2-B2A0-0F613C2C61B6}">
      <text>
        <r>
          <rPr>
            <b/>
            <sz val="9"/>
            <color indexed="81"/>
            <rFont val="Tahoma"/>
            <family val="2"/>
          </rPr>
          <t>Make sure the method you select matches what is required in the Scope of Work.  If the analysis you need is not in this section, list in Section 21.  A quote from the laboratory will be needed for rates in Section 21.</t>
        </r>
      </text>
    </comment>
    <comment ref="J155" authorId="0" shapeId="0" xr:uid="{E7A94BFB-DF8C-485F-BD3E-40AEA93590E6}">
      <text>
        <r>
          <rPr>
            <b/>
            <sz val="9"/>
            <color indexed="81"/>
            <rFont val="Tahoma"/>
            <family val="2"/>
          </rPr>
          <t>Make sure the method you select matches what is required in the Scope of Work.  If the analysis you need is not in this section, list in Section 21.  A quote from the laboratory will be needed for rates in Section 21.</t>
        </r>
      </text>
    </comment>
    <comment ref="J156" authorId="0" shapeId="0" xr:uid="{B8285960-BB12-4AD0-BDBC-9BAE0391D02D}">
      <text>
        <r>
          <rPr>
            <b/>
            <sz val="9"/>
            <color indexed="81"/>
            <rFont val="Tahoma"/>
            <family val="2"/>
          </rPr>
          <t>Make sure the method you select matches what is required in the Scope of Work.  If the analysis you need is not in this section, list in Section 21.  A quote from the laboratory will be needed for rates in Section 21.</t>
        </r>
      </text>
    </comment>
    <comment ref="J157" authorId="0" shapeId="0" xr:uid="{E2AAD612-7BE0-4158-B0EA-C87F09A04B32}">
      <text>
        <r>
          <rPr>
            <b/>
            <sz val="9"/>
            <color indexed="81"/>
            <rFont val="Tahoma"/>
            <family val="2"/>
          </rPr>
          <t>Make sure the method you select matches what is required in the Scope of Work.  If the analysis you need is not in this section, list in Section 21.  A quote from the laboratory will be needed for rates in Section 21.</t>
        </r>
      </text>
    </comment>
    <comment ref="J158" authorId="0" shapeId="0" xr:uid="{178D679A-6355-4C73-883C-0A36CE887153}">
      <text>
        <r>
          <rPr>
            <b/>
            <sz val="9"/>
            <color indexed="81"/>
            <rFont val="Tahoma"/>
            <family val="2"/>
          </rPr>
          <t>Make sure the method you select matches what is required in the Scope of Work.  If the analysis you need is not in this section, list in Section 21.  A quote from the laboratory will be needed for rates in Section 21.</t>
        </r>
      </text>
    </comment>
    <comment ref="J159" authorId="0" shapeId="0" xr:uid="{3400542C-E327-42E0-B3B3-A50E2126FC87}">
      <text>
        <r>
          <rPr>
            <b/>
            <sz val="9"/>
            <color indexed="81"/>
            <rFont val="Tahoma"/>
            <family val="2"/>
          </rPr>
          <t>Make sure the method you select matches what is required in the Scope of Work.  If the analysis you need is not in this section, list in Section 21.  A quote from the laboratory will be needed for rates in Section 21.</t>
        </r>
      </text>
    </comment>
    <comment ref="J160" authorId="0" shapeId="0" xr:uid="{2F35EC98-2B00-4BB5-BA84-93B85BA7F51C}">
      <text>
        <r>
          <rPr>
            <b/>
            <sz val="9"/>
            <color indexed="81"/>
            <rFont val="Tahoma"/>
            <family val="2"/>
          </rPr>
          <t>Make sure the method you select matches what is required in the Scope of Work.  If the analysis you need is not in this section, list in Section 21.  A quote from the laboratory will be needed for rates in Section 21.</t>
        </r>
      </text>
    </comment>
    <comment ref="J161" authorId="0" shapeId="0" xr:uid="{639F53AE-D3A7-4055-B38E-78D57A3A73EA}">
      <text>
        <r>
          <rPr>
            <b/>
            <sz val="9"/>
            <color indexed="81"/>
            <rFont val="Tahoma"/>
            <family val="2"/>
          </rPr>
          <t>Make sure the method you select matches what is required in the Scope of Work.  If the analysis you need is not in this section, list in Section 21.  A quote from the laboratory will be needed for rates in Section 21.</t>
        </r>
      </text>
    </comment>
    <comment ref="J162" authorId="0" shapeId="0" xr:uid="{1B3E6762-6176-452F-83A6-160F8849B9E7}">
      <text>
        <r>
          <rPr>
            <b/>
            <sz val="9"/>
            <color indexed="81"/>
            <rFont val="Tahoma"/>
            <family val="2"/>
          </rPr>
          <t>Make sure the method you select matches what is required in the Scope of Work.  If the analysis you need is not in this section, list in Section 21.  A quote from the laboratory will be needed for rates in Section 21.</t>
        </r>
      </text>
    </comment>
    <comment ref="J163" authorId="0" shapeId="0" xr:uid="{9D400ED6-B3FE-47AD-AFF7-356D8770EAB7}">
      <text>
        <r>
          <rPr>
            <b/>
            <sz val="9"/>
            <color indexed="81"/>
            <rFont val="Tahoma"/>
            <family val="2"/>
          </rPr>
          <t>Make sure the method you select matches what is required in the Scope of Work.  If the analysis you need is not in this section, list in Section 21.  A quote from the laboratory will be needed for rates in Section 21.</t>
        </r>
      </text>
    </comment>
    <comment ref="J164" authorId="0" shapeId="0" xr:uid="{F37ACCB7-9A5E-4993-A0A5-66F56FAD2019}">
      <text>
        <r>
          <rPr>
            <b/>
            <sz val="9"/>
            <color indexed="81"/>
            <rFont val="Tahoma"/>
            <family val="2"/>
          </rPr>
          <t>Make sure the method you select matches what is required in the Scope of Work.  If the analysis you need is not in this section, list in Section 21.  A quote from the laboratory will be needed for rates in Section 21.</t>
        </r>
      </text>
    </comment>
    <comment ref="J165" authorId="0" shapeId="0" xr:uid="{7A29188F-3547-4607-96F3-1E2C596AD6A7}">
      <text>
        <r>
          <rPr>
            <b/>
            <sz val="9"/>
            <color indexed="81"/>
            <rFont val="Tahoma"/>
            <family val="2"/>
          </rPr>
          <t>Make sure the method you select matches what is required in the Scope of Work.  If the analysis you need is not in this section, list in Section 21.  A quote from the laboratory will be needed for rates in Section 21.</t>
        </r>
      </text>
    </comment>
    <comment ref="J166" authorId="0" shapeId="0" xr:uid="{C57B043C-6AB9-49F3-96B5-DAD7033561AA}">
      <text>
        <r>
          <rPr>
            <b/>
            <sz val="9"/>
            <color indexed="81"/>
            <rFont val="Tahoma"/>
            <family val="2"/>
          </rPr>
          <t>Make sure the method you select matches what is required in the Scope of Work.  If the analysis you need is not in this section, list in Section 21.  A quote from the laboratory will be needed for rates in Section 21.</t>
        </r>
      </text>
    </comment>
    <comment ref="J167" authorId="0" shapeId="0" xr:uid="{BDBA51AE-07FC-4900-A540-CDCC03AA5EA4}">
      <text>
        <r>
          <rPr>
            <b/>
            <sz val="9"/>
            <color indexed="81"/>
            <rFont val="Tahoma"/>
            <family val="2"/>
          </rPr>
          <t>Make sure the method you select matches what is required in the Scope of Work.  If the analysis you need is not in this section, list in Section 21.  A quote from the laboratory will be needed for rates in Section 21.</t>
        </r>
      </text>
    </comment>
    <comment ref="J168" authorId="0" shapeId="0" xr:uid="{9D8A69B5-E788-48F3-9373-176B782B883C}">
      <text>
        <r>
          <rPr>
            <b/>
            <sz val="9"/>
            <color indexed="81"/>
            <rFont val="Tahoma"/>
            <family val="2"/>
          </rPr>
          <t>Make sure the method you select matches what is required in the Scope of Work.  If the analysis you need is not in this section, list in Section 21.  A quote from the laboratory will be needed for rates in Section 21.</t>
        </r>
      </text>
    </comment>
    <comment ref="J169" authorId="0" shapeId="0" xr:uid="{582743E0-42CA-4BD5-8AD4-C277FBB25D9E}">
      <text>
        <r>
          <rPr>
            <b/>
            <sz val="9"/>
            <color indexed="81"/>
            <rFont val="Tahoma"/>
            <family val="2"/>
          </rPr>
          <t>Make sure the method you select matches what is required in the Scope of Work.  If the analysis you need is not in this section, list in Section 21.  A quote from the laboratory will be needed for rates in Section 21.</t>
        </r>
      </text>
    </comment>
    <comment ref="J170" authorId="0" shapeId="0" xr:uid="{973E0C1C-F5AB-4BC0-B60F-A6206D9FBFA9}">
      <text>
        <r>
          <rPr>
            <b/>
            <sz val="9"/>
            <color indexed="81"/>
            <rFont val="Tahoma"/>
            <family val="2"/>
          </rPr>
          <t>Make sure the method you select matches what is required in the Scope of Work.  If the analysis you need is not in this section, list in Section 21.  A quote from the laboratory will be needed for rates in Section 21.</t>
        </r>
      </text>
    </comment>
    <comment ref="J171" authorId="0" shapeId="0" xr:uid="{4760AA26-96BC-44A5-BD43-533F08B01802}">
      <text>
        <r>
          <rPr>
            <b/>
            <sz val="9"/>
            <color indexed="81"/>
            <rFont val="Tahoma"/>
            <family val="2"/>
          </rPr>
          <t>Make sure the method you select matches what is required in the Scope of Work.  If the analysis you need is not in this section, list in Section 21.  A quote from the laboratory will be needed for rates in Section 21.</t>
        </r>
      </text>
    </comment>
    <comment ref="J172" authorId="0" shapeId="0" xr:uid="{6E016810-66FF-497B-80FA-712E2010E2A6}">
      <text>
        <r>
          <rPr>
            <b/>
            <sz val="9"/>
            <color indexed="81"/>
            <rFont val="Tahoma"/>
            <family val="2"/>
          </rPr>
          <t>Make sure the method you select matches what is required in the Scope of Work.  If the analysis you need is not in this section, list in Section 21.  A quote from the laboratory will be needed for rates in Section 21.</t>
        </r>
      </text>
    </comment>
    <comment ref="J173" authorId="0" shapeId="0" xr:uid="{753F8ADE-0463-48DE-8546-24135566E325}">
      <text>
        <r>
          <rPr>
            <b/>
            <sz val="9"/>
            <color indexed="81"/>
            <rFont val="Tahoma"/>
            <family val="2"/>
          </rPr>
          <t>Make sure the method you select matches what is required in the Scope of Work.  If the analysis you need is not in this section, list in Section 21.  A quote from the laboratory will be needed for rates in Section 21.</t>
        </r>
      </text>
    </comment>
    <comment ref="J174" authorId="0" shapeId="0" xr:uid="{3A89798F-8312-4C70-AD3E-DFD0DEC19FD1}">
      <text>
        <r>
          <rPr>
            <b/>
            <sz val="9"/>
            <color indexed="81"/>
            <rFont val="Tahoma"/>
            <family val="2"/>
          </rPr>
          <t>Make sure the method you select matches what is required in the Scope of Work.  If the analysis you need is not in this section, list in Section 21.  A quote from the laboratory will be needed for rates in Section 21.</t>
        </r>
      </text>
    </comment>
    <comment ref="J175" authorId="0" shapeId="0" xr:uid="{8ACA0B23-CDE5-41CD-8399-7E272BEEC8E5}">
      <text>
        <r>
          <rPr>
            <b/>
            <sz val="9"/>
            <color indexed="81"/>
            <rFont val="Tahoma"/>
            <family val="2"/>
          </rPr>
          <t>Make sure the method you select matches what is required in the Scope of Work.  If the analysis you need is not in this section, list in Section 21.  A quote from the laboratory will be needed for rates in Section 21.</t>
        </r>
      </text>
    </comment>
    <comment ref="J224" authorId="0" shapeId="0" xr:uid="{A6B62CA7-AD67-4E9B-8716-7E8C53953199}">
      <text>
        <r>
          <rPr>
            <b/>
            <sz val="9"/>
            <color indexed="81"/>
            <rFont val="Tahoma"/>
            <family val="2"/>
          </rPr>
          <t xml:space="preserve">Used for drill cuttings.  Assume 1 drum per 10 feet of drilling.
</t>
        </r>
      </text>
    </comment>
    <comment ref="J231" authorId="0" shapeId="0" xr:uid="{D867BA7B-F41D-42CC-A366-A3F29EBC23DB}">
      <text>
        <r>
          <rPr>
            <b/>
            <sz val="9"/>
            <color indexed="81"/>
            <rFont val="Tahoma"/>
            <family val="2"/>
          </rPr>
          <t xml:space="preserve">Used for development/purge water if it cannot be spread on an impervious surface.  Assume 1 drum per 5 wells for development, and 1 drum per 10-15 wells for typical groundwater sampling.
</t>
        </r>
      </text>
    </comment>
    <comment ref="J232" authorId="0" shapeId="0" xr:uid="{7DA05D58-242B-410D-9D08-606A7E0A60CE}">
      <text>
        <r>
          <rPr>
            <b/>
            <sz val="9"/>
            <color indexed="81"/>
            <rFont val="Tahoma"/>
            <family val="2"/>
          </rPr>
          <t xml:space="preserve">Used for development/purge water if it cannot be spread on an impervious surface.  Assume 1 drum per 5 wells for development, and 1 drum per 10-15 wells for typical groundwater sampling.
</t>
        </r>
      </text>
    </comment>
    <comment ref="J234" authorId="0" shapeId="0" xr:uid="{1EC26750-D892-494A-A086-DB3F0363D22C}">
      <text>
        <r>
          <rPr>
            <b/>
            <sz val="9"/>
            <color indexed="81"/>
            <rFont val="Tahoma"/>
            <family val="2"/>
          </rPr>
          <t>Used if free product removed by hand bailing/pumping.  Typically one drum per task.</t>
        </r>
      </text>
    </comment>
    <comment ref="J235" authorId="0" shapeId="0" xr:uid="{E336D41C-4764-43E0-B4A1-6E1122F7A923}">
      <text>
        <r>
          <rPr>
            <b/>
            <sz val="9"/>
            <color indexed="81"/>
            <rFont val="Tahoma"/>
            <family val="2"/>
          </rPr>
          <t>Used if free product removed by vac event.  Number of gallons based on size of vac truck.  Vacuum truck operation should be quoted in Section 21.</t>
        </r>
      </text>
    </comment>
    <comment ref="J401" authorId="0" shapeId="0" xr:uid="{C9620427-1507-4738-8E84-AB4ED4C38DC7}">
      <text>
        <r>
          <rPr>
            <b/>
            <sz val="9"/>
            <color indexed="81"/>
            <rFont val="Tahoma"/>
            <family val="2"/>
          </rPr>
          <t xml:space="preserve">Used if additional wells and gauging/sampling is performed prior to free product recovery.
</t>
        </r>
      </text>
    </comment>
    <comment ref="J402" authorId="0" shapeId="0" xr:uid="{61A6C501-7B7D-4D8F-BD41-CF1850AEC868}">
      <text>
        <r>
          <rPr>
            <b/>
            <sz val="9"/>
            <color indexed="81"/>
            <rFont val="Tahoma"/>
            <family val="2"/>
          </rPr>
          <t>One report per task.
No PE/PG seal required.</t>
        </r>
      </text>
    </comment>
    <comment ref="I411" authorId="0" shapeId="0" xr:uid="{AE3D78CD-3EF0-4C0F-BCB0-02187FC09CB0}">
      <text>
        <r>
          <rPr>
            <b/>
            <sz val="9"/>
            <color indexed="81"/>
            <rFont val="Tahoma"/>
            <family val="2"/>
          </rPr>
          <t>One unit allowed for each the ATC and the driller if a Pre Drilling Meeting is required.</t>
        </r>
      </text>
    </comment>
    <comment ref="I413" authorId="0" shapeId="0" xr:uid="{D58B90CC-DBB6-4CC8-B750-D75F1B3309AE}">
      <text>
        <r>
          <rPr>
            <b/>
            <sz val="9"/>
            <color indexed="81"/>
            <rFont val="Tahoma"/>
            <family val="2"/>
          </rPr>
          <t>One unit allowed for each the ATC and the driller if a Pre Drilling Meeting is required.</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Bayliss, Christopher J.</author>
  </authors>
  <commentList>
    <comment ref="I7" authorId="0" shapeId="0" xr:uid="{DF8F22C5-BA4D-48C3-B0D9-D61ECD95A55C}">
      <text>
        <r>
          <rPr>
            <b/>
            <sz val="9"/>
            <color indexed="81"/>
            <rFont val="Tahoma"/>
            <family val="2"/>
          </rPr>
          <t>OFFICE ACTIVITIES</t>
        </r>
      </text>
    </comment>
    <comment ref="J7" authorId="0" shapeId="0" xr:uid="{FBE8DDB1-4DBE-48D0-AA1F-FD087D3F18E1}">
      <text>
        <r>
          <rPr>
            <b/>
            <sz val="9"/>
            <color indexed="81"/>
            <rFont val="Tahoma"/>
            <family val="2"/>
          </rPr>
          <t>PILOT TEST PLAN</t>
        </r>
      </text>
    </comment>
    <comment ref="K7" authorId="0" shapeId="0" xr:uid="{B2C73C9D-364E-418A-BBBE-4EE611E9B29B}">
      <text>
        <r>
          <rPr>
            <b/>
            <sz val="9"/>
            <color indexed="81"/>
            <rFont val="Tahoma"/>
            <family val="2"/>
          </rPr>
          <t>PILOT TEST FIELD ACTIVITIES</t>
        </r>
      </text>
    </comment>
    <comment ref="I9" authorId="0" shapeId="0" xr:uid="{D946FC69-B212-4E80-BA52-1C3557DFCA94}">
      <text>
        <r>
          <rPr>
            <b/>
            <sz val="9"/>
            <color indexed="81"/>
            <rFont val="Tahoma"/>
            <family val="2"/>
          </rPr>
          <t>Use this item if the contractor will be new to the site.  Direct Assign ATCs do not get this pay item.</t>
        </r>
      </text>
    </comment>
    <comment ref="I10" authorId="0" shapeId="0" xr:uid="{894694B6-3A75-4386-B5BF-D892864DFA7B}">
      <text>
        <r>
          <rPr>
            <b/>
            <sz val="9"/>
            <color indexed="81"/>
            <rFont val="Tahoma"/>
            <family val="2"/>
          </rPr>
          <t>Use this item if the contractor will be new to the site.  Direct Assign ATCs do not get this pay item.</t>
        </r>
      </text>
    </comment>
    <comment ref="I11" authorId="0" shapeId="0" xr:uid="{3649561B-E635-4A26-9661-4645A87F8C09}">
      <text>
        <r>
          <rPr>
            <b/>
            <sz val="9"/>
            <color indexed="81"/>
            <rFont val="Tahoma"/>
            <family val="2"/>
          </rPr>
          <t>Use this item for Direct Assign work scopes for continuing work.</t>
        </r>
      </text>
    </comment>
    <comment ref="K13" authorId="0" shapeId="0" xr:uid="{27E7E479-0E68-4F16-890E-54C60D4AD346}">
      <text>
        <r>
          <rPr>
            <b/>
            <sz val="9"/>
            <color indexed="81"/>
            <rFont val="Tahoma"/>
            <family val="2"/>
          </rPr>
          <t>Typically used for installing monitor wells, unit rate with number of units equal to estimated/quoted costs.  A good default is $300.</t>
        </r>
      </text>
    </comment>
    <comment ref="I14" authorId="0" shapeId="0" xr:uid="{AD2245D8-A2C9-46BA-91D2-3BC8C41DDCD0}">
      <text>
        <r>
          <rPr>
            <b/>
            <sz val="9"/>
            <color indexed="81"/>
            <rFont val="Tahoma"/>
            <family val="2"/>
          </rPr>
          <t>Used for any off-site properties where work will be performed, or for ROW permits (permit fees should use pay item 1-4, and Maintenance of Traffic equipment should be included in pay item 2-5).</t>
        </r>
      </text>
    </comment>
    <comment ref="K16" authorId="0" shapeId="0" xr:uid="{A1AC6D9E-3FBD-420B-89B1-CAF491AC0E7A}">
      <text>
        <r>
          <rPr>
            <b/>
            <sz val="9"/>
            <color indexed="81"/>
            <rFont val="Tahoma"/>
            <family val="2"/>
          </rPr>
          <t>This cell will be locked and automatically calculate from the reimbursable items.  Check to be sure it has a cost if you have reimbursable items.</t>
        </r>
      </text>
    </comment>
    <comment ref="I25" authorId="0" shapeId="0" xr:uid="{AB3ED4AC-D9DF-47A8-B895-B7A0E641C961}">
      <text>
        <r>
          <rPr>
            <b/>
            <sz val="9"/>
            <color indexed="81"/>
            <rFont val="Tahoma"/>
            <family val="2"/>
          </rPr>
          <t>If a pre-drilling meeting is required, one mobilization for driller, one mobilization for ATC.</t>
        </r>
      </text>
    </comment>
    <comment ref="K25" authorId="0" shapeId="0" xr:uid="{B5CFFC98-68E2-4AD4-AD26-CD8B1BBB693D}">
      <text>
        <r>
          <rPr>
            <b/>
            <sz val="9"/>
            <color indexed="81"/>
            <rFont val="Tahoma"/>
            <family val="2"/>
          </rPr>
          <t xml:space="preserve">Contractor is typically allowed one mobilization per week, unless they are performing two different tasks (well install and groundwater sampling), that are separated by at least a day.  One mobilization per vehicle (typically 1 vehicle). </t>
        </r>
      </text>
    </comment>
    <comment ref="K26" authorId="0" shapeId="0" xr:uid="{24A61A34-11EA-4D50-964D-887C2694E11F}">
      <text>
        <r>
          <rPr>
            <b/>
            <sz val="9"/>
            <color indexed="81"/>
            <rFont val="Tahoma"/>
            <family val="2"/>
          </rPr>
          <t>One mobilization per week, for pilot test equipment, if rented trailer/equipment is not used.</t>
        </r>
      </text>
    </comment>
    <comment ref="K27" authorId="0" shapeId="0" xr:uid="{C4EEF138-C4FA-467E-88A6-933CF8243506}">
      <text>
        <r>
          <rPr>
            <b/>
            <sz val="9"/>
            <color indexed="81"/>
            <rFont val="Tahoma"/>
            <family val="2"/>
          </rPr>
          <t>One mobilization per week, for pilot test equipment, if rented trailer/equipment is not used.</t>
        </r>
      </text>
    </comment>
    <comment ref="K28" authorId="0" shapeId="0" xr:uid="{216DF114-AE7C-4AD1-A22F-BA9D92A980C1}">
      <text>
        <r>
          <rPr>
            <b/>
            <sz val="9"/>
            <color indexed="81"/>
            <rFont val="Tahoma"/>
            <family val="2"/>
          </rPr>
          <t>Mobilization for drilling is allowed once per week.</t>
        </r>
      </text>
    </comment>
    <comment ref="K29" authorId="0" shapeId="0" xr:uid="{094E8D78-5313-49BF-89FE-B6CA508E1CC3}">
      <text>
        <r>
          <rPr>
            <b/>
            <sz val="9"/>
            <color indexed="81"/>
            <rFont val="Tahoma"/>
            <family val="2"/>
          </rPr>
          <t>Mobilization for drilling is allowed once per week.</t>
        </r>
      </text>
    </comment>
    <comment ref="K36" authorId="0" shapeId="0" xr:uid="{A10690FF-28A3-4359-82D2-6574C80E3804}">
      <text>
        <r>
          <rPr>
            <b/>
            <sz val="9"/>
            <color indexed="81"/>
            <rFont val="Tahoma"/>
            <family val="2"/>
          </rPr>
          <t>This pay item includes the total depth where soil sampling is performed and clearing the top of the borehole by hand (no additional hand augering item to clear the first five feet).  Costs are in addition to advancing the boring by HSA or sonic boring.  Costs for top footage sampled by hand are also included.</t>
        </r>
      </text>
    </comment>
    <comment ref="K37" authorId="0" shapeId="0" xr:uid="{861BC25C-545E-4F39-884A-D35B666627CF}">
      <text>
        <r>
          <rPr>
            <b/>
            <sz val="9"/>
            <color indexed="81"/>
            <rFont val="Tahoma"/>
            <family val="2"/>
          </rPr>
          <t>This pay item includes the total depth where soil sampling is performed and clearing the top of the borehole by hand (no additional hand augering item to clear the first five feet).  Costs are in addition to advancing the boring by HSA or sonic boring.  Costs for top footage sampled by hand are also included.</t>
        </r>
      </text>
    </comment>
    <comment ref="K38" authorId="0" shapeId="0" xr:uid="{B3856659-A3E1-4DDB-ACCF-1BD3D7AC1D90}">
      <text>
        <r>
          <rPr>
            <b/>
            <sz val="9"/>
            <color indexed="81"/>
            <rFont val="Tahoma"/>
            <family val="2"/>
          </rPr>
          <t>This pay item includes the total depth where soil sampling is performed and clearing the top of the borehole by hand (no additional hand augering item to clear the first five feet).  Costs are in addition to advancing the boring by HSA or sonic boring.  Costs for top footage sampled by hand are also included.</t>
        </r>
      </text>
    </comment>
    <comment ref="K39" authorId="0" shapeId="0" xr:uid="{D3F1BBD8-A1C5-41C1-8350-6351695BCBF9}">
      <text>
        <r>
          <rPr>
            <b/>
            <sz val="9"/>
            <color indexed="81"/>
            <rFont val="Tahoma"/>
            <family val="2"/>
          </rPr>
          <t>This pay item includes the total depth where soil sampling is performed and clearing the top of the borehole by hand (no additional hand augering item to clear the first five feet).  Costs are in addition to advancing the boring by HSA or sonic boring.  Costs for top footage sampled by hand are also included.</t>
        </r>
      </text>
    </comment>
    <comment ref="K40" authorId="0" shapeId="0" xr:uid="{34A4B17D-23C9-4066-85BF-44D22D51239D}">
      <text>
        <r>
          <rPr>
            <b/>
            <sz val="9"/>
            <color indexed="81"/>
            <rFont val="Tahoma"/>
            <family val="2"/>
          </rPr>
          <t>Used if the depth of the soil boring 10 feet BLS or less.  If hand auger is required for depths greater than 10 feet BLS, a section 21 quote is required.</t>
        </r>
      </text>
    </comment>
    <comment ref="K41" authorId="0" shapeId="0" xr:uid="{B1D29FE8-F4C8-47DB-BA7F-E98478953409}">
      <text>
        <r>
          <rPr>
            <b/>
            <sz val="9"/>
            <color indexed="81"/>
            <rFont val="Tahoma"/>
            <family val="2"/>
          </rPr>
          <t>A full day is defined here as 10 hours. The default expectation is to achieve a minimum of 140-190 feet of probe rod advancement per day unless exceptions based on project specific conditions are approved in advance by the Petroleum Restoration Program Site Manager.
The item is not prorated, but they cannot do a half day of work on two seperate days and claim two days of DPT.
Includes groundwater sampling and using an HSA attachment to advance boreholes for monitoring wells with a combo rig.</t>
        </r>
      </text>
    </comment>
    <comment ref="K43" authorId="0" shapeId="0" xr:uid="{C8FDFF6F-C7C7-439C-9769-983C4B7D542D}">
      <text>
        <r>
          <rPr>
            <b/>
            <sz val="9"/>
            <color indexed="81"/>
            <rFont val="Tahoma"/>
            <family val="2"/>
          </rPr>
          <t>Typically used for mud rotary or hollow stem auger drilling.</t>
        </r>
      </text>
    </comment>
    <comment ref="K44" authorId="0" shapeId="0" xr:uid="{5672C4A9-2E44-4FD1-A0B3-125C51D091AF}">
      <text>
        <r>
          <rPr>
            <b/>
            <sz val="9"/>
            <color indexed="81"/>
            <rFont val="Tahoma"/>
            <family val="2"/>
          </rPr>
          <t>Typically used for mud rotary or hollow stem auger drilling.</t>
        </r>
      </text>
    </comment>
    <comment ref="K45" authorId="0" shapeId="0" xr:uid="{A9F15EC6-1DCF-4526-A674-E98BAED273A0}">
      <text>
        <r>
          <rPr>
            <b/>
            <sz val="9"/>
            <color indexed="81"/>
            <rFont val="Tahoma"/>
            <family val="2"/>
          </rPr>
          <t>Typically used for mud rotary or hollow stem auger drilling.</t>
        </r>
      </text>
    </comment>
    <comment ref="K46" authorId="0" shapeId="0" xr:uid="{3C263599-7BF7-453F-885F-A44CC6C94909}">
      <text>
        <r>
          <rPr>
            <b/>
            <sz val="9"/>
            <color indexed="81"/>
            <rFont val="Tahoma"/>
            <family val="2"/>
          </rPr>
          <t>Used to install 2-inch diameter wells (typically 8-inch outer diameter augers).</t>
        </r>
      </text>
    </comment>
    <comment ref="K47" authorId="0" shapeId="0" xr:uid="{7C71EB0F-17FB-4520-81F2-5C42321A9D99}">
      <text>
        <r>
          <rPr>
            <b/>
            <sz val="9"/>
            <color indexed="81"/>
            <rFont val="Tahoma"/>
            <family val="2"/>
          </rPr>
          <t>Used to install 2-inch diameter wells (typically 8-inch outer diameter augers).</t>
        </r>
      </text>
    </comment>
    <comment ref="K48" authorId="0" shapeId="0" xr:uid="{0DA1BB67-613A-4208-BD7F-5B39DCDB526B}">
      <text>
        <r>
          <rPr>
            <b/>
            <sz val="9"/>
            <color indexed="81"/>
            <rFont val="Tahoma"/>
            <family val="2"/>
          </rPr>
          <t>Used to install 2-inch diameter wells (typically 8-inch outer diameter augers).</t>
        </r>
      </text>
    </comment>
    <comment ref="K49" authorId="0" shapeId="0" xr:uid="{E6455562-65AB-4B80-B049-E9AF119EACE3}">
      <text>
        <r>
          <rPr>
            <b/>
            <sz val="9"/>
            <color indexed="81"/>
            <rFont val="Tahoma"/>
            <family val="2"/>
          </rPr>
          <t>Used to install 4-inch and larger wells (typically 12-inch outer diameter augers).</t>
        </r>
      </text>
    </comment>
    <comment ref="K50" authorId="0" shapeId="0" xr:uid="{8DB3F09F-6C9D-45F7-ACD1-57954DBC29FD}">
      <text>
        <r>
          <rPr>
            <b/>
            <sz val="9"/>
            <color indexed="81"/>
            <rFont val="Tahoma"/>
            <family val="2"/>
          </rPr>
          <t>Used to install 4-inch and larger wells (typically 12-inch outer diameter augers).</t>
        </r>
      </text>
    </comment>
    <comment ref="K51" authorId="0" shapeId="0" xr:uid="{ACDF2859-658E-43DC-BCA8-A553EB3C1AAD}">
      <text>
        <r>
          <rPr>
            <b/>
            <sz val="9"/>
            <color indexed="81"/>
            <rFont val="Tahoma"/>
            <family val="2"/>
          </rPr>
          <t>Used to install 4-inch and larger wells (typically 12-inch outer diameter augers).</t>
        </r>
      </text>
    </comment>
    <comment ref="K52" authorId="0" shapeId="0" xr:uid="{942504F8-C570-4D6E-9CE3-A81D6961714A}">
      <text>
        <r>
          <rPr>
            <b/>
            <sz val="9"/>
            <color indexed="81"/>
            <rFont val="Tahoma"/>
            <family val="2"/>
          </rPr>
          <t>Typically used to install 2-inch diameter monitoring wells.</t>
        </r>
      </text>
    </comment>
    <comment ref="K53" authorId="0" shapeId="0" xr:uid="{541AC61D-D60A-4C66-A729-49C14C31A80E}">
      <text>
        <r>
          <rPr>
            <b/>
            <sz val="9"/>
            <color indexed="81"/>
            <rFont val="Tahoma"/>
            <family val="2"/>
          </rPr>
          <t>Typically used to install 2-inch diameter monitoring wells.</t>
        </r>
      </text>
    </comment>
    <comment ref="K54" authorId="0" shapeId="0" xr:uid="{1E496DA2-F050-447E-B358-924174562789}">
      <text>
        <r>
          <rPr>
            <b/>
            <sz val="9"/>
            <color indexed="81"/>
            <rFont val="Tahoma"/>
            <family val="2"/>
          </rPr>
          <t>Typically used to install 2-inch diameter monitoring wells.</t>
        </r>
      </text>
    </comment>
    <comment ref="K55" authorId="0" shapeId="0" xr:uid="{B0613247-CC61-4C09-968D-9086186E7868}">
      <text>
        <r>
          <rPr>
            <b/>
            <sz val="9"/>
            <color indexed="81"/>
            <rFont val="Tahoma"/>
            <family val="2"/>
          </rPr>
          <t>Typically used to install 2” diameter wells, 4” diameter wells and temporary outer casing for a 2” diameter well</t>
        </r>
      </text>
    </comment>
    <comment ref="K56" authorId="0" shapeId="0" xr:uid="{80DEBE93-444B-4416-A724-52633DA7C0AA}">
      <text>
        <r>
          <rPr>
            <b/>
            <sz val="9"/>
            <color indexed="81"/>
            <rFont val="Tahoma"/>
            <family val="2"/>
          </rPr>
          <t>Typically used to install 2” diameter wells, 4” diameter wells and temporary outer casing for a 2” diameter well</t>
        </r>
      </text>
    </comment>
    <comment ref="K57" authorId="0" shapeId="0" xr:uid="{21639489-5BA1-4EE8-A445-79B8FA654A0D}">
      <text>
        <r>
          <rPr>
            <b/>
            <sz val="9"/>
            <color indexed="81"/>
            <rFont val="Tahoma"/>
            <family val="2"/>
          </rPr>
          <t>Typically used to install 2” diameter wells, 4” diameter wells and temporary outer casing for a 2” diameter well</t>
        </r>
      </text>
    </comment>
    <comment ref="K58" authorId="0" shapeId="0" xr:uid="{8AD2884B-9EE8-4323-B079-D840A79A99F1}">
      <text>
        <r>
          <rPr>
            <b/>
            <sz val="9"/>
            <color indexed="81"/>
            <rFont val="Tahoma"/>
            <family val="2"/>
          </rPr>
          <t>Typically used to install a 6-inch diameter well, for temporary outer casing on a 4-inch deep well, or if a second temporary outer casing is required.</t>
        </r>
      </text>
    </comment>
    <comment ref="K59" authorId="0" shapeId="0" xr:uid="{20542695-EF3A-41DF-BECD-C976DE6E979D}">
      <text>
        <r>
          <rPr>
            <b/>
            <sz val="9"/>
            <color indexed="81"/>
            <rFont val="Tahoma"/>
            <family val="2"/>
          </rPr>
          <t>Typically used to install a 6-inch diameter well, for temporary outer casing on a 4-inch deep well, or if a second temporary outer casing is required.</t>
        </r>
      </text>
    </comment>
    <comment ref="K60" authorId="0" shapeId="0" xr:uid="{4D500467-B2E4-433D-9FDE-841D477BF5F7}">
      <text>
        <r>
          <rPr>
            <b/>
            <sz val="9"/>
            <color indexed="81"/>
            <rFont val="Tahoma"/>
            <family val="2"/>
          </rPr>
          <t>Typically used to install a 6-inch diameter well, for temporary outer casing on a 4-inch deep well, or if a second temporary outer casing is required.</t>
        </r>
      </text>
    </comment>
    <comment ref="K62" authorId="0" shapeId="0" xr:uid="{0E3573DA-C456-47B7-8643-8721E08F492F}">
      <text>
        <r>
          <rPr>
            <b/>
            <sz val="9"/>
            <color indexed="81"/>
            <rFont val="Tahoma"/>
            <family val="2"/>
          </rPr>
          <t xml:space="preserve">Well installation items based on well diameter.  This is in addition to the boring items in Section 4.  Well installation includes the standard 8-inch and 12-inch manholes and concrete well pad.
</t>
        </r>
      </text>
    </comment>
    <comment ref="K63" authorId="0" shapeId="0" xr:uid="{017A721B-83C3-4703-A630-CA39FB859880}">
      <text>
        <r>
          <rPr>
            <b/>
            <sz val="9"/>
            <color indexed="81"/>
            <rFont val="Tahoma"/>
            <family val="2"/>
          </rPr>
          <t xml:space="preserve">Well installation items based on well diameter.  This is in addition to the boring items in Section 4.  Well installation includes the standard 8-inch and 12-inch manholes and concrete well pad.
</t>
        </r>
      </text>
    </comment>
    <comment ref="K64" authorId="0" shapeId="0" xr:uid="{BF3CDD37-5B77-4723-9EB3-276D00C70171}">
      <text>
        <r>
          <rPr>
            <b/>
            <sz val="9"/>
            <color indexed="81"/>
            <rFont val="Tahoma"/>
            <family val="2"/>
          </rPr>
          <t>Horizontal well installation based on diameter. Includes all equipment, labor and material to trench and install a well.</t>
        </r>
      </text>
    </comment>
    <comment ref="K65" authorId="0" shapeId="0" xr:uid="{B7BD15A1-2768-46C6-AB03-61ECDEE8657A}">
      <text>
        <r>
          <rPr>
            <b/>
            <sz val="9"/>
            <color indexed="81"/>
            <rFont val="Tahoma"/>
            <family val="2"/>
          </rPr>
          <t xml:space="preserve">Well installation items based on well diameter.  This is in addition to the boring items in Section 4.  Well installation includes the standard 8-inch and 12-inch manholes and concrete well pad.
</t>
        </r>
      </text>
    </comment>
    <comment ref="K66" authorId="0" shapeId="0" xr:uid="{7F6F11A3-6BE3-47EC-897A-4EECB95057AA}">
      <text>
        <r>
          <rPr>
            <b/>
            <sz val="9"/>
            <color indexed="81"/>
            <rFont val="Tahoma"/>
            <family val="2"/>
          </rPr>
          <t>Horizontal well installation based on diameter. Includes all equipment, labor and material to trench and install a well.</t>
        </r>
      </text>
    </comment>
    <comment ref="K67" authorId="0" shapeId="0" xr:uid="{46672BF3-4B0B-461F-ABF9-93FAC0069EA3}">
      <text>
        <r>
          <rPr>
            <b/>
            <sz val="9"/>
            <color indexed="81"/>
            <rFont val="Tahoma"/>
            <family val="2"/>
          </rPr>
          <t xml:space="preserve">Well installation items based on well diameter.  This is in addition to the boring items in Section 4.  Well installation includes the standard 8-inch and 12-inch manholes and concrete well pad.
</t>
        </r>
      </text>
    </comment>
    <comment ref="K68" authorId="0" shapeId="0" xr:uid="{D120C8BC-E75A-430D-852E-DD5730A2FC6E}">
      <text>
        <r>
          <rPr>
            <b/>
            <sz val="9"/>
            <color indexed="81"/>
            <rFont val="Tahoma"/>
            <family val="2"/>
          </rPr>
          <t xml:space="preserve">Well installation items based on well diameter.  This is in addition to the boring items in Section 4.  Well installation includes the standard 8-inch and 12-inch manholes and concrete well pad.
</t>
        </r>
      </text>
    </comment>
    <comment ref="K69" authorId="0" shapeId="0" xr:uid="{4EBE49CE-9B6F-4220-8C6F-C939F0D1A77A}">
      <text>
        <r>
          <rPr>
            <b/>
            <sz val="9"/>
            <color indexed="81"/>
            <rFont val="Tahoma"/>
            <family val="2"/>
          </rPr>
          <t xml:space="preserve">Well installation items based on well diameter.  This is in addition to the boring items in Section 4.  Well installation includes the standard 8-inch and 12-inch manholes and concrete well pad.
</t>
        </r>
      </text>
    </comment>
    <comment ref="K70" authorId="0" shapeId="0" xr:uid="{31634F97-A051-44BC-89A8-C653E5B4A806}">
      <text>
        <r>
          <rPr>
            <b/>
            <sz val="9"/>
            <color indexed="81"/>
            <rFont val="Tahoma"/>
            <family val="2"/>
          </rPr>
          <t xml:space="preserve">Well installation items based on well diameter.  This is in addition to the boring items in Section 4.  Well installation includes the standard 8-inch and 12-inch manholes and concrete well pad.
</t>
        </r>
      </text>
    </comment>
    <comment ref="K71" authorId="0" shapeId="0" xr:uid="{84E754BA-66AA-4244-BF52-0AA57E006517}">
      <text>
        <r>
          <rPr>
            <b/>
            <sz val="9"/>
            <color indexed="81"/>
            <rFont val="Tahoma"/>
            <family val="2"/>
          </rPr>
          <t xml:space="preserve">Well installation items based on well diameter.  This is in addition to the boring items in Section 4.  Well installation includes the standard 8-inch and 12-inch manholes and concrete well pad.
</t>
        </r>
      </text>
    </comment>
    <comment ref="K72" authorId="0" shapeId="0" xr:uid="{D8660869-F46A-447E-9102-A19C65E22930}">
      <text>
        <r>
          <rPr>
            <b/>
            <sz val="9"/>
            <color indexed="81"/>
            <rFont val="Tahoma"/>
            <family val="2"/>
          </rPr>
          <t xml:space="preserve">Well installation items based on well diameter.  This is in addition to the boring items in Section 4.  Well installation includes the standard 8-inch and 12-inch manholes and concrete well pad.
</t>
        </r>
      </text>
    </comment>
    <comment ref="K73" authorId="0" shapeId="0" xr:uid="{0AE64526-7407-4605-AAA8-2D1D71D80CFB}">
      <text>
        <r>
          <rPr>
            <b/>
            <sz val="9"/>
            <color indexed="81"/>
            <rFont val="Tahoma"/>
            <family val="2"/>
          </rPr>
          <t>Check with your professional before using well screen &gt;20 feet.</t>
        </r>
      </text>
    </comment>
    <comment ref="K74" authorId="0" shapeId="0" xr:uid="{43EF82E1-ED6D-4BB3-85A3-57F390A033D7}">
      <text>
        <r>
          <rPr>
            <b/>
            <sz val="9"/>
            <color indexed="81"/>
            <rFont val="Tahoma"/>
            <family val="2"/>
          </rPr>
          <t>Check with your professional before using well screen &gt;20 feet.</t>
        </r>
      </text>
    </comment>
    <comment ref="K75" authorId="0" shapeId="0" xr:uid="{EB7EFC99-86C7-4564-8BCF-A58F43137BA3}">
      <text>
        <r>
          <rPr>
            <b/>
            <sz val="9"/>
            <color indexed="81"/>
            <rFont val="Tahoma"/>
            <family val="2"/>
          </rPr>
          <t>Check with your professional before using well screen &gt;20 feet.</t>
        </r>
      </text>
    </comment>
    <comment ref="K76" authorId="0" shapeId="0" xr:uid="{B41F6203-398C-49F4-A95F-6CCA5580B3D5}">
      <text>
        <r>
          <rPr>
            <b/>
            <sz val="9"/>
            <color indexed="81"/>
            <rFont val="Tahoma"/>
            <family val="2"/>
          </rPr>
          <t>Check with your professional before using well screen &gt;20 feet.</t>
        </r>
      </text>
    </comment>
    <comment ref="K77" authorId="0" shapeId="0" xr:uid="{7C19D60B-4091-4523-BB33-1D95B4FF0143}">
      <text>
        <r>
          <rPr>
            <b/>
            <sz val="9"/>
            <color indexed="81"/>
            <rFont val="Tahoma"/>
            <family val="2"/>
          </rPr>
          <t>Only used for stick-up wells and pads (area prone to surface flooding, or with dense vegetation).</t>
        </r>
      </text>
    </comment>
    <comment ref="K78" authorId="0" shapeId="0" xr:uid="{B341D31B-C9C4-4289-81D0-C9901B452C61}">
      <text>
        <r>
          <rPr>
            <b/>
            <sz val="9"/>
            <color indexed="81"/>
            <rFont val="Tahoma"/>
            <family val="2"/>
          </rPr>
          <t>Only used if you are installing the 2-foot/4-foot square vaults (typically used for injection wells or other treatment wells with piping/fittings at the wellhead).  Not for standard manholes.</t>
        </r>
      </text>
    </comment>
    <comment ref="K79" authorId="0" shapeId="0" xr:uid="{A92E0454-27F6-4383-89B0-101315529FEB}">
      <text>
        <r>
          <rPr>
            <b/>
            <sz val="9"/>
            <color indexed="81"/>
            <rFont val="Tahoma"/>
            <family val="2"/>
          </rPr>
          <t>Only used if you are installing the 2-foot/4-foot square vaults (typically used for injection wells or other treatment wells with piping/fittings at the wellhead).  Not for standard manholes.</t>
        </r>
      </text>
    </comment>
    <comment ref="K80" authorId="0" shapeId="0" xr:uid="{8D1647A0-FBD6-4EE2-B5A9-2EAE26287C96}">
      <text>
        <r>
          <rPr>
            <b/>
            <sz val="9"/>
            <color indexed="81"/>
            <rFont val="Tahoma"/>
            <family val="2"/>
          </rPr>
          <t xml:space="preserve">Used if an existing well is silted up or required overpurging.
</t>
        </r>
      </text>
    </comment>
    <comment ref="K81" authorId="0" shapeId="0" xr:uid="{D9DFF158-7938-4F42-9C32-91A19BF2DA12}">
      <text>
        <r>
          <rPr>
            <b/>
            <sz val="9"/>
            <color indexed="81"/>
            <rFont val="Tahoma"/>
            <family val="2"/>
          </rPr>
          <t>Used for removal and disposal of well pad and manhole based on diameter, and reinstallation of well pad and manhole, without well abandonment.</t>
        </r>
      </text>
    </comment>
    <comment ref="K82" authorId="0" shapeId="0" xr:uid="{73053CEF-F0D6-439A-ADEB-FB4C2E3D827D}">
      <text>
        <r>
          <rPr>
            <b/>
            <sz val="9"/>
            <color indexed="81"/>
            <rFont val="Tahoma"/>
            <family val="2"/>
          </rPr>
          <t>Used for removal and disposal of well pad and manhole based on diameter, and reinstallation of well pad and manhole, without well abandonment.</t>
        </r>
      </text>
    </comment>
    <comment ref="K83" authorId="0" shapeId="0" xr:uid="{BC733A0F-B439-480A-9E79-6E194E1846FB}">
      <text>
        <r>
          <rPr>
            <b/>
            <sz val="9"/>
            <color indexed="81"/>
            <rFont val="Tahoma"/>
            <family val="2"/>
          </rPr>
          <t>Used for pre-pack monitor wells, if a well needs to be installed with DPT due to access restrictions.</t>
        </r>
      </text>
    </comment>
    <comment ref="K85" authorId="0" shapeId="0" xr:uid="{043DE673-9D78-436F-8229-8A03E6521940}">
      <text>
        <r>
          <rPr>
            <b/>
            <sz val="9"/>
            <color indexed="81"/>
            <rFont val="Tahoma"/>
            <family val="2"/>
          </rPr>
          <t xml:space="preserve">Use for grouting the monitoring wells to the surface and removing the well pads and manholes.
</t>
        </r>
      </text>
    </comment>
    <comment ref="K86" authorId="0" shapeId="0" xr:uid="{806AEA29-59B1-4457-99E4-672AFBA74D45}">
      <text>
        <r>
          <rPr>
            <b/>
            <sz val="9"/>
            <color indexed="81"/>
            <rFont val="Tahoma"/>
            <family val="2"/>
          </rPr>
          <t xml:space="preserve">Use for grouting the monitoring wells to the surface and removing the well pads and manholes.
</t>
        </r>
      </text>
    </comment>
    <comment ref="K87" authorId="0" shapeId="0" xr:uid="{9CA675C3-CEAC-4088-B8C6-056999282B3A}">
      <text>
        <r>
          <rPr>
            <b/>
            <sz val="9"/>
            <color indexed="81"/>
            <rFont val="Tahoma"/>
            <family val="2"/>
          </rPr>
          <t xml:space="preserve">Use for grouting the monitoring wells to the surface and removing the well pads and manholes.
</t>
        </r>
      </text>
    </comment>
    <comment ref="K88" authorId="0" shapeId="0" xr:uid="{2099471F-A5BC-44BB-9D01-DCA6BCE38F50}">
      <text>
        <r>
          <rPr>
            <b/>
            <sz val="9"/>
            <color indexed="81"/>
            <rFont val="Tahoma"/>
            <family val="2"/>
          </rPr>
          <t xml:space="preserve">Use for grouting the monitoring wells to the surface and removing the well pads and manholes.
</t>
        </r>
      </text>
    </comment>
    <comment ref="K89" authorId="0" shapeId="0" xr:uid="{69633A2B-5055-4178-A03F-5435834F90BB}">
      <text>
        <r>
          <rPr>
            <b/>
            <sz val="9"/>
            <color indexed="81"/>
            <rFont val="Tahoma"/>
            <family val="2"/>
          </rPr>
          <t>Only used if you are removing the 2-foot/4-foot square vaults (typically used for injection wells or other treatment wells with piping/fittings at the wellhead).  Not for standard manholes.</t>
        </r>
      </text>
    </comment>
    <comment ref="K90" authorId="0" shapeId="0" xr:uid="{7D28E12F-154B-4BC0-A468-052D5ACCCE1D}">
      <text>
        <r>
          <rPr>
            <b/>
            <sz val="9"/>
            <color indexed="81"/>
            <rFont val="Tahoma"/>
            <family val="2"/>
          </rPr>
          <t>Only used if you are removing the 2-foot/4-foot square vaults (typically used for injection wells or other treatment wells with piping/fittings at the wellhead).  Not for standard manholes.</t>
        </r>
      </text>
    </comment>
    <comment ref="K91" authorId="0" shapeId="0" xr:uid="{8361AFC8-C60E-49A9-B05D-F8AD0D1A7D68}">
      <text>
        <r>
          <rPr>
            <b/>
            <sz val="9"/>
            <color indexed="81"/>
            <rFont val="Tahoma"/>
            <family val="2"/>
          </rPr>
          <t>Used for removal and disposal of well pad and manhole, and restoration of surface cover to match surrounding conditions, without well abandonment.</t>
        </r>
      </text>
    </comment>
    <comment ref="K93" authorId="0" shapeId="0" xr:uid="{9AC3355E-6DAC-427E-92D5-34D6DEE07D94}">
      <text>
        <r>
          <rPr>
            <b/>
            <sz val="9"/>
            <color indexed="81"/>
            <rFont val="Tahoma"/>
            <family val="2"/>
          </rPr>
          <t>Used for Monitor Well Sampling.</t>
        </r>
      </text>
    </comment>
    <comment ref="K94" authorId="0" shapeId="0" xr:uid="{632D15BC-92D5-49EF-AB85-CEBF970704BD}">
      <text>
        <r>
          <rPr>
            <b/>
            <sz val="9"/>
            <color indexed="81"/>
            <rFont val="Tahoma"/>
            <family val="2"/>
          </rPr>
          <t>Used for Monitor Well Sampling.</t>
        </r>
      </text>
    </comment>
    <comment ref="K95" authorId="0" shapeId="0" xr:uid="{8C820BBD-92D4-4C0F-B4BF-BE2C86CCED84}">
      <text>
        <r>
          <rPr>
            <b/>
            <sz val="9"/>
            <color indexed="81"/>
            <rFont val="Tahoma"/>
            <family val="2"/>
          </rPr>
          <t>Used for sampling potable/irrigation wells.</t>
        </r>
      </text>
    </comment>
    <comment ref="K96" authorId="0" shapeId="0" xr:uid="{1725050B-3EBE-428F-B5F2-1A5BD0533A43}">
      <text>
        <r>
          <rPr>
            <b/>
            <sz val="9"/>
            <color indexed="81"/>
            <rFont val="Tahoma"/>
            <family val="2"/>
          </rPr>
          <t xml:space="preserve">Other Water Sampling - surface water, tap water, remediation system influent/effluent
</t>
        </r>
      </text>
    </comment>
    <comment ref="K98" authorId="0" shapeId="0" xr:uid="{04BF0912-6AE5-4D3B-8120-F32022496815}">
      <text>
        <r>
          <rPr>
            <b/>
            <sz val="9"/>
            <color indexed="81"/>
            <rFont val="Tahoma"/>
            <family val="2"/>
          </rPr>
          <t xml:space="preserve">Used for collection of soil/sediment samples. One unit allowed per sample analysis suite, unless SPLP is proposed, then add pay item 7-14. </t>
        </r>
      </text>
    </comment>
    <comment ref="K99" authorId="0" shapeId="0" xr:uid="{305AC9D1-993F-4FD4-ABE8-E06EEAE78C6B}">
      <text>
        <r>
          <rPr>
            <b/>
            <sz val="9"/>
            <color indexed="81"/>
            <rFont val="Tahoma"/>
            <family val="2"/>
          </rPr>
          <t>Only used to gauge depth to water/product for wells you are not sampling.  Monitoring well sampling includes gauging depth to water.  If wells have a history of being dry or having submerged well screens, you can include additional gauging items in case wells cannot be sampled and can only be gauged.  This will prevent the need for a change order later.</t>
        </r>
      </text>
    </comment>
    <comment ref="K101" authorId="0" shapeId="0" xr:uid="{A9220CAD-E690-426D-ACEC-3E096800E111}">
      <text>
        <r>
          <rPr>
            <b/>
            <sz val="9"/>
            <color indexed="81"/>
            <rFont val="Tahoma"/>
            <family val="2"/>
          </rPr>
          <t>For air sample collection during pilot tests (as outlined in Pilot Test Plan.</t>
        </r>
      </text>
    </comment>
    <comment ref="K103" authorId="0" shapeId="0" xr:uid="{BC07871B-1A15-4129-9740-D057DFEEFCD9}">
      <text>
        <r>
          <rPr>
            <b/>
            <sz val="9"/>
            <color indexed="81"/>
            <rFont val="Tahoma"/>
            <family val="2"/>
          </rPr>
          <t xml:space="preserve">For preparation and submittal of ADaPT files.  Allowable once per sampling event.
</t>
        </r>
      </text>
    </comment>
    <comment ref="K106" authorId="0" shapeId="0" xr:uid="{BD76B3DE-EC53-4587-98E4-E07337DFA4AF}">
      <text>
        <r>
          <rPr>
            <b/>
            <sz val="9"/>
            <color indexed="81"/>
            <rFont val="Tahoma"/>
            <family val="2"/>
          </rPr>
          <t>Use for all BTEX/MTBE SPLP samples collected.  Pay item is invoiced regardless of the actual analytical samples processed.  Encore sampling is not required for PAHs or TRPH (but may used for TRPH per guidance).</t>
        </r>
      </text>
    </comment>
    <comment ref="K108" authorId="0" shapeId="0" xr:uid="{17CDD32B-1557-4168-A646-46E3B7392D8D}">
      <text>
        <r>
          <rPr>
            <b/>
            <sz val="9"/>
            <color indexed="81"/>
            <rFont val="Tahoma"/>
            <family val="2"/>
          </rPr>
          <t>Make sure the method you select matches what is required in the Scope of Work.  If the analysis you need is not in this section, list in Section 21.  A quote from the laboratory will be needed for rates in Section 21.</t>
        </r>
      </text>
    </comment>
    <comment ref="K109" authorId="0" shapeId="0" xr:uid="{BC310F3E-C142-482A-AEAD-C9524ECA3EFD}">
      <text>
        <r>
          <rPr>
            <b/>
            <sz val="9"/>
            <color indexed="81"/>
            <rFont val="Tahoma"/>
            <family val="2"/>
          </rPr>
          <t>Make sure the method you select matches what is required in the Scope of Work.  If the analysis you need is not in this section, list in Section 21.  A quote from the laboratory will be needed for rates in Section 21.</t>
        </r>
      </text>
    </comment>
    <comment ref="K110" authorId="0" shapeId="0" xr:uid="{F4C5D754-7E7C-4F36-8798-18A55AEE87A5}">
      <text>
        <r>
          <rPr>
            <b/>
            <sz val="9"/>
            <color indexed="81"/>
            <rFont val="Tahoma"/>
            <family val="2"/>
          </rPr>
          <t>Make sure the method you select matches what is required in the Scope of Work.  If the analysis you need is not in this section, list in Section 21.  A quote from the laboratory will be needed for rates in Section 21.</t>
        </r>
      </text>
    </comment>
    <comment ref="K111" authorId="0" shapeId="0" xr:uid="{4F2385FF-85E6-478C-A34C-F24AC7AF7AEC}">
      <text>
        <r>
          <rPr>
            <b/>
            <sz val="9"/>
            <color indexed="81"/>
            <rFont val="Tahoma"/>
            <family val="2"/>
          </rPr>
          <t>Make sure the method you select matches what is required in the Scope of Work.  If the analysis you need is not in this section, list in Section 21.  A quote from the laboratory will be needed for rates in Section 21.</t>
        </r>
      </text>
    </comment>
    <comment ref="K112" authorId="0" shapeId="0" xr:uid="{08440AE6-0CED-4C4E-9913-0F3A95329061}">
      <text>
        <r>
          <rPr>
            <b/>
            <sz val="9"/>
            <color indexed="81"/>
            <rFont val="Tahoma"/>
            <family val="2"/>
          </rPr>
          <t>Make sure the method you select matches what is required in the Scope of Work.  If the analysis you need is not in this section, list in Section 21.  A quote from the laboratory will be needed for rates in Section 21.</t>
        </r>
      </text>
    </comment>
    <comment ref="K113" authorId="0" shapeId="0" xr:uid="{3E8F1DF3-5AF7-4EF1-983A-9028A408C9BA}">
      <text>
        <r>
          <rPr>
            <b/>
            <sz val="9"/>
            <color indexed="81"/>
            <rFont val="Tahoma"/>
            <family val="2"/>
          </rPr>
          <t>Make sure the method you select matches what is required in the Scope of Work.  If the analysis you need is not in this section, list in Section 21.  A quote from the laboratory will be needed for rates in Section 21.</t>
        </r>
      </text>
    </comment>
    <comment ref="K114" authorId="0" shapeId="0" xr:uid="{C9F9D134-6F27-4F17-B8D7-84EB23613F27}">
      <text>
        <r>
          <rPr>
            <b/>
            <sz val="9"/>
            <color indexed="81"/>
            <rFont val="Tahoma"/>
            <family val="2"/>
          </rPr>
          <t>Make sure the method you select matches what is required in the Scope of Work.  If the analysis you need is not in this section, list in Section 21.  A quote from the laboratory will be needed for rates in Section 21.</t>
        </r>
      </text>
    </comment>
    <comment ref="K115" authorId="0" shapeId="0" xr:uid="{4BD29AFA-544C-4727-A440-F43A956A20F3}">
      <text>
        <r>
          <rPr>
            <b/>
            <sz val="9"/>
            <color indexed="81"/>
            <rFont val="Tahoma"/>
            <family val="2"/>
          </rPr>
          <t>Make sure the method you select matches what is required in the Scope of Work.  If the analysis you need is not in this section, list in Section 21.  A quote from the laboratory will be needed for rates in Section 21.</t>
        </r>
      </text>
    </comment>
    <comment ref="K116" authorId="0" shapeId="0" xr:uid="{E0DA64DF-FF25-409E-9994-5B6245004812}">
      <text>
        <r>
          <rPr>
            <b/>
            <sz val="9"/>
            <color indexed="81"/>
            <rFont val="Tahoma"/>
            <family val="2"/>
          </rPr>
          <t>Make sure the method you select matches what is required in the Scope of Work.  If the analysis you need is not in this section, list in Section 21.  A quote from the laboratory will be needed for rates in Section 21.</t>
        </r>
      </text>
    </comment>
    <comment ref="K117" authorId="0" shapeId="0" xr:uid="{78DF27D7-B652-4CEF-814B-0DBB1F0C69BE}">
      <text>
        <r>
          <rPr>
            <b/>
            <sz val="9"/>
            <color indexed="81"/>
            <rFont val="Tahoma"/>
            <family val="2"/>
          </rPr>
          <t>Make sure the method you select matches what is required in the Scope of Work.  If the analysis you need is not in this section, list in Section 21.  A quote from the laboratory will be needed for rates in Section 21.</t>
        </r>
      </text>
    </comment>
    <comment ref="K118" authorId="0" shapeId="0" xr:uid="{B0A54F32-D9C9-45E4-9E5E-2FBF006EEA18}">
      <text>
        <r>
          <rPr>
            <b/>
            <sz val="9"/>
            <color indexed="81"/>
            <rFont val="Tahoma"/>
            <family val="2"/>
          </rPr>
          <t>Make sure the method you select matches what is required in the Scope of Work.  If the analysis you need is not in this section, list in Section 21.  A quote from the laboratory will be needed for rates in Section 21.</t>
        </r>
      </text>
    </comment>
    <comment ref="K119" authorId="0" shapeId="0" xr:uid="{4E463627-EB56-43A6-ACBB-2F070ECD207A}">
      <text>
        <r>
          <rPr>
            <b/>
            <sz val="9"/>
            <color indexed="81"/>
            <rFont val="Tahoma"/>
            <family val="2"/>
          </rPr>
          <t>Make sure the method you select matches what is required in the Scope of Work.  If the analysis you need is not in this section, list in Section 21.  A quote from the laboratory will be needed for rates in Section 21.</t>
        </r>
      </text>
    </comment>
    <comment ref="K120" authorId="0" shapeId="0" xr:uid="{C5F88664-22BA-43F0-9424-D1902E338CBA}">
      <text>
        <r>
          <rPr>
            <b/>
            <sz val="9"/>
            <color indexed="81"/>
            <rFont val="Tahoma"/>
            <family val="2"/>
          </rPr>
          <t>Make sure the method you select matches what is required in the Scope of Work.  If the analysis you need is not in this section, list in Section 21.  A quote from the laboratory will be needed for rates in Section 21.</t>
        </r>
      </text>
    </comment>
    <comment ref="K121" authorId="0" shapeId="0" xr:uid="{6EE31315-3358-448C-8E2C-5ACD6CB3FA80}">
      <text>
        <r>
          <rPr>
            <b/>
            <sz val="9"/>
            <color indexed="81"/>
            <rFont val="Tahoma"/>
            <family val="2"/>
          </rPr>
          <t>Make sure the method you select matches what is required in the Scope of Work.  If the analysis you need is not in this section, list in Section 21.  A quote from the laboratory will be needed for rates in Section 21.</t>
        </r>
      </text>
    </comment>
    <comment ref="K122" authorId="0" shapeId="0" xr:uid="{8BFEA006-DB92-40AA-B1BA-08BAC05E1369}">
      <text>
        <r>
          <rPr>
            <b/>
            <sz val="9"/>
            <color indexed="81"/>
            <rFont val="Tahoma"/>
            <family val="2"/>
          </rPr>
          <t>Make sure the method you select matches what is required in the Scope of Work.  If the analysis you need is not in this section, list in Section 21.  A quote from the laboratory will be needed for rates in Section 21.</t>
        </r>
      </text>
    </comment>
    <comment ref="K123" authorId="0" shapeId="0" xr:uid="{5EF37710-3E2D-46DF-B93A-99F8CDC17C3E}">
      <text>
        <r>
          <rPr>
            <b/>
            <sz val="9"/>
            <color indexed="81"/>
            <rFont val="Tahoma"/>
            <family val="2"/>
          </rPr>
          <t>Make sure the method you select matches what is required in the Scope of Work.  If the analysis you need is not in this section, list in Section 21.  A quote from the laboratory will be needed for rates in Section 21.</t>
        </r>
      </text>
    </comment>
    <comment ref="K124" authorId="0" shapeId="0" xr:uid="{580E6E58-42B1-4E27-99B1-B90DADF449A8}">
      <text>
        <r>
          <rPr>
            <b/>
            <sz val="9"/>
            <color indexed="81"/>
            <rFont val="Tahoma"/>
            <family val="2"/>
          </rPr>
          <t>Make sure the method you select matches what is required in the Scope of Work.  If the analysis you need is not in this section, list in Section 21.  A quote from the laboratory will be needed for rates in Section 21.</t>
        </r>
      </text>
    </comment>
    <comment ref="K125" authorId="0" shapeId="0" xr:uid="{2B091F9A-2EB9-4728-AEE6-CD8303F608FF}">
      <text>
        <r>
          <rPr>
            <b/>
            <sz val="9"/>
            <color indexed="81"/>
            <rFont val="Tahoma"/>
            <family val="2"/>
          </rPr>
          <t>Make sure the method you select matches what is required in the Scope of Work.  If the analysis you need is not in this section, list in Section 21.  A quote from the laboratory will be needed for rates in Section 21.</t>
        </r>
      </text>
    </comment>
    <comment ref="K126" authorId="0" shapeId="0" xr:uid="{DA3EDDD2-0B1E-4B80-928D-1860016881FC}">
      <text>
        <r>
          <rPr>
            <b/>
            <sz val="9"/>
            <color indexed="81"/>
            <rFont val="Tahoma"/>
            <family val="2"/>
          </rPr>
          <t>Make sure the method you select matches what is required in the Scope of Work.  If the analysis you need is not in this section, list in Section 21.  A quote from the laboratory will be needed for rates in Section 21.</t>
        </r>
      </text>
    </comment>
    <comment ref="K127" authorId="0" shapeId="0" xr:uid="{78BF5192-831E-429B-A527-9579E506B40B}">
      <text>
        <r>
          <rPr>
            <b/>
            <sz val="9"/>
            <color indexed="81"/>
            <rFont val="Tahoma"/>
            <family val="2"/>
          </rPr>
          <t>Make sure the method you select matches what is required in the Scope of Work.  If the analysis you need is not in this section, list in Section 21.  A quote from the laboratory will be needed for rates in Section 21.</t>
        </r>
      </text>
    </comment>
    <comment ref="K128" authorId="0" shapeId="0" xr:uid="{BC74C2A8-C659-41A5-A42A-4DAFD6B9EB0D}">
      <text>
        <r>
          <rPr>
            <b/>
            <sz val="9"/>
            <color indexed="81"/>
            <rFont val="Tahoma"/>
            <family val="2"/>
          </rPr>
          <t>Make sure the method you select matches what is required in the Scope of Work.  If the analysis you need is not in this section, list in Section 21.  A quote from the laboratory will be needed for rates in Section 21.</t>
        </r>
      </text>
    </comment>
    <comment ref="K129" authorId="0" shapeId="0" xr:uid="{1C0298E7-27CA-46B3-B819-3DA199FFC9EB}">
      <text>
        <r>
          <rPr>
            <b/>
            <sz val="9"/>
            <color indexed="81"/>
            <rFont val="Tahoma"/>
            <family val="2"/>
          </rPr>
          <t>Make sure the method you select matches what is required in the Scope of Work.  If the analysis you need is not in this section, list in Section 21.  A quote from the laboratory will be needed for rates in Section 21.</t>
        </r>
      </text>
    </comment>
    <comment ref="K130" authorId="0" shapeId="0" xr:uid="{7328A923-F702-443E-976A-8F3FD189A485}">
      <text>
        <r>
          <rPr>
            <b/>
            <sz val="9"/>
            <color indexed="81"/>
            <rFont val="Tahoma"/>
            <family val="2"/>
          </rPr>
          <t>Make sure the method you select matches what is required in the Scope of Work.  If the analysis you need is not in this section, list in Section 21.  A quote from the laboratory will be needed for rates in Section 21.</t>
        </r>
      </text>
    </comment>
    <comment ref="K131" authorId="0" shapeId="0" xr:uid="{13518BC6-A12B-4B5D-91C2-9CBCF740E288}">
      <text>
        <r>
          <rPr>
            <b/>
            <sz val="9"/>
            <color indexed="81"/>
            <rFont val="Tahoma"/>
            <family val="2"/>
          </rPr>
          <t>Make sure the method you select matches what is required in the Scope of Work.  If the analysis you need is not in this section, list in Section 21.  A quote from the laboratory will be needed for rates in Section 21.</t>
        </r>
      </text>
    </comment>
    <comment ref="K132" authorId="0" shapeId="0" xr:uid="{AAA2ABAB-A058-4ADF-916E-5B7224584893}">
      <text>
        <r>
          <rPr>
            <b/>
            <sz val="9"/>
            <color indexed="81"/>
            <rFont val="Tahoma"/>
            <family val="2"/>
          </rPr>
          <t>Make sure the method you select matches what is required in the Scope of Work.  If the analysis you need is not in this section, list in Section 21.  A quote from the laboratory will be needed for rates in Section 21.</t>
        </r>
      </text>
    </comment>
    <comment ref="K133" authorId="0" shapeId="0" xr:uid="{5B691023-70F4-4A6C-B294-BBEBF9609D03}">
      <text>
        <r>
          <rPr>
            <b/>
            <sz val="9"/>
            <color indexed="81"/>
            <rFont val="Tahoma"/>
            <family val="2"/>
          </rPr>
          <t>Make sure the method you select matches what is required in the Scope of Work.  If the analysis you need is not in this section, list in Section 21.  A quote from the laboratory will be needed for rates in Section 21.</t>
        </r>
      </text>
    </comment>
    <comment ref="K134" authorId="0" shapeId="0" xr:uid="{953FED0E-8635-4D71-BFB3-CA219C1B50DE}">
      <text>
        <r>
          <rPr>
            <b/>
            <sz val="9"/>
            <color indexed="81"/>
            <rFont val="Tahoma"/>
            <family val="2"/>
          </rPr>
          <t>Make sure the method you select matches what is required in the Scope of Work.  If the analysis you need is not in this section, list in Section 21.  A quote from the laboratory will be needed for rates in Section 21.</t>
        </r>
      </text>
    </comment>
    <comment ref="K135" authorId="0" shapeId="0" xr:uid="{7539792D-D047-4E58-ADE2-D35F06965205}">
      <text>
        <r>
          <rPr>
            <b/>
            <sz val="9"/>
            <color indexed="81"/>
            <rFont val="Tahoma"/>
            <family val="2"/>
          </rPr>
          <t>Make sure the method you select matches what is required in the Scope of Work.  If the analysis you need is not in this section, list in Section 21.  A quote from the laboratory will be needed for rates in Section 21.</t>
        </r>
      </text>
    </comment>
    <comment ref="K136" authorId="0" shapeId="0" xr:uid="{5EDC7527-2B2D-43BA-9B89-8CC0A202D40E}">
      <text>
        <r>
          <rPr>
            <b/>
            <sz val="9"/>
            <color indexed="81"/>
            <rFont val="Tahoma"/>
            <family val="2"/>
          </rPr>
          <t>Make sure the method you select matches what is required in the Scope of Work.  If the analysis you need is not in this section, list in Section 21.  A quote from the laboratory will be needed for rates in Section 21.</t>
        </r>
      </text>
    </comment>
    <comment ref="K137" authorId="0" shapeId="0" xr:uid="{CD74B119-DF29-4CB3-9A7A-2ABEFE6C5849}">
      <text>
        <r>
          <rPr>
            <b/>
            <sz val="9"/>
            <color indexed="81"/>
            <rFont val="Tahoma"/>
            <family val="2"/>
          </rPr>
          <t>Make sure the method you select matches what is required in the Scope of Work.  If the analysis you need is not in this section, list in Section 21.  A quote from the laboratory will be needed for rates in Section 21.</t>
        </r>
      </text>
    </comment>
    <comment ref="K138" authorId="0" shapeId="0" xr:uid="{6BA243C0-FEC3-40DB-866F-C3BCE9295576}">
      <text>
        <r>
          <rPr>
            <b/>
            <sz val="9"/>
            <color indexed="81"/>
            <rFont val="Tahoma"/>
            <family val="2"/>
          </rPr>
          <t>Make sure the method you select matches what is required in the Scope of Work.  If the analysis you need is not in this section, list in Section 21.  A quote from the laboratory will be needed for rates in Section 21.</t>
        </r>
      </text>
    </comment>
    <comment ref="K139" authorId="0" shapeId="0" xr:uid="{051C270F-5801-4DB4-8726-30BFC3DADA9B}">
      <text>
        <r>
          <rPr>
            <b/>
            <sz val="9"/>
            <color indexed="81"/>
            <rFont val="Tahoma"/>
            <family val="2"/>
          </rPr>
          <t>Make sure the method you select matches what is required in the Scope of Work.  If the analysis you need is not in this section, list in Section 21.  A quote from the laboratory will be needed for rates in Section 21.</t>
        </r>
      </text>
    </comment>
    <comment ref="K140" authorId="0" shapeId="0" xr:uid="{0801146C-59BF-4708-8B1A-EA79493D8333}">
      <text>
        <r>
          <rPr>
            <b/>
            <sz val="9"/>
            <color indexed="81"/>
            <rFont val="Tahoma"/>
            <family val="2"/>
          </rPr>
          <t>Make sure the method you select matches what is required in the Scope of Work.  If the analysis you need is not in this section, list in Section 21.  A quote from the laboratory will be needed for rates in Section 21.</t>
        </r>
      </text>
    </comment>
    <comment ref="K141" authorId="0" shapeId="0" xr:uid="{03083B46-4C34-4B92-A2BF-0926D0C55DA1}">
      <text>
        <r>
          <rPr>
            <b/>
            <sz val="9"/>
            <color indexed="81"/>
            <rFont val="Tahoma"/>
            <family val="2"/>
          </rPr>
          <t>Make sure the method you select matches what is required in the Scope of Work.  If the analysis you need is not in this section, list in Section 21.  A quote from the laboratory will be needed for rates in Section 21.</t>
        </r>
      </text>
    </comment>
    <comment ref="K142" authorId="0" shapeId="0" xr:uid="{ADF06D8B-927C-40B5-9EC3-EDB6C87CA5BA}">
      <text>
        <r>
          <rPr>
            <b/>
            <sz val="9"/>
            <color indexed="81"/>
            <rFont val="Tahoma"/>
            <family val="2"/>
          </rPr>
          <t>Make sure the method you select matches what is required in the Scope of Work.  If the analysis you need is not in this section, list in Section 21.  A quote from the laboratory will be needed for rates in Section 21.</t>
        </r>
      </text>
    </comment>
    <comment ref="K143" authorId="0" shapeId="0" xr:uid="{ED3946E2-E655-4EA0-AC92-711BD754A81B}">
      <text>
        <r>
          <rPr>
            <b/>
            <sz val="9"/>
            <color indexed="81"/>
            <rFont val="Tahoma"/>
            <family val="2"/>
          </rPr>
          <t>Make sure the method you select matches what is required in the Scope of Work.  If the analysis you need is not in this section, list in Section 21.  A quote from the laboratory will be needed for rates in Section 21.</t>
        </r>
      </text>
    </comment>
    <comment ref="K144" authorId="0" shapeId="0" xr:uid="{9C40B0D6-E844-4BAD-A04D-BDEC9A43006D}">
      <text>
        <r>
          <rPr>
            <b/>
            <sz val="9"/>
            <color indexed="81"/>
            <rFont val="Tahoma"/>
            <family val="2"/>
          </rPr>
          <t>Make sure the method you select matches what is required in the Scope of Work.  If the analysis you need is not in this section, list in Section 21.  A quote from the laboratory will be needed for rates in Section 21.</t>
        </r>
      </text>
    </comment>
    <comment ref="K145" authorId="0" shapeId="0" xr:uid="{385BA9EE-C45D-42BE-A620-A9DDD0CA3568}">
      <text>
        <r>
          <rPr>
            <b/>
            <sz val="9"/>
            <color indexed="81"/>
            <rFont val="Tahoma"/>
            <family val="2"/>
          </rPr>
          <t>Make sure the method you select matches what is required in the Scope of Work.  If the analysis you need is not in this section, list in Section 21.  A quote from the laboratory will be needed for rates in Section 21.</t>
        </r>
      </text>
    </comment>
    <comment ref="K146" authorId="0" shapeId="0" xr:uid="{5B91118C-204E-48A8-BAB9-B3DF066B3043}">
      <text>
        <r>
          <rPr>
            <b/>
            <sz val="9"/>
            <color indexed="81"/>
            <rFont val="Tahoma"/>
            <family val="2"/>
          </rPr>
          <t>Make sure the method you select matches what is required in the Scope of Work.  If the analysis you need is not in this section, list in Section 21.  A quote from the laboratory will be needed for rates in Section 21.</t>
        </r>
      </text>
    </comment>
    <comment ref="K147" authorId="0" shapeId="0" xr:uid="{C28ABDDF-D5C1-4F87-AD4E-16AD0E7BCA68}">
      <text>
        <r>
          <rPr>
            <b/>
            <sz val="9"/>
            <color indexed="81"/>
            <rFont val="Tahoma"/>
            <family val="2"/>
          </rPr>
          <t>Make sure the method you select matches what is required in the Scope of Work.  If the analysis you need is not in this section, list in Section 21.  A quote from the laboratory will be needed for rates in Section 21.</t>
        </r>
      </text>
    </comment>
    <comment ref="K148" authorId="0" shapeId="0" xr:uid="{8A8586B8-B04E-432C-B8F8-D549A6C39D4C}">
      <text>
        <r>
          <rPr>
            <b/>
            <sz val="9"/>
            <color indexed="81"/>
            <rFont val="Tahoma"/>
            <family val="2"/>
          </rPr>
          <t>Make sure the method you select matches what is required in the Scope of Work.  If the analysis you need is not in this section, list in Section 21.  A quote from the laboratory will be needed for rates in Section 21.</t>
        </r>
      </text>
    </comment>
    <comment ref="K149" authorId="0" shapeId="0" xr:uid="{5F8595CA-95BD-414A-86BE-6B58887017E9}">
      <text>
        <r>
          <rPr>
            <b/>
            <sz val="9"/>
            <color indexed="81"/>
            <rFont val="Tahoma"/>
            <family val="2"/>
          </rPr>
          <t>Make sure the method you select matches what is required in the Scope of Work.  If the analysis you need is not in this section, list in Section 21.  A quote from the laboratory will be needed for rates in Section 21.</t>
        </r>
      </text>
    </comment>
    <comment ref="K150" authorId="0" shapeId="0" xr:uid="{6CCA992E-487B-49C1-833D-D169CD38EF89}">
      <text>
        <r>
          <rPr>
            <b/>
            <sz val="9"/>
            <color indexed="81"/>
            <rFont val="Tahoma"/>
            <family val="2"/>
          </rPr>
          <t>Make sure the method you select matches what is required in the Scope of Work.  If the analysis you need is not in this section, list in Section 21.  A quote from the laboratory will be needed for rates in Section 21.</t>
        </r>
      </text>
    </comment>
    <comment ref="K151" authorId="0" shapeId="0" xr:uid="{5FBA3083-A7F6-4092-9F02-87EC1C185146}">
      <text>
        <r>
          <rPr>
            <b/>
            <sz val="9"/>
            <color indexed="81"/>
            <rFont val="Tahoma"/>
            <family val="2"/>
          </rPr>
          <t>Make sure the method you select matches what is required in the Scope of Work.  If the analysis you need is not in this section, list in Section 21.  A quote from the laboratory will be needed for rates in Section 21.</t>
        </r>
      </text>
    </comment>
    <comment ref="K152" authorId="0" shapeId="0" xr:uid="{5EC21B22-21B3-4D76-9325-6189CB62D9E9}">
      <text>
        <r>
          <rPr>
            <b/>
            <sz val="9"/>
            <color indexed="81"/>
            <rFont val="Tahoma"/>
            <family val="2"/>
          </rPr>
          <t>Make sure the method you select matches what is required in the Scope of Work.  If the analysis you need is not in this section, list in Section 21.  A quote from the laboratory will be needed for rates in Section 21.</t>
        </r>
      </text>
    </comment>
    <comment ref="K153" authorId="0" shapeId="0" xr:uid="{3273BF15-64C8-4BDE-8B5B-4B363312FC48}">
      <text>
        <r>
          <rPr>
            <b/>
            <sz val="9"/>
            <color indexed="81"/>
            <rFont val="Tahoma"/>
            <family val="2"/>
          </rPr>
          <t>Make sure the method you select matches what is required in the Scope of Work.  If the analysis you need is not in this section, list in Section 21.  A quote from the laboratory will be needed for rates in Section 21.</t>
        </r>
      </text>
    </comment>
    <comment ref="K154" authorId="0" shapeId="0" xr:uid="{AFC1FB64-AE95-42C8-897B-EF26732CC8C6}">
      <text>
        <r>
          <rPr>
            <b/>
            <sz val="9"/>
            <color indexed="81"/>
            <rFont val="Tahoma"/>
            <family val="2"/>
          </rPr>
          <t>Make sure the method you select matches what is required in the Scope of Work.  If the analysis you need is not in this section, list in Section 21.  A quote from the laboratory will be needed for rates in Section 21.</t>
        </r>
      </text>
    </comment>
    <comment ref="K155" authorId="0" shapeId="0" xr:uid="{32E486E2-183D-45A3-A338-85BDAB0C8236}">
      <text>
        <r>
          <rPr>
            <b/>
            <sz val="9"/>
            <color indexed="81"/>
            <rFont val="Tahoma"/>
            <family val="2"/>
          </rPr>
          <t>Make sure the method you select matches what is required in the Scope of Work.  If the analysis you need is not in this section, list in Section 21.  A quote from the laboratory will be needed for rates in Section 21.</t>
        </r>
      </text>
    </comment>
    <comment ref="K156" authorId="0" shapeId="0" xr:uid="{129B005D-BFC6-483F-B391-69F6DCBEB3B6}">
      <text>
        <r>
          <rPr>
            <b/>
            <sz val="9"/>
            <color indexed="81"/>
            <rFont val="Tahoma"/>
            <family val="2"/>
          </rPr>
          <t>Make sure the method you select matches what is required in the Scope of Work.  If the analysis you need is not in this section, list in Section 21.  A quote from the laboratory will be needed for rates in Section 21.</t>
        </r>
      </text>
    </comment>
    <comment ref="K157" authorId="0" shapeId="0" xr:uid="{F5D70A22-CFC4-4CFD-9D74-58157579B5F8}">
      <text>
        <r>
          <rPr>
            <b/>
            <sz val="9"/>
            <color indexed="81"/>
            <rFont val="Tahoma"/>
            <family val="2"/>
          </rPr>
          <t>Make sure the method you select matches what is required in the Scope of Work.  If the analysis you need is not in this section, list in Section 21.  A quote from the laboratory will be needed for rates in Section 21.</t>
        </r>
      </text>
    </comment>
    <comment ref="K158" authorId="0" shapeId="0" xr:uid="{FD0EB50C-D74C-4B41-8D99-68FDA29BB47F}">
      <text>
        <r>
          <rPr>
            <b/>
            <sz val="9"/>
            <color indexed="81"/>
            <rFont val="Tahoma"/>
            <family val="2"/>
          </rPr>
          <t>Make sure the method you select matches what is required in the Scope of Work.  If the analysis you need is not in this section, list in Section 21.  A quote from the laboratory will be needed for rates in Section 21.</t>
        </r>
      </text>
    </comment>
    <comment ref="K159" authorId="0" shapeId="0" xr:uid="{9DD5F6DC-4CDF-4D0C-A7D3-CDC74BAC9680}">
      <text>
        <r>
          <rPr>
            <b/>
            <sz val="9"/>
            <color indexed="81"/>
            <rFont val="Tahoma"/>
            <family val="2"/>
          </rPr>
          <t>Make sure the method you select matches what is required in the Scope of Work.  If the analysis you need is not in this section, list in Section 21.  A quote from the laboratory will be needed for rates in Section 21.</t>
        </r>
      </text>
    </comment>
    <comment ref="K160" authorId="0" shapeId="0" xr:uid="{D4DC9328-D200-4054-8886-4BA25DE2153F}">
      <text>
        <r>
          <rPr>
            <b/>
            <sz val="9"/>
            <color indexed="81"/>
            <rFont val="Tahoma"/>
            <family val="2"/>
          </rPr>
          <t>Make sure the method you select matches what is required in the Scope of Work.  If the analysis you need is not in this section, list in Section 21.  A quote from the laboratory will be needed for rates in Section 21.</t>
        </r>
      </text>
    </comment>
    <comment ref="K161" authorId="0" shapeId="0" xr:uid="{EA522A9A-10AF-41FF-87AF-622512731442}">
      <text>
        <r>
          <rPr>
            <b/>
            <sz val="9"/>
            <color indexed="81"/>
            <rFont val="Tahoma"/>
            <family val="2"/>
          </rPr>
          <t>Make sure the method you select matches what is required in the Scope of Work.  If the analysis you need is not in this section, list in Section 21.  A quote from the laboratory will be needed for rates in Section 21.</t>
        </r>
      </text>
    </comment>
    <comment ref="K162" authorId="0" shapeId="0" xr:uid="{9D8BB77A-D773-4C9A-8836-69647EBB3105}">
      <text>
        <r>
          <rPr>
            <b/>
            <sz val="9"/>
            <color indexed="81"/>
            <rFont val="Tahoma"/>
            <family val="2"/>
          </rPr>
          <t>Make sure the method you select matches what is required in the Scope of Work.  If the analysis you need is not in this section, list in Section 21.  A quote from the laboratory will be needed for rates in Section 21.</t>
        </r>
      </text>
    </comment>
    <comment ref="K163" authorId="0" shapeId="0" xr:uid="{48FF38D3-0BD8-4BE9-BAB0-2315A0E28EDD}">
      <text>
        <r>
          <rPr>
            <b/>
            <sz val="9"/>
            <color indexed="81"/>
            <rFont val="Tahoma"/>
            <family val="2"/>
          </rPr>
          <t>Make sure the method you select matches what is required in the Scope of Work.  If the analysis you need is not in this section, list in Section 21.  A quote from the laboratory will be needed for rates in Section 21.</t>
        </r>
      </text>
    </comment>
    <comment ref="K164" authorId="0" shapeId="0" xr:uid="{E2E11F52-F2BD-487E-876E-D66067659765}">
      <text>
        <r>
          <rPr>
            <b/>
            <sz val="9"/>
            <color indexed="81"/>
            <rFont val="Tahoma"/>
            <family val="2"/>
          </rPr>
          <t>Make sure the method you select matches what is required in the Scope of Work.  If the analysis you need is not in this section, list in Section 21.  A quote from the laboratory will be needed for rates in Section 21.</t>
        </r>
      </text>
    </comment>
    <comment ref="K165" authorId="0" shapeId="0" xr:uid="{BCDE9FC2-E361-4FAC-83A2-E0A2FED6A06E}">
      <text>
        <r>
          <rPr>
            <b/>
            <sz val="9"/>
            <color indexed="81"/>
            <rFont val="Tahoma"/>
            <family val="2"/>
          </rPr>
          <t>Make sure the method you select matches what is required in the Scope of Work.  If the analysis you need is not in this section, list in Section 21.  A quote from the laboratory will be needed for rates in Section 21.</t>
        </r>
      </text>
    </comment>
    <comment ref="K166" authorId="0" shapeId="0" xr:uid="{22B1A8A4-508D-4C24-A525-94E57C571E42}">
      <text>
        <r>
          <rPr>
            <b/>
            <sz val="9"/>
            <color indexed="81"/>
            <rFont val="Tahoma"/>
            <family val="2"/>
          </rPr>
          <t>Make sure the method you select matches what is required in the Scope of Work.  If the analysis you need is not in this section, list in Section 21.  A quote from the laboratory will be needed for rates in Section 21.</t>
        </r>
      </text>
    </comment>
    <comment ref="K167" authorId="0" shapeId="0" xr:uid="{DCA0201A-9BCB-426B-85B0-C7D64D93A6CD}">
      <text>
        <r>
          <rPr>
            <b/>
            <sz val="9"/>
            <color indexed="81"/>
            <rFont val="Tahoma"/>
            <family val="2"/>
          </rPr>
          <t>Make sure the method you select matches what is required in the Scope of Work.  If the analysis you need is not in this section, list in Section 21.  A quote from the laboratory will be needed for rates in Section 21.</t>
        </r>
      </text>
    </comment>
    <comment ref="K168" authorId="0" shapeId="0" xr:uid="{F11FEFE1-62DB-4A28-8D2F-8FFFD26FFE64}">
      <text>
        <r>
          <rPr>
            <b/>
            <sz val="9"/>
            <color indexed="81"/>
            <rFont val="Tahoma"/>
            <family val="2"/>
          </rPr>
          <t>Make sure the method you select matches what is required in the Scope of Work.  If the analysis you need is not in this section, list in Section 21.  A quote from the laboratory will be needed for rates in Section 21.</t>
        </r>
      </text>
    </comment>
    <comment ref="K169" authorId="0" shapeId="0" xr:uid="{B99B12A7-609C-4AB0-B6C7-C2D8DDD8CECD}">
      <text>
        <r>
          <rPr>
            <b/>
            <sz val="9"/>
            <color indexed="81"/>
            <rFont val="Tahoma"/>
            <family val="2"/>
          </rPr>
          <t>Make sure the method you select matches what is required in the Scope of Work.  If the analysis you need is not in this section, list in Section 21.  A quote from the laboratory will be needed for rates in Section 21.</t>
        </r>
      </text>
    </comment>
    <comment ref="K170" authorId="0" shapeId="0" xr:uid="{DED93121-EE22-40FF-A734-1F3FCD75AE68}">
      <text>
        <r>
          <rPr>
            <b/>
            <sz val="9"/>
            <color indexed="81"/>
            <rFont val="Tahoma"/>
            <family val="2"/>
          </rPr>
          <t>Make sure the method you select matches what is required in the Scope of Work.  If the analysis you need is not in this section, list in Section 21.  A quote from the laboratory will be needed for rates in Section 21.</t>
        </r>
      </text>
    </comment>
    <comment ref="K171" authorId="0" shapeId="0" xr:uid="{8FFC20AF-DF7A-4F2E-855E-3245BFDD8EBB}">
      <text>
        <r>
          <rPr>
            <b/>
            <sz val="9"/>
            <color indexed="81"/>
            <rFont val="Tahoma"/>
            <family val="2"/>
          </rPr>
          <t>Make sure the method you select matches what is required in the Scope of Work.  If the analysis you need is not in this section, list in Section 21.  A quote from the laboratory will be needed for rates in Section 21.</t>
        </r>
      </text>
    </comment>
    <comment ref="K172" authorId="0" shapeId="0" xr:uid="{C1FF230A-CC97-4D42-940D-52E6915D35F1}">
      <text>
        <r>
          <rPr>
            <b/>
            <sz val="9"/>
            <color indexed="81"/>
            <rFont val="Tahoma"/>
            <family val="2"/>
          </rPr>
          <t>Make sure the method you select matches what is required in the Scope of Work.  If the analysis you need is not in this section, list in Section 21.  A quote from the laboratory will be needed for rates in Section 21.</t>
        </r>
      </text>
    </comment>
    <comment ref="K173" authorId="0" shapeId="0" xr:uid="{4684267C-12D3-4667-B297-20DC9A690554}">
      <text>
        <r>
          <rPr>
            <b/>
            <sz val="9"/>
            <color indexed="81"/>
            <rFont val="Tahoma"/>
            <family val="2"/>
          </rPr>
          <t>Make sure the method you select matches what is required in the Scope of Work.  If the analysis you need is not in this section, list in Section 21.  A quote from the laboratory will be needed for rates in Section 21.</t>
        </r>
      </text>
    </comment>
    <comment ref="K174" authorId="0" shapeId="0" xr:uid="{8D114621-874F-41BF-B055-AF0FD640F2A3}">
      <text>
        <r>
          <rPr>
            <b/>
            <sz val="9"/>
            <color indexed="81"/>
            <rFont val="Tahoma"/>
            <family val="2"/>
          </rPr>
          <t>Make sure the method you select matches what is required in the Scope of Work.  If the analysis you need is not in this section, list in Section 21.  A quote from the laboratory will be needed for rates in Section 21.</t>
        </r>
      </text>
    </comment>
    <comment ref="K175" authorId="0" shapeId="0" xr:uid="{FD8A1ADB-48BF-43E8-BF97-BAEC59DC7FC0}">
      <text>
        <r>
          <rPr>
            <b/>
            <sz val="9"/>
            <color indexed="81"/>
            <rFont val="Tahoma"/>
            <family val="2"/>
          </rPr>
          <t>Make sure the method you select matches what is required in the Scope of Work.  If the analysis you need is not in this section, list in Section 21.  A quote from the laboratory will be needed for rates in Section 21.</t>
        </r>
      </text>
    </comment>
    <comment ref="K176" authorId="0" shapeId="0" xr:uid="{03871F59-2373-464F-B87D-67D8C99E1B74}">
      <text>
        <r>
          <rPr>
            <b/>
            <sz val="9"/>
            <color indexed="81"/>
            <rFont val="Tahoma"/>
            <family val="2"/>
          </rPr>
          <t>Make sure the method you select matches what is required in the Scope of Work.  If the analysis you need is not in this section, list in Section 21.  A quote from the laboratory will be needed for rates in Section 21.</t>
        </r>
      </text>
    </comment>
    <comment ref="K177" authorId="0" shapeId="0" xr:uid="{1F82C674-04AA-48EB-A3D6-7A58EC7C243D}">
      <text>
        <r>
          <rPr>
            <b/>
            <sz val="9"/>
            <color indexed="81"/>
            <rFont val="Tahoma"/>
            <family val="2"/>
          </rPr>
          <t>Make sure the method you select matches what is required in the Scope of Work.  If the analysis you need is not in this section, list in Section 21.  A quote from the laboratory will be needed for rates in Section 21.</t>
        </r>
      </text>
    </comment>
    <comment ref="K178" authorId="0" shapeId="0" xr:uid="{74932E5E-5695-4C28-A0E3-2F6CB9C8C007}">
      <text>
        <r>
          <rPr>
            <b/>
            <sz val="9"/>
            <color indexed="81"/>
            <rFont val="Tahoma"/>
            <family val="2"/>
          </rPr>
          <t>Make sure the method you select matches what is required in the Scope of Work.  If the analysis you need is not in this section, list in Section 21.  A quote from the laboratory will be needed for rates in Section 21.</t>
        </r>
      </text>
    </comment>
    <comment ref="K179" authorId="0" shapeId="0" xr:uid="{23D3D69C-2DB7-4AF0-AB43-08EB4158AE8A}">
      <text>
        <r>
          <rPr>
            <b/>
            <sz val="9"/>
            <color indexed="81"/>
            <rFont val="Tahoma"/>
            <family val="2"/>
          </rPr>
          <t>Make sure the method you select matches what is required in the Scope of Work.  If the analysis you need is not in this section, list in Section 21.  A quote from the laboratory will be needed for rates in Section 21.</t>
        </r>
      </text>
    </comment>
    <comment ref="K224" authorId="0" shapeId="0" xr:uid="{EE88E3B0-BA02-4209-B063-D1413A000A9D}">
      <text>
        <r>
          <rPr>
            <b/>
            <sz val="9"/>
            <color indexed="81"/>
            <rFont val="Tahoma"/>
            <family val="2"/>
          </rPr>
          <t xml:space="preserve">Used for drill cuttings.  Assume 1 drum per 10 feet of drilling.
</t>
        </r>
      </text>
    </comment>
    <comment ref="K231" authorId="0" shapeId="0" xr:uid="{6A40BA94-5854-4CC9-850E-20FD5A73CCCF}">
      <text>
        <r>
          <rPr>
            <b/>
            <sz val="9"/>
            <color indexed="81"/>
            <rFont val="Tahoma"/>
            <family val="2"/>
          </rPr>
          <t xml:space="preserve">Used for development/purge water if it cannot be spread on an impervious surface.  Assume 1 drum per 5 wells for development, and 1 drum per 10-15 wells for typical groundwater sampling.
</t>
        </r>
      </text>
    </comment>
    <comment ref="K275" authorId="0" shapeId="0" xr:uid="{C6DDB17F-45EC-4E48-A2D3-63E8FAACB053}">
      <text>
        <r>
          <rPr>
            <b/>
            <sz val="9"/>
            <color indexed="81"/>
            <rFont val="Tahoma"/>
            <family val="2"/>
          </rPr>
          <t>Select type and duration of pilot test based on Pilot Test Plan.  If the type of pilot test is not included in this list, use Section 21 with rates provided by the ATC.  Package includes all labor/oversight, materials/equipment, carbon air/water treatment, and collecting readings.</t>
        </r>
      </text>
    </comment>
    <comment ref="K276" authorId="0" shapeId="0" xr:uid="{55B82F83-870A-4E5F-BFF2-A544CEFCC9E1}">
      <text>
        <r>
          <rPr>
            <b/>
            <sz val="9"/>
            <color indexed="81"/>
            <rFont val="Tahoma"/>
            <family val="2"/>
          </rPr>
          <t>Select type and duration of pilot test based on Pilot Test Plan.  If the type of pilot test is not included in this list, use Section 21 with rates provided by the ATC.  Package includes all labor/oversight, materials/equipment, carbon air/water treatment, and collecting readings.</t>
        </r>
      </text>
    </comment>
    <comment ref="K277" authorId="0" shapeId="0" xr:uid="{B1BF00D1-45C7-4CB1-B99F-24A811B05631}">
      <text>
        <r>
          <rPr>
            <b/>
            <sz val="9"/>
            <color indexed="81"/>
            <rFont val="Tahoma"/>
            <family val="2"/>
          </rPr>
          <t>Select type and duration of pilot test based on Pilot Test Plan.  If the type of pilot test is not included in this list, use Section 21 with rates provided by the ATC.  Package includes all labor/oversight, materials/equipment, carbon air/water treatment, and collecting readings.</t>
        </r>
      </text>
    </comment>
    <comment ref="K278" authorId="0" shapeId="0" xr:uid="{0C9A71DD-0D50-493C-8BC9-454601475CD5}">
      <text>
        <r>
          <rPr>
            <b/>
            <sz val="9"/>
            <color indexed="81"/>
            <rFont val="Tahoma"/>
            <family val="2"/>
          </rPr>
          <t>Select type and duration of pilot test based on Pilot Test Plan.  If the type of pilot test is not included in this list, use Section 21 with rates provided by the ATC.  Package includes all labor/oversight, materials/equipment, carbon air/water treatment, and collecting readings.</t>
        </r>
      </text>
    </comment>
    <comment ref="K279" authorId="0" shapeId="0" xr:uid="{B142911C-D0C6-4313-89A1-5B59824656F4}">
      <text>
        <r>
          <rPr>
            <b/>
            <sz val="9"/>
            <color indexed="81"/>
            <rFont val="Tahoma"/>
            <family val="2"/>
          </rPr>
          <t>Select type and duration of pilot test based on Pilot Test Plan.  If the type of pilot test is not included in this list, use Section 21 with rates provided by the ATC.  Package includes all labor/oversight, materials/equipment, carbon air/water treatment, and collecting readings.</t>
        </r>
      </text>
    </comment>
    <comment ref="K280" authorId="0" shapeId="0" xr:uid="{E22AF168-2F96-45AC-8B41-0BC52FC2F9E9}">
      <text>
        <r>
          <rPr>
            <b/>
            <sz val="9"/>
            <color indexed="81"/>
            <rFont val="Tahoma"/>
            <family val="2"/>
          </rPr>
          <t>Select type and duration of pilot test based on Pilot Test Plan.  If the type of pilot test is not included in this list, use Section 21 with rates provided by the ATC.  Package includes all labor/oversight, materials/equipment, carbon air/water treatment, and collecting readings.</t>
        </r>
      </text>
    </comment>
    <comment ref="K281" authorId="0" shapeId="0" xr:uid="{5A9A7DF1-E42C-4180-B0A4-868B0D0D8A22}">
      <text>
        <r>
          <rPr>
            <b/>
            <sz val="9"/>
            <color indexed="81"/>
            <rFont val="Tahoma"/>
            <family val="2"/>
          </rPr>
          <t>Select type and duration of pilot test based on Pilot Test Plan.  If the type of pilot test is not included in this list, use Section 21 with rates provided by the ATC.  Package includes all labor/oversight, materials/equipment, carbon air/water treatment, and collecting readings.</t>
        </r>
      </text>
    </comment>
    <comment ref="K282" authorId="0" shapeId="0" xr:uid="{22C52386-4D9F-4B28-99DE-F071E3A5E740}">
      <text>
        <r>
          <rPr>
            <b/>
            <sz val="9"/>
            <color indexed="81"/>
            <rFont val="Tahoma"/>
            <family val="2"/>
          </rPr>
          <t>Select type and duration of pilot test based on Pilot Test Plan.  If the type of pilot test is not included in this list, use Section 21 with rates provided by the ATC.  Package includes all labor/oversight, materials/equipment, carbon air/water treatment, and collecting readings.</t>
        </r>
      </text>
    </comment>
    <comment ref="K283" authorId="0" shapeId="0" xr:uid="{48E6A3E1-DA9B-4809-AFB6-0F2531F9CD18}">
      <text>
        <r>
          <rPr>
            <b/>
            <sz val="9"/>
            <color indexed="81"/>
            <rFont val="Tahoma"/>
            <family val="2"/>
          </rPr>
          <t>Select type and duration of pilot test based on Pilot Test Plan.  If the type of pilot test is not included in this list, use Section 21 with rates provided by the ATC.  Package includes all labor/oversight, materials/equipment, carbon air/water treatment, and collecting readings.</t>
        </r>
      </text>
    </comment>
    <comment ref="K284" authorId="0" shapeId="0" xr:uid="{2DA7753B-9D27-4CF6-AC1E-4ECEFE1E1725}">
      <text>
        <r>
          <rPr>
            <b/>
            <sz val="9"/>
            <color indexed="81"/>
            <rFont val="Tahoma"/>
            <family val="2"/>
          </rPr>
          <t>Select type and duration of pilot test based on Pilot Test Plan.  If the type of pilot test is not included in this list, use Section 21 with rates provided by the ATC.  Package includes all labor/oversight, materials/equipment, carbon air/water treatment, and collecting readings.</t>
        </r>
      </text>
    </comment>
    <comment ref="K285" authorId="0" shapeId="0" xr:uid="{36C4EE0A-1141-4275-BA82-5AD13B72F71A}">
      <text>
        <r>
          <rPr>
            <b/>
            <sz val="9"/>
            <color indexed="81"/>
            <rFont val="Tahoma"/>
            <family val="2"/>
          </rPr>
          <t>Select type and duration of pilot test based on Pilot Test Plan.  If the type of pilot test is not included in this list, use Section 21 with rates provided by the ATC.  Package includes all labor/oversight, materials/equipment, carbon air/water treatment, and collecting readings.</t>
        </r>
      </text>
    </comment>
    <comment ref="K286" authorId="0" shapeId="0" xr:uid="{2AAC2BBF-3112-4D2A-98A8-1B7D4CEE46FD}">
      <text>
        <r>
          <rPr>
            <b/>
            <sz val="9"/>
            <color indexed="81"/>
            <rFont val="Tahoma"/>
            <family val="2"/>
          </rPr>
          <t>Select type and duration of pilot test based on Pilot Test Plan.  If the type of pilot test is not included in this list, use Section 21 with rates provided by the ATC.  Package includes all labor/oversight, materials/equipment, carbon air/water treatment, and collecting readings.</t>
        </r>
      </text>
    </comment>
    <comment ref="K287" authorId="0" shapeId="0" xr:uid="{F5D16C44-CBEA-4092-BC7B-A019F9F68821}">
      <text>
        <r>
          <rPr>
            <b/>
            <sz val="9"/>
            <color indexed="81"/>
            <rFont val="Tahoma"/>
            <family val="2"/>
          </rPr>
          <t>Select type and duration of pilot test based on Pilot Test Plan.  If the type of pilot test is not included in this list, use Section 21 with rates provided by the ATC.  Package includes all labor/oversight, materials/equipment, carbon air/water treatment, and collecting readings.</t>
        </r>
      </text>
    </comment>
    <comment ref="K288" authorId="0" shapeId="0" xr:uid="{D72EE9FC-A2EC-42AF-A8E4-EAD08E44B17E}">
      <text>
        <r>
          <rPr>
            <b/>
            <sz val="9"/>
            <color indexed="81"/>
            <rFont val="Tahoma"/>
            <family val="2"/>
          </rPr>
          <t>Select type and duration of pilot test based on Pilot Test Plan.  If the type of pilot test is not included in this list, use Section 21 with rates provided by the ATC.  Package includes all labor/oversight, materials/equipment, carbon air/water treatment, and collecting readings.</t>
        </r>
      </text>
    </comment>
    <comment ref="K289" authorId="0" shapeId="0" xr:uid="{89A91BBD-FDD3-43AD-A7B3-299330788D22}">
      <text>
        <r>
          <rPr>
            <b/>
            <sz val="9"/>
            <color indexed="81"/>
            <rFont val="Tahoma"/>
            <family val="2"/>
          </rPr>
          <t>Select type and duration of pilot test based on Pilot Test Plan.  If the type of pilot test is not included in this list, use Section 21 with rates provided by the ATC.  Package includes all labor/oversight, materials/equipment, carbon air/water treatment, and collecting readings.</t>
        </r>
      </text>
    </comment>
    <comment ref="K290" authorId="0" shapeId="0" xr:uid="{028D0A8D-8B44-4B9D-AF8C-4CF5B875366C}">
      <text>
        <r>
          <rPr>
            <b/>
            <sz val="9"/>
            <color indexed="81"/>
            <rFont val="Tahoma"/>
            <family val="2"/>
          </rPr>
          <t>Select type and duration of pilot test based on Pilot Test Plan.  If the type of pilot test is not included in this list, use Section 21 with rates provided by the ATC.  Package includes all labor/oversight, materials/equipment, carbon air/water treatment, and collecting readings.</t>
        </r>
      </text>
    </comment>
    <comment ref="I411" authorId="0" shapeId="0" xr:uid="{5655DC09-7C7C-407E-BC73-2D65D21590DE}">
      <text>
        <r>
          <rPr>
            <b/>
            <sz val="9"/>
            <color indexed="81"/>
            <rFont val="Tahoma"/>
            <family val="2"/>
          </rPr>
          <t>One unit allowed for each the ATC and the driller if a Pre Drilling Meeting is required.</t>
        </r>
      </text>
    </comment>
    <comment ref="I413" authorId="0" shapeId="0" xr:uid="{29103C91-576C-42BB-B6F7-720621C5A4D5}">
      <text>
        <r>
          <rPr>
            <b/>
            <sz val="9"/>
            <color indexed="81"/>
            <rFont val="Tahoma"/>
            <family val="2"/>
          </rPr>
          <t>One unit allowed for each the ATC and the driller if a Pre Drilling Meeting is required.</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Bayliss, Christopher J.</author>
  </authors>
  <commentList>
    <comment ref="I7" authorId="0" shapeId="0" xr:uid="{90255EB5-83FE-45B4-8B7F-9F1990937827}">
      <text>
        <r>
          <rPr>
            <b/>
            <sz val="9"/>
            <color indexed="81"/>
            <rFont val="Tahoma"/>
            <family val="2"/>
          </rPr>
          <t>OFFICE ACTIVITIES</t>
        </r>
      </text>
    </comment>
    <comment ref="J7" authorId="0" shapeId="0" xr:uid="{A2FCF8D2-20A5-40B7-A7CE-F254BFF9F615}">
      <text>
        <r>
          <rPr>
            <b/>
            <sz val="9"/>
            <color indexed="81"/>
            <rFont val="Tahoma"/>
            <family val="2"/>
          </rPr>
          <t>PRE-RAP TELECONFERENCE</t>
        </r>
      </text>
    </comment>
    <comment ref="K7" authorId="0" shapeId="0" xr:uid="{53C5F2F8-35F8-4C65-8A93-375CD0B25673}">
      <text>
        <r>
          <rPr>
            <b/>
            <sz val="9"/>
            <color indexed="81"/>
            <rFont val="Tahoma"/>
            <family val="2"/>
          </rPr>
          <t>RAP PREPARATION</t>
        </r>
      </text>
    </comment>
    <comment ref="L7" authorId="0" shapeId="0" xr:uid="{FE983D18-11C3-4C1E-95CD-FE5570207124}">
      <text>
        <r>
          <rPr>
            <b/>
            <sz val="9"/>
            <color indexed="81"/>
            <rFont val="Tahoma"/>
            <family val="2"/>
          </rPr>
          <t>CONSTRUCTION DRAWINGS BASED ON RAP (IF NEEDED)</t>
        </r>
      </text>
    </comment>
    <comment ref="I9" authorId="0" shapeId="0" xr:uid="{1BD47DE6-BA4A-40B4-8671-4B1F4EFD2744}">
      <text>
        <r>
          <rPr>
            <b/>
            <sz val="9"/>
            <color indexed="81"/>
            <rFont val="Tahoma"/>
            <family val="2"/>
          </rPr>
          <t>Use this item if the contractor will be new to the site.  Direct Assign ATCs do not get this pay item.</t>
        </r>
      </text>
    </comment>
    <comment ref="I17" authorId="0" shapeId="0" xr:uid="{8A01D386-B9E4-4AA6-9FCB-8E95C31DC2F7}">
      <text>
        <r>
          <rPr>
            <b/>
            <sz val="9"/>
            <color indexed="81"/>
            <rFont val="Tahoma"/>
            <family val="2"/>
          </rPr>
          <t>Allowed one per contractor per site.</t>
        </r>
      </text>
    </comment>
    <comment ref="K21" authorId="0" shapeId="0" xr:uid="{EFA9CE13-5F89-4C09-9B0C-ABFA8A6FAFC9}">
      <text>
        <r>
          <rPr>
            <b/>
            <sz val="9"/>
            <color indexed="81"/>
            <rFont val="Tahoma"/>
            <family val="2"/>
          </rPr>
          <t>Use if a PLS is needed for utilities and/or system design layout.</t>
        </r>
      </text>
    </comment>
    <comment ref="K388" authorId="0" shapeId="0" xr:uid="{168E2C79-CBD3-4433-8CC3-60A290BEB126}">
      <text>
        <r>
          <rPr>
            <b/>
            <sz val="9"/>
            <color indexed="81"/>
            <rFont val="Tahoma"/>
            <family val="2"/>
          </rPr>
          <t>RAP Level will be selected based on extent of contamination and anticipated technology, consult with assigned PE for appropriate RAP level.</t>
        </r>
      </text>
    </comment>
    <comment ref="K389" authorId="0" shapeId="0" xr:uid="{3D64B3F2-39E9-4ED0-B5D8-46F141CBA269}">
      <text>
        <r>
          <rPr>
            <b/>
            <sz val="9"/>
            <color indexed="81"/>
            <rFont val="Tahoma"/>
            <family val="2"/>
          </rPr>
          <t>RAP Level will be selected based on extent of contamination and anticipated technology, consult with assigned PE for appropriate RAP level.</t>
        </r>
      </text>
    </comment>
    <comment ref="K390" authorId="0" shapeId="0" xr:uid="{72A927C8-A3D7-4EB6-9A4B-BC1B28DF1B33}">
      <text>
        <r>
          <rPr>
            <b/>
            <sz val="9"/>
            <color indexed="81"/>
            <rFont val="Tahoma"/>
            <family val="2"/>
          </rPr>
          <t>RAP Level will be selected based on extent of contamination and anticipated technology, consult with assigned PE for appropriate RAP level.</t>
        </r>
      </text>
    </comment>
    <comment ref="K391" authorId="0" shapeId="0" xr:uid="{913B1432-5DFF-4609-A2B7-FA1A5C294CC2}">
      <text>
        <r>
          <rPr>
            <b/>
            <sz val="9"/>
            <color indexed="81"/>
            <rFont val="Tahoma"/>
            <family val="2"/>
          </rPr>
          <t>RAP Level will be selected based on extent of contamination and anticipated technology, consult with assigned PE for appropriate RAP level.</t>
        </r>
      </text>
    </comment>
    <comment ref="K392" authorId="0" shapeId="0" xr:uid="{D8037FDD-B819-49AA-BD51-B1CAE8DC30A5}">
      <text>
        <r>
          <rPr>
            <b/>
            <sz val="9"/>
            <color indexed="81"/>
            <rFont val="Tahoma"/>
            <family val="2"/>
          </rPr>
          <t>RAP Level will be selected based on extent of contamination and anticipated technology, consult with assigned PE for appropriate RAP level.</t>
        </r>
      </text>
    </comment>
    <comment ref="K393" authorId="0" shapeId="0" xr:uid="{9D201FC0-3670-4BD6-A032-38BAE7CD3B17}">
      <text>
        <r>
          <rPr>
            <b/>
            <sz val="9"/>
            <color indexed="81"/>
            <rFont val="Tahoma"/>
            <family val="2"/>
          </rPr>
          <t>RAP Level will be selected based on extent of contamination and anticipated technology, consult with assigned PE for appropriate RAP level.</t>
        </r>
      </text>
    </comment>
    <comment ref="L394" authorId="0" shapeId="0" xr:uid="{0B0B6447-1822-4394-87ED-34CF1A3C72B6}">
      <text>
        <r>
          <rPr>
            <b/>
            <sz val="9"/>
            <color indexed="81"/>
            <rFont val="Tahoma"/>
            <family val="2"/>
          </rPr>
          <t>Should be used when it is necessary to create detailed construction drawings.</t>
        </r>
      </text>
    </comment>
    <comment ref="J397" authorId="0" shapeId="0" xr:uid="{D3A41291-38DA-45A9-821B-612421C7E816}">
      <text>
        <r>
          <rPr>
            <b/>
            <sz val="9"/>
            <color indexed="81"/>
            <rFont val="Tahoma"/>
            <family val="2"/>
          </rPr>
          <t>One item for submittal of Pre-RAP Telecon notes.</t>
        </r>
      </text>
    </comment>
    <comment ref="I401" authorId="0" shapeId="0" xr:uid="{B77418C3-4955-4860-AA91-D837A9DE9E32}">
      <text>
        <r>
          <rPr>
            <b/>
            <sz val="9"/>
            <color indexed="81"/>
            <rFont val="Tahoma"/>
            <family val="2"/>
          </rPr>
          <t>For the Pre-RAP Teleconference, prepare a Site Summary Package at least 7 days prior to the teleconference</t>
        </r>
      </text>
    </comment>
    <comment ref="J411" authorId="0" shapeId="0" xr:uid="{21ADA4F9-F1B3-4527-A33B-C199279738A9}">
      <text>
        <r>
          <rPr>
            <b/>
            <sz val="9"/>
            <color indexed="81"/>
            <rFont val="Tahoma"/>
            <family val="2"/>
          </rPr>
          <t>One hour for the Pre-RAP Teleconference</t>
        </r>
      </text>
    </comment>
    <comment ref="J418" authorId="0" shapeId="0" xr:uid="{10FD1BAD-9908-4C81-8EB9-D7EEB0A247B6}">
      <text>
        <r>
          <rPr>
            <b/>
            <sz val="9"/>
            <color indexed="81"/>
            <rFont val="Tahoma"/>
            <family val="2"/>
          </rPr>
          <t>One hour for the Pre-RAP Teleconference</t>
        </r>
      </text>
    </comment>
    <comment ref="K444" authorId="0" shapeId="0" xr:uid="{35C9251E-F726-45BB-9686-3ED2ED7243C7}">
      <text>
        <r>
          <rPr>
            <b/>
            <sz val="9"/>
            <color indexed="81"/>
            <rFont val="Tahoma"/>
            <family val="2"/>
          </rPr>
          <t>RAP Level will be selected based on extent of contamination and anticipated technology, consult with assigned PE for appropriate RAP level.</t>
        </r>
      </text>
    </comment>
    <comment ref="K445" authorId="0" shapeId="0" xr:uid="{4D03B60C-8246-4802-8574-D1E90A7D3E47}">
      <text>
        <r>
          <rPr>
            <b/>
            <sz val="9"/>
            <color indexed="81"/>
            <rFont val="Tahoma"/>
            <family val="2"/>
          </rPr>
          <t>RAP Level will be selected based on extent of contamination and anticipated technology, consult with assigned PE for appropriate RAP level.</t>
        </r>
      </text>
    </comment>
    <comment ref="K446" authorId="0" shapeId="0" xr:uid="{5987ECD6-727D-4882-AB70-F3B365859D38}">
      <text>
        <r>
          <rPr>
            <b/>
            <sz val="9"/>
            <color indexed="81"/>
            <rFont val="Tahoma"/>
            <family val="2"/>
          </rPr>
          <t>RAP Level will be selected based on extent of contamination and anticipated technology, consult with assigned PE for appropriate RAP level.</t>
        </r>
      </text>
    </comment>
    <comment ref="K447" authorId="0" shapeId="0" xr:uid="{801FC33E-D230-4464-951F-549F0E52496A}">
      <text>
        <r>
          <rPr>
            <b/>
            <sz val="9"/>
            <color indexed="81"/>
            <rFont val="Tahoma"/>
            <family val="2"/>
          </rPr>
          <t>RAP Level will be selected based on extent of contamination and anticipated technology, consult with assigned PE for appropriate RAP level.</t>
        </r>
      </text>
    </comment>
    <comment ref="K448" authorId="0" shapeId="0" xr:uid="{78EDBBB0-84D0-4FED-B341-1F73BE7823ED}">
      <text>
        <r>
          <rPr>
            <b/>
            <sz val="9"/>
            <color indexed="81"/>
            <rFont val="Tahoma"/>
            <family val="2"/>
          </rPr>
          <t>RAP Level will be selected based on extent of contamination and anticipated technology, consult with assigned PE for appropriate RAP level.</t>
        </r>
      </text>
    </comment>
    <comment ref="K449" authorId="0" shapeId="0" xr:uid="{070E1B01-3448-4B88-A468-0ABA829B26B3}">
      <text>
        <r>
          <rPr>
            <b/>
            <sz val="9"/>
            <color indexed="81"/>
            <rFont val="Tahoma"/>
            <family val="2"/>
          </rPr>
          <t>RAP Level will be selected based on extent of contamination and anticipated technology, consult with assigned PE for appropriate RAP level.</t>
        </r>
      </text>
    </comment>
    <comment ref="L456" authorId="0" shapeId="0" xr:uid="{117D7422-5D1D-4E7F-9D25-C05AA4BEB9EC}">
      <text>
        <r>
          <rPr>
            <b/>
            <sz val="9"/>
            <color indexed="81"/>
            <rFont val="Tahoma"/>
            <family val="2"/>
          </rPr>
          <t>Should be used when it is necessary to create detailed construction drawings.</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Bayliss, Christopher J.</author>
  </authors>
  <commentList>
    <comment ref="I7" authorId="0" shapeId="0" xr:uid="{7F36494C-56EC-46AE-AE74-3E7DF95B19E0}">
      <text>
        <r>
          <rPr>
            <b/>
            <sz val="9"/>
            <color indexed="81"/>
            <rFont val="Tahoma"/>
            <family val="2"/>
          </rPr>
          <t>OFFICE ACTIVITIES</t>
        </r>
      </text>
    </comment>
    <comment ref="J7" authorId="0" shapeId="0" xr:uid="{991F50C1-FA76-40B1-9993-613910D93720}">
      <text>
        <r>
          <rPr>
            <b/>
            <sz val="9"/>
            <color indexed="81"/>
            <rFont val="Tahoma"/>
            <family val="2"/>
          </rPr>
          <t>TREATMENT WELL INSTALLATION</t>
        </r>
      </text>
    </comment>
    <comment ref="K7" authorId="0" shapeId="0" xr:uid="{D62EF704-4CB5-4A3F-B3FB-D98159C536CD}">
      <text>
        <r>
          <rPr>
            <b/>
            <sz val="9"/>
            <color indexed="81"/>
            <rFont val="Tahoma"/>
            <family val="2"/>
          </rPr>
          <t>TRENCHING AND SYSTEM CONSTRUCTION</t>
        </r>
      </text>
    </comment>
    <comment ref="L7" authorId="0" shapeId="0" xr:uid="{D6E71273-70C9-4F78-ABC4-68E21B586CDA}">
      <text>
        <r>
          <rPr>
            <b/>
            <sz val="9"/>
            <color indexed="81"/>
            <rFont val="Tahoma"/>
            <family val="2"/>
          </rPr>
          <t>SYSTEM STARTUP OR INJECTION</t>
        </r>
      </text>
    </comment>
    <comment ref="M7" authorId="0" shapeId="0" xr:uid="{DC60ABE8-68F8-4B74-8972-50A211D187BC}">
      <text>
        <r>
          <rPr>
            <b/>
            <sz val="9"/>
            <color indexed="81"/>
            <rFont val="Tahoma"/>
            <family val="2"/>
          </rPr>
          <t>QUARTER 1 O&amp;M</t>
        </r>
      </text>
    </comment>
    <comment ref="I9" authorId="0" shapeId="0" xr:uid="{9AA5EE44-F054-4992-A600-611EBB028A01}">
      <text>
        <r>
          <rPr>
            <b/>
            <sz val="9"/>
            <color indexed="81"/>
            <rFont val="Tahoma"/>
            <family val="2"/>
          </rPr>
          <t>Use this item if the contractor will be new to the site.  Direct Assign ATCs do not get this pay item.</t>
        </r>
      </text>
    </comment>
    <comment ref="I10" authorId="0" shapeId="0" xr:uid="{55F14DEA-6F91-4D39-8E51-EFC90A6A7584}">
      <text>
        <r>
          <rPr>
            <b/>
            <sz val="9"/>
            <color indexed="81"/>
            <rFont val="Tahoma"/>
            <family val="2"/>
          </rPr>
          <t>Use this item if the contractor will be new to the site.  Direct Assign ATCs do not get this pay item.</t>
        </r>
      </text>
    </comment>
    <comment ref="I11" authorId="0" shapeId="0" xr:uid="{BDA66303-31D0-4298-A2EF-1465226FE580}">
      <text>
        <r>
          <rPr>
            <b/>
            <sz val="9"/>
            <color indexed="81"/>
            <rFont val="Tahoma"/>
            <family val="2"/>
          </rPr>
          <t>Use this item for Direct Assign work scopes for continuing work.</t>
        </r>
      </text>
    </comment>
    <comment ref="J13" authorId="0" shapeId="0" xr:uid="{2CCC56AE-435F-4C4C-AC52-63350EF7A9A0}">
      <text>
        <r>
          <rPr>
            <b/>
            <sz val="9"/>
            <color indexed="81"/>
            <rFont val="Tahoma"/>
            <family val="2"/>
          </rPr>
          <t>Typically used for installing monitor wells, unit rate with number of units equal to estimated/quoted costs.  A good default is $300.</t>
        </r>
      </text>
    </comment>
    <comment ref="K13" authorId="0" shapeId="0" xr:uid="{B6D17EF4-E031-4B5D-8BD9-BDCC7085B1E3}">
      <text>
        <r>
          <rPr>
            <b/>
            <sz val="9"/>
            <color indexed="81"/>
            <rFont val="Tahoma"/>
            <family val="2"/>
          </rPr>
          <t>Construction permits if needed for system installation, electrical, etc.</t>
        </r>
      </text>
    </comment>
    <comment ref="I14" authorId="0" shapeId="0" xr:uid="{7D0F5215-734F-45EB-940F-6C89B27FB72A}">
      <text>
        <r>
          <rPr>
            <b/>
            <sz val="9"/>
            <color indexed="81"/>
            <rFont val="Tahoma"/>
            <family val="2"/>
          </rPr>
          <t>Used for any off-site properties where work will be performed, or for ROW permits (permit fees should use pay item 1-4, and Maintenance of Traffic equipment should be included in pay item 2-5).</t>
        </r>
      </text>
    </comment>
    <comment ref="J16" authorId="0" shapeId="0" xr:uid="{4B32DEF7-33E7-4E54-9AA8-CD159C496D67}">
      <text>
        <r>
          <rPr>
            <b/>
            <sz val="9"/>
            <color indexed="81"/>
            <rFont val="Tahoma"/>
            <family val="2"/>
          </rPr>
          <t>This cell will be locked and automatically calculate from the reimbursable items.  Check to be sure it has a cost if you have reimbursable items.</t>
        </r>
      </text>
    </comment>
    <comment ref="K16" authorId="0" shapeId="0" xr:uid="{D0969FC6-F781-4E4A-821D-A3CE2F0B920F}">
      <text>
        <r>
          <rPr>
            <b/>
            <sz val="9"/>
            <color indexed="81"/>
            <rFont val="Tahoma"/>
            <family val="2"/>
          </rPr>
          <t>This cell will be locked and automatically calculate from the reimbursable items.  Check to be sure it has a cost if you have reimbursable items.</t>
        </r>
      </text>
    </comment>
    <comment ref="I17" authorId="0" shapeId="0" xr:uid="{EB0D51A5-E428-4C3D-924E-26600594B535}">
      <text>
        <r>
          <rPr>
            <b/>
            <sz val="9"/>
            <color indexed="81"/>
            <rFont val="Tahoma"/>
            <family val="2"/>
          </rPr>
          <t>Allowed one per contractor per site.</t>
        </r>
      </text>
    </comment>
    <comment ref="J23" authorId="0" shapeId="0" xr:uid="{18FE14A2-2A04-4BCE-9AB0-506D01D878A3}">
      <text>
        <r>
          <rPr>
            <b/>
            <sz val="9"/>
            <color indexed="81"/>
            <rFont val="Tahoma"/>
            <family val="2"/>
          </rPr>
          <t>Used for any work performed in the right-of-way that requires maintenance of traffic (lane closure) equipment.</t>
        </r>
      </text>
    </comment>
    <comment ref="K23" authorId="0" shapeId="0" xr:uid="{BF00CA78-3C08-4CFD-9E4C-486497E97D54}">
      <text>
        <r>
          <rPr>
            <b/>
            <sz val="9"/>
            <color indexed="81"/>
            <rFont val="Tahoma"/>
            <family val="2"/>
          </rPr>
          <t>Used for any work performed in the right-of-way that requires maintenance of traffic (lane closure) equipment.</t>
        </r>
      </text>
    </comment>
    <comment ref="I25" authorId="0" shapeId="0" xr:uid="{FAD86B8B-FB30-4EE3-A539-22FD4D51A606}">
      <text>
        <r>
          <rPr>
            <b/>
            <sz val="9"/>
            <color indexed="81"/>
            <rFont val="Tahoma"/>
            <family val="2"/>
          </rPr>
          <t>If a pre-drilling meeting is required, one mobilization for driller, one mobilization for ATC.</t>
        </r>
      </text>
    </comment>
    <comment ref="J25" authorId="0" shapeId="0" xr:uid="{3EC62C12-D06C-41E9-AA51-8D5E4C18E8BC}">
      <text>
        <r>
          <rPr>
            <b/>
            <sz val="9"/>
            <color indexed="81"/>
            <rFont val="Tahoma"/>
            <family val="2"/>
          </rPr>
          <t xml:space="preserve">Contractor is typically allowed one mobilization per week, unless they are performing two different tasks (well install and groundwater sampling), that are separated by at least a day.  One mobilization per vehicle (typically 1 vehicle). </t>
        </r>
      </text>
    </comment>
    <comment ref="K25" authorId="0" shapeId="0" xr:uid="{9AB88BC6-AAAC-4660-BD3D-0178EE0E90B6}">
      <text>
        <r>
          <rPr>
            <b/>
            <sz val="9"/>
            <color indexed="81"/>
            <rFont val="Tahoma"/>
            <family val="2"/>
          </rPr>
          <t xml:space="preserve">Contractor is typically allowed one mobilization per week, unless they are performing two different tasks (well install and groundwater sampling), that are separated by at least a day.  One mobilization per vehicle (typically 1 vehicle). </t>
        </r>
      </text>
    </comment>
    <comment ref="L25" authorId="0" shapeId="0" xr:uid="{4EE8D8F1-81FC-4FB8-8E54-A301DE16F9F1}">
      <text>
        <r>
          <rPr>
            <b/>
            <sz val="9"/>
            <color indexed="81"/>
            <rFont val="Tahoma"/>
            <family val="2"/>
          </rPr>
          <t xml:space="preserve">Contractor is typically allowed one mobilization per week, unless they are performing two different tasks (well install and groundwater sampling), that are separated by at least a day.  One mobilization per vehicle (typically 1 vehicle). </t>
        </r>
      </text>
    </comment>
    <comment ref="M25" authorId="0" shapeId="0" xr:uid="{25205493-5EC3-4074-8A18-CD6CD333612C}">
      <text>
        <r>
          <rPr>
            <b/>
            <sz val="9"/>
            <color indexed="81"/>
            <rFont val="Tahoma"/>
            <family val="2"/>
          </rPr>
          <t>Contractor is typically allowed one mobilization per week, unless they are performing two different tasks (well install and groundwater sampling), that are separated by at least a day.  One mobilization per vehicle (typically 1 vehicle).   Only for quarterly O&amp;M Sampling, mobilization included in O&amp;M Monthly pay item.</t>
        </r>
      </text>
    </comment>
    <comment ref="K26" authorId="0" shapeId="0" xr:uid="{B517BA51-A053-40AD-8F07-617A86D15844}">
      <text>
        <r>
          <rPr>
            <b/>
            <sz val="9"/>
            <color indexed="81"/>
            <rFont val="Tahoma"/>
            <family val="2"/>
          </rPr>
          <t>One mobilization per week for system installation.</t>
        </r>
      </text>
    </comment>
    <comment ref="K27" authorId="0" shapeId="0" xr:uid="{42E86603-A13D-424B-A50F-E689256DBB1C}">
      <text>
        <r>
          <rPr>
            <b/>
            <sz val="9"/>
            <color indexed="81"/>
            <rFont val="Tahoma"/>
            <family val="2"/>
          </rPr>
          <t>One mobilization per week for system installation.</t>
        </r>
      </text>
    </comment>
    <comment ref="J28" authorId="0" shapeId="0" xr:uid="{AF49F4BB-2E8A-418E-B3D2-7292E8BB5919}">
      <text>
        <r>
          <rPr>
            <b/>
            <sz val="9"/>
            <color indexed="81"/>
            <rFont val="Tahoma"/>
            <family val="2"/>
          </rPr>
          <t>Mobilization for drilling is allowed once per week.</t>
        </r>
      </text>
    </comment>
    <comment ref="J29" authorId="0" shapeId="0" xr:uid="{DEA7B6F0-D345-4D77-B83D-8F54212C66D3}">
      <text>
        <r>
          <rPr>
            <b/>
            <sz val="9"/>
            <color indexed="81"/>
            <rFont val="Tahoma"/>
            <family val="2"/>
          </rPr>
          <t>Mobilization for drilling is allowed once per week.</t>
        </r>
      </text>
    </comment>
    <comment ref="K30" authorId="0" shapeId="0" xr:uid="{41547A6D-0A0F-4A21-9FC8-D4426BFD5497}">
      <text>
        <r>
          <rPr>
            <b/>
            <sz val="9"/>
            <color indexed="81"/>
            <rFont val="Tahoma"/>
            <family val="2"/>
          </rPr>
          <t xml:space="preserve">May be used for trenching activities.  If equipment is kept on-site for multiple weeks, only one mobilization is authorized.
</t>
        </r>
      </text>
    </comment>
    <comment ref="K32" authorId="0" shapeId="0" xr:uid="{FCC0BA4C-107C-419C-9EF8-DD6AB71420B6}">
      <text>
        <r>
          <rPr>
            <b/>
            <sz val="9"/>
            <color indexed="81"/>
            <rFont val="Tahoma"/>
            <family val="2"/>
          </rPr>
          <t xml:space="preserve">May be used for trenching activities.  If equipment is kept on-site for multiple weeks, only one mobilization is authorized.
</t>
        </r>
      </text>
    </comment>
    <comment ref="K33" authorId="0" shapeId="0" xr:uid="{6E2EB003-08E3-4D94-A5B5-12B97933F65F}">
      <text>
        <r>
          <rPr>
            <b/>
            <sz val="9"/>
            <color indexed="81"/>
            <rFont val="Tahoma"/>
            <family val="2"/>
          </rPr>
          <t xml:space="preserve">May be used for trenching activities.  If equipment is kept on-site for multiple weeks, only one mobilization is authorized.
</t>
        </r>
      </text>
    </comment>
    <comment ref="J36" authorId="0" shapeId="0" xr:uid="{EEC0C96A-F10F-43C3-BB7D-C1F7BA011448}">
      <text>
        <r>
          <rPr>
            <b/>
            <sz val="9"/>
            <color indexed="81"/>
            <rFont val="Tahoma"/>
            <family val="2"/>
          </rPr>
          <t>This pay item includes the total depth where soil sampling is performed and clearing the top of the borehole by hand (no additional hand augering item to clear the first five feet).  Costs are in addition to advancing the boring by HSA or sonic boring.  Costs for top footage sampled by hand are also included.</t>
        </r>
      </text>
    </comment>
    <comment ref="J37" authorId="0" shapeId="0" xr:uid="{7B780145-4F84-490D-B508-42A85EE3693B}">
      <text>
        <r>
          <rPr>
            <b/>
            <sz val="9"/>
            <color indexed="81"/>
            <rFont val="Tahoma"/>
            <family val="2"/>
          </rPr>
          <t>This pay item includes the total depth where soil sampling is performed and clearing the top of the borehole by hand (no additional hand augering item to clear the first five feet).  Costs are in addition to advancing the boring by HSA or sonic boring.  Costs for top footage sampled by hand are also included.</t>
        </r>
      </text>
    </comment>
    <comment ref="J38" authorId="0" shapeId="0" xr:uid="{3FE1DF1B-3BE5-478B-83E3-3974A7BF74CA}">
      <text>
        <r>
          <rPr>
            <b/>
            <sz val="9"/>
            <color indexed="81"/>
            <rFont val="Tahoma"/>
            <family val="2"/>
          </rPr>
          <t>This pay item includes the total depth where soil sampling is performed and clearing the top of the borehole by hand (no additional hand augering item to clear the first five feet).  Costs are in addition to advancing the boring by HSA or sonic boring.  Costs for top footage sampled by hand are also included.</t>
        </r>
      </text>
    </comment>
    <comment ref="J39" authorId="0" shapeId="0" xr:uid="{D6E282D9-9846-443C-B42C-1D944075F1C7}">
      <text>
        <r>
          <rPr>
            <b/>
            <sz val="9"/>
            <color indexed="81"/>
            <rFont val="Tahoma"/>
            <family val="2"/>
          </rPr>
          <t>This pay item includes the total depth where soil sampling is performed and clearing the top of the borehole by hand (no additional hand augering item to clear the first five feet).  Costs are in addition to advancing the boring by HSA or sonic boring.  Costs for top footage sampled by hand are also included.</t>
        </r>
      </text>
    </comment>
    <comment ref="J40" authorId="0" shapeId="0" xr:uid="{9C93B2A6-264D-4F5B-BC17-B48C31D4888F}">
      <text>
        <r>
          <rPr>
            <b/>
            <sz val="9"/>
            <color indexed="81"/>
            <rFont val="Tahoma"/>
            <family val="2"/>
          </rPr>
          <t>Used if the depth of the soil boring 10 feet BLS or less.  If hand auger is required for depths greater than 10 feet BLS, a section 21 quote is required.</t>
        </r>
      </text>
    </comment>
    <comment ref="J41" authorId="0" shapeId="0" xr:uid="{05602D03-C8B9-4AAF-AD18-7F72BB91305F}">
      <text>
        <r>
          <rPr>
            <b/>
            <sz val="9"/>
            <color indexed="81"/>
            <rFont val="Tahoma"/>
            <family val="2"/>
          </rPr>
          <t>A full day is defined here as 10 hours. The default expectation is to achieve a minimum of 140-190 feet of probe rod advancement per day unless exceptions based on project specific conditions are approved in advance by the Petroleum Restoration Program Site Manager.
The item is not prorated, but they cannot do a half day of work on two seperate days and claim two days of DPT.
Includes groundwater sampling and using an HSA attachment to advance boreholes for monitoring wells with a combo rig.</t>
        </r>
      </text>
    </comment>
    <comment ref="J43" authorId="0" shapeId="0" xr:uid="{148A5A5F-8062-493F-A6AE-62701C63544B}">
      <text>
        <r>
          <rPr>
            <b/>
            <sz val="9"/>
            <color indexed="81"/>
            <rFont val="Tahoma"/>
            <family val="2"/>
          </rPr>
          <t>Typically used for mud rotary or hollow stem auger drilling.</t>
        </r>
      </text>
    </comment>
    <comment ref="J44" authorId="0" shapeId="0" xr:uid="{B0A10D43-DB6B-42D7-8E55-089E17F2EA9C}">
      <text>
        <r>
          <rPr>
            <b/>
            <sz val="9"/>
            <color indexed="81"/>
            <rFont val="Tahoma"/>
            <family val="2"/>
          </rPr>
          <t>Typically used for mud rotary or hollow stem auger drilling.</t>
        </r>
      </text>
    </comment>
    <comment ref="J45" authorId="0" shapeId="0" xr:uid="{F4B01E0E-5B64-4243-8FDD-9333EFCE4D37}">
      <text>
        <r>
          <rPr>
            <b/>
            <sz val="9"/>
            <color indexed="81"/>
            <rFont val="Tahoma"/>
            <family val="2"/>
          </rPr>
          <t>Typically used for mud rotary or hollow stem auger drilling.</t>
        </r>
      </text>
    </comment>
    <comment ref="J46" authorId="0" shapeId="0" xr:uid="{305F3B40-1B91-45A4-A82F-13DCB6FED50C}">
      <text>
        <r>
          <rPr>
            <b/>
            <sz val="9"/>
            <color indexed="81"/>
            <rFont val="Tahoma"/>
            <family val="2"/>
          </rPr>
          <t>Used to install 2-inch diameter wells (typically 8-inch outer diameter augers).</t>
        </r>
      </text>
    </comment>
    <comment ref="J47" authorId="0" shapeId="0" xr:uid="{AF05B238-55BE-4208-9BD4-1175401AADB7}">
      <text>
        <r>
          <rPr>
            <b/>
            <sz val="9"/>
            <color indexed="81"/>
            <rFont val="Tahoma"/>
            <family val="2"/>
          </rPr>
          <t>Used to install 2-inch diameter wells (typically 8-inch outer diameter augers).</t>
        </r>
      </text>
    </comment>
    <comment ref="J48" authorId="0" shapeId="0" xr:uid="{381EA848-8266-4D8C-A206-AEA059C2CF42}">
      <text>
        <r>
          <rPr>
            <b/>
            <sz val="9"/>
            <color indexed="81"/>
            <rFont val="Tahoma"/>
            <family val="2"/>
          </rPr>
          <t>Used to install 2-inch diameter wells (typically 8-inch outer diameter augers).</t>
        </r>
      </text>
    </comment>
    <comment ref="J49" authorId="0" shapeId="0" xr:uid="{1F7EBBD6-029E-40A2-BA37-60AFF6160F2A}">
      <text>
        <r>
          <rPr>
            <b/>
            <sz val="9"/>
            <color indexed="81"/>
            <rFont val="Tahoma"/>
            <family val="2"/>
          </rPr>
          <t>Used to install 4-inch and larger wells (typically 12-inch outer diameter augers).</t>
        </r>
      </text>
    </comment>
    <comment ref="J50" authorId="0" shapeId="0" xr:uid="{FF2E485E-CA38-4C9E-8C76-A998828B7142}">
      <text>
        <r>
          <rPr>
            <b/>
            <sz val="9"/>
            <color indexed="81"/>
            <rFont val="Tahoma"/>
            <family val="2"/>
          </rPr>
          <t>Used to install 4-inch and larger wells (typically 12-inch outer diameter augers).</t>
        </r>
      </text>
    </comment>
    <comment ref="J51" authorId="0" shapeId="0" xr:uid="{FFD03281-0CCE-4FA0-8E09-FAE28A98B978}">
      <text>
        <r>
          <rPr>
            <b/>
            <sz val="9"/>
            <color indexed="81"/>
            <rFont val="Tahoma"/>
            <family val="2"/>
          </rPr>
          <t>Used to install 4-inch and larger wells (typically 12-inch outer diameter augers).</t>
        </r>
      </text>
    </comment>
    <comment ref="J52" authorId="0" shapeId="0" xr:uid="{A9DA5EDE-0B9A-42EB-B5BA-392169FA657B}">
      <text>
        <r>
          <rPr>
            <b/>
            <sz val="9"/>
            <color indexed="81"/>
            <rFont val="Tahoma"/>
            <family val="2"/>
          </rPr>
          <t>Typically used to install 2-inch diameter monitoring wells.</t>
        </r>
      </text>
    </comment>
    <comment ref="J53" authorId="0" shapeId="0" xr:uid="{807ADF55-C032-4A79-9E7B-CB514B701176}">
      <text>
        <r>
          <rPr>
            <b/>
            <sz val="9"/>
            <color indexed="81"/>
            <rFont val="Tahoma"/>
            <family val="2"/>
          </rPr>
          <t>Typically used to install 2-inch diameter monitoring wells.</t>
        </r>
      </text>
    </comment>
    <comment ref="J54" authorId="0" shapeId="0" xr:uid="{4489A36D-D509-4AA2-8ED5-277AF2D5FD27}">
      <text>
        <r>
          <rPr>
            <b/>
            <sz val="9"/>
            <color indexed="81"/>
            <rFont val="Tahoma"/>
            <family val="2"/>
          </rPr>
          <t>Typically used to install 2-inch diameter monitoring wells.</t>
        </r>
      </text>
    </comment>
    <comment ref="J55" authorId="0" shapeId="0" xr:uid="{AF698DA7-03CF-48E1-A467-448196C61FC4}">
      <text>
        <r>
          <rPr>
            <b/>
            <sz val="9"/>
            <color indexed="81"/>
            <rFont val="Tahoma"/>
            <family val="2"/>
          </rPr>
          <t>Typically used to install 2” diameter wells, 4” diameter wells and temporary outer casing for a 2” diameter well</t>
        </r>
      </text>
    </comment>
    <comment ref="J56" authorId="0" shapeId="0" xr:uid="{1B7FABFC-F8EE-495B-BF96-D2586C0F2EBA}">
      <text>
        <r>
          <rPr>
            <b/>
            <sz val="9"/>
            <color indexed="81"/>
            <rFont val="Tahoma"/>
            <family val="2"/>
          </rPr>
          <t>Typically used to install 2” diameter wells, 4” diameter wells and temporary outer casing for a 2” diameter well</t>
        </r>
      </text>
    </comment>
    <comment ref="J57" authorId="0" shapeId="0" xr:uid="{3056FE1C-6EEF-4827-BD99-D84684A46F8E}">
      <text>
        <r>
          <rPr>
            <b/>
            <sz val="9"/>
            <color indexed="81"/>
            <rFont val="Tahoma"/>
            <family val="2"/>
          </rPr>
          <t>Typically used to install 2” diameter wells, 4” diameter wells and temporary outer casing for a 2” diameter well</t>
        </r>
      </text>
    </comment>
    <comment ref="J58" authorId="0" shapeId="0" xr:uid="{334884AA-2C1C-4E86-BAC5-068F9F059152}">
      <text>
        <r>
          <rPr>
            <b/>
            <sz val="9"/>
            <color indexed="81"/>
            <rFont val="Tahoma"/>
            <family val="2"/>
          </rPr>
          <t>Typically used to install a 6-inch diameter well, for temporary outer casing on a 4-inch deep well, or if a second temporary outer casing is required.</t>
        </r>
      </text>
    </comment>
    <comment ref="J59" authorId="0" shapeId="0" xr:uid="{6BDF9415-20B6-420E-9FBA-EEF0BE2D3222}">
      <text>
        <r>
          <rPr>
            <b/>
            <sz val="9"/>
            <color indexed="81"/>
            <rFont val="Tahoma"/>
            <family val="2"/>
          </rPr>
          <t>Typically used to install a 6-inch diameter well, for temporary outer casing on a 4-inch deep well, or if a second temporary outer casing is required.</t>
        </r>
      </text>
    </comment>
    <comment ref="J60" authorId="0" shapeId="0" xr:uid="{1D24C5F5-4F5F-46AA-9BB1-E0CDA9E725F9}">
      <text>
        <r>
          <rPr>
            <b/>
            <sz val="9"/>
            <color indexed="81"/>
            <rFont val="Tahoma"/>
            <family val="2"/>
          </rPr>
          <t>Typically used to install a 6-inch diameter well, for temporary outer casing on a 4-inch deep well, or if a second temporary outer casing is required.</t>
        </r>
      </text>
    </comment>
    <comment ref="J62" authorId="0" shapeId="0" xr:uid="{7FA8129A-FDB6-43DE-888A-D430691D7CBA}">
      <text>
        <r>
          <rPr>
            <b/>
            <sz val="9"/>
            <color indexed="81"/>
            <rFont val="Tahoma"/>
            <family val="2"/>
          </rPr>
          <t xml:space="preserve">Well installation items based on well diameter.  This is in addition to the boring items in Section 4.  Well installation includes the standard 8-inch and 12-inch manholes and concrete well pad.
</t>
        </r>
      </text>
    </comment>
    <comment ref="J63" authorId="0" shapeId="0" xr:uid="{5615144A-C525-423E-B5E2-053139624FDF}">
      <text>
        <r>
          <rPr>
            <b/>
            <sz val="9"/>
            <color indexed="81"/>
            <rFont val="Tahoma"/>
            <family val="2"/>
          </rPr>
          <t xml:space="preserve">Well installation items based on well diameter.  This is in addition to the boring items in Section 4.  Well installation includes the standard 8-inch and 12-inch manholes and concrete well pad.
</t>
        </r>
      </text>
    </comment>
    <comment ref="K64" authorId="0" shapeId="0" xr:uid="{6130CD7A-1A86-4D76-B0C3-BA2C56A8D227}">
      <text>
        <r>
          <rPr>
            <b/>
            <sz val="9"/>
            <color indexed="81"/>
            <rFont val="Tahoma"/>
            <family val="2"/>
          </rPr>
          <t>Horizontal well installation based on diameter. Includes all equipment, labor and material to trench and install a well.</t>
        </r>
      </text>
    </comment>
    <comment ref="J65" authorId="0" shapeId="0" xr:uid="{BF4E2114-894A-4391-8224-94EE4FA29CF2}">
      <text>
        <r>
          <rPr>
            <b/>
            <sz val="9"/>
            <color indexed="81"/>
            <rFont val="Tahoma"/>
            <family val="2"/>
          </rPr>
          <t xml:space="preserve">Well installation items based on well diameter.  This is in addition to the boring items in Section 4.  Well installation includes the standard 8-inch and 12-inch manholes and concrete well pad.
</t>
        </r>
      </text>
    </comment>
    <comment ref="K66" authorId="0" shapeId="0" xr:uid="{8D84D2F6-23B6-4057-AD28-98A1632B4EE6}">
      <text>
        <r>
          <rPr>
            <b/>
            <sz val="9"/>
            <color indexed="81"/>
            <rFont val="Tahoma"/>
            <family val="2"/>
          </rPr>
          <t>Horizontal well installation based on diameter. Includes all equipment, labor and material to trench and install a well.</t>
        </r>
      </text>
    </comment>
    <comment ref="J67" authorId="0" shapeId="0" xr:uid="{1E0CDB70-83C1-4550-A272-277CCD74CDCD}">
      <text>
        <r>
          <rPr>
            <b/>
            <sz val="9"/>
            <color indexed="81"/>
            <rFont val="Tahoma"/>
            <family val="2"/>
          </rPr>
          <t xml:space="preserve">Well installation items based on well diameter.  This is in addition to the boring items in Section 4.  Well installation includes the standard 8-inch and 12-inch manholes and concrete well pad.
</t>
        </r>
      </text>
    </comment>
    <comment ref="J68" authorId="0" shapeId="0" xr:uid="{DBCB19C9-718B-4D4C-A265-1B9B347E954B}">
      <text>
        <r>
          <rPr>
            <b/>
            <sz val="9"/>
            <color indexed="81"/>
            <rFont val="Tahoma"/>
            <family val="2"/>
          </rPr>
          <t xml:space="preserve">Well installation items based on well diameter.  This is in addition to the boring items in Section 4.  Well installation includes the standard 8-inch and 12-inch manholes and concrete well pad.
</t>
        </r>
      </text>
    </comment>
    <comment ref="J69" authorId="0" shapeId="0" xr:uid="{18B2E546-4EA1-4415-9D4D-0022020279D6}">
      <text>
        <r>
          <rPr>
            <b/>
            <sz val="9"/>
            <color indexed="81"/>
            <rFont val="Tahoma"/>
            <family val="2"/>
          </rPr>
          <t xml:space="preserve">Well installation items based on well diameter.  This is in addition to the boring items in Section 4.  Well installation includes the standard 8-inch and 12-inch manholes and concrete well pad.
</t>
        </r>
      </text>
    </comment>
    <comment ref="J70" authorId="0" shapeId="0" xr:uid="{019C5F34-9CD7-4B73-A519-B9FFDFC1EA2D}">
      <text>
        <r>
          <rPr>
            <b/>
            <sz val="9"/>
            <color indexed="81"/>
            <rFont val="Tahoma"/>
            <family val="2"/>
          </rPr>
          <t xml:space="preserve">Well installation items based on well diameter.  This is in addition to the boring items in Section 4.  Well installation includes the standard 8-inch and 12-inch manholes and concrete well pad.
</t>
        </r>
      </text>
    </comment>
    <comment ref="J71" authorId="0" shapeId="0" xr:uid="{AA7FB3A2-8B47-47A3-B6DF-9062FA846BEE}">
      <text>
        <r>
          <rPr>
            <b/>
            <sz val="9"/>
            <color indexed="81"/>
            <rFont val="Tahoma"/>
            <family val="2"/>
          </rPr>
          <t xml:space="preserve">Well installation items based on well diameter.  This is in addition to the boring items in Section 4.  Well installation includes the standard 8-inch and 12-inch manholes and concrete well pad.
</t>
        </r>
      </text>
    </comment>
    <comment ref="J72" authorId="0" shapeId="0" xr:uid="{69E472F5-4F9E-4319-B253-EE65CEAF416E}">
      <text>
        <r>
          <rPr>
            <b/>
            <sz val="9"/>
            <color indexed="81"/>
            <rFont val="Tahoma"/>
            <family val="2"/>
          </rPr>
          <t xml:space="preserve">Well installation items based on well diameter.  This is in addition to the boring items in Section 4.  Well installation includes the standard 8-inch and 12-inch manholes and concrete well pad.
</t>
        </r>
      </text>
    </comment>
    <comment ref="J73" authorId="0" shapeId="0" xr:uid="{CFBC24D9-B3EF-400F-B0B9-62CB0FA81866}">
      <text>
        <r>
          <rPr>
            <b/>
            <sz val="9"/>
            <color indexed="81"/>
            <rFont val="Tahoma"/>
            <family val="2"/>
          </rPr>
          <t>Check with your professional before using well screen &gt;20 feet.</t>
        </r>
      </text>
    </comment>
    <comment ref="J74" authorId="0" shapeId="0" xr:uid="{58608843-BE64-4E83-BD3A-207E8698E88C}">
      <text>
        <r>
          <rPr>
            <b/>
            <sz val="9"/>
            <color indexed="81"/>
            <rFont val="Tahoma"/>
            <family val="2"/>
          </rPr>
          <t>Check with your professional before using well screen &gt;20 feet.</t>
        </r>
      </text>
    </comment>
    <comment ref="J75" authorId="0" shapeId="0" xr:uid="{096ECE40-AA70-47B6-9180-557EE37A0F71}">
      <text>
        <r>
          <rPr>
            <b/>
            <sz val="9"/>
            <color indexed="81"/>
            <rFont val="Tahoma"/>
            <family val="2"/>
          </rPr>
          <t>Check with your professional before using well screen &gt;20 feet.</t>
        </r>
      </text>
    </comment>
    <comment ref="J76" authorId="0" shapeId="0" xr:uid="{2E1E88B2-A18B-4E55-A9A6-CD7017A77D69}">
      <text>
        <r>
          <rPr>
            <b/>
            <sz val="9"/>
            <color indexed="81"/>
            <rFont val="Tahoma"/>
            <family val="2"/>
          </rPr>
          <t>Check with your professional before using well screen &gt;20 feet.</t>
        </r>
      </text>
    </comment>
    <comment ref="J77" authorId="0" shapeId="0" xr:uid="{EADBE5EA-AE8C-476D-9B96-8B4DF80EB905}">
      <text>
        <r>
          <rPr>
            <b/>
            <sz val="9"/>
            <color indexed="81"/>
            <rFont val="Tahoma"/>
            <family val="2"/>
          </rPr>
          <t>Only used for stick-up wells and pads (area prone to surface flooding, or with dense vegetation).</t>
        </r>
      </text>
    </comment>
    <comment ref="K78" authorId="0" shapeId="0" xr:uid="{13EC0DCF-DF09-4905-AC22-758AFB645BAD}">
      <text>
        <r>
          <rPr>
            <b/>
            <sz val="9"/>
            <color indexed="81"/>
            <rFont val="Tahoma"/>
            <family val="2"/>
          </rPr>
          <t>Only used if you are installing the 2-foot/4-foot square vaults (typically used for injection wells or other treatment wells with piping/fittings at the wellhead).  Not for standard manholes.</t>
        </r>
      </text>
    </comment>
    <comment ref="K79" authorId="0" shapeId="0" xr:uid="{A0539C15-1260-4CEC-840E-7ACDC5D47C75}">
      <text>
        <r>
          <rPr>
            <b/>
            <sz val="9"/>
            <color indexed="81"/>
            <rFont val="Tahoma"/>
            <family val="2"/>
          </rPr>
          <t>Only used if you are installing the 2-foot/4-foot square vaults (typically used for injection wells or other treatment wells with piping/fittings at the wellhead).  Not for standard manholes.</t>
        </r>
      </text>
    </comment>
    <comment ref="J80" authorId="0" shapeId="0" xr:uid="{5BF143FA-51DB-427E-85F8-9983A7106196}">
      <text>
        <r>
          <rPr>
            <b/>
            <sz val="9"/>
            <color indexed="81"/>
            <rFont val="Tahoma"/>
            <family val="2"/>
          </rPr>
          <t xml:space="preserve">Used if an existing well is silted up or required overpurging.
</t>
        </r>
      </text>
    </comment>
    <comment ref="K81" authorId="0" shapeId="0" xr:uid="{91337F5E-7204-4F07-8ACD-3E3663363932}">
      <text>
        <r>
          <rPr>
            <b/>
            <sz val="9"/>
            <color indexed="81"/>
            <rFont val="Tahoma"/>
            <family val="2"/>
          </rPr>
          <t>Used for removal and disposal of well pad and manhole based on diameter, and reinstallation of well pad and manhole, without well abandonment.</t>
        </r>
      </text>
    </comment>
    <comment ref="K82" authorId="0" shapeId="0" xr:uid="{46073CC6-9762-486D-BB7B-EE3FFB22FD44}">
      <text>
        <r>
          <rPr>
            <b/>
            <sz val="9"/>
            <color indexed="81"/>
            <rFont val="Tahoma"/>
            <family val="2"/>
          </rPr>
          <t>Used for removal and disposal of well pad and manhole based on diameter, and reinstallation of well pad and manhole, without well abandonment.</t>
        </r>
      </text>
    </comment>
    <comment ref="J83" authorId="0" shapeId="0" xr:uid="{90BF3BD7-14D4-4FFD-9806-A0894F72B836}">
      <text>
        <r>
          <rPr>
            <b/>
            <sz val="9"/>
            <color indexed="81"/>
            <rFont val="Tahoma"/>
            <family val="2"/>
          </rPr>
          <t>Used for pre-pack monitor wells, if a well needs to be installed with DPT due to access restrictions.</t>
        </r>
      </text>
    </comment>
    <comment ref="J85" authorId="0" shapeId="0" xr:uid="{D75B68E5-3DDD-4B28-94D3-D8EF13CEACCA}">
      <text>
        <r>
          <rPr>
            <b/>
            <sz val="9"/>
            <color indexed="81"/>
            <rFont val="Tahoma"/>
            <family val="2"/>
          </rPr>
          <t xml:space="preserve">Use for grouting the monitoring wells to the surface and removing the well pads and manholes.
</t>
        </r>
      </text>
    </comment>
    <comment ref="J86" authorId="0" shapeId="0" xr:uid="{ADD93D71-41E1-4F97-902C-042FE7EE048F}">
      <text>
        <r>
          <rPr>
            <b/>
            <sz val="9"/>
            <color indexed="81"/>
            <rFont val="Tahoma"/>
            <family val="2"/>
          </rPr>
          <t xml:space="preserve">Use for grouting the monitoring wells to the surface and removing the well pads and manholes.
</t>
        </r>
      </text>
    </comment>
    <comment ref="J87" authorId="0" shapeId="0" xr:uid="{DD9FA90C-9675-4372-8E4A-32BC57D08BF2}">
      <text>
        <r>
          <rPr>
            <b/>
            <sz val="9"/>
            <color indexed="81"/>
            <rFont val="Tahoma"/>
            <family val="2"/>
          </rPr>
          <t xml:space="preserve">Use for grouting the monitoring wells to the surface and removing the well pads and manholes.
</t>
        </r>
      </text>
    </comment>
    <comment ref="J88" authorId="0" shapeId="0" xr:uid="{7CDD1241-556F-4D92-9131-623FBA27FA22}">
      <text>
        <r>
          <rPr>
            <b/>
            <sz val="9"/>
            <color indexed="81"/>
            <rFont val="Tahoma"/>
            <family val="2"/>
          </rPr>
          <t xml:space="preserve">Use for grouting the monitoring wells to the surface and removing the well pads and manholes.
</t>
        </r>
      </text>
    </comment>
    <comment ref="J89" authorId="0" shapeId="0" xr:uid="{A2631D39-1540-4CF3-B2B4-1819598F7AAF}">
      <text>
        <r>
          <rPr>
            <b/>
            <sz val="9"/>
            <color indexed="81"/>
            <rFont val="Tahoma"/>
            <family val="2"/>
          </rPr>
          <t>Only used if you are removing the 2-foot/4-foot square vaults (typically used for injection wells or other treatment wells with piping/fittings at the wellhead).  Not for standard manholes.</t>
        </r>
      </text>
    </comment>
    <comment ref="J90" authorId="0" shapeId="0" xr:uid="{B907AD25-5863-40B0-A1DC-00AD32CC8DC2}">
      <text>
        <r>
          <rPr>
            <b/>
            <sz val="9"/>
            <color indexed="81"/>
            <rFont val="Tahoma"/>
            <family val="2"/>
          </rPr>
          <t>Only used if you are removing the 2-foot/4-foot square vaults (typically used for injection wells or other treatment wells with piping/fittings at the wellhead).  Not for standard manholes.</t>
        </r>
      </text>
    </comment>
    <comment ref="J91" authorId="0" shapeId="0" xr:uid="{126E10E5-8BAB-4C0E-836C-58DDE00E89A0}">
      <text>
        <r>
          <rPr>
            <b/>
            <sz val="9"/>
            <color indexed="81"/>
            <rFont val="Tahoma"/>
            <family val="2"/>
          </rPr>
          <t>Used for removal and disposal of well pad and manhole, and restoration of surface cover to match surrounding conditions, without well abandonment.</t>
        </r>
      </text>
    </comment>
    <comment ref="J92" authorId="0" shapeId="0" xr:uid="{7AB20861-782D-4243-98D5-1D588AD192C6}">
      <text>
        <r>
          <rPr>
            <b/>
            <sz val="9"/>
            <color indexed="81"/>
            <rFont val="Tahoma"/>
            <family val="2"/>
          </rPr>
          <t>BASELINE SAMPLING</t>
        </r>
      </text>
    </comment>
    <comment ref="L92" authorId="0" shapeId="0" xr:uid="{C52AAE5A-F70A-421A-980D-E8191FDC5C10}">
      <text>
        <r>
          <rPr>
            <b/>
            <sz val="9"/>
            <color indexed="81"/>
            <rFont val="Tahoma"/>
            <family val="2"/>
          </rPr>
          <t>STARTUP SAMPLING</t>
        </r>
      </text>
    </comment>
    <comment ref="M92" authorId="0" shapeId="0" xr:uid="{1F7A92D7-3A2B-4405-BF15-61B0D3B12EFF}">
      <text>
        <r>
          <rPr>
            <b/>
            <sz val="9"/>
            <color indexed="81"/>
            <rFont val="Tahoma"/>
            <family val="2"/>
          </rPr>
          <t>O&amp;M SAMPLING</t>
        </r>
      </text>
    </comment>
    <comment ref="J93" authorId="0" shapeId="0" xr:uid="{20941079-759C-42A3-A7D0-778518DD2AF5}">
      <text>
        <r>
          <rPr>
            <b/>
            <sz val="9"/>
            <color indexed="81"/>
            <rFont val="Tahoma"/>
            <family val="2"/>
          </rPr>
          <t>Used for Monitor Well Sampling.</t>
        </r>
      </text>
    </comment>
    <comment ref="M93" authorId="0" shapeId="0" xr:uid="{5BFDB949-F80D-4A40-B4DA-539A37661C7C}">
      <text>
        <r>
          <rPr>
            <b/>
            <sz val="9"/>
            <color indexed="81"/>
            <rFont val="Tahoma"/>
            <family val="2"/>
          </rPr>
          <t>Used for Monitor Well Sampling.</t>
        </r>
      </text>
    </comment>
    <comment ref="J94" authorId="0" shapeId="0" xr:uid="{D30DA621-4073-42D1-9DE2-8910DC7EED4B}">
      <text>
        <r>
          <rPr>
            <b/>
            <sz val="9"/>
            <color indexed="81"/>
            <rFont val="Tahoma"/>
            <family val="2"/>
          </rPr>
          <t>Used for Monitor Well Sampling.</t>
        </r>
      </text>
    </comment>
    <comment ref="M94" authorId="0" shapeId="0" xr:uid="{755D7D33-C952-4F09-83E5-1E165F600F6B}">
      <text>
        <r>
          <rPr>
            <b/>
            <sz val="9"/>
            <color indexed="81"/>
            <rFont val="Tahoma"/>
            <family val="2"/>
          </rPr>
          <t>Used for Monitor Well Sampling.</t>
        </r>
      </text>
    </comment>
    <comment ref="J95" authorId="0" shapeId="0" xr:uid="{8BF42E22-9E07-4549-B9C5-15FF9392087E}">
      <text>
        <r>
          <rPr>
            <b/>
            <sz val="9"/>
            <color indexed="81"/>
            <rFont val="Tahoma"/>
            <family val="2"/>
          </rPr>
          <t>Used for sampling potable/irrigation wells.</t>
        </r>
      </text>
    </comment>
    <comment ref="M95" authorId="0" shapeId="0" xr:uid="{6DBAF44A-EF22-4E95-9B10-39C3D0E2A3F7}">
      <text>
        <r>
          <rPr>
            <b/>
            <sz val="9"/>
            <color indexed="81"/>
            <rFont val="Tahoma"/>
            <family val="2"/>
          </rPr>
          <t>Used for sampling potable/irrigation wells.</t>
        </r>
      </text>
    </comment>
    <comment ref="J96" authorId="0" shapeId="0" xr:uid="{2481D168-CD41-44D4-ABA6-F5B277AF31A0}">
      <text>
        <r>
          <rPr>
            <b/>
            <sz val="9"/>
            <color indexed="81"/>
            <rFont val="Tahoma"/>
            <family val="2"/>
          </rPr>
          <t xml:space="preserve">Other Water Sampling - surface water, tap water, remediation system influent/effluent
</t>
        </r>
      </text>
    </comment>
    <comment ref="M96" authorId="0" shapeId="0" xr:uid="{CE9626AA-A6FA-4ED0-8801-FF82F838C3D0}">
      <text>
        <r>
          <rPr>
            <b/>
            <sz val="9"/>
            <color indexed="81"/>
            <rFont val="Tahoma"/>
            <family val="2"/>
          </rPr>
          <t xml:space="preserve">Other Water Sampling - surface water, tap water, remediation system influent/effluent
</t>
        </r>
      </text>
    </comment>
    <comment ref="J98" authorId="0" shapeId="0" xr:uid="{685C0E76-B7E9-48D5-9B32-A265232212CC}">
      <text>
        <r>
          <rPr>
            <b/>
            <sz val="9"/>
            <color indexed="81"/>
            <rFont val="Tahoma"/>
            <family val="2"/>
          </rPr>
          <t xml:space="preserve">Used for collection of soil/sediment samples. One unit allowed per sample analysis suite, unless SPLP is proposed, then add pay item 7-14. </t>
        </r>
      </text>
    </comment>
    <comment ref="J99" authorId="0" shapeId="0" xr:uid="{1ACEEAF3-AFB6-40C7-BDE4-DD0CA7CA0FD1}">
      <text>
        <r>
          <rPr>
            <b/>
            <sz val="9"/>
            <color indexed="81"/>
            <rFont val="Tahoma"/>
            <family val="2"/>
          </rPr>
          <t>Only used to gauge depth to water/product for wells you are not sampling.  Monitoring well sampling includes gauging depth to water.  If wells have a history of being dry or having submerged well screens, you can include additional gauging items in case wells cannot be sampled and can only be gauged.  This will prevent the need for a change order later.</t>
        </r>
      </text>
    </comment>
    <comment ref="M99" authorId="0" shapeId="0" xr:uid="{1A3FD18E-38BA-4EDE-B6DC-5ECD1F3EBFD3}">
      <text>
        <r>
          <rPr>
            <b/>
            <sz val="9"/>
            <color indexed="81"/>
            <rFont val="Tahoma"/>
            <family val="2"/>
          </rPr>
          <t>Only used to gauge depth to water/product for wells you are not sampling.  Monitoring well sampling includes gauging depth to water.  If wells have a history of being dry or having submerged well screens, you can include additional gauging items in case wells cannot be sampled and can only be gauged.  This will prevent the need for a change order later.</t>
        </r>
      </text>
    </comment>
    <comment ref="L101" authorId="0" shapeId="0" xr:uid="{F49CD736-B4E0-4E0D-B3CA-3BF2EB7464CC}">
      <text>
        <r>
          <rPr>
            <b/>
            <sz val="9"/>
            <color indexed="81"/>
            <rFont val="Tahoma"/>
            <family val="2"/>
          </rPr>
          <t>Remediation System Vapor Sampling.</t>
        </r>
      </text>
    </comment>
    <comment ref="M101" authorId="0" shapeId="0" xr:uid="{9F8714D7-4DED-4FD5-AB97-AF1DB66BCAD8}">
      <text>
        <r>
          <rPr>
            <b/>
            <sz val="9"/>
            <color indexed="81"/>
            <rFont val="Tahoma"/>
            <family val="2"/>
          </rPr>
          <t>Remediation System Vapor Sampling.</t>
        </r>
      </text>
    </comment>
    <comment ref="J102" authorId="0" shapeId="0" xr:uid="{EEB35C9E-DB71-4BF7-8E4A-299FAB7EE47B}">
      <text>
        <r>
          <rPr>
            <b/>
            <sz val="9"/>
            <color indexed="81"/>
            <rFont val="Tahoma"/>
            <family val="2"/>
          </rPr>
          <t xml:space="preserve">For preparation and submittal of ADaPT files.  Allowable once per sampling event.
</t>
        </r>
      </text>
    </comment>
    <comment ref="M102" authorId="0" shapeId="0" xr:uid="{C613BCD8-A296-4030-B214-BAAAB6221A8C}">
      <text>
        <r>
          <rPr>
            <b/>
            <sz val="9"/>
            <color indexed="81"/>
            <rFont val="Tahoma"/>
            <family val="2"/>
          </rPr>
          <t xml:space="preserve">For preparation and submittal of ADaPT files.  Allowable once per sampling event.
</t>
        </r>
      </text>
    </comment>
    <comment ref="J103" authorId="0" shapeId="0" xr:uid="{5DD444C3-39D9-4280-995B-E4CCFCD97402}">
      <text>
        <r>
          <rPr>
            <b/>
            <sz val="9"/>
            <color indexed="81"/>
            <rFont val="Tahoma"/>
            <family val="2"/>
          </rPr>
          <t>Use for all BTEX/MTBE SPLP samples collected.  Pay item is invoiced regardless of the actual analytical samples processed.  Encore sampling is not required for PAHs or TRPH (but may used for TRPH per guidance).</t>
        </r>
      </text>
    </comment>
    <comment ref="J105" authorId="0" shapeId="0" xr:uid="{0CCD9651-9A08-4FDA-A862-50A485F80201}">
      <text>
        <r>
          <rPr>
            <b/>
            <sz val="9"/>
            <color indexed="81"/>
            <rFont val="Tahoma"/>
            <family val="2"/>
          </rPr>
          <t>Make sure the method you select matches what is required in the Scope of Work.  If the analysis you need is not in this section, list in Section 21.  A quote from the laboratory will be needed for rates in Section 21.</t>
        </r>
      </text>
    </comment>
    <comment ref="J106" authorId="0" shapeId="0" xr:uid="{9C5A2DD0-5220-4869-B44E-598CD4E042D0}">
      <text>
        <r>
          <rPr>
            <b/>
            <sz val="9"/>
            <color indexed="81"/>
            <rFont val="Tahoma"/>
            <family val="2"/>
          </rPr>
          <t>Make sure the method you select matches what is required in the Scope of Work.  If the analysis you need is not in this section, list in Section 21.  A quote from the laboratory will be needed for rates in Section 21.</t>
        </r>
      </text>
    </comment>
    <comment ref="J107" authorId="0" shapeId="0" xr:uid="{CEAE12B0-F30A-4049-BE1A-5A5E0464B390}">
      <text>
        <r>
          <rPr>
            <b/>
            <sz val="9"/>
            <color indexed="81"/>
            <rFont val="Tahoma"/>
            <family val="2"/>
          </rPr>
          <t>Make sure the method you select matches what is required in the Scope of Work.  If the analysis you need is not in this section, list in Section 21.  A quote from the laboratory will be needed for rates in Section 21.</t>
        </r>
      </text>
    </comment>
    <comment ref="J108" authorId="0" shapeId="0" xr:uid="{1EE5C025-D942-4825-B510-DFBE62718307}">
      <text>
        <r>
          <rPr>
            <b/>
            <sz val="9"/>
            <color indexed="81"/>
            <rFont val="Tahoma"/>
            <family val="2"/>
          </rPr>
          <t>Make sure the method you select matches what is required in the Scope of Work.  If the analysis you need is not in this section, list in Section 21.  A quote from the laboratory will be needed for rates in Section 21.</t>
        </r>
      </text>
    </comment>
    <comment ref="J109" authorId="0" shapeId="0" xr:uid="{0A707697-B81D-40A6-91A4-855AD0D6FFDB}">
      <text>
        <r>
          <rPr>
            <b/>
            <sz val="9"/>
            <color indexed="81"/>
            <rFont val="Tahoma"/>
            <family val="2"/>
          </rPr>
          <t>Make sure the method you select matches what is required in the Scope of Work.  If the analysis you need is not in this section, list in Section 21.  A quote from the laboratory will be needed for rates in Section 21.</t>
        </r>
      </text>
    </comment>
    <comment ref="J110" authorId="0" shapeId="0" xr:uid="{A96F13B7-FA4A-4BFF-8FDB-76419BC9A670}">
      <text>
        <r>
          <rPr>
            <b/>
            <sz val="9"/>
            <color indexed="81"/>
            <rFont val="Tahoma"/>
            <family val="2"/>
          </rPr>
          <t>Make sure the method you select matches what is required in the Scope of Work.  If the analysis you need is not in this section, list in Section 21.  A quote from the laboratory will be needed for rates in Section 21.</t>
        </r>
      </text>
    </comment>
    <comment ref="J111" authorId="0" shapeId="0" xr:uid="{DDACF477-F88E-487B-83AD-D8B2F4539C38}">
      <text>
        <r>
          <rPr>
            <b/>
            <sz val="9"/>
            <color indexed="81"/>
            <rFont val="Tahoma"/>
            <family val="2"/>
          </rPr>
          <t>Make sure the method you select matches what is required in the Scope of Work.  If the analysis you need is not in this section, list in Section 21.  A quote from the laboratory will be needed for rates in Section 21.</t>
        </r>
      </text>
    </comment>
    <comment ref="J112" authorId="0" shapeId="0" xr:uid="{C72A893C-0EA5-46DB-BA63-D85DE34D3616}">
      <text>
        <r>
          <rPr>
            <b/>
            <sz val="9"/>
            <color indexed="81"/>
            <rFont val="Tahoma"/>
            <family val="2"/>
          </rPr>
          <t>Make sure the method you select matches what is required in the Scope of Work.  If the analysis you need is not in this section, list in Section 21.  A quote from the laboratory will be needed for rates in Section 21.</t>
        </r>
      </text>
    </comment>
    <comment ref="J113" authorId="0" shapeId="0" xr:uid="{6A1660C2-4DA2-4779-AEF0-09E1EE2C4431}">
      <text>
        <r>
          <rPr>
            <b/>
            <sz val="9"/>
            <color indexed="81"/>
            <rFont val="Tahoma"/>
            <family val="2"/>
          </rPr>
          <t>Make sure the method you select matches what is required in the Scope of Work.  If the analysis you need is not in this section, list in Section 21.  A quote from the laboratory will be needed for rates in Section 21.</t>
        </r>
      </text>
    </comment>
    <comment ref="J114" authorId="0" shapeId="0" xr:uid="{CD4E5FC8-17A9-4742-A40C-6A3D5C9A340C}">
      <text>
        <r>
          <rPr>
            <b/>
            <sz val="9"/>
            <color indexed="81"/>
            <rFont val="Tahoma"/>
            <family val="2"/>
          </rPr>
          <t>Make sure the method you select matches what is required in the Scope of Work.  If the analysis you need is not in this section, list in Section 21.  A quote from the laboratory will be needed for rates in Section 21.</t>
        </r>
      </text>
    </comment>
    <comment ref="J115" authorId="0" shapeId="0" xr:uid="{E39D1F3D-7E68-419B-9C60-1ECB28B0C5D0}">
      <text>
        <r>
          <rPr>
            <b/>
            <sz val="9"/>
            <color indexed="81"/>
            <rFont val="Tahoma"/>
            <family val="2"/>
          </rPr>
          <t>Make sure the method you select matches what is required in the Scope of Work.  If the analysis you need is not in this section, list in Section 21.  A quote from the laboratory will be needed for rates in Section 21.</t>
        </r>
      </text>
    </comment>
    <comment ref="J116" authorId="0" shapeId="0" xr:uid="{5B30AEE0-7D45-4C0C-A5C3-3FA75C5C2B63}">
      <text>
        <r>
          <rPr>
            <b/>
            <sz val="9"/>
            <color indexed="81"/>
            <rFont val="Tahoma"/>
            <family val="2"/>
          </rPr>
          <t>Make sure the method you select matches what is required in the Scope of Work.  If the analysis you need is not in this section, list in Section 21.  A quote from the laboratory will be needed for rates in Section 21.</t>
        </r>
      </text>
    </comment>
    <comment ref="J117" authorId="0" shapeId="0" xr:uid="{4B43D79F-E906-49D3-BFDB-F66DDBAD2B8A}">
      <text>
        <r>
          <rPr>
            <b/>
            <sz val="9"/>
            <color indexed="81"/>
            <rFont val="Tahoma"/>
            <family val="2"/>
          </rPr>
          <t>Make sure the method you select matches what is required in the Scope of Work.  If the analysis you need is not in this section, list in Section 21.  A quote from the laboratory will be needed for rates in Section 21.</t>
        </r>
      </text>
    </comment>
    <comment ref="J118" authorId="0" shapeId="0" xr:uid="{5119BA1E-23FD-4CD1-858A-D4101F9179F0}">
      <text>
        <r>
          <rPr>
            <b/>
            <sz val="9"/>
            <color indexed="81"/>
            <rFont val="Tahoma"/>
            <family val="2"/>
          </rPr>
          <t>Make sure the method you select matches what is required in the Scope of Work.  If the analysis you need is not in this section, list in Section 21.  A quote from the laboratory will be needed for rates in Section 21.</t>
        </r>
      </text>
    </comment>
    <comment ref="J119" authorId="0" shapeId="0" xr:uid="{D98403A7-3608-43E6-B65D-9EA6E292DDDD}">
      <text>
        <r>
          <rPr>
            <b/>
            <sz val="9"/>
            <color indexed="81"/>
            <rFont val="Tahoma"/>
            <family val="2"/>
          </rPr>
          <t>Make sure the method you select matches what is required in the Scope of Work.  If the analysis you need is not in this section, list in Section 21.  A quote from the laboratory will be needed for rates in Section 21.</t>
        </r>
      </text>
    </comment>
    <comment ref="J120" authorId="0" shapeId="0" xr:uid="{5FCEEEBE-25F8-4D11-9451-77F84E70714C}">
      <text>
        <r>
          <rPr>
            <b/>
            <sz val="9"/>
            <color indexed="81"/>
            <rFont val="Tahoma"/>
            <family val="2"/>
          </rPr>
          <t>Make sure the method you select matches what is required in the Scope of Work.  If the analysis you need is not in this section, list in Section 21.  A quote from the laboratory will be needed for rates in Section 21.</t>
        </r>
      </text>
    </comment>
    <comment ref="J121" authorId="0" shapeId="0" xr:uid="{9177A82B-C9B1-408F-94FD-7059B7DA6F3A}">
      <text>
        <r>
          <rPr>
            <b/>
            <sz val="9"/>
            <color indexed="81"/>
            <rFont val="Tahoma"/>
            <family val="2"/>
          </rPr>
          <t>Make sure the method you select matches what is required in the Scope of Work.  If the analysis you need is not in this section, list in Section 21.  A quote from the laboratory will be needed for rates in Section 21.</t>
        </r>
      </text>
    </comment>
    <comment ref="J122" authorId="0" shapeId="0" xr:uid="{D329520E-5386-4851-925F-39339ECD9E5A}">
      <text>
        <r>
          <rPr>
            <b/>
            <sz val="9"/>
            <color indexed="81"/>
            <rFont val="Tahoma"/>
            <family val="2"/>
          </rPr>
          <t>Make sure the method you select matches what is required in the Scope of Work.  If the analysis you need is not in this section, list in Section 21.  A quote from the laboratory will be needed for rates in Section 21.</t>
        </r>
      </text>
    </comment>
    <comment ref="J123" authorId="0" shapeId="0" xr:uid="{3559EAD8-7D97-4C39-848C-D3DED95453EB}">
      <text>
        <r>
          <rPr>
            <b/>
            <sz val="9"/>
            <color indexed="81"/>
            <rFont val="Tahoma"/>
            <family val="2"/>
          </rPr>
          <t>Make sure the method you select matches what is required in the Scope of Work.  If the analysis you need is not in this section, list in Section 21.  A quote from the laboratory will be needed for rates in Section 21.</t>
        </r>
      </text>
    </comment>
    <comment ref="J124" authorId="0" shapeId="0" xr:uid="{78580C14-2523-4CF1-94A2-701F9B60027A}">
      <text>
        <r>
          <rPr>
            <b/>
            <sz val="9"/>
            <color indexed="81"/>
            <rFont val="Tahoma"/>
            <family val="2"/>
          </rPr>
          <t>Make sure the method you select matches what is required in the Scope of Work.  If the analysis you need is not in this section, list in Section 21.  A quote from the laboratory will be needed for rates in Section 21.</t>
        </r>
      </text>
    </comment>
    <comment ref="J125" authorId="0" shapeId="0" xr:uid="{4A40356B-2D2B-4C22-AC07-91D767E1106C}">
      <text>
        <r>
          <rPr>
            <b/>
            <sz val="9"/>
            <color indexed="81"/>
            <rFont val="Tahoma"/>
            <family val="2"/>
          </rPr>
          <t>Make sure the method you select matches what is required in the Scope of Work.  If the analysis you need is not in this section, list in Section 21.  A quote from the laboratory will be needed for rates in Section 21.</t>
        </r>
      </text>
    </comment>
    <comment ref="J126" authorId="0" shapeId="0" xr:uid="{C4FA882C-5440-40CA-ADB8-E096666EC08F}">
      <text>
        <r>
          <rPr>
            <b/>
            <sz val="9"/>
            <color indexed="81"/>
            <rFont val="Tahoma"/>
            <family val="2"/>
          </rPr>
          <t>Make sure the method you select matches what is required in the Scope of Work.  If the analysis you need is not in this section, list in Section 21.  A quote from the laboratory will be needed for rates in Section 21.</t>
        </r>
      </text>
    </comment>
    <comment ref="J127" authorId="0" shapeId="0" xr:uid="{170F4E46-BA97-4231-9346-1D60169004F5}">
      <text>
        <r>
          <rPr>
            <b/>
            <sz val="9"/>
            <color indexed="81"/>
            <rFont val="Tahoma"/>
            <family val="2"/>
          </rPr>
          <t>Make sure the method you select matches what is required in the Scope of Work.  If the analysis you need is not in this section, list in Section 21.  A quote from the laboratory will be needed for rates in Section 21.</t>
        </r>
      </text>
    </comment>
    <comment ref="M127" authorId="0" shapeId="0" xr:uid="{17EAD3FA-2BFE-4E1A-85BA-F2EA75F9B3F0}">
      <text>
        <r>
          <rPr>
            <b/>
            <sz val="9"/>
            <color indexed="81"/>
            <rFont val="Tahoma"/>
            <family val="2"/>
          </rPr>
          <t>Make sure the method you select matches what is required in the Scope of Work.  If the analysis you need is not in this section, list in Section 21.  A quote from the laboratory will be needed for rates in Section 21.</t>
        </r>
      </text>
    </comment>
    <comment ref="J128" authorId="0" shapeId="0" xr:uid="{F2817955-E62E-4530-8118-02BF52D92C6F}">
      <text>
        <r>
          <rPr>
            <b/>
            <sz val="9"/>
            <color indexed="81"/>
            <rFont val="Tahoma"/>
            <family val="2"/>
          </rPr>
          <t>Make sure the method you select matches what is required in the Scope of Work.  If the analysis you need is not in this section, list in Section 21.  A quote from the laboratory will be needed for rates in Section 21.</t>
        </r>
      </text>
    </comment>
    <comment ref="M128" authorId="0" shapeId="0" xr:uid="{F608F6FC-E002-47CA-9D9A-0DA64601D739}">
      <text>
        <r>
          <rPr>
            <b/>
            <sz val="9"/>
            <color indexed="81"/>
            <rFont val="Tahoma"/>
            <family val="2"/>
          </rPr>
          <t>Make sure the method you select matches what is required in the Scope of Work.  If the analysis you need is not in this section, list in Section 21.  A quote from the laboratory will be needed for rates in Section 21.</t>
        </r>
      </text>
    </comment>
    <comment ref="J129" authorId="0" shapeId="0" xr:uid="{637AA368-DDF2-4805-8C0C-B20B447D6565}">
      <text>
        <r>
          <rPr>
            <b/>
            <sz val="9"/>
            <color indexed="81"/>
            <rFont val="Tahoma"/>
            <family val="2"/>
          </rPr>
          <t>Make sure the method you select matches what is required in the Scope of Work.  If the analysis you need is not in this section, list in Section 21.  A quote from the laboratory will be needed for rates in Section 21.</t>
        </r>
      </text>
    </comment>
    <comment ref="M129" authorId="0" shapeId="0" xr:uid="{13229EE1-4AB0-43CE-80F2-E35B31D95B41}">
      <text>
        <r>
          <rPr>
            <b/>
            <sz val="9"/>
            <color indexed="81"/>
            <rFont val="Tahoma"/>
            <family val="2"/>
          </rPr>
          <t>Make sure the method you select matches what is required in the Scope of Work.  If the analysis you need is not in this section, list in Section 21.  A quote from the laboratory will be needed for rates in Section 21.</t>
        </r>
      </text>
    </comment>
    <comment ref="J130" authorId="0" shapeId="0" xr:uid="{D29022B3-22BE-448F-831B-BF4A3AF6D77F}">
      <text>
        <r>
          <rPr>
            <b/>
            <sz val="9"/>
            <color indexed="81"/>
            <rFont val="Tahoma"/>
            <family val="2"/>
          </rPr>
          <t>Make sure the method you select matches what is required in the Scope of Work.  If the analysis you need is not in this section, list in Section 21.  A quote from the laboratory will be needed for rates in Section 21.</t>
        </r>
      </text>
    </comment>
    <comment ref="M130" authorId="0" shapeId="0" xr:uid="{A4E0C338-A9EC-4ACF-AD5F-EDC431AFEE24}">
      <text>
        <r>
          <rPr>
            <b/>
            <sz val="9"/>
            <color indexed="81"/>
            <rFont val="Tahoma"/>
            <family val="2"/>
          </rPr>
          <t>Make sure the method you select matches what is required in the Scope of Work.  If the analysis you need is not in this section, list in Section 21.  A quote from the laboratory will be needed for rates in Section 21.</t>
        </r>
      </text>
    </comment>
    <comment ref="J131" authorId="0" shapeId="0" xr:uid="{D57E2BB3-A424-45E0-8CF6-1F14E7CFC729}">
      <text>
        <r>
          <rPr>
            <b/>
            <sz val="9"/>
            <color indexed="81"/>
            <rFont val="Tahoma"/>
            <family val="2"/>
          </rPr>
          <t>Make sure the method you select matches what is required in the Scope of Work.  If the analysis you need is not in this section, list in Section 21.  A quote from the laboratory will be needed for rates in Section 21.</t>
        </r>
      </text>
    </comment>
    <comment ref="M131" authorId="0" shapeId="0" xr:uid="{F3693B2C-89CC-44E7-945D-CCCCF505BBB3}">
      <text>
        <r>
          <rPr>
            <b/>
            <sz val="9"/>
            <color indexed="81"/>
            <rFont val="Tahoma"/>
            <family val="2"/>
          </rPr>
          <t>Make sure the method you select matches what is required in the Scope of Work.  If the analysis you need is not in this section, list in Section 21.  A quote from the laboratory will be needed for rates in Section 21.</t>
        </r>
      </text>
    </comment>
    <comment ref="J132" authorId="0" shapeId="0" xr:uid="{6FDB3B85-4DB0-479A-868C-E421F360C590}">
      <text>
        <r>
          <rPr>
            <b/>
            <sz val="9"/>
            <color indexed="81"/>
            <rFont val="Tahoma"/>
            <family val="2"/>
          </rPr>
          <t>Make sure the method you select matches what is required in the Scope of Work.  If the analysis you need is not in this section, list in Section 21.  A quote from the laboratory will be needed for rates in Section 21.</t>
        </r>
      </text>
    </comment>
    <comment ref="M132" authorId="0" shapeId="0" xr:uid="{A4A81BDA-5C6B-406A-83A4-E8A7E698131C}">
      <text>
        <r>
          <rPr>
            <b/>
            <sz val="9"/>
            <color indexed="81"/>
            <rFont val="Tahoma"/>
            <family val="2"/>
          </rPr>
          <t>Make sure the method you select matches what is required in the Scope of Work.  If the analysis you need is not in this section, list in Section 21.  A quote from the laboratory will be needed for rates in Section 21.</t>
        </r>
      </text>
    </comment>
    <comment ref="J133" authorId="0" shapeId="0" xr:uid="{E291F4ED-034A-4B58-963B-85960728E5B5}">
      <text>
        <r>
          <rPr>
            <b/>
            <sz val="9"/>
            <color indexed="81"/>
            <rFont val="Tahoma"/>
            <family val="2"/>
          </rPr>
          <t>Make sure the method you select matches what is required in the Scope of Work.  If the analysis you need is not in this section, list in Section 21.  A quote from the laboratory will be needed for rates in Section 21.</t>
        </r>
      </text>
    </comment>
    <comment ref="M133" authorId="0" shapeId="0" xr:uid="{3CECDE46-0180-4D5E-96B9-2013EB5129FE}">
      <text>
        <r>
          <rPr>
            <b/>
            <sz val="9"/>
            <color indexed="81"/>
            <rFont val="Tahoma"/>
            <family val="2"/>
          </rPr>
          <t>Make sure the method you select matches what is required in the Scope of Work.  If the analysis you need is not in this section, list in Section 21.  A quote from the laboratory will be needed for rates in Section 21.</t>
        </r>
      </text>
    </comment>
    <comment ref="J134" authorId="0" shapeId="0" xr:uid="{BBBB7DEB-7172-413A-8F03-33AD2CB97260}">
      <text>
        <r>
          <rPr>
            <b/>
            <sz val="9"/>
            <color indexed="81"/>
            <rFont val="Tahoma"/>
            <family val="2"/>
          </rPr>
          <t>Make sure the method you select matches what is required in the Scope of Work.  If the analysis you need is not in this section, list in Section 21.  A quote from the laboratory will be needed for rates in Section 21.</t>
        </r>
      </text>
    </comment>
    <comment ref="M134" authorId="0" shapeId="0" xr:uid="{A468034D-3185-46E1-AC08-D0E785C60449}">
      <text>
        <r>
          <rPr>
            <b/>
            <sz val="9"/>
            <color indexed="81"/>
            <rFont val="Tahoma"/>
            <family val="2"/>
          </rPr>
          <t>Make sure the method you select matches what is required in the Scope of Work.  If the analysis you need is not in this section, list in Section 21.  A quote from the laboratory will be needed for rates in Section 21.</t>
        </r>
      </text>
    </comment>
    <comment ref="J135" authorId="0" shapeId="0" xr:uid="{3A0356FC-6C58-46F2-AAF6-C12E5B8CBA46}">
      <text>
        <r>
          <rPr>
            <b/>
            <sz val="9"/>
            <color indexed="81"/>
            <rFont val="Tahoma"/>
            <family val="2"/>
          </rPr>
          <t>Make sure the method you select matches what is required in the Scope of Work.  If the analysis you need is not in this section, list in Section 21.  A quote from the laboratory will be needed for rates in Section 21.</t>
        </r>
      </text>
    </comment>
    <comment ref="M135" authorId="0" shapeId="0" xr:uid="{C86D7355-9A13-4BE2-8547-C2D31C3993DF}">
      <text>
        <r>
          <rPr>
            <b/>
            <sz val="9"/>
            <color indexed="81"/>
            <rFont val="Tahoma"/>
            <family val="2"/>
          </rPr>
          <t>Make sure the method you select matches what is required in the Scope of Work.  If the analysis you need is not in this section, list in Section 21.  A quote from the laboratory will be needed for rates in Section 21.</t>
        </r>
      </text>
    </comment>
    <comment ref="J136" authorId="0" shapeId="0" xr:uid="{EC53F2BD-B2C5-40BB-ABFD-3B511F139986}">
      <text>
        <r>
          <rPr>
            <b/>
            <sz val="9"/>
            <color indexed="81"/>
            <rFont val="Tahoma"/>
            <family val="2"/>
          </rPr>
          <t>Make sure the method you select matches what is required in the Scope of Work.  If the analysis you need is not in this section, list in Section 21.  A quote from the laboratory will be needed for rates in Section 21.</t>
        </r>
      </text>
    </comment>
    <comment ref="M136" authorId="0" shapeId="0" xr:uid="{EA13D990-8750-4F41-8AFC-2C20AC6DF1D2}">
      <text>
        <r>
          <rPr>
            <b/>
            <sz val="9"/>
            <color indexed="81"/>
            <rFont val="Tahoma"/>
            <family val="2"/>
          </rPr>
          <t>Make sure the method you select matches what is required in the Scope of Work.  If the analysis you need is not in this section, list in Section 21.  A quote from the laboratory will be needed for rates in Section 21.</t>
        </r>
      </text>
    </comment>
    <comment ref="J137" authorId="0" shapeId="0" xr:uid="{2EBDF05F-0E03-4D9F-96B1-AEB0DFA34872}">
      <text>
        <r>
          <rPr>
            <b/>
            <sz val="9"/>
            <color indexed="81"/>
            <rFont val="Tahoma"/>
            <family val="2"/>
          </rPr>
          <t>Make sure the method you select matches what is required in the Scope of Work.  If the analysis you need is not in this section, list in Section 21.  A quote from the laboratory will be needed for rates in Section 21.</t>
        </r>
      </text>
    </comment>
    <comment ref="M137" authorId="0" shapeId="0" xr:uid="{18CD3D1B-E00B-4F49-A8B7-F6675C575351}">
      <text>
        <r>
          <rPr>
            <b/>
            <sz val="9"/>
            <color indexed="81"/>
            <rFont val="Tahoma"/>
            <family val="2"/>
          </rPr>
          <t>Make sure the method you select matches what is required in the Scope of Work.  If the analysis you need is not in this section, list in Section 21.  A quote from the laboratory will be needed for rates in Section 21.</t>
        </r>
      </text>
    </comment>
    <comment ref="J138" authorId="0" shapeId="0" xr:uid="{FBB1E8E0-FB66-436D-9E25-2986AAA769CA}">
      <text>
        <r>
          <rPr>
            <b/>
            <sz val="9"/>
            <color indexed="81"/>
            <rFont val="Tahoma"/>
            <family val="2"/>
          </rPr>
          <t>Make sure the method you select matches what is required in the Scope of Work.  If the analysis you need is not in this section, list in Section 21.  A quote from the laboratory will be needed for rates in Section 21.</t>
        </r>
      </text>
    </comment>
    <comment ref="M138" authorId="0" shapeId="0" xr:uid="{542B3E55-CDB9-49E8-8FF9-B2B84E75B3A4}">
      <text>
        <r>
          <rPr>
            <b/>
            <sz val="9"/>
            <color indexed="81"/>
            <rFont val="Tahoma"/>
            <family val="2"/>
          </rPr>
          <t>Make sure the method you select matches what is required in the Scope of Work.  If the analysis you need is not in this section, list in Section 21.  A quote from the laboratory will be needed for rates in Section 21.</t>
        </r>
      </text>
    </comment>
    <comment ref="J139" authorId="0" shapeId="0" xr:uid="{27CA58F8-5167-4C33-862F-1584B51336E0}">
      <text>
        <r>
          <rPr>
            <b/>
            <sz val="9"/>
            <color indexed="81"/>
            <rFont val="Tahoma"/>
            <family val="2"/>
          </rPr>
          <t>Make sure the method you select matches what is required in the Scope of Work.  If the analysis you need is not in this section, list in Section 21.  A quote from the laboratory will be needed for rates in Section 21.</t>
        </r>
      </text>
    </comment>
    <comment ref="M139" authorId="0" shapeId="0" xr:uid="{8B14550B-4F81-4C4C-A877-E50EDA9D3214}">
      <text>
        <r>
          <rPr>
            <b/>
            <sz val="9"/>
            <color indexed="81"/>
            <rFont val="Tahoma"/>
            <family val="2"/>
          </rPr>
          <t>Make sure the method you select matches what is required in the Scope of Work.  If the analysis you need is not in this section, list in Section 21.  A quote from the laboratory will be needed for rates in Section 21.</t>
        </r>
      </text>
    </comment>
    <comment ref="J140" authorId="0" shapeId="0" xr:uid="{42CF2B38-D987-4B9A-96FD-D54955E986E1}">
      <text>
        <r>
          <rPr>
            <b/>
            <sz val="9"/>
            <color indexed="81"/>
            <rFont val="Tahoma"/>
            <family val="2"/>
          </rPr>
          <t>Make sure the method you select matches what is required in the Scope of Work.  If the analysis you need is not in this section, list in Section 21.  A quote from the laboratory will be needed for rates in Section 21.</t>
        </r>
      </text>
    </comment>
    <comment ref="M140" authorId="0" shapeId="0" xr:uid="{0976112B-8500-4C56-861B-EDDC255FE8CE}">
      <text>
        <r>
          <rPr>
            <b/>
            <sz val="9"/>
            <color indexed="81"/>
            <rFont val="Tahoma"/>
            <family val="2"/>
          </rPr>
          <t>Make sure the method you select matches what is required in the Scope of Work.  If the analysis you need is not in this section, list in Section 21.  A quote from the laboratory will be needed for rates in Section 21.</t>
        </r>
      </text>
    </comment>
    <comment ref="J141" authorId="0" shapeId="0" xr:uid="{85801BCA-4498-42C4-947B-5457F65A29C0}">
      <text>
        <r>
          <rPr>
            <b/>
            <sz val="9"/>
            <color indexed="81"/>
            <rFont val="Tahoma"/>
            <family val="2"/>
          </rPr>
          <t>Make sure the method you select matches what is required in the Scope of Work.  If the analysis you need is not in this section, list in Section 21.  A quote from the laboratory will be needed for rates in Section 21.</t>
        </r>
      </text>
    </comment>
    <comment ref="M141" authorId="0" shapeId="0" xr:uid="{A77100C3-A55F-4E25-9F30-60E1B6486C2D}">
      <text>
        <r>
          <rPr>
            <b/>
            <sz val="9"/>
            <color indexed="81"/>
            <rFont val="Tahoma"/>
            <family val="2"/>
          </rPr>
          <t>Make sure the method you select matches what is required in the Scope of Work.  If the analysis you need is not in this section, list in Section 21.  A quote from the laboratory will be needed for rates in Section 21.</t>
        </r>
      </text>
    </comment>
    <comment ref="J142" authorId="0" shapeId="0" xr:uid="{FED7C670-6FBF-4988-821E-14FB862A38CC}">
      <text>
        <r>
          <rPr>
            <b/>
            <sz val="9"/>
            <color indexed="81"/>
            <rFont val="Tahoma"/>
            <family val="2"/>
          </rPr>
          <t>Make sure the method you select matches what is required in the Scope of Work.  If the analysis you need is not in this section, list in Section 21.  A quote from the laboratory will be needed for rates in Section 21.</t>
        </r>
      </text>
    </comment>
    <comment ref="M142" authorId="0" shapeId="0" xr:uid="{9618B065-1FBC-4A42-86EC-2E34DD2E1FD0}">
      <text>
        <r>
          <rPr>
            <b/>
            <sz val="9"/>
            <color indexed="81"/>
            <rFont val="Tahoma"/>
            <family val="2"/>
          </rPr>
          <t>Make sure the method you select matches what is required in the Scope of Work.  If the analysis you need is not in this section, list in Section 21.  A quote from the laboratory will be needed for rates in Section 21.</t>
        </r>
      </text>
    </comment>
    <comment ref="J143" authorId="0" shapeId="0" xr:uid="{68D2AF25-6AC1-4815-A2F3-7B6BC1D03853}">
      <text>
        <r>
          <rPr>
            <b/>
            <sz val="9"/>
            <color indexed="81"/>
            <rFont val="Tahoma"/>
            <family val="2"/>
          </rPr>
          <t>Make sure the method you select matches what is required in the Scope of Work.  If the analysis you need is not in this section, list in Section 21.  A quote from the laboratory will be needed for rates in Section 21.</t>
        </r>
      </text>
    </comment>
    <comment ref="M143" authorId="0" shapeId="0" xr:uid="{D289BFFD-5523-4F8B-B087-0ACCEC54D035}">
      <text>
        <r>
          <rPr>
            <b/>
            <sz val="9"/>
            <color indexed="81"/>
            <rFont val="Tahoma"/>
            <family val="2"/>
          </rPr>
          <t>Make sure the method you select matches what is required in the Scope of Work.  If the analysis you need is not in this section, list in Section 21.  A quote from the laboratory will be needed for rates in Section 21.</t>
        </r>
      </text>
    </comment>
    <comment ref="J144" authorId="0" shapeId="0" xr:uid="{DA7050A2-4228-4D7D-A57A-05C82375A9B5}">
      <text>
        <r>
          <rPr>
            <b/>
            <sz val="9"/>
            <color indexed="81"/>
            <rFont val="Tahoma"/>
            <family val="2"/>
          </rPr>
          <t>Make sure the method you select matches what is required in the Scope of Work.  If the analysis you need is not in this section, list in Section 21.  A quote from the laboratory will be needed for rates in Section 21.</t>
        </r>
      </text>
    </comment>
    <comment ref="M144" authorId="0" shapeId="0" xr:uid="{56683786-BD00-48F3-8539-F47C7D807C56}">
      <text>
        <r>
          <rPr>
            <b/>
            <sz val="9"/>
            <color indexed="81"/>
            <rFont val="Tahoma"/>
            <family val="2"/>
          </rPr>
          <t>Make sure the method you select matches what is required in the Scope of Work.  If the analysis you need is not in this section, list in Section 21.  A quote from the laboratory will be needed for rates in Section 21.</t>
        </r>
      </text>
    </comment>
    <comment ref="J145" authorId="0" shapeId="0" xr:uid="{9FE3617E-6504-4CC1-AC7E-E45672687E46}">
      <text>
        <r>
          <rPr>
            <b/>
            <sz val="9"/>
            <color indexed="81"/>
            <rFont val="Tahoma"/>
            <family val="2"/>
          </rPr>
          <t>Make sure the method you select matches what is required in the Scope of Work.  If the analysis you need is not in this section, list in Section 21.  A quote from the laboratory will be needed for rates in Section 21.</t>
        </r>
      </text>
    </comment>
    <comment ref="M145" authorId="0" shapeId="0" xr:uid="{DD14F415-92C6-4186-BEBF-B67BF97C2B2F}">
      <text>
        <r>
          <rPr>
            <b/>
            <sz val="9"/>
            <color indexed="81"/>
            <rFont val="Tahoma"/>
            <family val="2"/>
          </rPr>
          <t>Make sure the method you select matches what is required in the Scope of Work.  If the analysis you need is not in this section, list in Section 21.  A quote from the laboratory will be needed for rates in Section 21.</t>
        </r>
      </text>
    </comment>
    <comment ref="J146" authorId="0" shapeId="0" xr:uid="{C2C6A5A1-77B7-4E96-98BF-863431FE8851}">
      <text>
        <r>
          <rPr>
            <b/>
            <sz val="9"/>
            <color indexed="81"/>
            <rFont val="Tahoma"/>
            <family val="2"/>
          </rPr>
          <t>Make sure the method you select matches what is required in the Scope of Work.  If the analysis you need is not in this section, list in Section 21.  A quote from the laboratory will be needed for rates in Section 21.</t>
        </r>
      </text>
    </comment>
    <comment ref="M146" authorId="0" shapeId="0" xr:uid="{DEFB8526-5C56-4534-89A7-616768D93667}">
      <text>
        <r>
          <rPr>
            <b/>
            <sz val="9"/>
            <color indexed="81"/>
            <rFont val="Tahoma"/>
            <family val="2"/>
          </rPr>
          <t>Make sure the method you select matches what is required in the Scope of Work.  If the analysis you need is not in this section, list in Section 21.  A quote from the laboratory will be needed for rates in Section 21.</t>
        </r>
      </text>
    </comment>
    <comment ref="J147" authorId="0" shapeId="0" xr:uid="{52A61E13-1A67-460E-A4AA-4B00016C518B}">
      <text>
        <r>
          <rPr>
            <b/>
            <sz val="9"/>
            <color indexed="81"/>
            <rFont val="Tahoma"/>
            <family val="2"/>
          </rPr>
          <t>Make sure the method you select matches what is required in the Scope of Work.  If the analysis you need is not in this section, list in Section 21.  A quote from the laboratory will be needed for rates in Section 21.</t>
        </r>
      </text>
    </comment>
    <comment ref="M147" authorId="0" shapeId="0" xr:uid="{BA72A9AB-789E-4E61-B487-F7B4F582E4B2}">
      <text>
        <r>
          <rPr>
            <b/>
            <sz val="9"/>
            <color indexed="81"/>
            <rFont val="Tahoma"/>
            <family val="2"/>
          </rPr>
          <t>Make sure the method you select matches what is required in the Scope of Work.  If the analysis you need is not in this section, list in Section 21.  A quote from the laboratory will be needed for rates in Section 21.</t>
        </r>
      </text>
    </comment>
    <comment ref="J148" authorId="0" shapeId="0" xr:uid="{DB4D9A16-A0F6-49CE-9459-F69CCF852EEA}">
      <text>
        <r>
          <rPr>
            <b/>
            <sz val="9"/>
            <color indexed="81"/>
            <rFont val="Tahoma"/>
            <family val="2"/>
          </rPr>
          <t>Make sure the method you select matches what is required in the Scope of Work.  If the analysis you need is not in this section, list in Section 21.  A quote from the laboratory will be needed for rates in Section 21.</t>
        </r>
      </text>
    </comment>
    <comment ref="M148" authorId="0" shapeId="0" xr:uid="{4A802363-B24E-469B-9678-21C7A7D8F115}">
      <text>
        <r>
          <rPr>
            <b/>
            <sz val="9"/>
            <color indexed="81"/>
            <rFont val="Tahoma"/>
            <family val="2"/>
          </rPr>
          <t>Make sure the method you select matches what is required in the Scope of Work.  If the analysis you need is not in this section, list in Section 21.  A quote from the laboratory will be needed for rates in Section 21.</t>
        </r>
      </text>
    </comment>
    <comment ref="J149" authorId="0" shapeId="0" xr:uid="{0AE90478-933D-4782-9E6B-20AF03A0E0E5}">
      <text>
        <r>
          <rPr>
            <b/>
            <sz val="9"/>
            <color indexed="81"/>
            <rFont val="Tahoma"/>
            <family val="2"/>
          </rPr>
          <t>Make sure the method you select matches what is required in the Scope of Work.  If the analysis you need is not in this section, list in Section 21.  A quote from the laboratory will be needed for rates in Section 21.</t>
        </r>
      </text>
    </comment>
    <comment ref="M149" authorId="0" shapeId="0" xr:uid="{00904694-EE57-4867-8CC9-5D9667ADE71A}">
      <text>
        <r>
          <rPr>
            <b/>
            <sz val="9"/>
            <color indexed="81"/>
            <rFont val="Tahoma"/>
            <family val="2"/>
          </rPr>
          <t>Make sure the method you select matches what is required in the Scope of Work.  If the analysis you need is not in this section, list in Section 21.  A quote from the laboratory will be needed for rates in Section 21.</t>
        </r>
      </text>
    </comment>
    <comment ref="J150" authorId="0" shapeId="0" xr:uid="{92991EBB-D821-4A12-BC5F-1BDDA51B3219}">
      <text>
        <r>
          <rPr>
            <b/>
            <sz val="9"/>
            <color indexed="81"/>
            <rFont val="Tahoma"/>
            <family val="2"/>
          </rPr>
          <t>Make sure the method you select matches what is required in the Scope of Work.  If the analysis you need is not in this section, list in Section 21.  A quote from the laboratory will be needed for rates in Section 21.</t>
        </r>
      </text>
    </comment>
    <comment ref="M150" authorId="0" shapeId="0" xr:uid="{3A4CB944-84A3-4DFB-A8FA-3CAE048D6B9D}">
      <text>
        <r>
          <rPr>
            <b/>
            <sz val="9"/>
            <color indexed="81"/>
            <rFont val="Tahoma"/>
            <family val="2"/>
          </rPr>
          <t>Make sure the method you select matches what is required in the Scope of Work.  If the analysis you need is not in this section, list in Section 21.  A quote from the laboratory will be needed for rates in Section 21.</t>
        </r>
      </text>
    </comment>
    <comment ref="J151" authorId="0" shapeId="0" xr:uid="{18BB3225-52F4-48D4-8B4B-07B332E2DF31}">
      <text>
        <r>
          <rPr>
            <b/>
            <sz val="9"/>
            <color indexed="81"/>
            <rFont val="Tahoma"/>
            <family val="2"/>
          </rPr>
          <t>Make sure the method you select matches what is required in the Scope of Work.  If the analysis you need is not in this section, list in Section 21.  A quote from the laboratory will be needed for rates in Section 21.</t>
        </r>
      </text>
    </comment>
    <comment ref="M151" authorId="0" shapeId="0" xr:uid="{FFCDEEEC-F3AA-4104-9CE8-3C300ED17941}">
      <text>
        <r>
          <rPr>
            <b/>
            <sz val="9"/>
            <color indexed="81"/>
            <rFont val="Tahoma"/>
            <family val="2"/>
          </rPr>
          <t>Make sure the method you select matches what is required in the Scope of Work.  If the analysis you need is not in this section, list in Section 21.  A quote from the laboratory will be needed for rates in Section 21.</t>
        </r>
      </text>
    </comment>
    <comment ref="J152" authorId="0" shapeId="0" xr:uid="{189F48A5-7FA5-4DC8-9FBF-4FC16BBED893}">
      <text>
        <r>
          <rPr>
            <b/>
            <sz val="9"/>
            <color indexed="81"/>
            <rFont val="Tahoma"/>
            <family val="2"/>
          </rPr>
          <t>Make sure the method you select matches what is required in the Scope of Work.  If the analysis you need is not in this section, list in Section 21.  A quote from the laboratory will be needed for rates in Section 21.</t>
        </r>
      </text>
    </comment>
    <comment ref="M152" authorId="0" shapeId="0" xr:uid="{23766F35-B8F5-4549-99EE-196A247CCEA4}">
      <text>
        <r>
          <rPr>
            <b/>
            <sz val="9"/>
            <color indexed="81"/>
            <rFont val="Tahoma"/>
            <family val="2"/>
          </rPr>
          <t>Make sure the method you select matches what is required in the Scope of Work.  If the analysis you need is not in this section, list in Section 21.  A quote from the laboratory will be needed for rates in Section 21.</t>
        </r>
      </text>
    </comment>
    <comment ref="J153" authorId="0" shapeId="0" xr:uid="{A08F7649-37DD-4E38-A32B-8A3B2DBF74F4}">
      <text>
        <r>
          <rPr>
            <b/>
            <sz val="9"/>
            <color indexed="81"/>
            <rFont val="Tahoma"/>
            <family val="2"/>
          </rPr>
          <t>Make sure the method you select matches what is required in the Scope of Work.  If the analysis you need is not in this section, list in Section 21.  A quote from the laboratory will be needed for rates in Section 21.</t>
        </r>
      </text>
    </comment>
    <comment ref="M153" authorId="0" shapeId="0" xr:uid="{EE51F9D8-7236-4151-B620-DE1AEF5A4810}">
      <text>
        <r>
          <rPr>
            <b/>
            <sz val="9"/>
            <color indexed="81"/>
            <rFont val="Tahoma"/>
            <family val="2"/>
          </rPr>
          <t>Make sure the method you select matches what is required in the Scope of Work.  If the analysis you need is not in this section, list in Section 21.  A quote from the laboratory will be needed for rates in Section 21.</t>
        </r>
      </text>
    </comment>
    <comment ref="J154" authorId="0" shapeId="0" xr:uid="{AC89DA00-ED69-4D40-9473-F5DC1C035DDF}">
      <text>
        <r>
          <rPr>
            <b/>
            <sz val="9"/>
            <color indexed="81"/>
            <rFont val="Tahoma"/>
            <family val="2"/>
          </rPr>
          <t>Make sure the method you select matches what is required in the Scope of Work.  If the analysis you need is not in this section, list in Section 21.  A quote from the laboratory will be needed for rates in Section 21.</t>
        </r>
      </text>
    </comment>
    <comment ref="M154" authorId="0" shapeId="0" xr:uid="{392C84A1-590D-41CB-BD27-0EC4DC81DA32}">
      <text>
        <r>
          <rPr>
            <b/>
            <sz val="9"/>
            <color indexed="81"/>
            <rFont val="Tahoma"/>
            <family val="2"/>
          </rPr>
          <t>Make sure the method you select matches what is required in the Scope of Work.  If the analysis you need is not in this section, list in Section 21.  A quote from the laboratory will be needed for rates in Section 21.</t>
        </r>
      </text>
    </comment>
    <comment ref="J155" authorId="0" shapeId="0" xr:uid="{B2CD4F66-694D-4DFB-B6BC-2D9350EFB76C}">
      <text>
        <r>
          <rPr>
            <b/>
            <sz val="9"/>
            <color indexed="81"/>
            <rFont val="Tahoma"/>
            <family val="2"/>
          </rPr>
          <t>Make sure the method you select matches what is required in the Scope of Work.  If the analysis you need is not in this section, list in Section 21.  A quote from the laboratory will be needed for rates in Section 21.</t>
        </r>
      </text>
    </comment>
    <comment ref="M155" authorId="0" shapeId="0" xr:uid="{21D54C1D-17FF-43A9-B9FE-E18F1BB0F491}">
      <text>
        <r>
          <rPr>
            <b/>
            <sz val="9"/>
            <color indexed="81"/>
            <rFont val="Tahoma"/>
            <family val="2"/>
          </rPr>
          <t>Make sure the method you select matches what is required in the Scope of Work.  If the analysis you need is not in this section, list in Section 21.  A quote from the laboratory will be needed for rates in Section 21.</t>
        </r>
      </text>
    </comment>
    <comment ref="J156" authorId="0" shapeId="0" xr:uid="{3400A9E9-A47A-43A5-B604-2C6C5CF0094B}">
      <text>
        <r>
          <rPr>
            <b/>
            <sz val="9"/>
            <color indexed="81"/>
            <rFont val="Tahoma"/>
            <family val="2"/>
          </rPr>
          <t>Make sure the method you select matches what is required in the Scope of Work.  If the analysis you need is not in this section, list in Section 21.  A quote from the laboratory will be needed for rates in Section 21.</t>
        </r>
      </text>
    </comment>
    <comment ref="M156" authorId="0" shapeId="0" xr:uid="{6E015025-5A76-4911-A9AC-CA93E66CECC7}">
      <text>
        <r>
          <rPr>
            <b/>
            <sz val="9"/>
            <color indexed="81"/>
            <rFont val="Tahoma"/>
            <family val="2"/>
          </rPr>
          <t>Make sure the method you select matches what is required in the Scope of Work.  If the analysis you need is not in this section, list in Section 21.  A quote from the laboratory will be needed for rates in Section 21.</t>
        </r>
      </text>
    </comment>
    <comment ref="J157" authorId="0" shapeId="0" xr:uid="{843253CA-7BF9-40A5-838B-CBC22BEAEEB5}">
      <text>
        <r>
          <rPr>
            <b/>
            <sz val="9"/>
            <color indexed="81"/>
            <rFont val="Tahoma"/>
            <family val="2"/>
          </rPr>
          <t>Make sure the method you select matches what is required in the Scope of Work.  If the analysis you need is not in this section, list in Section 21.  A quote from the laboratory will be needed for rates in Section 21.</t>
        </r>
      </text>
    </comment>
    <comment ref="M157" authorId="0" shapeId="0" xr:uid="{84D4510C-6094-4E76-8304-818EEFBC6EC4}">
      <text>
        <r>
          <rPr>
            <b/>
            <sz val="9"/>
            <color indexed="81"/>
            <rFont val="Tahoma"/>
            <family val="2"/>
          </rPr>
          <t>Make sure the method you select matches what is required in the Scope of Work.  If the analysis you need is not in this section, list in Section 21.  A quote from the laboratory will be needed for rates in Section 21.</t>
        </r>
      </text>
    </comment>
    <comment ref="J158" authorId="0" shapeId="0" xr:uid="{787658F5-89A9-4267-8586-4D3802A07C46}">
      <text>
        <r>
          <rPr>
            <b/>
            <sz val="9"/>
            <color indexed="81"/>
            <rFont val="Tahoma"/>
            <family val="2"/>
          </rPr>
          <t>Make sure the method you select matches what is required in the Scope of Work.  If the analysis you need is not in this section, list in Section 21.  A quote from the laboratory will be needed for rates in Section 21.</t>
        </r>
      </text>
    </comment>
    <comment ref="M158" authorId="0" shapeId="0" xr:uid="{1781F69F-7EAA-430B-A6EF-33DE26603CB7}">
      <text>
        <r>
          <rPr>
            <b/>
            <sz val="9"/>
            <color indexed="81"/>
            <rFont val="Tahoma"/>
            <family val="2"/>
          </rPr>
          <t>Make sure the method you select matches what is required in the Scope of Work.  If the analysis you need is not in this section, list in Section 21.  A quote from the laboratory will be needed for rates in Section 21.</t>
        </r>
      </text>
    </comment>
    <comment ref="J159" authorId="0" shapeId="0" xr:uid="{A33E7485-4E6A-4A91-8F3F-13DC739A813E}">
      <text>
        <r>
          <rPr>
            <b/>
            <sz val="9"/>
            <color indexed="81"/>
            <rFont val="Tahoma"/>
            <family val="2"/>
          </rPr>
          <t>Make sure the method you select matches what is required in the Scope of Work.  If the analysis you need is not in this section, list in Section 21.  A quote from the laboratory will be needed for rates in Section 21.</t>
        </r>
      </text>
    </comment>
    <comment ref="M159" authorId="0" shapeId="0" xr:uid="{5D355FEE-ACDD-4A6F-A22D-D8391A225C49}">
      <text>
        <r>
          <rPr>
            <b/>
            <sz val="9"/>
            <color indexed="81"/>
            <rFont val="Tahoma"/>
            <family val="2"/>
          </rPr>
          <t>Make sure the method you select matches what is required in the Scope of Work.  If the analysis you need is not in this section, list in Section 21.  A quote from the laboratory will be needed for rates in Section 21.</t>
        </r>
      </text>
    </comment>
    <comment ref="J160" authorId="0" shapeId="0" xr:uid="{CCFC9906-6935-44E5-8EDF-CB6AEE4746FF}">
      <text>
        <r>
          <rPr>
            <b/>
            <sz val="9"/>
            <color indexed="81"/>
            <rFont val="Tahoma"/>
            <family val="2"/>
          </rPr>
          <t>Make sure the method you select matches what is required in the Scope of Work.  If the analysis you need is not in this section, list in Section 21.  A quote from the laboratory will be needed for rates in Section 21.</t>
        </r>
      </text>
    </comment>
    <comment ref="M160" authorId="0" shapeId="0" xr:uid="{F3048950-7EBF-46D9-9302-03AB82A4D49D}">
      <text>
        <r>
          <rPr>
            <b/>
            <sz val="9"/>
            <color indexed="81"/>
            <rFont val="Tahoma"/>
            <family val="2"/>
          </rPr>
          <t>Make sure the method you select matches what is required in the Scope of Work.  If the analysis you need is not in this section, list in Section 21.  A quote from the laboratory will be needed for rates in Section 21.</t>
        </r>
      </text>
    </comment>
    <comment ref="J161" authorId="0" shapeId="0" xr:uid="{7249FA63-2A0A-4322-8EE9-22D988C92DA6}">
      <text>
        <r>
          <rPr>
            <b/>
            <sz val="9"/>
            <color indexed="81"/>
            <rFont val="Tahoma"/>
            <family val="2"/>
          </rPr>
          <t>Make sure the method you select matches what is required in the Scope of Work.  If the analysis you need is not in this section, list in Section 21.  A quote from the laboratory will be needed for rates in Section 21.</t>
        </r>
      </text>
    </comment>
    <comment ref="M161" authorId="0" shapeId="0" xr:uid="{131A271E-F886-4266-B98D-092A840504A2}">
      <text>
        <r>
          <rPr>
            <b/>
            <sz val="9"/>
            <color indexed="81"/>
            <rFont val="Tahoma"/>
            <family val="2"/>
          </rPr>
          <t>Make sure the method you select matches what is required in the Scope of Work.  If the analysis you need is not in this section, list in Section 21.  A quote from the laboratory will be needed for rates in Section 21.</t>
        </r>
      </text>
    </comment>
    <comment ref="J162" authorId="0" shapeId="0" xr:uid="{A1FC8448-50AE-438A-BA88-BEF94E905B62}">
      <text>
        <r>
          <rPr>
            <b/>
            <sz val="9"/>
            <color indexed="81"/>
            <rFont val="Tahoma"/>
            <family val="2"/>
          </rPr>
          <t>Make sure the method you select matches what is required in the Scope of Work.  If the analysis you need is not in this section, list in Section 21.  A quote from the laboratory will be needed for rates in Section 21.</t>
        </r>
      </text>
    </comment>
    <comment ref="M162" authorId="0" shapeId="0" xr:uid="{3C93B142-9E23-4313-8922-FABB56D445CC}">
      <text>
        <r>
          <rPr>
            <b/>
            <sz val="9"/>
            <color indexed="81"/>
            <rFont val="Tahoma"/>
            <family val="2"/>
          </rPr>
          <t>Make sure the method you select matches what is required in the Scope of Work.  If the analysis you need is not in this section, list in Section 21.  A quote from the laboratory will be needed for rates in Section 21.</t>
        </r>
      </text>
    </comment>
    <comment ref="J163" authorId="0" shapeId="0" xr:uid="{76B2B34E-6B48-4D09-A938-0FE21BE385A9}">
      <text>
        <r>
          <rPr>
            <b/>
            <sz val="9"/>
            <color indexed="81"/>
            <rFont val="Tahoma"/>
            <family val="2"/>
          </rPr>
          <t>Make sure the method you select matches what is required in the Scope of Work.  If the analysis you need is not in this section, list in Section 21.  A quote from the laboratory will be needed for rates in Section 21.</t>
        </r>
      </text>
    </comment>
    <comment ref="M163" authorId="0" shapeId="0" xr:uid="{3C468E36-A423-45AB-9263-DC327F402271}">
      <text>
        <r>
          <rPr>
            <b/>
            <sz val="9"/>
            <color indexed="81"/>
            <rFont val="Tahoma"/>
            <family val="2"/>
          </rPr>
          <t>Make sure the method you select matches what is required in the Scope of Work.  If the analysis you need is not in this section, list in Section 21.  A quote from the laboratory will be needed for rates in Section 21.</t>
        </r>
      </text>
    </comment>
    <comment ref="J164" authorId="0" shapeId="0" xr:uid="{2A7A9291-2E9B-4F2C-BE7B-A83F57F3E2C2}">
      <text>
        <r>
          <rPr>
            <b/>
            <sz val="9"/>
            <color indexed="81"/>
            <rFont val="Tahoma"/>
            <family val="2"/>
          </rPr>
          <t>Make sure the method you select matches what is required in the Scope of Work.  If the analysis you need is not in this section, list in Section 21.  A quote from the laboratory will be needed for rates in Section 21.</t>
        </r>
      </text>
    </comment>
    <comment ref="M164" authorId="0" shapeId="0" xr:uid="{142F02CF-26BF-4346-BC32-B7E7E81C6CFE}">
      <text>
        <r>
          <rPr>
            <b/>
            <sz val="9"/>
            <color indexed="81"/>
            <rFont val="Tahoma"/>
            <family val="2"/>
          </rPr>
          <t>Make sure the method you select matches what is required in the Scope of Work.  If the analysis you need is not in this section, list in Section 21.  A quote from the laboratory will be needed for rates in Section 21.</t>
        </r>
      </text>
    </comment>
    <comment ref="J165" authorId="0" shapeId="0" xr:uid="{F247AFA4-594B-4E1C-8951-8C161A9D45BC}">
      <text>
        <r>
          <rPr>
            <b/>
            <sz val="9"/>
            <color indexed="81"/>
            <rFont val="Tahoma"/>
            <family val="2"/>
          </rPr>
          <t>Make sure the method you select matches what is required in the Scope of Work.  If the analysis you need is not in this section, list in Section 21.  A quote from the laboratory will be needed for rates in Section 21.</t>
        </r>
      </text>
    </comment>
    <comment ref="M165" authorId="0" shapeId="0" xr:uid="{9737622E-5359-4006-BE87-1D82CFD752AA}">
      <text>
        <r>
          <rPr>
            <b/>
            <sz val="9"/>
            <color indexed="81"/>
            <rFont val="Tahoma"/>
            <family val="2"/>
          </rPr>
          <t>Make sure the method you select matches what is required in the Scope of Work.  If the analysis you need is not in this section, list in Section 21.  A quote from the laboratory will be needed for rates in Section 21.</t>
        </r>
      </text>
    </comment>
    <comment ref="J166" authorId="0" shapeId="0" xr:uid="{8F29CFEC-A485-44CC-AFA2-DCACABF52246}">
      <text>
        <r>
          <rPr>
            <b/>
            <sz val="9"/>
            <color indexed="81"/>
            <rFont val="Tahoma"/>
            <family val="2"/>
          </rPr>
          <t>Make sure the method you select matches what is required in the Scope of Work.  If the analysis you need is not in this section, list in Section 21.  A quote from the laboratory will be needed for rates in Section 21.</t>
        </r>
      </text>
    </comment>
    <comment ref="M166" authorId="0" shapeId="0" xr:uid="{ED995127-C42C-4DDB-8D97-9CA63866B21F}">
      <text>
        <r>
          <rPr>
            <b/>
            <sz val="9"/>
            <color indexed="81"/>
            <rFont val="Tahoma"/>
            <family val="2"/>
          </rPr>
          <t>Make sure the method you select matches what is required in the Scope of Work.  If the analysis you need is not in this section, list in Section 21.  A quote from the laboratory will be needed for rates in Section 21.</t>
        </r>
      </text>
    </comment>
    <comment ref="J167" authorId="0" shapeId="0" xr:uid="{395CDB3D-82E8-4762-A8F2-57C3A0359336}">
      <text>
        <r>
          <rPr>
            <b/>
            <sz val="9"/>
            <color indexed="81"/>
            <rFont val="Tahoma"/>
            <family val="2"/>
          </rPr>
          <t>Make sure the method you select matches what is required in the Scope of Work.  If the analysis you need is not in this section, list in Section 21.  A quote from the laboratory will be needed for rates in Section 21.</t>
        </r>
      </text>
    </comment>
    <comment ref="M167" authorId="0" shapeId="0" xr:uid="{DECB7837-8D48-4A16-9F76-191891B7C07E}">
      <text>
        <r>
          <rPr>
            <b/>
            <sz val="9"/>
            <color indexed="81"/>
            <rFont val="Tahoma"/>
            <family val="2"/>
          </rPr>
          <t>Make sure the method you select matches what is required in the Scope of Work.  If the analysis you need is not in this section, list in Section 21.  A quote from the laboratory will be needed for rates in Section 21.</t>
        </r>
      </text>
    </comment>
    <comment ref="J168" authorId="0" shapeId="0" xr:uid="{196D62F9-DC7C-4B71-8B99-DC401DA86E2A}">
      <text>
        <r>
          <rPr>
            <b/>
            <sz val="9"/>
            <color indexed="81"/>
            <rFont val="Tahoma"/>
            <family val="2"/>
          </rPr>
          <t>Make sure the method you select matches what is required in the Scope of Work.  If the analysis you need is not in this section, list in Section 21.  A quote from the laboratory will be needed for rates in Section 21.</t>
        </r>
      </text>
    </comment>
    <comment ref="M168" authorId="0" shapeId="0" xr:uid="{C8DDC3C3-15E5-4A85-A982-867C789F4E78}">
      <text>
        <r>
          <rPr>
            <b/>
            <sz val="9"/>
            <color indexed="81"/>
            <rFont val="Tahoma"/>
            <family val="2"/>
          </rPr>
          <t>Make sure the method you select matches what is required in the Scope of Work.  If the analysis you need is not in this section, list in Section 21.  A quote from the laboratory will be needed for rates in Section 21.</t>
        </r>
      </text>
    </comment>
    <comment ref="J169" authorId="0" shapeId="0" xr:uid="{1C34AB75-702A-48A1-BB33-3A239EDA9CA5}">
      <text>
        <r>
          <rPr>
            <b/>
            <sz val="9"/>
            <color indexed="81"/>
            <rFont val="Tahoma"/>
            <family val="2"/>
          </rPr>
          <t>Make sure the method you select matches what is required in the Scope of Work.  If the analysis you need is not in this section, list in Section 21.  A quote from the laboratory will be needed for rates in Section 21.</t>
        </r>
      </text>
    </comment>
    <comment ref="M169" authorId="0" shapeId="0" xr:uid="{BD4CC05A-C1E7-4F57-A7F5-68939E3D6A2C}">
      <text>
        <r>
          <rPr>
            <b/>
            <sz val="9"/>
            <color indexed="81"/>
            <rFont val="Tahoma"/>
            <family val="2"/>
          </rPr>
          <t>Make sure the method you select matches what is required in the Scope of Work.  If the analysis you need is not in this section, list in Section 21.  A quote from the laboratory will be needed for rates in Section 21.</t>
        </r>
      </text>
    </comment>
    <comment ref="J170" authorId="0" shapeId="0" xr:uid="{9F2271F6-96B0-4BD2-BAEE-9B72E1936A47}">
      <text>
        <r>
          <rPr>
            <b/>
            <sz val="9"/>
            <color indexed="81"/>
            <rFont val="Tahoma"/>
            <family val="2"/>
          </rPr>
          <t>Make sure the method you select matches what is required in the Scope of Work.  If the analysis you need is not in this section, list in Section 21.  A quote from the laboratory will be needed for rates in Section 21.</t>
        </r>
      </text>
    </comment>
    <comment ref="M170" authorId="0" shapeId="0" xr:uid="{FB871594-08B6-4AD3-A260-6A89308ED92B}">
      <text>
        <r>
          <rPr>
            <b/>
            <sz val="9"/>
            <color indexed="81"/>
            <rFont val="Tahoma"/>
            <family val="2"/>
          </rPr>
          <t>Make sure the method you select matches what is required in the Scope of Work.  If the analysis you need is not in this section, list in Section 21.  A quote from the laboratory will be needed for rates in Section 21.</t>
        </r>
      </text>
    </comment>
    <comment ref="J171" authorId="0" shapeId="0" xr:uid="{0E1D4380-E548-4EFE-95A9-DF6119E5C8BB}">
      <text>
        <r>
          <rPr>
            <b/>
            <sz val="9"/>
            <color indexed="81"/>
            <rFont val="Tahoma"/>
            <family val="2"/>
          </rPr>
          <t>Make sure the method you select matches what is required in the Scope of Work.  If the analysis you need is not in this section, list in Section 21.  A quote from the laboratory will be needed for rates in Section 21.</t>
        </r>
      </text>
    </comment>
    <comment ref="M171" authorId="0" shapeId="0" xr:uid="{9E44BF66-7987-4137-8B9C-930AEF2B9013}">
      <text>
        <r>
          <rPr>
            <b/>
            <sz val="9"/>
            <color indexed="81"/>
            <rFont val="Tahoma"/>
            <family val="2"/>
          </rPr>
          <t>Make sure the method you select matches what is required in the Scope of Work.  If the analysis you need is not in this section, list in Section 21.  A quote from the laboratory will be needed for rates in Section 21.</t>
        </r>
      </text>
    </comment>
    <comment ref="J172" authorId="0" shapeId="0" xr:uid="{5CDFDC55-1314-4CD9-B580-9AC4B2B8A9CC}">
      <text>
        <r>
          <rPr>
            <b/>
            <sz val="9"/>
            <color indexed="81"/>
            <rFont val="Tahoma"/>
            <family val="2"/>
          </rPr>
          <t>Make sure the method you select matches what is required in the Scope of Work.  If the analysis you need is not in this section, list in Section 21.  A quote from the laboratory will be needed for rates in Section 21.</t>
        </r>
      </text>
    </comment>
    <comment ref="M172" authorId="0" shapeId="0" xr:uid="{D766610D-C136-433C-92D9-B615D4E6087E}">
      <text>
        <r>
          <rPr>
            <b/>
            <sz val="9"/>
            <color indexed="81"/>
            <rFont val="Tahoma"/>
            <family val="2"/>
          </rPr>
          <t>Make sure the method you select matches what is required in the Scope of Work.  If the analysis you need is not in this section, list in Section 21.  A quote from the laboratory will be needed for rates in Section 21.</t>
        </r>
      </text>
    </comment>
    <comment ref="L173" authorId="0" shapeId="0" xr:uid="{83AF19B1-7469-455C-86DD-42BF61919887}">
      <text>
        <r>
          <rPr>
            <b/>
            <sz val="9"/>
            <color indexed="81"/>
            <rFont val="Tahoma"/>
            <family val="2"/>
          </rPr>
          <t>Make sure the method you select matches what is required in the Scope of Work.  If the analysis you need is not in this section, list in Section 21.  A quote from the laboratory will be needed for rates in Section 21.</t>
        </r>
      </text>
    </comment>
    <comment ref="M173" authorId="0" shapeId="0" xr:uid="{EE9A4DF1-2750-486B-9D6B-17F4CF4C356C}">
      <text>
        <r>
          <rPr>
            <b/>
            <sz val="9"/>
            <color indexed="81"/>
            <rFont val="Tahoma"/>
            <family val="2"/>
          </rPr>
          <t>Make sure the method you select matches what is required in the Scope of Work.  If the analysis you need is not in this section, list in Section 21.  A quote from the laboratory will be needed for rates in Section 21.</t>
        </r>
      </text>
    </comment>
    <comment ref="K216" authorId="0" shapeId="0" xr:uid="{CE47270F-6C91-4343-928E-330B8F589B91}">
      <text>
        <r>
          <rPr>
            <b/>
            <sz val="9"/>
            <color indexed="81"/>
            <rFont val="Tahoma"/>
            <family val="2"/>
          </rPr>
          <t>Used for removal and loading concrete/asphalt up to 4” thick during trenching.</t>
        </r>
      </text>
    </comment>
    <comment ref="K217" authorId="0" shapeId="0" xr:uid="{95879628-4FC3-4E4D-8C18-AB127B6F0A3F}">
      <text>
        <r>
          <rPr>
            <b/>
            <sz val="9"/>
            <color indexed="81"/>
            <rFont val="Tahoma"/>
            <family val="2"/>
          </rPr>
          <t>Used in conjunction with Pay Item 11-1 for removal and loading concrete greater than 4” thick during trenching.</t>
        </r>
      </text>
    </comment>
    <comment ref="J221" authorId="0" shapeId="0" xr:uid="{F4782F5E-B2BB-4D17-B605-5480D8E19EE7}">
      <text>
        <r>
          <rPr>
            <b/>
            <sz val="9"/>
            <color indexed="81"/>
            <rFont val="Tahoma"/>
            <family val="2"/>
          </rPr>
          <t xml:space="preserve">Used for drill cuttings.  Assume 1 drum per 10 feet of drilling.
</t>
        </r>
      </text>
    </comment>
    <comment ref="J228" authorId="0" shapeId="0" xr:uid="{3988950C-EA95-4DFF-A4B3-079EBEB72C3C}">
      <text>
        <r>
          <rPr>
            <b/>
            <sz val="9"/>
            <color indexed="81"/>
            <rFont val="Tahoma"/>
            <family val="2"/>
          </rPr>
          <t xml:space="preserve">Used for development/purge water if it cannot be spread on an impervious surface.  Assume 1 drum per 5 wells for development, and 1 drum per 10-15 wells for typical groundwater sampling.
</t>
        </r>
      </text>
    </comment>
    <comment ref="K236" authorId="0" shapeId="0" xr:uid="{31427193-F9FF-47F6-9DEA-2D027A3EA23E}">
      <text>
        <r>
          <rPr>
            <b/>
            <sz val="9"/>
            <color indexed="81"/>
            <rFont val="Tahoma"/>
            <family val="2"/>
          </rPr>
          <t xml:space="preserve">Used if trenched area will be resurfaced in asphalt up to 2” thick. Area should match RAC Table and asphalt should extend 3” beyond the trench on both sides. </t>
        </r>
      </text>
    </comment>
    <comment ref="K237" authorId="0" shapeId="0" xr:uid="{98528A5F-562A-412A-ACCF-EC3D20E57511}">
      <text>
        <r>
          <rPr>
            <b/>
            <sz val="9"/>
            <color indexed="81"/>
            <rFont val="Tahoma"/>
            <family val="2"/>
          </rPr>
          <t xml:space="preserve">Used in conjunction with Pay Item 12-1 if the trenched area to be resurfaced in asphalt is greater than 2” thick. Area should match RAC Table and asphalt should extend 3” beyond the trench on both sides. </t>
        </r>
      </text>
    </comment>
    <comment ref="K238" authorId="0" shapeId="0" xr:uid="{8F1DED63-0ABA-4046-A119-CEAA7225BF0E}">
      <text>
        <r>
          <rPr>
            <b/>
            <sz val="9"/>
            <color indexed="81"/>
            <rFont val="Tahoma"/>
            <family val="2"/>
          </rPr>
          <t xml:space="preserve">Used if the trenched area will be resurfaced in concrete up to 4” thick. Area should match RAC Table and concrete should extend 3” beyond the trench on both sides. </t>
        </r>
      </text>
    </comment>
    <comment ref="K239" authorId="0" shapeId="0" xr:uid="{640806FF-5FC5-4B80-9235-9F6796477064}">
      <text>
        <r>
          <rPr>
            <b/>
            <sz val="9"/>
            <color indexed="81"/>
            <rFont val="Tahoma"/>
            <family val="2"/>
          </rPr>
          <t xml:space="preserve">Used in conjunction with Pay Item 12-3 if the trenched area to be resurfaced in concrete is greater than 4” thick. Area should match RAC Table and concrete should extend 3” beyond the trench on both sides. </t>
        </r>
      </text>
    </comment>
    <comment ref="K241" authorId="0" shapeId="0" xr:uid="{4AB55C47-29A1-4EA3-B463-7E27455A8C70}">
      <text>
        <r>
          <rPr>
            <b/>
            <sz val="9"/>
            <color indexed="81"/>
            <rFont val="Tahoma"/>
            <family val="2"/>
          </rPr>
          <t>Used if the trenched area to be covered in sod. Area should match RAC Table.</t>
        </r>
      </text>
    </comment>
    <comment ref="L243" authorId="0" shapeId="0" xr:uid="{12A195DB-BA22-49C2-8B40-74675D8C94F2}">
      <text>
        <r>
          <rPr>
            <b/>
            <sz val="9"/>
            <color indexed="81"/>
            <rFont val="Tahoma"/>
            <family val="2"/>
          </rPr>
          <t>Used if injection is the approved remedial technology.</t>
        </r>
      </text>
    </comment>
    <comment ref="L244" authorId="0" shapeId="0" xr:uid="{BE63C9C3-CEC5-49A3-A6E9-1C19CAEC0E8D}">
      <text>
        <r>
          <rPr>
            <b/>
            <sz val="9"/>
            <color indexed="81"/>
            <rFont val="Tahoma"/>
            <family val="2"/>
          </rPr>
          <t>Based on approved remediation technology in the RAP.</t>
        </r>
      </text>
    </comment>
    <comment ref="L245" authorId="0" shapeId="0" xr:uid="{92C3BBC5-7CE7-4124-8B87-EE14DBA8DACF}">
      <text>
        <r>
          <rPr>
            <b/>
            <sz val="9"/>
            <color indexed="81"/>
            <rFont val="Tahoma"/>
            <family val="2"/>
          </rPr>
          <t>Based on approved remediation technology in the RAP.</t>
        </r>
      </text>
    </comment>
    <comment ref="L246" authorId="0" shapeId="0" xr:uid="{850EA3D1-9A72-44A1-BD49-CA7DEEBDCE32}">
      <text>
        <r>
          <rPr>
            <b/>
            <sz val="9"/>
            <color indexed="81"/>
            <rFont val="Tahoma"/>
            <family val="2"/>
          </rPr>
          <t>Quote required.</t>
        </r>
      </text>
    </comment>
    <comment ref="L247" authorId="0" shapeId="0" xr:uid="{1D86C777-9646-4DC0-ABD3-090E51F2A395}">
      <text>
        <r>
          <rPr>
            <b/>
            <sz val="9"/>
            <color indexed="81"/>
            <rFont val="Tahoma"/>
            <family val="2"/>
          </rPr>
          <t>Based on approved remediation technology in the RAP.</t>
        </r>
      </text>
    </comment>
    <comment ref="L248" authorId="0" shapeId="0" xr:uid="{4BFFEDD7-9C61-4B32-84D1-EDE7510E4239}">
      <text>
        <r>
          <rPr>
            <b/>
            <sz val="9"/>
            <color indexed="81"/>
            <rFont val="Tahoma"/>
            <family val="2"/>
          </rPr>
          <t>Based on approved remediation technology in the RAP.</t>
        </r>
      </text>
    </comment>
    <comment ref="K251" authorId="0" shapeId="0" xr:uid="{D9296511-2FCB-4B71-A89A-39FBDBDFCA7A}">
      <text>
        <r>
          <rPr>
            <b/>
            <sz val="9"/>
            <color indexed="81"/>
            <rFont val="Tahoma"/>
            <family val="2"/>
          </rPr>
          <t>Includes all labor and equipment associated with excavating the trench, installing the piping and equipment, and backfill/compaction of the trench per the Remedial Action Construction Table in the SOW.</t>
        </r>
      </text>
    </comment>
    <comment ref="K252" authorId="0" shapeId="0" xr:uid="{51F332B3-01ED-4F75-A362-52857BD5A59F}">
      <text>
        <r>
          <rPr>
            <b/>
            <sz val="9"/>
            <color indexed="81"/>
            <rFont val="Tahoma"/>
            <family val="2"/>
          </rPr>
          <t>Includes all labor and equipment associated with excavating the trench, installing the piping and equipment, and backfill/compaction of the trench per the Remedial Action Construction Table in the SOW.</t>
        </r>
      </text>
    </comment>
    <comment ref="K253" authorId="0" shapeId="0" xr:uid="{CDEF3FA3-9A0D-4332-AC39-E1BA15CBCA42}">
      <text>
        <r>
          <rPr>
            <b/>
            <sz val="9"/>
            <color indexed="81"/>
            <rFont val="Tahoma"/>
            <family val="2"/>
          </rPr>
          <t>Includes all labor and equipment associated with excavating the trench, installing the piping and equipment, and backfill/compaction of the trench per the Remedial Action Construction Table in the SOW.</t>
        </r>
      </text>
    </comment>
    <comment ref="K254" authorId="0" shapeId="0" xr:uid="{CEF7CFBD-FE34-476D-87AF-A822675423E8}">
      <text>
        <r>
          <rPr>
            <b/>
            <sz val="9"/>
            <color indexed="81"/>
            <rFont val="Tahoma"/>
            <family val="2"/>
          </rPr>
          <t>Includes all labor and equipment associated with excavating the trench, installing the piping and equipment, and backfill/compaction of the trench per the Remedial Action Construction Table in the SOW.</t>
        </r>
      </text>
    </comment>
    <comment ref="K255" authorId="0" shapeId="0" xr:uid="{D1D4F14D-2E99-418B-B177-A0AB26F32768}">
      <text>
        <r>
          <rPr>
            <b/>
            <sz val="9"/>
            <color indexed="81"/>
            <rFont val="Tahoma"/>
            <family val="2"/>
          </rPr>
          <t>Includes all labor/equipment to install aboveground piping.</t>
        </r>
      </text>
    </comment>
    <comment ref="K256" authorId="0" shapeId="0" xr:uid="{4A3215AA-E14E-43BC-A76F-D7F768FA8DD7}">
      <text>
        <r>
          <rPr>
            <b/>
            <sz val="9"/>
            <color indexed="81"/>
            <rFont val="Tahoma"/>
            <family val="2"/>
          </rPr>
          <t>Quote required.</t>
        </r>
      </text>
    </comment>
    <comment ref="K257" authorId="0" shapeId="0" xr:uid="{1F4887A7-E4D7-4B98-9008-EA368D107E00}">
      <text>
        <r>
          <rPr>
            <b/>
            <sz val="9"/>
            <color indexed="81"/>
            <rFont val="Tahoma"/>
            <family val="2"/>
          </rPr>
          <t>Quote required.</t>
        </r>
      </text>
    </comment>
    <comment ref="K258" authorId="0" shapeId="0" xr:uid="{CBC16B7A-D72B-4DB7-9263-E8E7069F38EB}">
      <text>
        <r>
          <rPr>
            <b/>
            <sz val="9"/>
            <color indexed="81"/>
            <rFont val="Tahoma"/>
            <family val="2"/>
          </rPr>
          <t>Includes labor and materials for installation of infiltration gallery excluding trenching (use Pay Items 14-1 through 14-4) and special backfill requirements pea gravel and 57 stone (use Section 9 pay items).</t>
        </r>
      </text>
    </comment>
    <comment ref="L260" authorId="0" shapeId="0" xr:uid="{76E0FA2C-4297-4408-8E21-B8B2C0F725BA}">
      <text>
        <r>
          <rPr>
            <b/>
            <sz val="9"/>
            <color indexed="81"/>
            <rFont val="Tahoma"/>
            <family val="2"/>
          </rPr>
          <t>Pay Item should be scoped based on the approved RAP. Subject pay item does not include the final electrical connection from meter to treatment system which is now included in reimbursable Pay Item 14-8.</t>
        </r>
      </text>
    </comment>
    <comment ref="L261" authorId="0" shapeId="0" xr:uid="{E5CA3B9B-3F42-445A-B473-F79A4201A06D}">
      <text>
        <r>
          <rPr>
            <b/>
            <sz val="9"/>
            <color indexed="81"/>
            <rFont val="Tahoma"/>
            <family val="2"/>
          </rPr>
          <t>Pay Item should be scoped based on the approved RAP. Subject pay item does not include the final electrical connection from meter to treatment system which is now included in reimbursable Pay Item 14-8.</t>
        </r>
      </text>
    </comment>
    <comment ref="L262" authorId="0" shapeId="0" xr:uid="{3B6649F8-BCB3-4E0B-B2EC-FD4E883CBA90}">
      <text>
        <r>
          <rPr>
            <b/>
            <sz val="9"/>
            <color indexed="81"/>
            <rFont val="Tahoma"/>
            <family val="2"/>
          </rPr>
          <t>Pay Item should be scoped based on the approved RAP. Subject pay item does not include the final electrical connection from meter to treatment system which is now included in reimbursable Pay Item 14-8.</t>
        </r>
      </text>
    </comment>
    <comment ref="L263" authorId="0" shapeId="0" xr:uid="{A1BBE4F4-6709-4F55-B8BF-72A93E047997}">
      <text>
        <r>
          <rPr>
            <b/>
            <sz val="9"/>
            <color indexed="81"/>
            <rFont val="Tahoma"/>
            <family val="2"/>
          </rPr>
          <t>Pay Item should be scoped based on the approved RAP. Subject pay item does not include the final electrical connection from meter to treatment system which is now included in reimbursable Pay Item 14-8.</t>
        </r>
      </text>
    </comment>
    <comment ref="L264" authorId="0" shapeId="0" xr:uid="{5BB6B640-CDF8-4751-84B2-71ABA6044914}">
      <text>
        <r>
          <rPr>
            <b/>
            <sz val="9"/>
            <color indexed="81"/>
            <rFont val="Tahoma"/>
            <family val="2"/>
          </rPr>
          <t>Pay items should be scoped based on the approved RAP.</t>
        </r>
      </text>
    </comment>
    <comment ref="L265" authorId="0" shapeId="0" xr:uid="{F8728EAE-7BB3-41D7-8C41-C5E00B0AFDC6}">
      <text>
        <r>
          <rPr>
            <b/>
            <sz val="9"/>
            <color indexed="81"/>
            <rFont val="Tahoma"/>
            <family val="2"/>
          </rPr>
          <t>Quote required.</t>
        </r>
      </text>
    </comment>
    <comment ref="L266" authorId="0" shapeId="0" xr:uid="{7687C57C-F9CC-41B6-8650-ADACA0AA2BE4}">
      <text>
        <r>
          <rPr>
            <b/>
            <sz val="9"/>
            <color indexed="81"/>
            <rFont val="Tahoma"/>
            <family val="2"/>
          </rPr>
          <t>Quote required.</t>
        </r>
      </text>
    </comment>
    <comment ref="L267" authorId="0" shapeId="0" xr:uid="{489358B5-2505-420E-8ED6-7F33EED4B77F}">
      <text>
        <r>
          <rPr>
            <b/>
            <sz val="9"/>
            <color indexed="81"/>
            <rFont val="Tahoma"/>
            <family val="2"/>
          </rPr>
          <t>Quote required.</t>
        </r>
      </text>
    </comment>
    <comment ref="L268" authorId="0" shapeId="0" xr:uid="{37F431BB-FF62-466B-9B34-1D97A751877E}">
      <text>
        <r>
          <rPr>
            <b/>
            <sz val="9"/>
            <color indexed="81"/>
            <rFont val="Tahoma"/>
            <family val="2"/>
          </rPr>
          <t>Quote required.</t>
        </r>
      </text>
    </comment>
    <comment ref="L269" authorId="0" shapeId="0" xr:uid="{AD2E8E07-108C-4CE8-8A53-1BF868C3EC35}">
      <text>
        <r>
          <rPr>
            <b/>
            <sz val="9"/>
            <color indexed="81"/>
            <rFont val="Tahoma"/>
            <family val="2"/>
          </rPr>
          <t>Used for utility costs incurred for operation of treatment systems. Quotes are not required as estimated monthly/quarterly costs are sufficient.</t>
        </r>
      </text>
    </comment>
    <comment ref="L289" authorId="0" shapeId="0" xr:uid="{8154B083-2414-42EE-AAF9-A2FAB01B74C6}">
      <text>
        <r>
          <rPr>
            <b/>
            <sz val="9"/>
            <color indexed="81"/>
            <rFont val="Tahoma"/>
            <family val="2"/>
          </rPr>
          <t>Used for short term/episodic treatment which are fully loaded pay items including all mobilizations, labor, equipment and materials to perform the short term remediation with the exception of rental/fuel cost for generator.</t>
        </r>
      </text>
    </comment>
    <comment ref="L290" authorId="0" shapeId="0" xr:uid="{C6C21607-FCE7-4FD0-884C-B68649EABCF0}">
      <text>
        <r>
          <rPr>
            <b/>
            <sz val="9"/>
            <color indexed="81"/>
            <rFont val="Tahoma"/>
            <family val="2"/>
          </rPr>
          <t>Used for short term/episodic treatment which are fully loaded pay items including all mobilizations, labor, equipment and materials to perform the short term remediation with the exception of rental/fuel cost for generator.</t>
        </r>
      </text>
    </comment>
    <comment ref="L291" authorId="0" shapeId="0" xr:uid="{21624213-934C-4E9D-8D59-7095987EB353}">
      <text>
        <r>
          <rPr>
            <b/>
            <sz val="9"/>
            <color indexed="81"/>
            <rFont val="Tahoma"/>
            <family val="2"/>
          </rPr>
          <t>Used for short term/episodic treatment which are fully loaded pay items including all mobilizations, labor, equipment and materials to perform the short term remediation with the exception of rental/fuel cost for generator.</t>
        </r>
      </text>
    </comment>
    <comment ref="L292" authorId="0" shapeId="0" xr:uid="{BCACE025-508E-4539-94CF-62CC7EBC9749}">
      <text>
        <r>
          <rPr>
            <b/>
            <sz val="9"/>
            <color indexed="81"/>
            <rFont val="Tahoma"/>
            <family val="2"/>
          </rPr>
          <t>Used for short term/episodic treatment which are fully loaded pay items including all mobilizations, labor, equipment and materials to perform the short term remediation with the exception of rental/fuel cost for generator.</t>
        </r>
      </text>
    </comment>
    <comment ref="L293" authorId="0" shapeId="0" xr:uid="{0EC6D497-6F92-4E04-9A0D-82E2D11D674D}">
      <text>
        <r>
          <rPr>
            <b/>
            <sz val="9"/>
            <color indexed="81"/>
            <rFont val="Tahoma"/>
            <family val="2"/>
          </rPr>
          <t>Used for short term/episodic treatment which are fully loaded pay items including all mobilizations, labor, equipment and materials to perform the short term remediation with the exception of rental/fuel cost for generator.</t>
        </r>
      </text>
    </comment>
    <comment ref="L294" authorId="0" shapeId="0" xr:uid="{EF326755-5CFC-4082-A4F9-B112C5FF2526}">
      <text>
        <r>
          <rPr>
            <b/>
            <sz val="9"/>
            <color indexed="81"/>
            <rFont val="Tahoma"/>
            <family val="2"/>
          </rPr>
          <t>Used for short term/episodic treatment which are fully loaded pay items including all mobilizations, labor, equipment and materials to perform the short term remediation with the exception of rental/fuel cost for generator.</t>
        </r>
      </text>
    </comment>
    <comment ref="L295" authorId="0" shapeId="0" xr:uid="{F26AE980-1DBD-48AB-AB1E-83F7ADCDD912}">
      <text>
        <r>
          <rPr>
            <b/>
            <sz val="9"/>
            <color indexed="81"/>
            <rFont val="Tahoma"/>
            <family val="2"/>
          </rPr>
          <t>Used for short term/episodic treatment which are fully loaded pay items including all mobilizations, labor, equipment and materials to perform the short term remediation with the exception of rental/fuel cost for generator.</t>
        </r>
      </text>
    </comment>
    <comment ref="L296" authorId="0" shapeId="0" xr:uid="{B97B7115-A67A-491C-8C1E-97BA1E927423}">
      <text>
        <r>
          <rPr>
            <b/>
            <sz val="9"/>
            <color indexed="81"/>
            <rFont val="Tahoma"/>
            <family val="2"/>
          </rPr>
          <t>Used for short term/episodic treatment which are fully loaded pay items including all mobilizations, labor, equipment and materials to perform the short term remediation with the exception of rental/fuel cost for generator.</t>
        </r>
      </text>
    </comment>
    <comment ref="L297" authorId="0" shapeId="0" xr:uid="{32AF266C-868D-40B0-BA7F-9E374DF300B4}">
      <text>
        <r>
          <rPr>
            <b/>
            <sz val="9"/>
            <color indexed="81"/>
            <rFont val="Tahoma"/>
            <family val="2"/>
          </rPr>
          <t>Used for short term/episodic treatment which are fully loaded pay items including all mobilizations, labor, equipment and materials to perform the short term remediation with the exception of rental/fuel cost for generator.</t>
        </r>
      </text>
    </comment>
    <comment ref="L298" authorId="0" shapeId="0" xr:uid="{0731595A-226B-4867-94FA-2E72B919B254}">
      <text>
        <r>
          <rPr>
            <b/>
            <sz val="9"/>
            <color indexed="81"/>
            <rFont val="Tahoma"/>
            <family val="2"/>
          </rPr>
          <t>Used for short term/episodic treatment which are fully loaded pay items including all mobilizations, labor, equipment and materials to perform the short term remediation with the exception of rental/fuel cost for generator.</t>
        </r>
      </text>
    </comment>
    <comment ref="L299" authorId="0" shapeId="0" xr:uid="{25F274FE-7438-4F9C-BBE6-9BB6B2385245}">
      <text>
        <r>
          <rPr>
            <b/>
            <sz val="9"/>
            <color indexed="81"/>
            <rFont val="Tahoma"/>
            <family val="2"/>
          </rPr>
          <t>Used for short term/episodic treatment which are fully loaded pay items including all mobilizations, labor, equipment and materials to perform the short term remediation with the exception of rental/fuel cost for generator.</t>
        </r>
      </text>
    </comment>
    <comment ref="L300" authorId="0" shapeId="0" xr:uid="{6F2844B2-9EF7-4CD0-99B3-A000977E03A1}">
      <text>
        <r>
          <rPr>
            <b/>
            <sz val="9"/>
            <color indexed="81"/>
            <rFont val="Tahoma"/>
            <family val="2"/>
          </rPr>
          <t>Used for short term/episodic treatment which are fully loaded pay items including all mobilizations, labor, equipment and materials to perform the short term remediation with the exception of rental/fuel cost for generator.</t>
        </r>
      </text>
    </comment>
    <comment ref="L301" authorId="0" shapeId="0" xr:uid="{76185669-FA5C-4C50-B1DE-270FFA410B19}">
      <text>
        <r>
          <rPr>
            <b/>
            <sz val="9"/>
            <color indexed="81"/>
            <rFont val="Tahoma"/>
            <family val="2"/>
          </rPr>
          <t>Used for short term/episodic treatment which are fully loaded pay items including all mobilizations, labor, equipment and materials to perform the short term remediation with the exception of rental/fuel cost for generator.</t>
        </r>
      </text>
    </comment>
    <comment ref="L302" authorId="0" shapeId="0" xr:uid="{2AD86AED-4F59-4A18-9457-21939023B01B}">
      <text>
        <r>
          <rPr>
            <b/>
            <sz val="9"/>
            <color indexed="81"/>
            <rFont val="Tahoma"/>
            <family val="2"/>
          </rPr>
          <t>Used for short term/episodic treatment which are fully loaded pay items including all mobilizations, labor, equipment and materials to perform the short term remediation with the exception of rental/fuel cost for generator.</t>
        </r>
      </text>
    </comment>
    <comment ref="M304" authorId="0" shapeId="0" xr:uid="{83ACCE08-E3FD-4645-8CD4-65FE05C5E26C}">
      <text>
        <r>
          <rPr>
            <b/>
            <sz val="9"/>
            <color indexed="81"/>
            <rFont val="Tahoma"/>
            <family val="2"/>
          </rPr>
          <t>One pay item per month, based on the approved RAP system size.</t>
        </r>
      </text>
    </comment>
    <comment ref="M305" authorId="0" shapeId="0" xr:uid="{DD4E1E67-F2CF-4F93-A8CA-ED63F39CCF31}">
      <text>
        <r>
          <rPr>
            <b/>
            <sz val="9"/>
            <color indexed="81"/>
            <rFont val="Tahoma"/>
            <family val="2"/>
          </rPr>
          <t>One pay item per month, based on the approved RAP system size.</t>
        </r>
      </text>
    </comment>
    <comment ref="M306" authorId="0" shapeId="0" xr:uid="{2678E507-B156-4AB1-8BBD-81C283E742DC}">
      <text>
        <r>
          <rPr>
            <b/>
            <sz val="9"/>
            <color indexed="81"/>
            <rFont val="Tahoma"/>
            <family val="2"/>
          </rPr>
          <t>One pay item per month, based on the approved RAP system size.</t>
        </r>
      </text>
    </comment>
    <comment ref="M307" authorId="0" shapeId="0" xr:uid="{DCCD8582-F6D5-44CF-815E-06AEFC2611E1}">
      <text>
        <r>
          <rPr>
            <b/>
            <sz val="9"/>
            <color indexed="81"/>
            <rFont val="Tahoma"/>
            <family val="2"/>
          </rPr>
          <t>One pay item per month, based on the approved RAP system size.</t>
        </r>
      </text>
    </comment>
    <comment ref="M308" authorId="0" shapeId="0" xr:uid="{237A9CD3-4E6E-404E-91BB-AECDD254EECA}">
      <text>
        <r>
          <rPr>
            <b/>
            <sz val="9"/>
            <color indexed="81"/>
            <rFont val="Tahoma"/>
            <family val="2"/>
          </rPr>
          <t>One pay item per month, based on the approved RAP system size.</t>
        </r>
      </text>
    </comment>
    <comment ref="L314" authorId="0" shapeId="0" xr:uid="{E4834FED-AF71-4268-9A70-56CCCDFB99EB}">
      <text>
        <r>
          <rPr>
            <b/>
            <sz val="9"/>
            <color indexed="81"/>
            <rFont val="Tahoma"/>
            <family val="2"/>
          </rPr>
          <t>Pay items should be scoped based on the approved RAP.</t>
        </r>
      </text>
    </comment>
    <comment ref="L315" authorId="0" shapeId="0" xr:uid="{02075894-6620-43DD-B681-ECA43AA55F19}">
      <text>
        <r>
          <rPr>
            <b/>
            <sz val="9"/>
            <color indexed="81"/>
            <rFont val="Tahoma"/>
            <family val="2"/>
          </rPr>
          <t>Pay items should be scoped based on the approved RAP.</t>
        </r>
      </text>
    </comment>
    <comment ref="L316" authorId="0" shapeId="0" xr:uid="{9F85B9FC-8FB5-4547-ADC3-F43E1AC6E2FA}">
      <text>
        <r>
          <rPr>
            <b/>
            <sz val="9"/>
            <color indexed="81"/>
            <rFont val="Tahoma"/>
            <family val="2"/>
          </rPr>
          <t>Pay items should be scoped based on the approved RAP.</t>
        </r>
      </text>
    </comment>
    <comment ref="L317" authorId="0" shapeId="0" xr:uid="{195510FD-2B92-42B5-8229-3739E1C68058}">
      <text>
        <r>
          <rPr>
            <b/>
            <sz val="9"/>
            <color indexed="81"/>
            <rFont val="Tahoma"/>
            <family val="2"/>
          </rPr>
          <t>Pay items should be scoped based on the approved RAP.</t>
        </r>
      </text>
    </comment>
    <comment ref="L318" authorId="0" shapeId="0" xr:uid="{4D0313D1-C095-4641-A11D-50C9C7EC2077}">
      <text>
        <r>
          <rPr>
            <b/>
            <sz val="9"/>
            <color indexed="81"/>
            <rFont val="Tahoma"/>
            <family val="2"/>
          </rPr>
          <t>Pay items should be scoped based on the approved RAP.</t>
        </r>
      </text>
    </comment>
    <comment ref="L319" authorId="0" shapeId="0" xr:uid="{AD61E1C4-4C73-4875-97A0-85F6413AB3A5}">
      <text>
        <r>
          <rPr>
            <b/>
            <sz val="9"/>
            <color indexed="81"/>
            <rFont val="Tahoma"/>
            <family val="2"/>
          </rPr>
          <t>Pay items should be scoped based on the approved RAP.</t>
        </r>
      </text>
    </comment>
    <comment ref="L320" authorId="0" shapeId="0" xr:uid="{A9D90B4A-D4CF-4AF6-ACE2-F514BA4B58C3}">
      <text>
        <r>
          <rPr>
            <b/>
            <sz val="9"/>
            <color indexed="81"/>
            <rFont val="Tahoma"/>
            <family val="2"/>
          </rPr>
          <t>Pay items should be scoped based on the approved RAP.</t>
        </r>
      </text>
    </comment>
    <comment ref="L321" authorId="0" shapeId="0" xr:uid="{EE073A15-8C78-4B07-8EA8-F23ED7148137}">
      <text>
        <r>
          <rPr>
            <b/>
            <sz val="9"/>
            <color indexed="81"/>
            <rFont val="Tahoma"/>
            <family val="2"/>
          </rPr>
          <t>Pay items should be scoped based on the approved RAP.</t>
        </r>
      </text>
    </comment>
    <comment ref="L322" authorId="0" shapeId="0" xr:uid="{3623A67F-606C-4EA0-BCFD-9B891864536E}">
      <text>
        <r>
          <rPr>
            <b/>
            <sz val="9"/>
            <color indexed="81"/>
            <rFont val="Tahoma"/>
            <family val="2"/>
          </rPr>
          <t>Pay items should be scoped based on the approved RAP.</t>
        </r>
      </text>
    </comment>
    <comment ref="L323" authorId="0" shapeId="0" xr:uid="{BDA0E8FF-9E07-4C5C-8FD9-3C9807A92960}">
      <text>
        <r>
          <rPr>
            <b/>
            <sz val="9"/>
            <color indexed="81"/>
            <rFont val="Tahoma"/>
            <family val="2"/>
          </rPr>
          <t>Pay items should be scoped based on the approved RAP.</t>
        </r>
      </text>
    </comment>
    <comment ref="L324" authorId="0" shapeId="0" xr:uid="{7854E1D4-FFA4-4AEB-BA32-7BD67356D5DE}">
      <text>
        <r>
          <rPr>
            <b/>
            <sz val="9"/>
            <color indexed="81"/>
            <rFont val="Tahoma"/>
            <family val="2"/>
          </rPr>
          <t>Pay items should be scoped based on the approved RAP.</t>
        </r>
      </text>
    </comment>
    <comment ref="L325" authorId="0" shapeId="0" xr:uid="{D5CE16D7-2F13-46F4-AC4C-6F6555AC2378}">
      <text>
        <r>
          <rPr>
            <b/>
            <sz val="9"/>
            <color indexed="81"/>
            <rFont val="Tahoma"/>
            <family val="2"/>
          </rPr>
          <t>Pay items should be scoped based on the approved RAP.</t>
        </r>
      </text>
    </comment>
    <comment ref="L326" authorId="0" shapeId="0" xr:uid="{5176A343-A885-498E-9984-0ECB2F16617B}">
      <text>
        <r>
          <rPr>
            <b/>
            <sz val="9"/>
            <color indexed="81"/>
            <rFont val="Tahoma"/>
            <family val="2"/>
          </rPr>
          <t>Pay items should be scoped based on the approved RAP.</t>
        </r>
      </text>
    </comment>
    <comment ref="L327" authorId="0" shapeId="0" xr:uid="{1FF2A6E5-0229-4C23-9011-503C619C100C}">
      <text>
        <r>
          <rPr>
            <b/>
            <sz val="9"/>
            <color indexed="81"/>
            <rFont val="Tahoma"/>
            <family val="2"/>
          </rPr>
          <t>Pay items should be scoped based on the approved RAP.</t>
        </r>
      </text>
    </comment>
    <comment ref="L328" authorId="0" shapeId="0" xr:uid="{D9266A10-2973-46EE-920E-BF564D0CCE34}">
      <text>
        <r>
          <rPr>
            <b/>
            <sz val="9"/>
            <color indexed="81"/>
            <rFont val="Tahoma"/>
            <family val="2"/>
          </rPr>
          <t>Pay items should be scoped based on the approved RAP.</t>
        </r>
      </text>
    </comment>
    <comment ref="L329" authorId="0" shapeId="0" xr:uid="{0F0F5AA1-A56B-433E-BEF8-CE521E614026}">
      <text>
        <r>
          <rPr>
            <b/>
            <sz val="9"/>
            <color indexed="81"/>
            <rFont val="Tahoma"/>
            <family val="2"/>
          </rPr>
          <t>Pay items should be scoped based on the approved RAP.</t>
        </r>
      </text>
    </comment>
    <comment ref="L330" authorId="0" shapeId="0" xr:uid="{E1DBEDCD-B936-40E0-817C-903D8809E9C5}">
      <text>
        <r>
          <rPr>
            <b/>
            <sz val="9"/>
            <color indexed="81"/>
            <rFont val="Tahoma"/>
            <family val="2"/>
          </rPr>
          <t>Pay items should be scoped based on the approved RAP.</t>
        </r>
      </text>
    </comment>
    <comment ref="L331" authorId="0" shapeId="0" xr:uid="{6C32BFF1-1D5D-4904-93C6-339259310BFA}">
      <text>
        <r>
          <rPr>
            <b/>
            <sz val="9"/>
            <color indexed="81"/>
            <rFont val="Tahoma"/>
            <family val="2"/>
          </rPr>
          <t>Pay items should be scoped based on the approved RAP.</t>
        </r>
      </text>
    </comment>
    <comment ref="L332" authorId="0" shapeId="0" xr:uid="{507B8962-CDE9-4C57-96E8-14F56A043184}">
      <text>
        <r>
          <rPr>
            <b/>
            <sz val="9"/>
            <color indexed="81"/>
            <rFont val="Tahoma"/>
            <family val="2"/>
          </rPr>
          <t>Pay items should be scoped based on the approved RAP.</t>
        </r>
      </text>
    </comment>
    <comment ref="L333" authorId="0" shapeId="0" xr:uid="{3CF33280-7BD5-455B-8165-D07CA1670923}">
      <text>
        <r>
          <rPr>
            <b/>
            <sz val="9"/>
            <color indexed="81"/>
            <rFont val="Tahoma"/>
            <family val="2"/>
          </rPr>
          <t>Pay items should be scoped based on the approved RAP.</t>
        </r>
      </text>
    </comment>
    <comment ref="L334" authorId="0" shapeId="0" xr:uid="{D4799D7B-3CEC-4E46-B6B7-AAFC6FDDE029}">
      <text>
        <r>
          <rPr>
            <b/>
            <sz val="9"/>
            <color indexed="81"/>
            <rFont val="Tahoma"/>
            <family val="2"/>
          </rPr>
          <t>Pay items should be scoped based on the approved RAP.</t>
        </r>
      </text>
    </comment>
    <comment ref="L335" authorId="0" shapeId="0" xr:uid="{A71DB914-6FBB-4461-97CC-2DA3A2914503}">
      <text>
        <r>
          <rPr>
            <b/>
            <sz val="9"/>
            <color indexed="81"/>
            <rFont val="Tahoma"/>
            <family val="2"/>
          </rPr>
          <t>Pay items should be scoped based on the approved RAP.</t>
        </r>
      </text>
    </comment>
    <comment ref="L336" authorId="0" shapeId="0" xr:uid="{D190BB84-B882-4364-ABB3-F42D11CD9EA5}">
      <text>
        <r>
          <rPr>
            <b/>
            <sz val="9"/>
            <color indexed="81"/>
            <rFont val="Tahoma"/>
            <family val="2"/>
          </rPr>
          <t>Pay items should be scoped based on the approved RAP.</t>
        </r>
      </text>
    </comment>
    <comment ref="L337" authorId="0" shapeId="0" xr:uid="{A223C500-14D5-4D99-92AC-AF3B40D1FAEA}">
      <text>
        <r>
          <rPr>
            <b/>
            <sz val="9"/>
            <color indexed="81"/>
            <rFont val="Tahoma"/>
            <family val="2"/>
          </rPr>
          <t>Pay items should be scoped based on the approved RAP.</t>
        </r>
      </text>
    </comment>
    <comment ref="L338" authorId="0" shapeId="0" xr:uid="{811F230A-DAA6-4DE3-87E4-DC89780DE740}">
      <text>
        <r>
          <rPr>
            <b/>
            <sz val="9"/>
            <color indexed="81"/>
            <rFont val="Tahoma"/>
            <family val="2"/>
          </rPr>
          <t>Pay items should be scoped based on the approved RAP.</t>
        </r>
      </text>
    </comment>
    <comment ref="L339" authorId="0" shapeId="0" xr:uid="{BAAAAED3-4E03-41B5-A30B-F9EE39F9DA76}">
      <text>
        <r>
          <rPr>
            <b/>
            <sz val="9"/>
            <color indexed="81"/>
            <rFont val="Tahoma"/>
            <family val="2"/>
          </rPr>
          <t>Pay items should be scoped based on the approved RAP.</t>
        </r>
      </text>
    </comment>
    <comment ref="L340" authorId="0" shapeId="0" xr:uid="{4E9A0FFE-911D-480A-B2B1-7BD4BBDCE6D0}">
      <text>
        <r>
          <rPr>
            <b/>
            <sz val="9"/>
            <color indexed="81"/>
            <rFont val="Tahoma"/>
            <family val="2"/>
          </rPr>
          <t>Pay items should be scoped based on the approved RAP.</t>
        </r>
      </text>
    </comment>
    <comment ref="L341" authorId="0" shapeId="0" xr:uid="{078964BC-DC23-434B-ADC6-10160A6F1C78}">
      <text>
        <r>
          <rPr>
            <b/>
            <sz val="9"/>
            <color indexed="81"/>
            <rFont val="Tahoma"/>
            <family val="2"/>
          </rPr>
          <t>Pay items should be scoped based on the approved RAP.</t>
        </r>
      </text>
    </comment>
    <comment ref="L342" authorId="0" shapeId="0" xr:uid="{47ED8CD2-0942-41DD-A74A-2FBFDC940EF6}">
      <text>
        <r>
          <rPr>
            <b/>
            <sz val="9"/>
            <color indexed="81"/>
            <rFont val="Tahoma"/>
            <family val="2"/>
          </rPr>
          <t>Pay items should be scoped based on the approved RAP.</t>
        </r>
      </text>
    </comment>
    <comment ref="L343" authorId="0" shapeId="0" xr:uid="{5FE26A1F-7323-406D-A623-248FCFA5ECCD}">
      <text>
        <r>
          <rPr>
            <b/>
            <sz val="9"/>
            <color indexed="81"/>
            <rFont val="Tahoma"/>
            <family val="2"/>
          </rPr>
          <t>Pay items should be scoped based on the approved RAP.</t>
        </r>
      </text>
    </comment>
    <comment ref="L344" authorId="0" shapeId="0" xr:uid="{E593EC04-21DD-4A71-A656-B4A1689034B2}">
      <text>
        <r>
          <rPr>
            <b/>
            <sz val="9"/>
            <color indexed="81"/>
            <rFont val="Tahoma"/>
            <family val="2"/>
          </rPr>
          <t>Pay items should be scoped based on the approved RAP.</t>
        </r>
      </text>
    </comment>
    <comment ref="L345" authorId="0" shapeId="0" xr:uid="{C6865A4F-0B99-4D7B-9416-CF1E68F30582}">
      <text>
        <r>
          <rPr>
            <b/>
            <sz val="9"/>
            <color indexed="81"/>
            <rFont val="Tahoma"/>
            <family val="2"/>
          </rPr>
          <t>Pay items should be scoped based on the approved RAP.</t>
        </r>
      </text>
    </comment>
    <comment ref="L346" authorId="0" shapeId="0" xr:uid="{29F9EFC7-64AC-460E-999E-3146E0D2A7E5}">
      <text>
        <r>
          <rPr>
            <b/>
            <sz val="9"/>
            <color indexed="81"/>
            <rFont val="Tahoma"/>
            <family val="2"/>
          </rPr>
          <t>Pay items should be scoped based on the approved RAP.</t>
        </r>
      </text>
    </comment>
    <comment ref="L347" authorId="0" shapeId="0" xr:uid="{67A2FF8E-9E88-47D1-A6A4-18D128FC10FE}">
      <text>
        <r>
          <rPr>
            <b/>
            <sz val="9"/>
            <color indexed="81"/>
            <rFont val="Tahoma"/>
            <family val="2"/>
          </rPr>
          <t>Pay items should be scoped based on the approved RAP.</t>
        </r>
      </text>
    </comment>
    <comment ref="L348" authorId="0" shapeId="0" xr:uid="{8853A5FA-C4B9-498F-98D9-079AE167B0BB}">
      <text>
        <r>
          <rPr>
            <b/>
            <sz val="9"/>
            <color indexed="81"/>
            <rFont val="Tahoma"/>
            <family val="2"/>
          </rPr>
          <t>Pay items should be scoped based on the approved RAP.</t>
        </r>
      </text>
    </comment>
    <comment ref="L349" authorId="0" shapeId="0" xr:uid="{052FA916-A35C-40FA-8F93-2F67A68C4B9D}">
      <text>
        <r>
          <rPr>
            <b/>
            <sz val="9"/>
            <color indexed="81"/>
            <rFont val="Tahoma"/>
            <family val="2"/>
          </rPr>
          <t>Pay items should be scoped based on the approved RAP.</t>
        </r>
      </text>
    </comment>
    <comment ref="L350" authorId="0" shapeId="0" xr:uid="{CD179A3F-DA6C-4ED6-AC94-9F660238EF82}">
      <text>
        <r>
          <rPr>
            <b/>
            <sz val="9"/>
            <color indexed="81"/>
            <rFont val="Tahoma"/>
            <family val="2"/>
          </rPr>
          <t>Pay items should be scoped based on the approved RAP.</t>
        </r>
      </text>
    </comment>
    <comment ref="L351" authorId="0" shapeId="0" xr:uid="{D630F82E-6511-48AE-AE24-4B49BF054121}">
      <text>
        <r>
          <rPr>
            <b/>
            <sz val="9"/>
            <color indexed="81"/>
            <rFont val="Tahoma"/>
            <family val="2"/>
          </rPr>
          <t>Pay items should be scoped based on the approved RAP.</t>
        </r>
      </text>
    </comment>
    <comment ref="L352" authorId="0" shapeId="0" xr:uid="{D8B7F20E-17D0-4601-8CDE-3256CA52E047}">
      <text>
        <r>
          <rPr>
            <b/>
            <sz val="9"/>
            <color indexed="81"/>
            <rFont val="Tahoma"/>
            <family val="2"/>
          </rPr>
          <t>Pay items should be scoped based on the approved RAP.</t>
        </r>
      </text>
    </comment>
    <comment ref="L353" authorId="0" shapeId="0" xr:uid="{56363F86-5489-4F87-9193-49FEA36262D2}">
      <text>
        <r>
          <rPr>
            <b/>
            <sz val="9"/>
            <color indexed="81"/>
            <rFont val="Tahoma"/>
            <family val="2"/>
          </rPr>
          <t>Pay items should be scoped based on the approved RAP.</t>
        </r>
      </text>
    </comment>
    <comment ref="L354" authorId="0" shapeId="0" xr:uid="{1C0B2101-D2B9-449A-8AD3-1DD2A3511FB1}">
      <text>
        <r>
          <rPr>
            <b/>
            <sz val="9"/>
            <color indexed="81"/>
            <rFont val="Tahoma"/>
            <family val="2"/>
          </rPr>
          <t>Pay items should be scoped based on the approved RAP.</t>
        </r>
      </text>
    </comment>
    <comment ref="L355" authorId="0" shapeId="0" xr:uid="{36FB02A6-CC73-4BBA-80F8-BBF41A46C1FF}">
      <text>
        <r>
          <rPr>
            <b/>
            <sz val="9"/>
            <color indexed="81"/>
            <rFont val="Tahoma"/>
            <family val="2"/>
          </rPr>
          <t>Pay items should be scoped based on the approved RAP.</t>
        </r>
      </text>
    </comment>
    <comment ref="L356" authorId="0" shapeId="0" xr:uid="{0F789E7A-7265-4D73-9E97-0FAC902A795F}">
      <text>
        <r>
          <rPr>
            <b/>
            <sz val="9"/>
            <color indexed="81"/>
            <rFont val="Tahoma"/>
            <family val="2"/>
          </rPr>
          <t>Pay items should be scoped based on the approved RAP.</t>
        </r>
      </text>
    </comment>
    <comment ref="L357" authorId="0" shapeId="0" xr:uid="{941020DD-4282-4807-A4B8-E0BE1FCAC056}">
      <text>
        <r>
          <rPr>
            <b/>
            <sz val="9"/>
            <color indexed="81"/>
            <rFont val="Tahoma"/>
            <family val="2"/>
          </rPr>
          <t>Pay items should be scoped based on the approved RAP.</t>
        </r>
      </text>
    </comment>
    <comment ref="L358" authorId="0" shapeId="0" xr:uid="{055B0D1E-6104-4CDF-87A7-05345FB4FBAF}">
      <text>
        <r>
          <rPr>
            <b/>
            <sz val="9"/>
            <color indexed="81"/>
            <rFont val="Tahoma"/>
            <family val="2"/>
          </rPr>
          <t>Pay items should be scoped based on the approved RAP.</t>
        </r>
      </text>
    </comment>
    <comment ref="L359" authorId="0" shapeId="0" xr:uid="{9EF3B8E3-94F0-42A0-B0D7-AB7E970C4A05}">
      <text>
        <r>
          <rPr>
            <b/>
            <sz val="9"/>
            <color indexed="81"/>
            <rFont val="Tahoma"/>
            <family val="2"/>
          </rPr>
          <t>Pay items should be scoped based on the approved RAP.</t>
        </r>
      </text>
    </comment>
    <comment ref="L360" authorId="0" shapeId="0" xr:uid="{0CE462C7-F3A3-4070-846B-254395A15F87}">
      <text>
        <r>
          <rPr>
            <b/>
            <sz val="9"/>
            <color indexed="81"/>
            <rFont val="Tahoma"/>
            <family val="2"/>
          </rPr>
          <t>Pay items should be scoped based on the approved RAP.</t>
        </r>
      </text>
    </comment>
    <comment ref="L361" authorId="0" shapeId="0" xr:uid="{7E2F5A34-ACE0-42DD-8417-3338AD0D2289}">
      <text>
        <r>
          <rPr>
            <b/>
            <sz val="9"/>
            <color indexed="81"/>
            <rFont val="Tahoma"/>
            <family val="2"/>
          </rPr>
          <t>Pay items should be scoped based on the approved RAP.</t>
        </r>
      </text>
    </comment>
    <comment ref="L362" authorId="0" shapeId="0" xr:uid="{54715796-2446-437C-9F57-37C1F95089F0}">
      <text>
        <r>
          <rPr>
            <b/>
            <sz val="9"/>
            <color indexed="81"/>
            <rFont val="Tahoma"/>
            <family val="2"/>
          </rPr>
          <t>Pay items should be scoped based on the approved RAP.</t>
        </r>
      </text>
    </comment>
    <comment ref="L363" authorId="0" shapeId="0" xr:uid="{A8C03666-64F5-432E-AFE3-FC19C67F6C83}">
      <text>
        <r>
          <rPr>
            <b/>
            <sz val="9"/>
            <color indexed="81"/>
            <rFont val="Tahoma"/>
            <family val="2"/>
          </rPr>
          <t>Pay items should be scoped based on the approved RAP.</t>
        </r>
      </text>
    </comment>
    <comment ref="L364" authorId="0" shapeId="0" xr:uid="{22BD0175-D6C4-4342-A594-018B9D078198}">
      <text>
        <r>
          <rPr>
            <b/>
            <sz val="9"/>
            <color indexed="81"/>
            <rFont val="Tahoma"/>
            <family val="2"/>
          </rPr>
          <t>Pay items should be scoped based on the approved RAP.</t>
        </r>
      </text>
    </comment>
    <comment ref="L365" authorId="0" shapeId="0" xr:uid="{19346C54-6C46-4AC6-AE44-EEE2AC1BDB9F}">
      <text>
        <r>
          <rPr>
            <b/>
            <sz val="9"/>
            <color indexed="81"/>
            <rFont val="Tahoma"/>
            <family val="2"/>
          </rPr>
          <t>Pay items should be scoped based on the approved RAP.</t>
        </r>
      </text>
    </comment>
    <comment ref="L366" authorId="0" shapeId="0" xr:uid="{1A429DD5-2273-4289-8CFA-E008204BF3A2}">
      <text>
        <r>
          <rPr>
            <b/>
            <sz val="9"/>
            <color indexed="81"/>
            <rFont val="Tahoma"/>
            <family val="2"/>
          </rPr>
          <t>Pay items should be scoped based on the approved RAP.</t>
        </r>
      </text>
    </comment>
    <comment ref="L367" authorId="0" shapeId="0" xr:uid="{A3BFC8D9-44F6-4979-BD3D-AB3136163631}">
      <text>
        <r>
          <rPr>
            <b/>
            <sz val="9"/>
            <color indexed="81"/>
            <rFont val="Tahoma"/>
            <family val="2"/>
          </rPr>
          <t>Pay items should be scoped based on the approved RAP.</t>
        </r>
      </text>
    </comment>
    <comment ref="L368" authorId="0" shapeId="0" xr:uid="{F96FF60E-5239-48F6-928D-E1FC166002C6}">
      <text>
        <r>
          <rPr>
            <b/>
            <sz val="9"/>
            <color indexed="81"/>
            <rFont val="Tahoma"/>
            <family val="2"/>
          </rPr>
          <t>Pay items should be scoped based on the approved RAP.</t>
        </r>
      </text>
    </comment>
    <comment ref="L369" authorId="0" shapeId="0" xr:uid="{CAE3E92E-7099-4832-A332-7D16DC984978}">
      <text>
        <r>
          <rPr>
            <b/>
            <sz val="9"/>
            <color indexed="81"/>
            <rFont val="Tahoma"/>
            <family val="2"/>
          </rPr>
          <t>Pay items should be scoped based on the approved RAP.</t>
        </r>
      </text>
    </comment>
    <comment ref="L370" authorId="0" shapeId="0" xr:uid="{A86CE086-512D-4AC2-9FD0-8013B96BABB5}">
      <text>
        <r>
          <rPr>
            <b/>
            <sz val="9"/>
            <color indexed="81"/>
            <rFont val="Tahoma"/>
            <family val="2"/>
          </rPr>
          <t>Pay items should be scoped based on the approved RAP.</t>
        </r>
      </text>
    </comment>
    <comment ref="L371" authorId="0" shapeId="0" xr:uid="{2007136F-C449-4E3E-A601-424A30555C91}">
      <text>
        <r>
          <rPr>
            <b/>
            <sz val="9"/>
            <color indexed="81"/>
            <rFont val="Tahoma"/>
            <family val="2"/>
          </rPr>
          <t>Pay items should be scoped based on the approved RAP.</t>
        </r>
      </text>
    </comment>
    <comment ref="L372" authorId="0" shapeId="0" xr:uid="{7065A684-ED0D-4046-8131-555CBE7F74D5}">
      <text>
        <r>
          <rPr>
            <b/>
            <sz val="9"/>
            <color indexed="81"/>
            <rFont val="Tahoma"/>
            <family val="2"/>
          </rPr>
          <t>Pay items should be scoped based on the approved RAP.</t>
        </r>
      </text>
    </comment>
    <comment ref="L373" authorId="0" shapeId="0" xr:uid="{675E7A6B-863F-4F7D-93AA-15A7A2A9B79F}">
      <text>
        <r>
          <rPr>
            <b/>
            <sz val="9"/>
            <color indexed="81"/>
            <rFont val="Tahoma"/>
            <family val="2"/>
          </rPr>
          <t>Pay items should be scoped based on the approved RAP.</t>
        </r>
      </text>
    </comment>
    <comment ref="K392" authorId="0" shapeId="0" xr:uid="{F89D5BC5-E20B-4E7D-A61F-A13125C68AD4}">
      <text>
        <r>
          <rPr>
            <b/>
            <sz val="9"/>
            <color indexed="81"/>
            <rFont val="Tahoma"/>
            <family val="2"/>
          </rPr>
          <t>One item for remediation system installation.</t>
        </r>
      </text>
    </comment>
    <comment ref="L393" authorId="0" shapeId="0" xr:uid="{EF1E7108-6106-4E37-A878-6D9A90AA49B5}">
      <text>
        <r>
          <rPr>
            <b/>
            <sz val="9"/>
            <color indexed="81"/>
            <rFont val="Tahoma"/>
            <family val="2"/>
          </rPr>
          <t>One item if using a system for remediation.</t>
        </r>
      </text>
    </comment>
    <comment ref="J394" authorId="0" shapeId="0" xr:uid="{7A5476A6-339A-4108-80C2-F95B8FD77E1C}">
      <text>
        <r>
          <rPr>
            <b/>
            <sz val="9"/>
            <color indexed="81"/>
            <rFont val="Tahoma"/>
            <family val="2"/>
          </rPr>
          <t>If only well installation performed, one item will be approved.</t>
        </r>
      </text>
    </comment>
    <comment ref="L397" authorId="0" shapeId="0" xr:uid="{F20DB574-8CAD-4523-871B-104E85C59370}">
      <text>
        <r>
          <rPr>
            <b/>
            <sz val="9"/>
            <color indexed="81"/>
            <rFont val="Tahoma"/>
            <family val="2"/>
          </rPr>
          <t>One item if remediation is based on injection.</t>
        </r>
      </text>
    </comment>
    <comment ref="J398" authorId="0" shapeId="0" xr:uid="{5B0A5DED-8997-4FA4-A639-A1DAAB8708C9}">
      <text>
        <r>
          <rPr>
            <b/>
            <sz val="9"/>
            <color indexed="81"/>
            <rFont val="Tahoma"/>
            <family val="2"/>
          </rPr>
          <t>Used if baseline sampling is performed.</t>
        </r>
      </text>
    </comment>
    <comment ref="I408" authorId="0" shapeId="0" xr:uid="{B466D8DF-BBB3-4BAA-B94E-67B7D24CDDE8}">
      <text>
        <r>
          <rPr>
            <b/>
            <sz val="9"/>
            <color indexed="81"/>
            <rFont val="Tahoma"/>
            <family val="2"/>
          </rPr>
          <t>One unit allowed for each the ATC and the driller if a Pre Drilling Meeting is required.</t>
        </r>
      </text>
    </comment>
    <comment ref="I410" authorId="0" shapeId="0" xr:uid="{2056C271-1D3A-48D0-916F-C0510AF82C76}">
      <text>
        <r>
          <rPr>
            <b/>
            <sz val="9"/>
            <color indexed="81"/>
            <rFont val="Tahoma"/>
            <family val="2"/>
          </rPr>
          <t>One unit allowed for each the ATC and the driller if a Pre Drilling Meeting is required.</t>
        </r>
      </text>
    </comment>
    <comment ref="L420" authorId="0" shapeId="0" xr:uid="{AF9A2662-2573-4AE9-9D97-AD8E154A8E8B}">
      <text>
        <r>
          <rPr>
            <b/>
            <sz val="9"/>
            <color indexed="81"/>
            <rFont val="Tahoma"/>
            <family val="2"/>
          </rPr>
          <t>Based on approved RAP. Requires on-site PE oversight.</t>
        </r>
      </text>
    </comment>
    <comment ref="L421" authorId="0" shapeId="0" xr:uid="{BE0C3BB9-1B4A-4A8B-A9C9-15C68ADBCE39}">
      <text>
        <r>
          <rPr>
            <b/>
            <sz val="9"/>
            <color indexed="81"/>
            <rFont val="Tahoma"/>
            <family val="2"/>
          </rPr>
          <t>Based on approved RAP. Requires on-site PE oversight.</t>
        </r>
      </text>
    </comment>
    <comment ref="L422" authorId="0" shapeId="0" xr:uid="{8CE876BF-F100-4F2A-8BFF-16BD7955701B}">
      <text>
        <r>
          <rPr>
            <b/>
            <sz val="9"/>
            <color indexed="81"/>
            <rFont val="Tahoma"/>
            <family val="2"/>
          </rPr>
          <t>Based on approved RAP. Requires on-site PE oversight.</t>
        </r>
      </text>
    </comment>
    <comment ref="L423" authorId="0" shapeId="0" xr:uid="{2427A8B1-6FF4-4D4B-B2D4-BF9B34EB1613}">
      <text>
        <r>
          <rPr>
            <b/>
            <sz val="9"/>
            <color indexed="81"/>
            <rFont val="Tahoma"/>
            <family val="2"/>
          </rPr>
          <t>Based on approved RAP. Requires on-site PE oversight.</t>
        </r>
      </text>
    </comment>
    <comment ref="L424" authorId="0" shapeId="0" xr:uid="{48D0D1A8-C778-40A8-854B-CDD30A97C41A}">
      <text>
        <r>
          <rPr>
            <b/>
            <sz val="9"/>
            <color indexed="81"/>
            <rFont val="Tahoma"/>
            <family val="2"/>
          </rPr>
          <t>Based on approved RAP. Requires on-site PE oversight.</t>
        </r>
      </text>
    </comment>
    <comment ref="L425" authorId="0" shapeId="0" xr:uid="{09394C0C-82EA-4610-A548-1B483DE30637}">
      <text>
        <r>
          <rPr>
            <b/>
            <sz val="9"/>
            <color indexed="81"/>
            <rFont val="Tahoma"/>
            <family val="2"/>
          </rPr>
          <t>Based on approved RAP. Requires on-site PE oversight.</t>
        </r>
      </text>
    </comment>
    <comment ref="M426" authorId="0" shapeId="0" xr:uid="{764703F6-3B4D-4551-9E12-952A3C5E8E9E}">
      <text>
        <r>
          <rPr>
            <b/>
            <sz val="9"/>
            <color indexed="81"/>
            <rFont val="Tahoma"/>
            <family val="2"/>
          </rPr>
          <t>One pay item per month. Does not require on-site oversight.</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Bayliss, Christopher J.</author>
  </authors>
  <commentList>
    <comment ref="I7" authorId="0" shapeId="0" xr:uid="{5D4BD1F9-24AA-47D1-AE03-9EA0A25DD92E}">
      <text>
        <r>
          <rPr>
            <b/>
            <sz val="9"/>
            <color indexed="81"/>
            <rFont val="Tahoma"/>
            <family val="2"/>
          </rPr>
          <t>OFFICE ACTIVITIES</t>
        </r>
      </text>
    </comment>
    <comment ref="J7" authorId="0" shapeId="0" xr:uid="{ABCF70E0-19A1-4698-8CB3-053026D7930A}">
      <text>
        <r>
          <rPr>
            <b/>
            <sz val="9"/>
            <color indexed="81"/>
            <rFont val="Tahoma"/>
            <family val="2"/>
          </rPr>
          <t>QUARTERLY/ANNUAL O&amp;M</t>
        </r>
      </text>
    </comment>
    <comment ref="I11" authorId="0" shapeId="0" xr:uid="{299C1D89-F010-4786-BF49-3355B6895982}">
      <text>
        <r>
          <rPr>
            <b/>
            <sz val="9"/>
            <color indexed="81"/>
            <rFont val="Tahoma"/>
            <family val="2"/>
          </rPr>
          <t>Use this item for Direct Assign work scopes for continuing work.</t>
        </r>
      </text>
    </comment>
    <comment ref="J25" authorId="0" shapeId="0" xr:uid="{156A7906-1E66-44FA-907F-ECC969CF43C0}">
      <text>
        <r>
          <rPr>
            <b/>
            <sz val="9"/>
            <color indexed="81"/>
            <rFont val="Tahoma"/>
            <family val="2"/>
          </rPr>
          <t>Contractor is typically allowed one mobilization per week, unless they are performing two different tasks (well install and groundwater sampling), that are separated by at least a day.  One mobilization per vehicle (typically 1 vehicle).   Only allowed for groundwater sampling event,  mobilization is included in the monthly O&amp;M pay item.</t>
        </r>
      </text>
    </comment>
    <comment ref="J93" authorId="0" shapeId="0" xr:uid="{1B39E88D-1EB5-42D8-ABE7-2ADB55730FC3}">
      <text>
        <r>
          <rPr>
            <b/>
            <sz val="9"/>
            <color indexed="81"/>
            <rFont val="Tahoma"/>
            <family val="2"/>
          </rPr>
          <t>Used for Monitor Well Sampling.</t>
        </r>
      </text>
    </comment>
    <comment ref="J94" authorId="0" shapeId="0" xr:uid="{DBC5A62B-58BF-43E0-8B5D-65CC33DD68B8}">
      <text>
        <r>
          <rPr>
            <b/>
            <sz val="9"/>
            <color indexed="81"/>
            <rFont val="Tahoma"/>
            <family val="2"/>
          </rPr>
          <t>Used for Monitor Well Sampling.</t>
        </r>
      </text>
    </comment>
    <comment ref="J95" authorId="0" shapeId="0" xr:uid="{F0D9898E-FF5A-4AF1-979D-8500F93290F7}">
      <text>
        <r>
          <rPr>
            <b/>
            <sz val="9"/>
            <color indexed="81"/>
            <rFont val="Tahoma"/>
            <family val="2"/>
          </rPr>
          <t>Used for sampling potable/irrigation wells.</t>
        </r>
      </text>
    </comment>
    <comment ref="J96" authorId="0" shapeId="0" xr:uid="{6D80BE02-ABE9-4EF0-B4DA-91EEDCAC6D8F}">
      <text>
        <r>
          <rPr>
            <b/>
            <sz val="9"/>
            <color indexed="81"/>
            <rFont val="Tahoma"/>
            <family val="2"/>
          </rPr>
          <t>Used for collecting samples from surface water, tap water and for collecting groundwater grab samples.</t>
        </r>
      </text>
    </comment>
    <comment ref="J99" authorId="0" shapeId="0" xr:uid="{3A7867E5-5BB2-4C6A-BC0A-334F6F1C05C6}">
      <text>
        <r>
          <rPr>
            <b/>
            <sz val="9"/>
            <color indexed="81"/>
            <rFont val="Tahoma"/>
            <family val="2"/>
          </rPr>
          <t>Only used to gauge depth to water/product for wells you are not sampling.  Monitoring well sampling includes gauging depth to water.  If wells have a history of being dry or having submerged well screens, you can include additional gauging items in case wells cannot be sampled and can only be gauged.  This will prevent the need for a change order later.</t>
        </r>
      </text>
    </comment>
    <comment ref="J102" authorId="0" shapeId="0" xr:uid="{9A340154-3E70-4F50-9431-CC6FC96DC962}">
      <text>
        <r>
          <rPr>
            <b/>
            <sz val="9"/>
            <color indexed="81"/>
            <rFont val="Tahoma"/>
            <family val="2"/>
          </rPr>
          <t>Remediation System Vapor Sampling.</t>
        </r>
      </text>
    </comment>
    <comment ref="J103" authorId="0" shapeId="0" xr:uid="{344D4BAA-6BAE-4772-BC75-B05B97A59A46}">
      <text>
        <r>
          <rPr>
            <b/>
            <sz val="9"/>
            <color indexed="81"/>
            <rFont val="Tahoma"/>
            <family val="2"/>
          </rPr>
          <t xml:space="preserve">For preparation and submittal of ADaPT files.  Allowable once per sampling event.
</t>
        </r>
      </text>
    </comment>
    <comment ref="J130" authorId="0" shapeId="0" xr:uid="{003F87E9-6DAC-4BF0-9FDA-7D64821F1FB6}">
      <text>
        <r>
          <rPr>
            <b/>
            <sz val="9"/>
            <color indexed="81"/>
            <rFont val="Tahoma"/>
            <family val="2"/>
          </rPr>
          <t>Make sure the method you select matches what is required in the Scope of Work.  If the analysis you need is not in this section, list in Section 21.  A quote from the laboratory will be needed for rates in Section 21.</t>
        </r>
      </text>
    </comment>
    <comment ref="J131" authorId="0" shapeId="0" xr:uid="{AE440920-9ABA-4EB9-80B2-6F7D1DFF3735}">
      <text>
        <r>
          <rPr>
            <b/>
            <sz val="9"/>
            <color indexed="81"/>
            <rFont val="Tahoma"/>
            <family val="2"/>
          </rPr>
          <t>Make sure the method you select matches what is required in the Scope of Work.  If the analysis you need is not in this section, list in Section 21.  A quote from the laboratory will be needed for rates in Section 21.</t>
        </r>
      </text>
    </comment>
    <comment ref="J132" authorId="0" shapeId="0" xr:uid="{5DF6CE21-1E76-46C1-8617-571299E3EBF0}">
      <text>
        <r>
          <rPr>
            <b/>
            <sz val="9"/>
            <color indexed="81"/>
            <rFont val="Tahoma"/>
            <family val="2"/>
          </rPr>
          <t>Make sure the method you select matches what is required in the Scope of Work.  If the analysis you need is not in this section, list in Section 21.  A quote from the laboratory will be needed for rates in Section 21.</t>
        </r>
      </text>
    </comment>
    <comment ref="J133" authorId="0" shapeId="0" xr:uid="{1B79D7EE-100C-4A81-8B35-6693E25CE3C2}">
      <text>
        <r>
          <rPr>
            <b/>
            <sz val="9"/>
            <color indexed="81"/>
            <rFont val="Tahoma"/>
            <family val="2"/>
          </rPr>
          <t>Make sure the method you select matches what is required in the Scope of Work.  If the analysis you need is not in this section, list in Section 21.  A quote from the laboratory will be needed for rates in Section 21.</t>
        </r>
      </text>
    </comment>
    <comment ref="J134" authorId="0" shapeId="0" xr:uid="{B03CFD23-E162-4FE2-A1C3-C291612C8CC2}">
      <text>
        <r>
          <rPr>
            <b/>
            <sz val="9"/>
            <color indexed="81"/>
            <rFont val="Tahoma"/>
            <family val="2"/>
          </rPr>
          <t>Make sure the method you select matches what is required in the Scope of Work.  If the analysis you need is not in this section, list in Section 21.  A quote from the laboratory will be needed for rates in Section 21.</t>
        </r>
      </text>
    </comment>
    <comment ref="J135" authorId="0" shapeId="0" xr:uid="{439D4C06-90C4-4CF9-9567-C6F3E7AB2F94}">
      <text>
        <r>
          <rPr>
            <b/>
            <sz val="9"/>
            <color indexed="81"/>
            <rFont val="Tahoma"/>
            <family val="2"/>
          </rPr>
          <t>Make sure the method you select matches what is required in the Scope of Work.  If the analysis you need is not in this section, list in Section 21.  A quote from the laboratory will be needed for rates in Section 21.</t>
        </r>
      </text>
    </comment>
    <comment ref="J136" authorId="0" shapeId="0" xr:uid="{1A11178B-25A7-4F55-A63E-E16433007959}">
      <text>
        <r>
          <rPr>
            <b/>
            <sz val="9"/>
            <color indexed="81"/>
            <rFont val="Tahoma"/>
            <family val="2"/>
          </rPr>
          <t>Make sure the method you select matches what is required in the Scope of Work.  If the analysis you need is not in this section, list in Section 21.  A quote from the laboratory will be needed for rates in Section 21.</t>
        </r>
      </text>
    </comment>
    <comment ref="J137" authorId="0" shapeId="0" xr:uid="{114B4A05-BB89-4499-A566-BD6F90A001A5}">
      <text>
        <r>
          <rPr>
            <b/>
            <sz val="9"/>
            <color indexed="81"/>
            <rFont val="Tahoma"/>
            <family val="2"/>
          </rPr>
          <t>Make sure the method you select matches what is required in the Scope of Work.  If the analysis you need is not in this section, list in Section 21.  A quote from the laboratory will be needed for rates in Section 21.</t>
        </r>
      </text>
    </comment>
    <comment ref="J138" authorId="0" shapeId="0" xr:uid="{8071651E-D2A6-40E0-B2F3-F090B1A65380}">
      <text>
        <r>
          <rPr>
            <b/>
            <sz val="9"/>
            <color indexed="81"/>
            <rFont val="Tahoma"/>
            <family val="2"/>
          </rPr>
          <t>Make sure the method you select matches what is required in the Scope of Work.  If the analysis you need is not in this section, list in Section 21.  A quote from the laboratory will be needed for rates in Section 21.</t>
        </r>
      </text>
    </comment>
    <comment ref="J139" authorId="0" shapeId="0" xr:uid="{C5B9AAA5-C4BF-46D4-96DD-7361B6875F2E}">
      <text>
        <r>
          <rPr>
            <b/>
            <sz val="9"/>
            <color indexed="81"/>
            <rFont val="Tahoma"/>
            <family val="2"/>
          </rPr>
          <t>Make sure the method you select matches what is required in the Scope of Work.  If the analysis you need is not in this section, list in Section 21.  A quote from the laboratory will be needed for rates in Section 21.</t>
        </r>
      </text>
    </comment>
    <comment ref="J140" authorId="0" shapeId="0" xr:uid="{A61348CB-60E6-4CE3-B9CB-0EC5E577CE1E}">
      <text>
        <r>
          <rPr>
            <b/>
            <sz val="9"/>
            <color indexed="81"/>
            <rFont val="Tahoma"/>
            <family val="2"/>
          </rPr>
          <t>Make sure the method you select matches what is required in the Scope of Work.  If the analysis you need is not in this section, list in Section 21.  A quote from the laboratory will be needed for rates in Section 21.</t>
        </r>
      </text>
    </comment>
    <comment ref="J141" authorId="0" shapeId="0" xr:uid="{81A6D22E-F82E-44DE-97A6-A5E86B5CB724}">
      <text>
        <r>
          <rPr>
            <b/>
            <sz val="9"/>
            <color indexed="81"/>
            <rFont val="Tahoma"/>
            <family val="2"/>
          </rPr>
          <t>Make sure the method you select matches what is required in the Scope of Work.  If the analysis you need is not in this section, list in Section 21.  A quote from the laboratory will be needed for rates in Section 21.</t>
        </r>
      </text>
    </comment>
    <comment ref="J142" authorId="0" shapeId="0" xr:uid="{F0E969A6-EB3A-4B3B-8C80-9AF852DC52B4}">
      <text>
        <r>
          <rPr>
            <b/>
            <sz val="9"/>
            <color indexed="81"/>
            <rFont val="Tahoma"/>
            <family val="2"/>
          </rPr>
          <t>Make sure the method you select matches what is required in the Scope of Work.  If the analysis you need is not in this section, list in Section 21.  A quote from the laboratory will be needed for rates in Section 21.</t>
        </r>
      </text>
    </comment>
    <comment ref="J143" authorId="0" shapeId="0" xr:uid="{01082757-F8AD-4910-B3B0-B46311D5002C}">
      <text>
        <r>
          <rPr>
            <b/>
            <sz val="9"/>
            <color indexed="81"/>
            <rFont val="Tahoma"/>
            <family val="2"/>
          </rPr>
          <t>Make sure the method you select matches what is required in the Scope of Work.  If the analysis you need is not in this section, list in Section 21.  A quote from the laboratory will be needed for rates in Section 21.</t>
        </r>
      </text>
    </comment>
    <comment ref="J144" authorId="0" shapeId="0" xr:uid="{149A548C-9F27-47C2-8836-3268CB7B052C}">
      <text>
        <r>
          <rPr>
            <b/>
            <sz val="9"/>
            <color indexed="81"/>
            <rFont val="Tahoma"/>
            <family val="2"/>
          </rPr>
          <t>Make sure the method you select matches what is required in the Scope of Work.  If the analysis you need is not in this section, list in Section 21.  A quote from the laboratory will be needed for rates in Section 21.</t>
        </r>
      </text>
    </comment>
    <comment ref="J145" authorId="0" shapeId="0" xr:uid="{2ED31695-C7CC-49F9-BE40-2276D000E8B1}">
      <text>
        <r>
          <rPr>
            <b/>
            <sz val="9"/>
            <color indexed="81"/>
            <rFont val="Tahoma"/>
            <family val="2"/>
          </rPr>
          <t>Make sure the method you select matches what is required in the Scope of Work.  If the analysis you need is not in this section, list in Section 21.  A quote from the laboratory will be needed for rates in Section 21.</t>
        </r>
      </text>
    </comment>
    <comment ref="J146" authorId="0" shapeId="0" xr:uid="{26E98FE9-608C-44C4-8FAC-14A41534F4A9}">
      <text>
        <r>
          <rPr>
            <b/>
            <sz val="9"/>
            <color indexed="81"/>
            <rFont val="Tahoma"/>
            <family val="2"/>
          </rPr>
          <t>Make sure the method you select matches what is required in the Scope of Work.  If the analysis you need is not in this section, list in Section 21.  A quote from the laboratory will be needed for rates in Section 21.</t>
        </r>
      </text>
    </comment>
    <comment ref="J147" authorId="0" shapeId="0" xr:uid="{A77F5872-2ABC-4892-9F7F-B506F48C4E50}">
      <text>
        <r>
          <rPr>
            <b/>
            <sz val="9"/>
            <color indexed="81"/>
            <rFont val="Tahoma"/>
            <family val="2"/>
          </rPr>
          <t>Make sure the method you select matches what is required in the Scope of Work.  If the analysis you need is not in this section, list in Section 21.  A quote from the laboratory will be needed for rates in Section 21.</t>
        </r>
      </text>
    </comment>
    <comment ref="J148" authorId="0" shapeId="0" xr:uid="{0D369616-2B16-4E8C-A4A1-640D9D5B882F}">
      <text>
        <r>
          <rPr>
            <b/>
            <sz val="9"/>
            <color indexed="81"/>
            <rFont val="Tahoma"/>
            <family val="2"/>
          </rPr>
          <t>Make sure the method you select matches what is required in the Scope of Work.  If the analysis you need is not in this section, list in Section 21.  A quote from the laboratory will be needed for rates in Section 21.</t>
        </r>
      </text>
    </comment>
    <comment ref="J149" authorId="0" shapeId="0" xr:uid="{BC4ACAB8-F7D4-46F4-BB42-A0B7A91AC25E}">
      <text>
        <r>
          <rPr>
            <b/>
            <sz val="9"/>
            <color indexed="81"/>
            <rFont val="Tahoma"/>
            <family val="2"/>
          </rPr>
          <t>Make sure the method you select matches what is required in the Scope of Work.  If the analysis you need is not in this section, list in Section 21.  A quote from the laboratory will be needed for rates in Section 21.</t>
        </r>
      </text>
    </comment>
    <comment ref="J150" authorId="0" shapeId="0" xr:uid="{2F2A1B4B-66A1-42E9-8474-3C2E4406C105}">
      <text>
        <r>
          <rPr>
            <b/>
            <sz val="9"/>
            <color indexed="81"/>
            <rFont val="Tahoma"/>
            <family val="2"/>
          </rPr>
          <t>Make sure the method you select matches what is required in the Scope of Work.  If the analysis you need is not in this section, list in Section 21.  A quote from the laboratory will be needed for rates in Section 21.</t>
        </r>
      </text>
    </comment>
    <comment ref="J151" authorId="0" shapeId="0" xr:uid="{5020485F-3FBC-45D2-85BA-903B54997F27}">
      <text>
        <r>
          <rPr>
            <b/>
            <sz val="9"/>
            <color indexed="81"/>
            <rFont val="Tahoma"/>
            <family val="2"/>
          </rPr>
          <t>Make sure the method you select matches what is required in the Scope of Work.  If the analysis you need is not in this section, list in Section 21.  A quote from the laboratory will be needed for rates in Section 21.</t>
        </r>
      </text>
    </comment>
    <comment ref="J152" authorId="0" shapeId="0" xr:uid="{E9FF4CD3-9816-46E0-863B-D6FCD33A2668}">
      <text>
        <r>
          <rPr>
            <b/>
            <sz val="9"/>
            <color indexed="81"/>
            <rFont val="Tahoma"/>
            <family val="2"/>
          </rPr>
          <t>Make sure the method you select matches what is required in the Scope of Work.  If the analysis you need is not in this section, list in Section 21.  A quote from the laboratory will be needed for rates in Section 21.</t>
        </r>
      </text>
    </comment>
    <comment ref="J153" authorId="0" shapeId="0" xr:uid="{5824F2B6-82E5-41C2-B1FC-70B473934F38}">
      <text>
        <r>
          <rPr>
            <b/>
            <sz val="9"/>
            <color indexed="81"/>
            <rFont val="Tahoma"/>
            <family val="2"/>
          </rPr>
          <t>Make sure the method you select matches what is required in the Scope of Work.  If the analysis you need is not in this section, list in Section 21.  A quote from the laboratory will be needed for rates in Section 21.</t>
        </r>
      </text>
    </comment>
    <comment ref="J154" authorId="0" shapeId="0" xr:uid="{0D43A2F8-B85E-40EB-9AEF-0511CA3F4476}">
      <text>
        <r>
          <rPr>
            <b/>
            <sz val="9"/>
            <color indexed="81"/>
            <rFont val="Tahoma"/>
            <family val="2"/>
          </rPr>
          <t>Make sure the method you select matches what is required in the Scope of Work.  If the analysis you need is not in this section, list in Section 21.  A quote from the laboratory will be needed for rates in Section 21.</t>
        </r>
      </text>
    </comment>
    <comment ref="J155" authorId="0" shapeId="0" xr:uid="{B1F13CD4-0BAA-4FE9-AF8F-5DA9652B7C7E}">
      <text>
        <r>
          <rPr>
            <b/>
            <sz val="9"/>
            <color indexed="81"/>
            <rFont val="Tahoma"/>
            <family val="2"/>
          </rPr>
          <t>Make sure the method you select matches what is required in the Scope of Work.  If the analysis you need is not in this section, list in Section 21.  A quote from the laboratory will be needed for rates in Section 21.</t>
        </r>
      </text>
    </comment>
    <comment ref="J156" authorId="0" shapeId="0" xr:uid="{4BBD6789-F965-4691-A6A1-FADCAD766DE8}">
      <text>
        <r>
          <rPr>
            <b/>
            <sz val="9"/>
            <color indexed="81"/>
            <rFont val="Tahoma"/>
            <family val="2"/>
          </rPr>
          <t>Make sure the method you select matches what is required in the Scope of Work.  If the analysis you need is not in this section, list in Section 21.  A quote from the laboratory will be needed for rates in Section 21.</t>
        </r>
      </text>
    </comment>
    <comment ref="J157" authorId="0" shapeId="0" xr:uid="{DBB8EFC9-F6DC-4076-A254-2D7C41256AD4}">
      <text>
        <r>
          <rPr>
            <b/>
            <sz val="9"/>
            <color indexed="81"/>
            <rFont val="Tahoma"/>
            <family val="2"/>
          </rPr>
          <t>Make sure the method you select matches what is required in the Scope of Work.  If the analysis you need is not in this section, list in Section 21.  A quote from the laboratory will be needed for rates in Section 21.</t>
        </r>
      </text>
    </comment>
    <comment ref="J158" authorId="0" shapeId="0" xr:uid="{5383CE97-AEF6-40A9-99DD-FDB1AFEB92E4}">
      <text>
        <r>
          <rPr>
            <b/>
            <sz val="9"/>
            <color indexed="81"/>
            <rFont val="Tahoma"/>
            <family val="2"/>
          </rPr>
          <t>Make sure the method you select matches what is required in the Scope of Work.  If the analysis you need is not in this section, list in Section 21.  A quote from the laboratory will be needed for rates in Section 21.</t>
        </r>
      </text>
    </comment>
    <comment ref="J159" authorId="0" shapeId="0" xr:uid="{9A8B4933-2612-439E-8459-CACF3CFC022F}">
      <text>
        <r>
          <rPr>
            <b/>
            <sz val="9"/>
            <color indexed="81"/>
            <rFont val="Tahoma"/>
            <family val="2"/>
          </rPr>
          <t>Make sure the method you select matches what is required in the Scope of Work.  If the analysis you need is not in this section, list in Section 21.  A quote from the laboratory will be needed for rates in Section 21.</t>
        </r>
      </text>
    </comment>
    <comment ref="J160" authorId="0" shapeId="0" xr:uid="{92EFD950-CC5A-43D8-A79F-7789A198EF35}">
      <text>
        <r>
          <rPr>
            <b/>
            <sz val="9"/>
            <color indexed="81"/>
            <rFont val="Tahoma"/>
            <family val="2"/>
          </rPr>
          <t>Make sure the method you select matches what is required in the Scope of Work.  If the analysis you need is not in this section, list in Section 21.  A quote from the laboratory will be needed for rates in Section 21.</t>
        </r>
      </text>
    </comment>
    <comment ref="J161" authorId="0" shapeId="0" xr:uid="{972A2859-86A7-4104-BF3A-E08DB1A4F167}">
      <text>
        <r>
          <rPr>
            <b/>
            <sz val="9"/>
            <color indexed="81"/>
            <rFont val="Tahoma"/>
            <family val="2"/>
          </rPr>
          <t>Make sure the method you select matches what is required in the Scope of Work.  If the analysis you need is not in this section, list in Section 21.  A quote from the laboratory will be needed for rates in Section 21.</t>
        </r>
      </text>
    </comment>
    <comment ref="J162" authorId="0" shapeId="0" xr:uid="{05C76284-F90F-419D-9CF7-1005A4ABF630}">
      <text>
        <r>
          <rPr>
            <b/>
            <sz val="9"/>
            <color indexed="81"/>
            <rFont val="Tahoma"/>
            <family val="2"/>
          </rPr>
          <t>Make sure the method you select matches what is required in the Scope of Work.  If the analysis you need is not in this section, list in Section 21.  A quote from the laboratory will be needed for rates in Section 21.</t>
        </r>
      </text>
    </comment>
    <comment ref="J163" authorId="0" shapeId="0" xr:uid="{E01A0296-B2CB-43A1-90DC-FE15E9B3A50D}">
      <text>
        <r>
          <rPr>
            <b/>
            <sz val="9"/>
            <color indexed="81"/>
            <rFont val="Tahoma"/>
            <family val="2"/>
          </rPr>
          <t>Make sure the method you select matches what is required in the Scope of Work.  If the analysis you need is not in this section, list in Section 21.  A quote from the laboratory will be needed for rates in Section 21.</t>
        </r>
      </text>
    </comment>
    <comment ref="J164" authorId="0" shapeId="0" xr:uid="{779CFC3F-9ED2-44BD-9A3F-D204302D1F57}">
      <text>
        <r>
          <rPr>
            <b/>
            <sz val="9"/>
            <color indexed="81"/>
            <rFont val="Tahoma"/>
            <family val="2"/>
          </rPr>
          <t>Make sure the method you select matches what is required in the Scope of Work.  If the analysis you need is not in this section, list in Section 21.  A quote from the laboratory will be needed for rates in Section 21.</t>
        </r>
      </text>
    </comment>
    <comment ref="J165" authorId="0" shapeId="0" xr:uid="{D051BE31-22A6-4052-A1C7-1D56901FF866}">
      <text>
        <r>
          <rPr>
            <b/>
            <sz val="9"/>
            <color indexed="81"/>
            <rFont val="Tahoma"/>
            <family val="2"/>
          </rPr>
          <t>Make sure the method you select matches what is required in the Scope of Work.  If the analysis you need is not in this section, list in Section 21.  A quote from the laboratory will be needed for rates in Section 21.</t>
        </r>
      </text>
    </comment>
    <comment ref="J166" authorId="0" shapeId="0" xr:uid="{AD866CB5-B32C-4441-820D-B8CAD67780D6}">
      <text>
        <r>
          <rPr>
            <b/>
            <sz val="9"/>
            <color indexed="81"/>
            <rFont val="Tahoma"/>
            <family val="2"/>
          </rPr>
          <t>Make sure the method you select matches what is required in the Scope of Work.  If the analysis you need is not in this section, list in Section 21.  A quote from the laboratory will be needed for rates in Section 21.</t>
        </r>
      </text>
    </comment>
    <comment ref="J167" authorId="0" shapeId="0" xr:uid="{09DA6083-F061-432D-B697-FF48CDE7BC27}">
      <text>
        <r>
          <rPr>
            <b/>
            <sz val="9"/>
            <color indexed="81"/>
            <rFont val="Tahoma"/>
            <family val="2"/>
          </rPr>
          <t>Make sure the method you select matches what is required in the Scope of Work.  If the analysis you need is not in this section, list in Section 21.  A quote from the laboratory will be needed for rates in Section 21.</t>
        </r>
      </text>
    </comment>
    <comment ref="J168" authorId="0" shapeId="0" xr:uid="{32D68FFF-75FA-49E1-A014-4DBD5BF66FC4}">
      <text>
        <r>
          <rPr>
            <b/>
            <sz val="9"/>
            <color indexed="81"/>
            <rFont val="Tahoma"/>
            <family val="2"/>
          </rPr>
          <t>Make sure the method you select matches what is required in the Scope of Work.  If the analysis you need is not in this section, list in Section 21.  A quote from the laboratory will be needed for rates in Section 21.</t>
        </r>
      </text>
    </comment>
    <comment ref="J169" authorId="0" shapeId="0" xr:uid="{ED9F3044-E524-4253-AA2A-951FB901A2C3}">
      <text>
        <r>
          <rPr>
            <b/>
            <sz val="9"/>
            <color indexed="81"/>
            <rFont val="Tahoma"/>
            <family val="2"/>
          </rPr>
          <t>Make sure the method you select matches what is required in the Scope of Work.  If the analysis you need is not in this section, list in Section 21.  A quote from the laboratory will be needed for rates in Section 21.</t>
        </r>
      </text>
    </comment>
    <comment ref="J170" authorId="0" shapeId="0" xr:uid="{9402C8F9-3979-4341-B79F-519B992A50E8}">
      <text>
        <r>
          <rPr>
            <b/>
            <sz val="9"/>
            <color indexed="81"/>
            <rFont val="Tahoma"/>
            <family val="2"/>
          </rPr>
          <t>Make sure the method you select matches what is required in the Scope of Work.  If the analysis you need is not in this section, list in Section 21.  A quote from the laboratory will be needed for rates in Section 21.</t>
        </r>
      </text>
    </comment>
    <comment ref="J171" authorId="0" shapeId="0" xr:uid="{E28E4EF6-D777-4C22-95D6-3E9EFB1BBD15}">
      <text>
        <r>
          <rPr>
            <b/>
            <sz val="9"/>
            <color indexed="81"/>
            <rFont val="Tahoma"/>
            <family val="2"/>
          </rPr>
          <t>Make sure the method you select matches what is required in the Scope of Work.  If the analysis you need is not in this section, list in Section 21.  A quote from the laboratory will be needed for rates in Section 21.</t>
        </r>
      </text>
    </comment>
    <comment ref="J172" authorId="0" shapeId="0" xr:uid="{9C6C0241-AF5C-48D8-8BA5-3939731BBC0A}">
      <text>
        <r>
          <rPr>
            <b/>
            <sz val="9"/>
            <color indexed="81"/>
            <rFont val="Tahoma"/>
            <family val="2"/>
          </rPr>
          <t>Make sure the method you select matches what is required in the Scope of Work.  If the analysis you need is not in this section, list in Section 21.  A quote from the laboratory will be needed for rates in Section 21.</t>
        </r>
      </text>
    </comment>
    <comment ref="J173" authorId="0" shapeId="0" xr:uid="{7E3BE35F-2B02-4B5A-BD51-0ADDE61F7CAB}">
      <text>
        <r>
          <rPr>
            <b/>
            <sz val="9"/>
            <color indexed="81"/>
            <rFont val="Tahoma"/>
            <family val="2"/>
          </rPr>
          <t>Make sure the method you select matches what is required in the Scope of Work.  If the analysis you need is not in this section, list in Section 21.  A quote from the laboratory will be needed for rates in Section 21.</t>
        </r>
      </text>
    </comment>
    <comment ref="J174" authorId="0" shapeId="0" xr:uid="{4C835F8F-6917-4CB9-A88D-CA0C699B258C}">
      <text>
        <r>
          <rPr>
            <b/>
            <sz val="9"/>
            <color indexed="81"/>
            <rFont val="Tahoma"/>
            <family val="2"/>
          </rPr>
          <t>Make sure the method you select matches what is required in the Scope of Work.  If the analysis you need is not in this section, list in Section 21.  A quote from the laboratory will be needed for rates in Section 21.</t>
        </r>
      </text>
    </comment>
    <comment ref="J175" authorId="0" shapeId="0" xr:uid="{EA013441-BF85-4CAC-BE4E-7AF395DEEC09}">
      <text>
        <r>
          <rPr>
            <b/>
            <sz val="9"/>
            <color indexed="81"/>
            <rFont val="Tahoma"/>
            <family val="2"/>
          </rPr>
          <t>Make sure the method you select matches what is required in the Scope of Work.  If the analysis you need is not in this section, list in Section 21.  A quote from the laboratory will be needed for rates in Section 21.</t>
        </r>
      </text>
    </comment>
    <comment ref="J176" authorId="0" shapeId="0" xr:uid="{9DBB1E29-76DB-4EC3-BDEF-8BACD2CD25B7}">
      <text>
        <r>
          <rPr>
            <b/>
            <sz val="9"/>
            <color indexed="81"/>
            <rFont val="Tahoma"/>
            <family val="2"/>
          </rPr>
          <t>Make sure the method you select matches what is required in the Scope of Work.  If the analysis you need is not in this section, list in Section 21.  A quote from the laboratory will be needed for rates in Section 21.</t>
        </r>
      </text>
    </comment>
    <comment ref="J272" authorId="0" shapeId="0" xr:uid="{00BE86C2-2715-4A35-ACB9-DFF825510143}">
      <text>
        <r>
          <rPr>
            <b/>
            <sz val="9"/>
            <color indexed="81"/>
            <rFont val="Tahoma"/>
            <family val="2"/>
          </rPr>
          <t>Quote required.</t>
        </r>
      </text>
    </comment>
    <comment ref="J292" authorId="0" shapeId="0" xr:uid="{3639D255-2B03-465E-849D-8DE7270DE8D6}">
      <text>
        <r>
          <rPr>
            <b/>
            <sz val="9"/>
            <color indexed="81"/>
            <rFont val="Tahoma"/>
            <family val="2"/>
          </rPr>
          <t>Pay items should be scoped based on the approved RAP.</t>
        </r>
      </text>
    </comment>
    <comment ref="J293" authorId="0" shapeId="0" xr:uid="{06386B26-957C-41FB-B571-AFB22F06E74D}">
      <text>
        <r>
          <rPr>
            <b/>
            <sz val="9"/>
            <color indexed="81"/>
            <rFont val="Tahoma"/>
            <family val="2"/>
          </rPr>
          <t>Pay items should be scoped based on the approved RAP.</t>
        </r>
      </text>
    </comment>
    <comment ref="J294" authorId="0" shapeId="0" xr:uid="{F4132128-8898-4ED8-99CE-7C443CF05013}">
      <text>
        <r>
          <rPr>
            <b/>
            <sz val="9"/>
            <color indexed="81"/>
            <rFont val="Tahoma"/>
            <family val="2"/>
          </rPr>
          <t>Pay items should be scoped based on the approved RAP.</t>
        </r>
      </text>
    </comment>
    <comment ref="J295" authorId="0" shapeId="0" xr:uid="{A7835071-3348-4A85-96F5-71B0BB5011CC}">
      <text>
        <r>
          <rPr>
            <b/>
            <sz val="9"/>
            <color indexed="81"/>
            <rFont val="Tahoma"/>
            <family val="2"/>
          </rPr>
          <t>Pay items should be scoped based on the approved RAP.</t>
        </r>
      </text>
    </comment>
    <comment ref="J296" authorId="0" shapeId="0" xr:uid="{A3BB6E24-A881-420A-8970-C4E5E9295D65}">
      <text>
        <r>
          <rPr>
            <b/>
            <sz val="9"/>
            <color indexed="81"/>
            <rFont val="Tahoma"/>
            <family val="2"/>
          </rPr>
          <t>Pay items should be scoped based on the approved RAP.</t>
        </r>
      </text>
    </comment>
    <comment ref="J297" authorId="0" shapeId="0" xr:uid="{4F8189D1-44DC-486C-860B-552007E48225}">
      <text>
        <r>
          <rPr>
            <b/>
            <sz val="9"/>
            <color indexed="81"/>
            <rFont val="Tahoma"/>
            <family val="2"/>
          </rPr>
          <t>Pay items should be scoped based on the approved RAP.</t>
        </r>
      </text>
    </comment>
    <comment ref="J298" authorId="0" shapeId="0" xr:uid="{77917DC9-B88D-45D7-B673-40A16BAAE4FD}">
      <text>
        <r>
          <rPr>
            <b/>
            <sz val="9"/>
            <color indexed="81"/>
            <rFont val="Tahoma"/>
            <family val="2"/>
          </rPr>
          <t>Pay items should be scoped based on the approved RAP.</t>
        </r>
      </text>
    </comment>
    <comment ref="J299" authorId="0" shapeId="0" xr:uid="{A942CA8C-42E2-4C25-95BB-FBBC9D84BBC2}">
      <text>
        <r>
          <rPr>
            <b/>
            <sz val="9"/>
            <color indexed="81"/>
            <rFont val="Tahoma"/>
            <family val="2"/>
          </rPr>
          <t>Pay items should be scoped based on the approved RAP.</t>
        </r>
      </text>
    </comment>
    <comment ref="J300" authorId="0" shapeId="0" xr:uid="{05D9B319-4D76-4FB4-8876-54CDA1493FAC}">
      <text>
        <r>
          <rPr>
            <b/>
            <sz val="9"/>
            <color indexed="81"/>
            <rFont val="Tahoma"/>
            <family val="2"/>
          </rPr>
          <t>Pay items should be scoped based on the approved RAP.</t>
        </r>
      </text>
    </comment>
    <comment ref="J301" authorId="0" shapeId="0" xr:uid="{1432CC14-FD06-4C5D-9DCF-C40AFB0C27C1}">
      <text>
        <r>
          <rPr>
            <b/>
            <sz val="9"/>
            <color indexed="81"/>
            <rFont val="Tahoma"/>
            <family val="2"/>
          </rPr>
          <t>Pay items should be scoped based on the approved RAP.</t>
        </r>
      </text>
    </comment>
    <comment ref="J302" authorId="0" shapeId="0" xr:uid="{6BB31B84-9677-4F36-81CA-65ACDF2C3958}">
      <text>
        <r>
          <rPr>
            <b/>
            <sz val="9"/>
            <color indexed="81"/>
            <rFont val="Tahoma"/>
            <family val="2"/>
          </rPr>
          <t>Pay items should be scoped based on the approved RAP.</t>
        </r>
      </text>
    </comment>
    <comment ref="J303" authorId="0" shapeId="0" xr:uid="{62DEDA89-BB23-4DE3-8B81-0F195500429E}">
      <text>
        <r>
          <rPr>
            <b/>
            <sz val="9"/>
            <color indexed="81"/>
            <rFont val="Tahoma"/>
            <family val="2"/>
          </rPr>
          <t>Pay items should be scoped based on the approved RAP.</t>
        </r>
      </text>
    </comment>
    <comment ref="J304" authorId="0" shapeId="0" xr:uid="{4D073424-CF88-4898-BEBC-BB0E38609330}">
      <text>
        <r>
          <rPr>
            <b/>
            <sz val="9"/>
            <color indexed="81"/>
            <rFont val="Tahoma"/>
            <family val="2"/>
          </rPr>
          <t>Pay items should be scoped based on the approved RAP.</t>
        </r>
      </text>
    </comment>
    <comment ref="J305" authorId="0" shapeId="0" xr:uid="{01DE38D5-CB4A-4C21-A69D-20C043568F68}">
      <text>
        <r>
          <rPr>
            <b/>
            <sz val="9"/>
            <color indexed="81"/>
            <rFont val="Tahoma"/>
            <family val="2"/>
          </rPr>
          <t>Pay items should be scoped based on the approved RAP.</t>
        </r>
      </text>
    </comment>
    <comment ref="J307" authorId="0" shapeId="0" xr:uid="{6D5D08AC-EDAC-446E-99F3-5D7B83D67F33}">
      <text>
        <r>
          <rPr>
            <b/>
            <sz val="9"/>
            <color indexed="81"/>
            <rFont val="Tahoma"/>
            <family val="2"/>
          </rPr>
          <t>One pay item per month, based on the approved RAP system size.</t>
        </r>
      </text>
    </comment>
    <comment ref="J308" authorId="0" shapeId="0" xr:uid="{57CB4518-00CC-4131-8939-6812100C478D}">
      <text>
        <r>
          <rPr>
            <b/>
            <sz val="9"/>
            <color indexed="81"/>
            <rFont val="Tahoma"/>
            <family val="2"/>
          </rPr>
          <t>One pay item per month, based on the approved RAP system size.</t>
        </r>
      </text>
    </comment>
    <comment ref="J309" authorId="0" shapeId="0" xr:uid="{718B89F4-05F9-4A8D-95AD-874092BAEF8B}">
      <text>
        <r>
          <rPr>
            <b/>
            <sz val="9"/>
            <color indexed="81"/>
            <rFont val="Tahoma"/>
            <family val="2"/>
          </rPr>
          <t>One pay item per month, based on the approved RAP system size.</t>
        </r>
      </text>
    </comment>
    <comment ref="J310" authorId="0" shapeId="0" xr:uid="{CEFA58EA-2A4F-417D-94E1-529B748DD08E}">
      <text>
        <r>
          <rPr>
            <b/>
            <sz val="9"/>
            <color indexed="81"/>
            <rFont val="Tahoma"/>
            <family val="2"/>
          </rPr>
          <t>One pay item per month, based on the approved RAP system size.</t>
        </r>
      </text>
    </comment>
    <comment ref="J311" authorId="0" shapeId="0" xr:uid="{5094A164-8E11-407C-B0AB-625241725E11}">
      <text>
        <r>
          <rPr>
            <b/>
            <sz val="9"/>
            <color indexed="81"/>
            <rFont val="Tahoma"/>
            <family val="2"/>
          </rPr>
          <t>One pay item per month, based on the approved RAP system size.</t>
        </r>
      </text>
    </comment>
    <comment ref="J317" authorId="0" shapeId="0" xr:uid="{ED3A3DE4-4478-4FD5-B3DB-339E83032A35}">
      <text>
        <r>
          <rPr>
            <b/>
            <sz val="9"/>
            <color indexed="81"/>
            <rFont val="Tahoma"/>
            <family val="2"/>
          </rPr>
          <t>Pay items should be scoped based on the approved RAP.</t>
        </r>
      </text>
    </comment>
    <comment ref="J318" authorId="0" shapeId="0" xr:uid="{8DFD6B4C-8EE2-41EA-8269-FA389ACB8AAC}">
      <text>
        <r>
          <rPr>
            <b/>
            <sz val="9"/>
            <color indexed="81"/>
            <rFont val="Tahoma"/>
            <family val="2"/>
          </rPr>
          <t>Pay items should be scoped based on the approved RAP.</t>
        </r>
      </text>
    </comment>
    <comment ref="J319" authorId="0" shapeId="0" xr:uid="{44DA4891-87A3-4088-BF03-101F2A0E7E44}">
      <text>
        <r>
          <rPr>
            <b/>
            <sz val="9"/>
            <color indexed="81"/>
            <rFont val="Tahoma"/>
            <family val="2"/>
          </rPr>
          <t>Pay items should be scoped based on the approved RAP.</t>
        </r>
      </text>
    </comment>
    <comment ref="J320" authorId="0" shapeId="0" xr:uid="{5E615495-E9E3-406A-9101-1694F66B119B}">
      <text>
        <r>
          <rPr>
            <b/>
            <sz val="9"/>
            <color indexed="81"/>
            <rFont val="Tahoma"/>
            <family val="2"/>
          </rPr>
          <t>Pay items should be scoped based on the approved RAP.</t>
        </r>
      </text>
    </comment>
    <comment ref="J321" authorId="0" shapeId="0" xr:uid="{89AF566C-172C-4F6D-9F7A-46C5BF54E8A9}">
      <text>
        <r>
          <rPr>
            <b/>
            <sz val="9"/>
            <color indexed="81"/>
            <rFont val="Tahoma"/>
            <family val="2"/>
          </rPr>
          <t>Pay items should be scoped based on the approved RAP.</t>
        </r>
      </text>
    </comment>
    <comment ref="J322" authorId="0" shapeId="0" xr:uid="{07074839-5C22-4E3B-97EC-F3EFCF574EAD}">
      <text>
        <r>
          <rPr>
            <b/>
            <sz val="9"/>
            <color indexed="81"/>
            <rFont val="Tahoma"/>
            <family val="2"/>
          </rPr>
          <t>Pay items should be scoped based on the approved RAP.</t>
        </r>
      </text>
    </comment>
    <comment ref="J323" authorId="0" shapeId="0" xr:uid="{FD8137B3-C7B6-4CE4-8237-A5D25004C009}">
      <text>
        <r>
          <rPr>
            <b/>
            <sz val="9"/>
            <color indexed="81"/>
            <rFont val="Tahoma"/>
            <family val="2"/>
          </rPr>
          <t>Pay items should be scoped based on the approved RAP.</t>
        </r>
      </text>
    </comment>
    <comment ref="J324" authorId="0" shapeId="0" xr:uid="{3513AA62-9D29-4745-BBFF-EB911726922C}">
      <text>
        <r>
          <rPr>
            <b/>
            <sz val="9"/>
            <color indexed="81"/>
            <rFont val="Tahoma"/>
            <family val="2"/>
          </rPr>
          <t>Pay items should be scoped based on the approved RAP.</t>
        </r>
      </text>
    </comment>
    <comment ref="J325" authorId="0" shapeId="0" xr:uid="{E4F3CA28-63F5-4E2D-A154-08226DCA8036}">
      <text>
        <r>
          <rPr>
            <b/>
            <sz val="9"/>
            <color indexed="81"/>
            <rFont val="Tahoma"/>
            <family val="2"/>
          </rPr>
          <t>Pay items should be scoped based on the approved RAP.</t>
        </r>
      </text>
    </comment>
    <comment ref="J326" authorId="0" shapeId="0" xr:uid="{C5323AA4-9C4E-4689-8045-90C36B68DF70}">
      <text>
        <r>
          <rPr>
            <b/>
            <sz val="9"/>
            <color indexed="81"/>
            <rFont val="Tahoma"/>
            <family val="2"/>
          </rPr>
          <t>Pay items should be scoped based on the approved RAP.</t>
        </r>
      </text>
    </comment>
    <comment ref="J327" authorId="0" shapeId="0" xr:uid="{9CFD1444-961B-498E-9BDD-2447B685A17E}">
      <text>
        <r>
          <rPr>
            <b/>
            <sz val="9"/>
            <color indexed="81"/>
            <rFont val="Tahoma"/>
            <family val="2"/>
          </rPr>
          <t>Pay items should be scoped based on the approved RAP.</t>
        </r>
      </text>
    </comment>
    <comment ref="J328" authorId="0" shapeId="0" xr:uid="{66DAB6AA-DFCF-4E6A-9251-3AD218515037}">
      <text>
        <r>
          <rPr>
            <b/>
            <sz val="9"/>
            <color indexed="81"/>
            <rFont val="Tahoma"/>
            <family val="2"/>
          </rPr>
          <t>Pay items should be scoped based on the approved RAP.</t>
        </r>
      </text>
    </comment>
    <comment ref="J329" authorId="0" shapeId="0" xr:uid="{C6C2FE31-EBF6-4167-8AA6-114BDB2FB5D9}">
      <text>
        <r>
          <rPr>
            <b/>
            <sz val="9"/>
            <color indexed="81"/>
            <rFont val="Tahoma"/>
            <family val="2"/>
          </rPr>
          <t>Pay items should be scoped based on the approved RAP.</t>
        </r>
      </text>
    </comment>
    <comment ref="J330" authorId="0" shapeId="0" xr:uid="{B8C7DC36-366A-42D6-8D57-02B1807FD880}">
      <text>
        <r>
          <rPr>
            <b/>
            <sz val="9"/>
            <color indexed="81"/>
            <rFont val="Tahoma"/>
            <family val="2"/>
          </rPr>
          <t>Pay items should be scoped based on the approved RAP.</t>
        </r>
      </text>
    </comment>
    <comment ref="J331" authorId="0" shapeId="0" xr:uid="{933B930D-01D6-41E9-AB8D-A285C6595CED}">
      <text>
        <r>
          <rPr>
            <b/>
            <sz val="9"/>
            <color indexed="81"/>
            <rFont val="Tahoma"/>
            <family val="2"/>
          </rPr>
          <t>Pay items should be scoped based on the approved RAP.</t>
        </r>
      </text>
    </comment>
    <comment ref="J332" authorId="0" shapeId="0" xr:uid="{713AE13E-9241-41F0-8276-9C9F23A4C78F}">
      <text>
        <r>
          <rPr>
            <b/>
            <sz val="9"/>
            <color indexed="81"/>
            <rFont val="Tahoma"/>
            <family val="2"/>
          </rPr>
          <t>Pay items should be scoped based on the approved RAP.</t>
        </r>
      </text>
    </comment>
    <comment ref="J333" authorId="0" shapeId="0" xr:uid="{BCA0694D-D207-4EC5-B8AA-1F2A5E5984B8}">
      <text>
        <r>
          <rPr>
            <b/>
            <sz val="9"/>
            <color indexed="81"/>
            <rFont val="Tahoma"/>
            <family val="2"/>
          </rPr>
          <t>Pay items should be scoped based on the approved RAP.</t>
        </r>
      </text>
    </comment>
    <comment ref="J334" authorId="0" shapeId="0" xr:uid="{D3B7313A-8D54-4FE7-892B-B4D17BB03F5E}">
      <text>
        <r>
          <rPr>
            <b/>
            <sz val="9"/>
            <color indexed="81"/>
            <rFont val="Tahoma"/>
            <family val="2"/>
          </rPr>
          <t>Pay items should be scoped based on the approved RAP.</t>
        </r>
      </text>
    </comment>
    <comment ref="J335" authorId="0" shapeId="0" xr:uid="{DB802E11-7134-4DCE-80D1-BB2F9D4EA500}">
      <text>
        <r>
          <rPr>
            <b/>
            <sz val="9"/>
            <color indexed="81"/>
            <rFont val="Tahoma"/>
            <family val="2"/>
          </rPr>
          <t>Pay items should be scoped based on the approved RAP.</t>
        </r>
      </text>
    </comment>
    <comment ref="J336" authorId="0" shapeId="0" xr:uid="{AF8DE3B5-22FE-4A16-BB02-17BE6C4FF1D2}">
      <text>
        <r>
          <rPr>
            <b/>
            <sz val="9"/>
            <color indexed="81"/>
            <rFont val="Tahoma"/>
            <family val="2"/>
          </rPr>
          <t>Pay items should be scoped based on the approved RAP.</t>
        </r>
      </text>
    </comment>
    <comment ref="J337" authorId="0" shapeId="0" xr:uid="{0529F8F7-B2DB-4678-BB52-216AC8B6AD7E}">
      <text>
        <r>
          <rPr>
            <b/>
            <sz val="9"/>
            <color indexed="81"/>
            <rFont val="Tahoma"/>
            <family val="2"/>
          </rPr>
          <t>Pay items should be scoped based on the approved RAP.</t>
        </r>
      </text>
    </comment>
    <comment ref="J338" authorId="0" shapeId="0" xr:uid="{483FF209-F134-43CC-8820-6B48C26155F3}">
      <text>
        <r>
          <rPr>
            <b/>
            <sz val="9"/>
            <color indexed="81"/>
            <rFont val="Tahoma"/>
            <family val="2"/>
          </rPr>
          <t>Pay items should be scoped based on the approved RAP.</t>
        </r>
      </text>
    </comment>
    <comment ref="J339" authorId="0" shapeId="0" xr:uid="{9B39660C-6DEC-45B1-BB04-3A81E5F57934}">
      <text>
        <r>
          <rPr>
            <b/>
            <sz val="9"/>
            <color indexed="81"/>
            <rFont val="Tahoma"/>
            <family val="2"/>
          </rPr>
          <t>Pay items should be scoped based on the approved RAP.</t>
        </r>
      </text>
    </comment>
    <comment ref="J340" authorId="0" shapeId="0" xr:uid="{D708EA82-CFCB-4076-B127-1A13D8E35AFC}">
      <text>
        <r>
          <rPr>
            <b/>
            <sz val="9"/>
            <color indexed="81"/>
            <rFont val="Tahoma"/>
            <family val="2"/>
          </rPr>
          <t>Pay items should be scoped based on the approved RAP.</t>
        </r>
      </text>
    </comment>
    <comment ref="J341" authorId="0" shapeId="0" xr:uid="{F0B58DB6-8DEF-413D-A51C-4D67DC3EE8E3}">
      <text>
        <r>
          <rPr>
            <b/>
            <sz val="9"/>
            <color indexed="81"/>
            <rFont val="Tahoma"/>
            <family val="2"/>
          </rPr>
          <t>Pay items should be scoped based on the approved RAP.</t>
        </r>
      </text>
    </comment>
    <comment ref="J342" authorId="0" shapeId="0" xr:uid="{D643ACCB-386C-48AF-A59A-BF9569E1B10C}">
      <text>
        <r>
          <rPr>
            <b/>
            <sz val="9"/>
            <color indexed="81"/>
            <rFont val="Tahoma"/>
            <family val="2"/>
          </rPr>
          <t>Pay items should be scoped based on the approved RAP.</t>
        </r>
      </text>
    </comment>
    <comment ref="J343" authorId="0" shapeId="0" xr:uid="{88A4C6D3-E4A6-4B34-99DC-E5A9B49EF6D3}">
      <text>
        <r>
          <rPr>
            <b/>
            <sz val="9"/>
            <color indexed="81"/>
            <rFont val="Tahoma"/>
            <family val="2"/>
          </rPr>
          <t>Pay items should be scoped based on the approved RAP.</t>
        </r>
      </text>
    </comment>
    <comment ref="J344" authorId="0" shapeId="0" xr:uid="{C957D0EC-9ACC-4238-BDBB-947E99439C40}">
      <text>
        <r>
          <rPr>
            <b/>
            <sz val="9"/>
            <color indexed="81"/>
            <rFont val="Tahoma"/>
            <family val="2"/>
          </rPr>
          <t>Pay items should be scoped based on the approved RAP.</t>
        </r>
      </text>
    </comment>
    <comment ref="J345" authorId="0" shapeId="0" xr:uid="{1BCFC476-336C-4C68-B700-9D6B374E93D6}">
      <text>
        <r>
          <rPr>
            <b/>
            <sz val="9"/>
            <color indexed="81"/>
            <rFont val="Tahoma"/>
            <family val="2"/>
          </rPr>
          <t>Pay items should be scoped based on the approved RAP.</t>
        </r>
      </text>
    </comment>
    <comment ref="J346" authorId="0" shapeId="0" xr:uid="{67A4B95B-3026-4FB1-9632-D3F32E9A7367}">
      <text>
        <r>
          <rPr>
            <b/>
            <sz val="9"/>
            <color indexed="81"/>
            <rFont val="Tahoma"/>
            <family val="2"/>
          </rPr>
          <t>Pay items should be scoped based on the approved RAP.</t>
        </r>
      </text>
    </comment>
    <comment ref="J347" authorId="0" shapeId="0" xr:uid="{E5B6891C-A98F-4625-99AB-C44A48BCF4C0}">
      <text>
        <r>
          <rPr>
            <b/>
            <sz val="9"/>
            <color indexed="81"/>
            <rFont val="Tahoma"/>
            <family val="2"/>
          </rPr>
          <t>Pay items should be scoped based on the approved RAP.</t>
        </r>
      </text>
    </comment>
    <comment ref="J348" authorId="0" shapeId="0" xr:uid="{1375E622-4B07-47B8-8D01-321EEF212337}">
      <text>
        <r>
          <rPr>
            <b/>
            <sz val="9"/>
            <color indexed="81"/>
            <rFont val="Tahoma"/>
            <family val="2"/>
          </rPr>
          <t>Pay items should be scoped based on the approved RAP.</t>
        </r>
      </text>
    </comment>
    <comment ref="J349" authorId="0" shapeId="0" xr:uid="{B03B4721-C9F9-4704-B2E9-9F2C891E11FF}">
      <text>
        <r>
          <rPr>
            <b/>
            <sz val="9"/>
            <color indexed="81"/>
            <rFont val="Tahoma"/>
            <family val="2"/>
          </rPr>
          <t>Pay items should be scoped based on the approved RAP.</t>
        </r>
      </text>
    </comment>
    <comment ref="J350" authorId="0" shapeId="0" xr:uid="{8A0B4673-6AB2-4290-99B1-854D3DF4C63F}">
      <text>
        <r>
          <rPr>
            <b/>
            <sz val="9"/>
            <color indexed="81"/>
            <rFont val="Tahoma"/>
            <family val="2"/>
          </rPr>
          <t>Pay items should be scoped based on the approved RAP.</t>
        </r>
      </text>
    </comment>
    <comment ref="J351" authorId="0" shapeId="0" xr:uid="{08E073ED-86CF-4853-B11E-DE044E663129}">
      <text>
        <r>
          <rPr>
            <b/>
            <sz val="9"/>
            <color indexed="81"/>
            <rFont val="Tahoma"/>
            <family val="2"/>
          </rPr>
          <t>Pay items should be scoped based on the approved RAP.</t>
        </r>
      </text>
    </comment>
    <comment ref="J352" authorId="0" shapeId="0" xr:uid="{B8424676-C2CE-4548-9A3A-40EF35914CE0}">
      <text>
        <r>
          <rPr>
            <b/>
            <sz val="9"/>
            <color indexed="81"/>
            <rFont val="Tahoma"/>
            <family val="2"/>
          </rPr>
          <t>Pay items should be scoped based on the approved RAP.</t>
        </r>
      </text>
    </comment>
    <comment ref="J353" authorId="0" shapeId="0" xr:uid="{B68DF639-A5F2-494E-946D-8D4523E99BC5}">
      <text>
        <r>
          <rPr>
            <b/>
            <sz val="9"/>
            <color indexed="81"/>
            <rFont val="Tahoma"/>
            <family val="2"/>
          </rPr>
          <t>Pay items should be scoped based on the approved RAP.</t>
        </r>
      </text>
    </comment>
    <comment ref="J354" authorId="0" shapeId="0" xr:uid="{31C8F725-5F6B-43C3-8A3F-93508CAC875C}">
      <text>
        <r>
          <rPr>
            <b/>
            <sz val="9"/>
            <color indexed="81"/>
            <rFont val="Tahoma"/>
            <family val="2"/>
          </rPr>
          <t>Pay items should be scoped based on the approved RAP.</t>
        </r>
      </text>
    </comment>
    <comment ref="J355" authorId="0" shapeId="0" xr:uid="{1E84915A-3E96-4254-A92E-400F3D0C210D}">
      <text>
        <r>
          <rPr>
            <b/>
            <sz val="9"/>
            <color indexed="81"/>
            <rFont val="Tahoma"/>
            <family val="2"/>
          </rPr>
          <t>Pay items should be scoped based on the approved RAP.</t>
        </r>
      </text>
    </comment>
    <comment ref="J356" authorId="0" shapeId="0" xr:uid="{0F8FF23F-FBC0-4BD6-AEC0-9EF7A471BA6A}">
      <text>
        <r>
          <rPr>
            <b/>
            <sz val="9"/>
            <color indexed="81"/>
            <rFont val="Tahoma"/>
            <family val="2"/>
          </rPr>
          <t>Pay items should be scoped based on the approved RAP.</t>
        </r>
      </text>
    </comment>
    <comment ref="J357" authorId="0" shapeId="0" xr:uid="{8C46FE99-D061-42B3-9681-3A4EE210E4B8}">
      <text>
        <r>
          <rPr>
            <b/>
            <sz val="9"/>
            <color indexed="81"/>
            <rFont val="Tahoma"/>
            <family val="2"/>
          </rPr>
          <t>Pay items should be scoped based on the approved RAP.</t>
        </r>
      </text>
    </comment>
    <comment ref="J358" authorId="0" shapeId="0" xr:uid="{4D61A25A-1AE9-4BD1-90A2-05D8A4538933}">
      <text>
        <r>
          <rPr>
            <b/>
            <sz val="9"/>
            <color indexed="81"/>
            <rFont val="Tahoma"/>
            <family val="2"/>
          </rPr>
          <t>Pay items should be scoped based on the approved RAP.</t>
        </r>
      </text>
    </comment>
    <comment ref="J359" authorId="0" shapeId="0" xr:uid="{6800BAAD-4537-452D-8705-AFB13C0CB44F}">
      <text>
        <r>
          <rPr>
            <b/>
            <sz val="9"/>
            <color indexed="81"/>
            <rFont val="Tahoma"/>
            <family val="2"/>
          </rPr>
          <t>Pay items should be scoped based on the approved RAP.</t>
        </r>
      </text>
    </comment>
    <comment ref="J360" authorId="0" shapeId="0" xr:uid="{E3C05862-5D57-4743-B4DB-AFBEDD22E595}">
      <text>
        <r>
          <rPr>
            <b/>
            <sz val="9"/>
            <color indexed="81"/>
            <rFont val="Tahoma"/>
            <family val="2"/>
          </rPr>
          <t>Pay items should be scoped based on the approved RAP.</t>
        </r>
      </text>
    </comment>
    <comment ref="J361" authorId="0" shapeId="0" xr:uid="{CAD6153B-12A4-4A5B-9C86-E3C2DC939EE8}">
      <text>
        <r>
          <rPr>
            <b/>
            <sz val="9"/>
            <color indexed="81"/>
            <rFont val="Tahoma"/>
            <family val="2"/>
          </rPr>
          <t>Pay items should be scoped based on the approved RAP.</t>
        </r>
      </text>
    </comment>
    <comment ref="J362" authorId="0" shapeId="0" xr:uid="{CE6FE3C4-819C-4B02-8E2F-48DA8331A86E}">
      <text>
        <r>
          <rPr>
            <b/>
            <sz val="9"/>
            <color indexed="81"/>
            <rFont val="Tahoma"/>
            <family val="2"/>
          </rPr>
          <t>Pay items should be scoped based on the approved RAP.</t>
        </r>
      </text>
    </comment>
    <comment ref="J363" authorId="0" shapeId="0" xr:uid="{80A0DED1-E81A-4B0E-8131-7DF3FCB7AE28}">
      <text>
        <r>
          <rPr>
            <b/>
            <sz val="9"/>
            <color indexed="81"/>
            <rFont val="Tahoma"/>
            <family val="2"/>
          </rPr>
          <t>Pay items should be scoped based on the approved RAP.</t>
        </r>
      </text>
    </comment>
    <comment ref="J364" authorId="0" shapeId="0" xr:uid="{99367A30-183A-427A-B843-C820166E0D88}">
      <text>
        <r>
          <rPr>
            <b/>
            <sz val="9"/>
            <color indexed="81"/>
            <rFont val="Tahoma"/>
            <family val="2"/>
          </rPr>
          <t>Pay items should be scoped based on the approved RAP.</t>
        </r>
      </text>
    </comment>
    <comment ref="J365" authorId="0" shapeId="0" xr:uid="{A927AC71-06F1-4DEB-A4DB-B51CC4DCA1DC}">
      <text>
        <r>
          <rPr>
            <b/>
            <sz val="9"/>
            <color indexed="81"/>
            <rFont val="Tahoma"/>
            <family val="2"/>
          </rPr>
          <t>Pay items should be scoped based on the approved RAP.</t>
        </r>
      </text>
    </comment>
    <comment ref="J366" authorId="0" shapeId="0" xr:uid="{F6B89495-6846-4299-AEF8-3D4095861E6F}">
      <text>
        <r>
          <rPr>
            <b/>
            <sz val="9"/>
            <color indexed="81"/>
            <rFont val="Tahoma"/>
            <family val="2"/>
          </rPr>
          <t>Pay items should be scoped based on the approved RAP.</t>
        </r>
      </text>
    </comment>
    <comment ref="J367" authorId="0" shapeId="0" xr:uid="{FE9CF53E-5789-4E6D-AEEC-F1358645ECA4}">
      <text>
        <r>
          <rPr>
            <b/>
            <sz val="9"/>
            <color indexed="81"/>
            <rFont val="Tahoma"/>
            <family val="2"/>
          </rPr>
          <t>Pay items should be scoped based on the approved RAP.</t>
        </r>
      </text>
    </comment>
    <comment ref="J368" authorId="0" shapeId="0" xr:uid="{744374B4-66E5-47C0-93BD-F2D452C12922}">
      <text>
        <r>
          <rPr>
            <b/>
            <sz val="9"/>
            <color indexed="81"/>
            <rFont val="Tahoma"/>
            <family val="2"/>
          </rPr>
          <t>Pay items should be scoped based on the approved RAP.</t>
        </r>
      </text>
    </comment>
    <comment ref="J369" authorId="0" shapeId="0" xr:uid="{A42A6262-D6EE-4F19-BD92-CAF0C54224BF}">
      <text>
        <r>
          <rPr>
            <b/>
            <sz val="9"/>
            <color indexed="81"/>
            <rFont val="Tahoma"/>
            <family val="2"/>
          </rPr>
          <t>Pay items should be scoped based on the approved RAP.</t>
        </r>
      </text>
    </comment>
    <comment ref="J370" authorId="0" shapeId="0" xr:uid="{D61A1C01-8550-4979-9040-2365B23BBB98}">
      <text>
        <r>
          <rPr>
            <b/>
            <sz val="9"/>
            <color indexed="81"/>
            <rFont val="Tahoma"/>
            <family val="2"/>
          </rPr>
          <t>Pay items should be scoped based on the approved RAP.</t>
        </r>
      </text>
    </comment>
    <comment ref="J371" authorId="0" shapeId="0" xr:uid="{7AF41248-FD0E-4FD0-B323-706ECBB622E5}">
      <text>
        <r>
          <rPr>
            <b/>
            <sz val="9"/>
            <color indexed="81"/>
            <rFont val="Tahoma"/>
            <family val="2"/>
          </rPr>
          <t>Pay items should be scoped based on the approved RAP.</t>
        </r>
      </text>
    </comment>
    <comment ref="J372" authorId="0" shapeId="0" xr:uid="{93EDE1E0-5E7E-443A-B05F-20B12EADFF0C}">
      <text>
        <r>
          <rPr>
            <b/>
            <sz val="9"/>
            <color indexed="81"/>
            <rFont val="Tahoma"/>
            <family val="2"/>
          </rPr>
          <t>Pay items should be scoped based on the approved RAP.</t>
        </r>
      </text>
    </comment>
    <comment ref="J373" authorId="0" shapeId="0" xr:uid="{FA836C2D-739B-4723-A235-07DE20C6ACE2}">
      <text>
        <r>
          <rPr>
            <b/>
            <sz val="9"/>
            <color indexed="81"/>
            <rFont val="Tahoma"/>
            <family val="2"/>
          </rPr>
          <t>Pay items should be scoped based on the approved RAP.</t>
        </r>
      </text>
    </comment>
    <comment ref="J374" authorId="0" shapeId="0" xr:uid="{855D7CCA-B064-44C4-ABA6-540B397179CB}">
      <text>
        <r>
          <rPr>
            <b/>
            <sz val="9"/>
            <color indexed="81"/>
            <rFont val="Tahoma"/>
            <family val="2"/>
          </rPr>
          <t>Pay items should be scoped based on the approved RAP.</t>
        </r>
      </text>
    </comment>
    <comment ref="J375" authorId="0" shapeId="0" xr:uid="{17B0ABC5-9259-4099-B6E8-70CC01CB6984}">
      <text>
        <r>
          <rPr>
            <b/>
            <sz val="9"/>
            <color indexed="81"/>
            <rFont val="Tahoma"/>
            <family val="2"/>
          </rPr>
          <t>Pay items should be scoped based on the approved RAP.</t>
        </r>
      </text>
    </comment>
    <comment ref="J376" authorId="0" shapeId="0" xr:uid="{5AFB1254-9FCA-4CA9-97C9-1B71D497BAF6}">
      <text>
        <r>
          <rPr>
            <b/>
            <sz val="9"/>
            <color indexed="81"/>
            <rFont val="Tahoma"/>
            <family val="2"/>
          </rPr>
          <t>Pay items should be scoped based on the approved RAP.</t>
        </r>
      </text>
    </comment>
    <comment ref="J427" authorId="0" shapeId="0" xr:uid="{5D9FC971-E5E5-4505-9D2C-730816BE7258}">
      <text>
        <r>
          <rPr>
            <b/>
            <sz val="9"/>
            <color indexed="81"/>
            <rFont val="Tahoma"/>
            <family val="2"/>
          </rPr>
          <t>Based on approved RAP. Requires on-site PE oversight.</t>
        </r>
      </text>
    </comment>
    <comment ref="J428" authorId="0" shapeId="0" xr:uid="{FF3AA04D-8659-48FC-B3E9-87D623FE7F4E}">
      <text>
        <r>
          <rPr>
            <b/>
            <sz val="9"/>
            <color indexed="81"/>
            <rFont val="Tahoma"/>
            <family val="2"/>
          </rPr>
          <t>Based on approved RAP. Requires on-site PE oversight.</t>
        </r>
      </text>
    </comment>
    <comment ref="J429" authorId="0" shapeId="0" xr:uid="{23D8AC48-94D7-4873-B8A1-6AD84E600E02}">
      <text>
        <r>
          <rPr>
            <b/>
            <sz val="9"/>
            <color indexed="81"/>
            <rFont val="Tahoma"/>
            <family val="2"/>
          </rPr>
          <t>One pay item per month. Does not require on-site oversight.</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Bayliss, Christopher J.</author>
  </authors>
  <commentList>
    <comment ref="I7" authorId="0" shapeId="0" xr:uid="{A241C5BA-24E6-4AD9-B812-53FE3E724980}">
      <text>
        <r>
          <rPr>
            <b/>
            <sz val="9"/>
            <color indexed="81"/>
            <rFont val="Tahoma"/>
            <family val="2"/>
          </rPr>
          <t>OFFICE ACTIVITIES</t>
        </r>
      </text>
    </comment>
    <comment ref="J7" authorId="0" shapeId="0" xr:uid="{69F68101-47A2-41E8-8A25-B668B7038C14}">
      <text>
        <r>
          <rPr>
            <b/>
            <sz val="9"/>
            <color indexed="81"/>
            <rFont val="Tahoma"/>
            <family val="2"/>
          </rPr>
          <t>SITE PREPARATION/ PRE-EXCAVATION SAMPLING
Baseline groundwater sampling for remediation products to be placed in excavation, additional soil sampling to define excavation area, well abandonment for monitor wells in excavation area.</t>
        </r>
      </text>
    </comment>
    <comment ref="K7" authorId="0" shapeId="0" xr:uid="{BAD8326F-9B8E-45B7-AD1F-D4C8A5F2B8AD}">
      <text>
        <r>
          <rPr>
            <b/>
            <sz val="9"/>
            <color indexed="81"/>
            <rFont val="Tahoma"/>
            <family val="2"/>
          </rPr>
          <t>SOURCE REMOVAL ACTIVITIES
Include soil sampling if confirmation soil samples are collected from excavation walls/floor.</t>
        </r>
      </text>
    </comment>
    <comment ref="I11" authorId="0" shapeId="0" xr:uid="{AF29ECB6-59CB-4008-A09B-380F526E2DD4}">
      <text>
        <r>
          <rPr>
            <b/>
            <sz val="9"/>
            <color indexed="81"/>
            <rFont val="Tahoma"/>
            <family val="2"/>
          </rPr>
          <t>Use this item for Direct Assign work scopes for continuing work.</t>
        </r>
      </text>
    </comment>
    <comment ref="J13" authorId="0" shapeId="0" xr:uid="{9FD5314B-FECF-4A23-8DD2-CE9870CA1351}">
      <text>
        <r>
          <rPr>
            <b/>
            <sz val="9"/>
            <color indexed="81"/>
            <rFont val="Tahoma"/>
            <family val="2"/>
          </rPr>
          <t>Typically used for installing monitor wells, unit rate with number of units equal to estimated/quoted costs.  A good default is $300.</t>
        </r>
      </text>
    </comment>
    <comment ref="J14" authorId="0" shapeId="0" xr:uid="{A6445F74-B586-4DAB-9C2C-630805508DA0}">
      <text>
        <r>
          <rPr>
            <b/>
            <sz val="9"/>
            <color indexed="81"/>
            <rFont val="Tahoma"/>
            <family val="2"/>
          </rPr>
          <t>Used for any off-site properties where work will be performed, or for ROW permits (permit fees should use pay item 1-4, and Maintenance of Traffic equipment should be included in pay item 2-5).</t>
        </r>
      </text>
    </comment>
    <comment ref="J16" authorId="0" shapeId="0" xr:uid="{40F253B6-EC75-4AB6-9DCA-CE24DBA45EA8}">
      <text>
        <r>
          <rPr>
            <b/>
            <sz val="9"/>
            <color indexed="81"/>
            <rFont val="Tahoma"/>
            <family val="2"/>
          </rPr>
          <t>This cell will be locked and automatically calculate from the reimbursable items.  Check to be sure it has a cost if you have reimbursable items.</t>
        </r>
      </text>
    </comment>
    <comment ref="K23" authorId="0" shapeId="0" xr:uid="{E35DB7E8-5A79-47A2-81B6-1C77DD76654D}">
      <text>
        <r>
          <rPr>
            <b/>
            <sz val="9"/>
            <color indexed="81"/>
            <rFont val="Tahoma"/>
            <family val="2"/>
          </rPr>
          <t>Used for any work performed in the right-of-way that requires maintenance of traffic (lane closure) equipment.</t>
        </r>
      </text>
    </comment>
    <comment ref="I25" authorId="0" shapeId="0" xr:uid="{D83BDAE7-9330-49AA-BD8A-3D097E0B4D26}">
      <text>
        <r>
          <rPr>
            <b/>
            <sz val="9"/>
            <color indexed="81"/>
            <rFont val="Tahoma"/>
            <family val="2"/>
          </rPr>
          <t>If a pre-drilling meeting is required, one mobilization for driller, one mobilization for ATC.</t>
        </r>
      </text>
    </comment>
    <comment ref="J25" authorId="0" shapeId="0" xr:uid="{861D06F0-A874-448A-9BEE-95A57B911E69}">
      <text>
        <r>
          <rPr>
            <b/>
            <sz val="9"/>
            <color indexed="81"/>
            <rFont val="Tahoma"/>
            <family val="2"/>
          </rPr>
          <t xml:space="preserve">Contractor is typically allowed one mobilization per week, unless they are performing two different tasks (well install and groundwater sampling), that are separated by at least a day.  One mobilization per vehicle (typically 1 vehicle). </t>
        </r>
      </text>
    </comment>
    <comment ref="K25" authorId="0" shapeId="0" xr:uid="{533ECF01-8334-4A56-B991-F5B42FDFBF68}">
      <text>
        <r>
          <rPr>
            <b/>
            <sz val="9"/>
            <color indexed="81"/>
            <rFont val="Tahoma"/>
            <family val="2"/>
          </rPr>
          <t xml:space="preserve">Contractor is typically allowed one mobilization per week, unless they are performing two different tasks (well install and groundwater sampling), that are separated by at least a day.  One mobilization per vehicle (typically 1 vehicle). </t>
        </r>
      </text>
    </comment>
    <comment ref="K26" authorId="0" shapeId="0" xr:uid="{B0AE2E3C-FB03-4070-9AF5-67BEFB6D7F45}">
      <text>
        <r>
          <rPr>
            <b/>
            <sz val="9"/>
            <color indexed="81"/>
            <rFont val="Tahoma"/>
            <family val="2"/>
          </rPr>
          <t>One mobilization per week for source removal.</t>
        </r>
      </text>
    </comment>
    <comment ref="K27" authorId="0" shapeId="0" xr:uid="{1913505B-3480-498F-AC3C-E5F9DFC47973}">
      <text>
        <r>
          <rPr>
            <b/>
            <sz val="9"/>
            <color indexed="81"/>
            <rFont val="Tahoma"/>
            <family val="2"/>
          </rPr>
          <t>One mobilization per week for source removal.</t>
        </r>
      </text>
    </comment>
    <comment ref="J28" authorId="0" shapeId="0" xr:uid="{E35EEB74-1D01-4092-B1D6-429EE109A3C3}">
      <text>
        <r>
          <rPr>
            <b/>
            <sz val="9"/>
            <color indexed="81"/>
            <rFont val="Tahoma"/>
            <family val="2"/>
          </rPr>
          <t>Mobilization for drilling is allowed once per week.</t>
        </r>
      </text>
    </comment>
    <comment ref="J29" authorId="0" shapeId="0" xr:uid="{1D5EAB91-2D8E-4918-827A-95AAD54C534A}">
      <text>
        <r>
          <rPr>
            <b/>
            <sz val="9"/>
            <color indexed="81"/>
            <rFont val="Tahoma"/>
            <family val="2"/>
          </rPr>
          <t>Mobilization for drilling is allowed once per week.</t>
        </r>
      </text>
    </comment>
    <comment ref="K30" authorId="0" shapeId="0" xr:uid="{53AE3D21-B8D6-442E-B270-10A255FDC076}">
      <text>
        <r>
          <rPr>
            <b/>
            <sz val="9"/>
            <color indexed="81"/>
            <rFont val="Tahoma"/>
            <family val="2"/>
          </rPr>
          <t xml:space="preserve">For excavation activities.  If equipment is kept on-site for multiple weeks, only one mobilization is authorized.
</t>
        </r>
      </text>
    </comment>
    <comment ref="K31" authorId="0" shapeId="0" xr:uid="{32865890-0CEE-412C-BC83-20E946E598A3}">
      <text>
        <r>
          <rPr>
            <b/>
            <sz val="9"/>
            <color indexed="81"/>
            <rFont val="Tahoma"/>
            <family val="2"/>
          </rPr>
          <t xml:space="preserve">For excavation activities.  If equipment is kept on-site for multiple weeks, only one mobilization is authorized.
</t>
        </r>
      </text>
    </comment>
    <comment ref="K32" authorId="0" shapeId="0" xr:uid="{0BEBDF54-E82A-417B-BE1B-7118972C3691}">
      <text>
        <r>
          <rPr>
            <b/>
            <sz val="9"/>
            <color indexed="81"/>
            <rFont val="Tahoma"/>
            <family val="2"/>
          </rPr>
          <t xml:space="preserve">For excavation activities.  If equipment is kept on-site for multiple weeks, only one mobilization is authorized.
</t>
        </r>
      </text>
    </comment>
    <comment ref="K33" authorId="0" shapeId="0" xr:uid="{FD905037-2B4F-46E5-AACC-0D80BF7A5B8C}">
      <text>
        <r>
          <rPr>
            <b/>
            <sz val="9"/>
            <color indexed="81"/>
            <rFont val="Tahoma"/>
            <family val="2"/>
          </rPr>
          <t xml:space="preserve">For excavation activities.  If equipment is kept on-site for multiple weeks, only one mobilization is authorized.
</t>
        </r>
      </text>
    </comment>
    <comment ref="K34" authorId="0" shapeId="0" xr:uid="{6FDD8E55-6593-42F1-B8C6-C5A9B06233F1}">
      <text>
        <r>
          <rPr>
            <b/>
            <sz val="9"/>
            <color indexed="81"/>
            <rFont val="Tahoma"/>
            <family val="2"/>
          </rPr>
          <t xml:space="preserve">For excavation activities.  If equipment is kept on-site for multiple weeks, only one mobilization is authorized.
</t>
        </r>
      </text>
    </comment>
    <comment ref="J36" authorId="0" shapeId="0" xr:uid="{35EF8FBD-3361-4365-8482-73763A3B5E71}">
      <text>
        <r>
          <rPr>
            <b/>
            <sz val="9"/>
            <color indexed="81"/>
            <rFont val="Tahoma"/>
            <family val="2"/>
          </rPr>
          <t>This pay item includes the total depth where soil sampling is performed and clearing the top of the borehole by hand (no additional hand augering item to clear the first five feet).  Costs are in addition to advancing the boring by HSA or sonic boring.  Costs for top footage sampled by hand are also included.</t>
        </r>
      </text>
    </comment>
    <comment ref="J37" authorId="0" shapeId="0" xr:uid="{B683CA27-5290-4D7A-81B7-1164C26B1419}">
      <text>
        <r>
          <rPr>
            <b/>
            <sz val="9"/>
            <color indexed="81"/>
            <rFont val="Tahoma"/>
            <family val="2"/>
          </rPr>
          <t>This pay item includes the total depth where soil sampling is performed and clearing the top of the borehole by hand (no additional hand augering item to clear the first five feet).  Costs are in addition to advancing the boring by HSA or sonic boring.  Costs for top footage sampled by hand are also included.</t>
        </r>
      </text>
    </comment>
    <comment ref="J38" authorId="0" shapeId="0" xr:uid="{BAB12110-8C1C-471F-A175-4E61527E10C1}">
      <text>
        <r>
          <rPr>
            <b/>
            <sz val="9"/>
            <color indexed="81"/>
            <rFont val="Tahoma"/>
            <family val="2"/>
          </rPr>
          <t>This pay item includes the total depth where soil sampling is performed and clearing the top of the borehole by hand (no additional hand augering item to clear the first five feet).  Costs are in addition to advancing the boring by HSA or sonic boring.  Costs for top footage sampled by hand are also included.</t>
        </r>
      </text>
    </comment>
    <comment ref="J39" authorId="0" shapeId="0" xr:uid="{DF55909F-0C2E-419E-99D8-8706601B8B57}">
      <text>
        <r>
          <rPr>
            <b/>
            <sz val="9"/>
            <color indexed="81"/>
            <rFont val="Tahoma"/>
            <family val="2"/>
          </rPr>
          <t>This pay item includes the total depth where soil sampling is performed and clearing the top of the borehole by hand (no additional hand augering item to clear the first five feet).  Costs are in addition to advancing the boring by HSA or sonic boring.  Costs for top footage sampled by hand are also included.</t>
        </r>
      </text>
    </comment>
    <comment ref="J40" authorId="0" shapeId="0" xr:uid="{FD25AE1E-B2C9-4678-828A-8690ECE65485}">
      <text>
        <r>
          <rPr>
            <b/>
            <sz val="9"/>
            <color indexed="81"/>
            <rFont val="Tahoma"/>
            <family val="2"/>
          </rPr>
          <t>Used if the depth of the soil boring 10 feet BLS or less.  If hand auger is required for depths greater than 10 feet BLS, a section 21 quote is required.</t>
        </r>
      </text>
    </comment>
    <comment ref="J41" authorId="0" shapeId="0" xr:uid="{01CB614A-DC1D-40C4-8132-C3D19481533D}">
      <text>
        <r>
          <rPr>
            <b/>
            <sz val="9"/>
            <color indexed="81"/>
            <rFont val="Tahoma"/>
            <family val="2"/>
          </rPr>
          <t>A full day is defined here as 10 hours. The default expectation is to achieve a minimum of 140-190 feet of probe rod advancement per day unless exceptions based on project specific conditions are approved in advance by the Petroleum Restoration Program Site Manager.
The item is not prorated, but they cannot do a half day of work on two seperate days and claim two days of DPT.
Includes groundwater sampling and using an HSA attachment to advance boreholes for monitoring wells with a combo rig.</t>
        </r>
      </text>
    </comment>
    <comment ref="J43" authorId="0" shapeId="0" xr:uid="{4581BA70-AE84-44D3-B0E2-4EFEA50841FF}">
      <text>
        <r>
          <rPr>
            <b/>
            <sz val="9"/>
            <color indexed="81"/>
            <rFont val="Tahoma"/>
            <family val="2"/>
          </rPr>
          <t>Typically used for mud rotary or hollow stem auger drilling.</t>
        </r>
      </text>
    </comment>
    <comment ref="J44" authorId="0" shapeId="0" xr:uid="{D76CF5D2-0E8B-40D3-B5E1-843B28DDAC5A}">
      <text>
        <r>
          <rPr>
            <b/>
            <sz val="9"/>
            <color indexed="81"/>
            <rFont val="Tahoma"/>
            <family val="2"/>
          </rPr>
          <t>Typically used for mud rotary or hollow stem auger drilling.</t>
        </r>
      </text>
    </comment>
    <comment ref="J45" authorId="0" shapeId="0" xr:uid="{EC8E6A4E-ED44-4157-9AA5-9746D4F186E5}">
      <text>
        <r>
          <rPr>
            <b/>
            <sz val="9"/>
            <color indexed="81"/>
            <rFont val="Tahoma"/>
            <family val="2"/>
          </rPr>
          <t>Typically used for mud rotary or hollow stem auger drilling.</t>
        </r>
      </text>
    </comment>
    <comment ref="J46" authorId="0" shapeId="0" xr:uid="{1EEB6480-DC23-4BD9-A144-4B1C678545C6}">
      <text>
        <r>
          <rPr>
            <b/>
            <sz val="9"/>
            <color indexed="81"/>
            <rFont val="Tahoma"/>
            <family val="2"/>
          </rPr>
          <t>Used to install 2-inch diameter wells (typically 8-inch outer diameter augers).</t>
        </r>
      </text>
    </comment>
    <comment ref="J47" authorId="0" shapeId="0" xr:uid="{69C805E8-F702-41DB-B03D-CD853A6E5062}">
      <text>
        <r>
          <rPr>
            <b/>
            <sz val="9"/>
            <color indexed="81"/>
            <rFont val="Tahoma"/>
            <family val="2"/>
          </rPr>
          <t>Used to install 2-inch diameter wells (typically 8-inch outer diameter augers).</t>
        </r>
      </text>
    </comment>
    <comment ref="J48" authorId="0" shapeId="0" xr:uid="{7300ECA2-15F2-448C-999E-21C44A9321FF}">
      <text>
        <r>
          <rPr>
            <b/>
            <sz val="9"/>
            <color indexed="81"/>
            <rFont val="Tahoma"/>
            <family val="2"/>
          </rPr>
          <t>Used to install 2-inch diameter wells (typically 8-inch outer diameter augers).</t>
        </r>
      </text>
    </comment>
    <comment ref="J49" authorId="0" shapeId="0" xr:uid="{665EB6BE-12D1-4E63-AC33-7A73D7749946}">
      <text>
        <r>
          <rPr>
            <b/>
            <sz val="9"/>
            <color indexed="81"/>
            <rFont val="Tahoma"/>
            <family val="2"/>
          </rPr>
          <t>Used to install 4-inch and larger wells (typically 12-inch outer diameter augers).</t>
        </r>
      </text>
    </comment>
    <comment ref="J50" authorId="0" shapeId="0" xr:uid="{8CCBA393-ACD3-4555-81EC-63CD48FBB496}">
      <text>
        <r>
          <rPr>
            <b/>
            <sz val="9"/>
            <color indexed="81"/>
            <rFont val="Tahoma"/>
            <family val="2"/>
          </rPr>
          <t>Used to install 4-inch and larger wells (typically 12-inch outer diameter augers).</t>
        </r>
      </text>
    </comment>
    <comment ref="J51" authorId="0" shapeId="0" xr:uid="{3BE29817-CFC2-4DF8-9C9F-68E29DC97BE6}">
      <text>
        <r>
          <rPr>
            <b/>
            <sz val="9"/>
            <color indexed="81"/>
            <rFont val="Tahoma"/>
            <family val="2"/>
          </rPr>
          <t>Used to install 4-inch and larger wells (typically 12-inch outer diameter augers).</t>
        </r>
      </text>
    </comment>
    <comment ref="J52" authorId="0" shapeId="0" xr:uid="{E1E3CA58-E050-4D77-ABEC-B6A8862645FB}">
      <text>
        <r>
          <rPr>
            <b/>
            <sz val="9"/>
            <color indexed="81"/>
            <rFont val="Tahoma"/>
            <family val="2"/>
          </rPr>
          <t>Typically used to install 2-inch diameter monitoring wells.</t>
        </r>
      </text>
    </comment>
    <comment ref="J53" authorId="0" shapeId="0" xr:uid="{CC03F86C-73BF-4058-8907-62AD6FE4A982}">
      <text>
        <r>
          <rPr>
            <b/>
            <sz val="9"/>
            <color indexed="81"/>
            <rFont val="Tahoma"/>
            <family val="2"/>
          </rPr>
          <t>Typically used to install 2-inch diameter monitoring wells.</t>
        </r>
      </text>
    </comment>
    <comment ref="J54" authorId="0" shapeId="0" xr:uid="{32D3CF3D-1052-4D99-BCC2-4582C2D70694}">
      <text>
        <r>
          <rPr>
            <b/>
            <sz val="9"/>
            <color indexed="81"/>
            <rFont val="Tahoma"/>
            <family val="2"/>
          </rPr>
          <t>Typically used to install 2-inch diameter monitoring wells.</t>
        </r>
      </text>
    </comment>
    <comment ref="J55" authorId="0" shapeId="0" xr:uid="{548FBC58-E481-4B62-8E19-F2A9467D346D}">
      <text>
        <r>
          <rPr>
            <b/>
            <sz val="9"/>
            <color indexed="81"/>
            <rFont val="Tahoma"/>
            <family val="2"/>
          </rPr>
          <t>Typically used to install 2” diameter wells, 4” diameter wells and temporary outer casing for a 2” diameter well</t>
        </r>
      </text>
    </comment>
    <comment ref="J56" authorId="0" shapeId="0" xr:uid="{EAEB772C-9450-491C-9472-05BDE02F413B}">
      <text>
        <r>
          <rPr>
            <b/>
            <sz val="9"/>
            <color indexed="81"/>
            <rFont val="Tahoma"/>
            <family val="2"/>
          </rPr>
          <t>Typically used to install 2” diameter wells, 4” diameter wells and temporary outer casing for a 2” diameter well</t>
        </r>
      </text>
    </comment>
    <comment ref="J57" authorId="0" shapeId="0" xr:uid="{C5C48F81-D901-4A30-B739-4E9316CD67FC}">
      <text>
        <r>
          <rPr>
            <b/>
            <sz val="9"/>
            <color indexed="81"/>
            <rFont val="Tahoma"/>
            <family val="2"/>
          </rPr>
          <t>Typically used to install 2” diameter wells, 4” diameter wells and temporary outer casing for a 2” diameter well</t>
        </r>
      </text>
    </comment>
    <comment ref="J58" authorId="0" shapeId="0" xr:uid="{6468E836-6917-4D48-9450-17F7C776AE7A}">
      <text>
        <r>
          <rPr>
            <b/>
            <sz val="9"/>
            <color indexed="81"/>
            <rFont val="Tahoma"/>
            <family val="2"/>
          </rPr>
          <t>Typically used to install a 6-inch diameter well, for temporary outer casing on a 4-inch deep well, or if a second temporary outer casing is required.</t>
        </r>
      </text>
    </comment>
    <comment ref="J59" authorId="0" shapeId="0" xr:uid="{8A6CB222-D371-4DD7-9623-18ABBC9D984D}">
      <text>
        <r>
          <rPr>
            <b/>
            <sz val="9"/>
            <color indexed="81"/>
            <rFont val="Tahoma"/>
            <family val="2"/>
          </rPr>
          <t>Typically used to install a 6-inch diameter well, for temporary outer casing on a 4-inch deep well, or if a second temporary outer casing is required.</t>
        </r>
      </text>
    </comment>
    <comment ref="J60" authorId="0" shapeId="0" xr:uid="{8008EB24-BF38-4114-925E-200413BA779A}">
      <text>
        <r>
          <rPr>
            <b/>
            <sz val="9"/>
            <color indexed="81"/>
            <rFont val="Tahoma"/>
            <family val="2"/>
          </rPr>
          <t>Typically used to install a 6-inch diameter well, for temporary outer casing on a 4-inch deep well, or if a second temporary outer casing is required.</t>
        </r>
      </text>
    </comment>
    <comment ref="J62" authorId="0" shapeId="0" xr:uid="{D158FB58-15B7-4D25-91DA-CF01971CC4D5}">
      <text>
        <r>
          <rPr>
            <b/>
            <sz val="9"/>
            <color indexed="81"/>
            <rFont val="Tahoma"/>
            <family val="2"/>
          </rPr>
          <t xml:space="preserve">Well installation items based on well diameter.  This is in addition to the boring items in Section 4.  Well installation includes the standard 8-inch and 12-inch manholes and concrete well pad.
</t>
        </r>
      </text>
    </comment>
    <comment ref="J63" authorId="0" shapeId="0" xr:uid="{DF0017AE-C7DA-4C04-9FD5-8D2FB596AC6B}">
      <text>
        <r>
          <rPr>
            <b/>
            <sz val="9"/>
            <color indexed="81"/>
            <rFont val="Tahoma"/>
            <family val="2"/>
          </rPr>
          <t xml:space="preserve">Well installation items based on well diameter.  This is in addition to the boring items in Section 4.  Well installation includes the standard 8-inch and 12-inch manholes and concrete well pad.
</t>
        </r>
      </text>
    </comment>
    <comment ref="J65" authorId="0" shapeId="0" xr:uid="{6B4494A8-E5A7-4326-8E40-BFCB25E48E25}">
      <text>
        <r>
          <rPr>
            <b/>
            <sz val="9"/>
            <color indexed="81"/>
            <rFont val="Tahoma"/>
            <family val="2"/>
          </rPr>
          <t xml:space="preserve">Well installation items based on well diameter.  This is in addition to the boring items in Section 4.  Well installation includes the standard 8-inch and 12-inch manholes and concrete well pad.
</t>
        </r>
      </text>
    </comment>
    <comment ref="J67" authorId="0" shapeId="0" xr:uid="{C72954E1-9FCC-48F3-86B3-844E926D1B58}">
      <text>
        <r>
          <rPr>
            <b/>
            <sz val="9"/>
            <color indexed="81"/>
            <rFont val="Tahoma"/>
            <family val="2"/>
          </rPr>
          <t xml:space="preserve">Well installation items based on well diameter.  This is in addition to the boring items in Section 4.  Well installation includes the standard 8-inch and 12-inch manholes and concrete well pad.
</t>
        </r>
      </text>
    </comment>
    <comment ref="J68" authorId="0" shapeId="0" xr:uid="{D1A580CB-8AA5-4C56-BBC3-C6FB2DD089B7}">
      <text>
        <r>
          <rPr>
            <b/>
            <sz val="9"/>
            <color indexed="81"/>
            <rFont val="Tahoma"/>
            <family val="2"/>
          </rPr>
          <t xml:space="preserve">Well installation items based on well diameter.  This is in addition to the boring items in Section 4.  Well installation includes the standard 8-inch and 12-inch manholes and concrete well pad.
</t>
        </r>
      </text>
    </comment>
    <comment ref="J69" authorId="0" shapeId="0" xr:uid="{BBBC1B0A-22CD-4283-9775-764A965F21A6}">
      <text>
        <r>
          <rPr>
            <b/>
            <sz val="9"/>
            <color indexed="81"/>
            <rFont val="Tahoma"/>
            <family val="2"/>
          </rPr>
          <t xml:space="preserve">Well installation items based on well diameter.  This is in addition to the boring items in Section 4.  Well installation includes the standard 8-inch and 12-inch manholes and concrete well pad.
</t>
        </r>
      </text>
    </comment>
    <comment ref="J70" authorId="0" shapeId="0" xr:uid="{8EA3A5E4-5CED-4475-A309-20ADE8AA2206}">
      <text>
        <r>
          <rPr>
            <b/>
            <sz val="9"/>
            <color indexed="81"/>
            <rFont val="Tahoma"/>
            <family val="2"/>
          </rPr>
          <t xml:space="preserve">Well installation items based on well diameter.  This is in addition to the boring items in Section 4.  Well installation includes the standard 8-inch and 12-inch manholes and concrete well pad.
</t>
        </r>
      </text>
    </comment>
    <comment ref="J71" authorId="0" shapeId="0" xr:uid="{8968CA35-53CE-4753-AEAD-2F04B019A63A}">
      <text>
        <r>
          <rPr>
            <b/>
            <sz val="9"/>
            <color indexed="81"/>
            <rFont val="Tahoma"/>
            <family val="2"/>
          </rPr>
          <t xml:space="preserve">Well installation items based on well diameter.  This is in addition to the boring items in Section 4.  Well installation includes the standard 8-inch and 12-inch manholes and concrete well pad.
</t>
        </r>
      </text>
    </comment>
    <comment ref="J72" authorId="0" shapeId="0" xr:uid="{E0E7AEAF-A512-4F83-BC75-8A0F58C8BFBB}">
      <text>
        <r>
          <rPr>
            <b/>
            <sz val="9"/>
            <color indexed="81"/>
            <rFont val="Tahoma"/>
            <family val="2"/>
          </rPr>
          <t xml:space="preserve">Well installation items based on well diameter.  This is in addition to the boring items in Section 4.  Well installation includes the standard 8-inch and 12-inch manholes and concrete well pad.
</t>
        </r>
      </text>
    </comment>
    <comment ref="J73" authorId="0" shapeId="0" xr:uid="{7FF69D04-5946-4614-ABD4-4231A3BEC9D4}">
      <text>
        <r>
          <rPr>
            <b/>
            <sz val="9"/>
            <color indexed="81"/>
            <rFont val="Tahoma"/>
            <family val="2"/>
          </rPr>
          <t>Check with your professional before using well screen &gt;20 feet.</t>
        </r>
      </text>
    </comment>
    <comment ref="J74" authorId="0" shapeId="0" xr:uid="{7070BDDB-73D4-4717-808E-C52C77A1E049}">
      <text>
        <r>
          <rPr>
            <b/>
            <sz val="9"/>
            <color indexed="81"/>
            <rFont val="Tahoma"/>
            <family val="2"/>
          </rPr>
          <t>Check with your professional before using well screen &gt;20 feet.</t>
        </r>
      </text>
    </comment>
    <comment ref="J75" authorId="0" shapeId="0" xr:uid="{47C1F5AE-3225-478B-97F6-445D8E28F663}">
      <text>
        <r>
          <rPr>
            <b/>
            <sz val="9"/>
            <color indexed="81"/>
            <rFont val="Tahoma"/>
            <family val="2"/>
          </rPr>
          <t>Check with your professional before using well screen &gt;20 feet.</t>
        </r>
      </text>
    </comment>
    <comment ref="J76" authorId="0" shapeId="0" xr:uid="{EE7F5F8C-0E4E-48D1-B214-A849691D49AC}">
      <text>
        <r>
          <rPr>
            <b/>
            <sz val="9"/>
            <color indexed="81"/>
            <rFont val="Tahoma"/>
            <family val="2"/>
          </rPr>
          <t>Check with your professional before using well screen &gt;20 feet.</t>
        </r>
      </text>
    </comment>
    <comment ref="J77" authorId="0" shapeId="0" xr:uid="{981EDF23-ADF1-4D0A-8320-A3C695BB0FF0}">
      <text>
        <r>
          <rPr>
            <b/>
            <sz val="9"/>
            <color indexed="81"/>
            <rFont val="Tahoma"/>
            <family val="2"/>
          </rPr>
          <t>Only used for stick-up wells and pads (area prone to surface flooding, or with dense vegetation).</t>
        </r>
      </text>
    </comment>
    <comment ref="J80" authorId="0" shapeId="0" xr:uid="{9AE1B809-D44E-4A41-840B-EA4D9F9F2379}">
      <text>
        <r>
          <rPr>
            <b/>
            <sz val="9"/>
            <color indexed="81"/>
            <rFont val="Tahoma"/>
            <family val="2"/>
          </rPr>
          <t xml:space="preserve">Used if an existing well is silted up or required overpurging.
</t>
        </r>
      </text>
    </comment>
    <comment ref="J83" authorId="0" shapeId="0" xr:uid="{1B889AAF-272F-44BC-A2D2-115079C0C2D4}">
      <text>
        <r>
          <rPr>
            <b/>
            <sz val="9"/>
            <color indexed="81"/>
            <rFont val="Tahoma"/>
            <family val="2"/>
          </rPr>
          <t>Used for pre-pack monitor wells, if a well needs to be installed with DPT due to access restrictions.</t>
        </r>
      </text>
    </comment>
    <comment ref="J85" authorId="0" shapeId="0" xr:uid="{F2D93BC0-C049-4236-8E94-1AC88680FFC9}">
      <text>
        <r>
          <rPr>
            <b/>
            <sz val="9"/>
            <color indexed="81"/>
            <rFont val="Tahoma"/>
            <family val="2"/>
          </rPr>
          <t xml:space="preserve">Use for grouting the monitoring wells to the surface and removing the well pads and manholes.
</t>
        </r>
      </text>
    </comment>
    <comment ref="J86" authorId="0" shapeId="0" xr:uid="{C0AB7157-6A50-489B-8EB4-90C13C8929CC}">
      <text>
        <r>
          <rPr>
            <b/>
            <sz val="9"/>
            <color indexed="81"/>
            <rFont val="Tahoma"/>
            <family val="2"/>
          </rPr>
          <t xml:space="preserve">Use for grouting the monitoring wells to the surface and removing the well pads and manholes.
</t>
        </r>
      </text>
    </comment>
    <comment ref="J87" authorId="0" shapeId="0" xr:uid="{E63EF4B8-3673-4A34-80ED-458EF1A518CA}">
      <text>
        <r>
          <rPr>
            <b/>
            <sz val="9"/>
            <color indexed="81"/>
            <rFont val="Tahoma"/>
            <family val="2"/>
          </rPr>
          <t xml:space="preserve">Use for grouting the monitoring wells to the surface and removing the well pads and manholes.
</t>
        </r>
      </text>
    </comment>
    <comment ref="J88" authorId="0" shapeId="0" xr:uid="{509130D6-4418-4A01-AD9B-06E721F48280}">
      <text>
        <r>
          <rPr>
            <b/>
            <sz val="9"/>
            <color indexed="81"/>
            <rFont val="Tahoma"/>
            <family val="2"/>
          </rPr>
          <t xml:space="preserve">Use for grouting the monitoring wells to the surface and removing the well pads and manholes.
</t>
        </r>
      </text>
    </comment>
    <comment ref="J89" authorId="0" shapeId="0" xr:uid="{44B50ACE-05CD-4907-ABFF-233E305EF9CC}">
      <text>
        <r>
          <rPr>
            <b/>
            <sz val="9"/>
            <color indexed="81"/>
            <rFont val="Tahoma"/>
            <family val="2"/>
          </rPr>
          <t>Only used if you are removing the 2-foot/4-foot square vaults (typically used for injection wells or other treatment wells with piping/fittings at the wellhead).  Not for standard manholes.</t>
        </r>
      </text>
    </comment>
    <comment ref="J90" authorId="0" shapeId="0" xr:uid="{875503C8-C1F8-4833-B969-9F2B88F72E9E}">
      <text>
        <r>
          <rPr>
            <b/>
            <sz val="9"/>
            <color indexed="81"/>
            <rFont val="Tahoma"/>
            <family val="2"/>
          </rPr>
          <t>Only used if you are removing the 2-foot/4-foot square vaults (typically used for injection wells or other treatment wells with piping/fittings at the wellhead).  Not for standard manholes.</t>
        </r>
      </text>
    </comment>
    <comment ref="J91" authorId="0" shapeId="0" xr:uid="{7806AD91-A3A5-4D4E-B19F-E56018F87F61}">
      <text>
        <r>
          <rPr>
            <b/>
            <sz val="9"/>
            <color indexed="81"/>
            <rFont val="Tahoma"/>
            <family val="2"/>
          </rPr>
          <t>Used for removal and disposal of well pad and manhole, and restoration of surface cover to match surrounding conditions, without well abandonment.</t>
        </r>
      </text>
    </comment>
    <comment ref="J92" authorId="0" shapeId="0" xr:uid="{AA372CD3-42DA-4CB4-B717-1CA82A06259D}">
      <text>
        <r>
          <rPr>
            <b/>
            <sz val="9"/>
            <color indexed="81"/>
            <rFont val="Tahoma"/>
            <family val="2"/>
          </rPr>
          <t>BASELINE SAMPLING</t>
        </r>
      </text>
    </comment>
    <comment ref="J93" authorId="0" shapeId="0" xr:uid="{049E6E49-639F-419F-953A-00AA3D1156C0}">
      <text>
        <r>
          <rPr>
            <b/>
            <sz val="9"/>
            <color indexed="81"/>
            <rFont val="Tahoma"/>
            <family val="2"/>
          </rPr>
          <t>Used for Monitor Well Sampling.</t>
        </r>
      </text>
    </comment>
    <comment ref="J94" authorId="0" shapeId="0" xr:uid="{C21D7E49-EA36-49FB-9CEC-D25BD02CF79B}">
      <text>
        <r>
          <rPr>
            <b/>
            <sz val="9"/>
            <color indexed="81"/>
            <rFont val="Tahoma"/>
            <family val="2"/>
          </rPr>
          <t>Used for Monitor Well Sampling.</t>
        </r>
      </text>
    </comment>
    <comment ref="J95" authorId="0" shapeId="0" xr:uid="{86CCADF0-753B-4391-A688-F88DAD4A4E81}">
      <text>
        <r>
          <rPr>
            <b/>
            <sz val="9"/>
            <color indexed="81"/>
            <rFont val="Tahoma"/>
            <family val="2"/>
          </rPr>
          <t>Used for sampling potable/irrigation wells.</t>
        </r>
      </text>
    </comment>
    <comment ref="J96" authorId="0" shapeId="0" xr:uid="{FF6D0C6E-B088-4DF1-B06E-0638FAB94F6A}">
      <text>
        <r>
          <rPr>
            <b/>
            <sz val="9"/>
            <color indexed="81"/>
            <rFont val="Tahoma"/>
            <family val="2"/>
          </rPr>
          <t xml:space="preserve">Other Water Sampling - surface water, tap water, remediation system influent/effluent
</t>
        </r>
      </text>
    </comment>
    <comment ref="J98" authorId="0" shapeId="0" xr:uid="{1163DE3A-4B09-4DA2-AD8E-EFADF3CBE905}">
      <text>
        <r>
          <rPr>
            <b/>
            <sz val="9"/>
            <color indexed="81"/>
            <rFont val="Tahoma"/>
            <family val="2"/>
          </rPr>
          <t xml:space="preserve">Used for collection of soil/sediment samples. One unit allowed per sample analysis suite, unless SPLP is proposed, then add pay item 7-14. </t>
        </r>
      </text>
    </comment>
    <comment ref="K98" authorId="0" shapeId="0" xr:uid="{93AAA963-1E5E-4218-9887-91CB02691671}">
      <text>
        <r>
          <rPr>
            <b/>
            <sz val="9"/>
            <color indexed="81"/>
            <rFont val="Tahoma"/>
            <family val="2"/>
          </rPr>
          <t xml:space="preserve">Used for collection of soil/sediment samples. One unit allowed per sample analysis suite, unless SPLP is proposed, then add pay item 7-14. </t>
        </r>
      </text>
    </comment>
    <comment ref="J99" authorId="0" shapeId="0" xr:uid="{939064BB-85FF-41B2-B1AA-FF7BE61C186C}">
      <text>
        <r>
          <rPr>
            <b/>
            <sz val="9"/>
            <color indexed="81"/>
            <rFont val="Tahoma"/>
            <family val="2"/>
          </rPr>
          <t>Only used to gauge depth to water/product for wells you are not sampling.  Monitoring well sampling includes gauging depth to water.  If wells have a history of being dry or having submerged well screens, you can include additional gauging items in case wells cannot be sampled and can only be gauged.  This will prevent the need for a change order later.</t>
        </r>
      </text>
    </comment>
    <comment ref="J103" authorId="0" shapeId="0" xr:uid="{2058366D-A5C2-45C7-B83F-599CB603E068}">
      <text>
        <r>
          <rPr>
            <b/>
            <sz val="9"/>
            <color indexed="81"/>
            <rFont val="Tahoma"/>
            <family val="2"/>
          </rPr>
          <t xml:space="preserve">For preparation and submittal of ADaPT files.  Allowable once per sampling event.
</t>
        </r>
      </text>
    </comment>
    <comment ref="K103" authorId="0" shapeId="0" xr:uid="{5EBC94F8-DF99-4377-8701-F3907A47C3C9}">
      <text>
        <r>
          <rPr>
            <b/>
            <sz val="9"/>
            <color indexed="81"/>
            <rFont val="Tahoma"/>
            <family val="2"/>
          </rPr>
          <t xml:space="preserve">For preparation and submittal of ADaPT files.  Allowable once per sampling event.
</t>
        </r>
      </text>
    </comment>
    <comment ref="J106" authorId="0" shapeId="0" xr:uid="{CB6542DE-9A6F-49CF-9D44-B142DEDF7A77}">
      <text>
        <r>
          <rPr>
            <b/>
            <sz val="9"/>
            <color indexed="81"/>
            <rFont val="Tahoma"/>
            <family val="2"/>
          </rPr>
          <t>Use for all BTEX/MTBE SPLP samples collected.  Pay item is invoiced regardless of the actual analytical samples processed.  Encore sampling is not required for PAHs or TRPH (but may used for TRPH per guidance).</t>
        </r>
      </text>
    </comment>
    <comment ref="J108" authorId="0" shapeId="0" xr:uid="{B8088570-4419-48FC-BC01-5028F7A2CE3A}">
      <text>
        <r>
          <rPr>
            <b/>
            <sz val="9"/>
            <color indexed="81"/>
            <rFont val="Tahoma"/>
            <family val="2"/>
          </rPr>
          <t>Make sure the method you select matches what is required in the Scope of Work.  If the analysis you need is not in this section, list in Section 21.  A quote from the laboratory will be needed for rates in Section 21.</t>
        </r>
      </text>
    </comment>
    <comment ref="K108" authorId="0" shapeId="0" xr:uid="{8D28A9B1-A71A-4398-A2C9-81E3EA88E00D}">
      <text>
        <r>
          <rPr>
            <b/>
            <sz val="9"/>
            <color indexed="81"/>
            <rFont val="Tahoma"/>
            <family val="2"/>
          </rPr>
          <t>Make sure the method you select matches what is required in the Scope of Work.  If the analysis you need is not in this section, list in Section 21.  A quote from the laboratory will be needed for rates in Section 21.</t>
        </r>
      </text>
    </comment>
    <comment ref="J109" authorId="0" shapeId="0" xr:uid="{7D7CDF07-A74C-4631-9FE0-5B4C43645CD7}">
      <text>
        <r>
          <rPr>
            <b/>
            <sz val="9"/>
            <color indexed="81"/>
            <rFont val="Tahoma"/>
            <family val="2"/>
          </rPr>
          <t>Make sure the method you select matches what is required in the Scope of Work.  If the analysis you need is not in this section, list in Section 21.  A quote from the laboratory will be needed for rates in Section 21.</t>
        </r>
      </text>
    </comment>
    <comment ref="K109" authorId="0" shapeId="0" xr:uid="{D90C0153-BCDD-47F4-BCC1-ABE5F7B20940}">
      <text>
        <r>
          <rPr>
            <b/>
            <sz val="9"/>
            <color indexed="81"/>
            <rFont val="Tahoma"/>
            <family val="2"/>
          </rPr>
          <t>Make sure the method you select matches what is required in the Scope of Work.  If the analysis you need is not in this section, list in Section 21.  A quote from the laboratory will be needed for rates in Section 21.</t>
        </r>
      </text>
    </comment>
    <comment ref="J110" authorId="0" shapeId="0" xr:uid="{586F11B4-81ED-43EA-B613-634060D2AEC1}">
      <text>
        <r>
          <rPr>
            <b/>
            <sz val="9"/>
            <color indexed="81"/>
            <rFont val="Tahoma"/>
            <family val="2"/>
          </rPr>
          <t>Make sure the method you select matches what is required in the Scope of Work.  If the analysis you need is not in this section, list in Section 21.  A quote from the laboratory will be needed for rates in Section 21.</t>
        </r>
      </text>
    </comment>
    <comment ref="K110" authorId="0" shapeId="0" xr:uid="{96F26768-BDAB-46DA-903A-E1C9C3606D2C}">
      <text>
        <r>
          <rPr>
            <b/>
            <sz val="9"/>
            <color indexed="81"/>
            <rFont val="Tahoma"/>
            <family val="2"/>
          </rPr>
          <t>Make sure the method you select matches what is required in the Scope of Work.  If the analysis you need is not in this section, list in Section 21.  A quote from the laboratory will be needed for rates in Section 21.</t>
        </r>
      </text>
    </comment>
    <comment ref="J111" authorId="0" shapeId="0" xr:uid="{E9B26FA0-AD8B-417D-9EDE-D92E4355C5B1}">
      <text>
        <r>
          <rPr>
            <b/>
            <sz val="9"/>
            <color indexed="81"/>
            <rFont val="Tahoma"/>
            <family val="2"/>
          </rPr>
          <t>Make sure the method you select matches what is required in the Scope of Work.  If the analysis you need is not in this section, list in Section 21.  A quote from the laboratory will be needed for rates in Section 21.</t>
        </r>
      </text>
    </comment>
    <comment ref="K111" authorId="0" shapeId="0" xr:uid="{2D875F11-0EF8-4513-BBC1-F789D9E47367}">
      <text>
        <r>
          <rPr>
            <b/>
            <sz val="9"/>
            <color indexed="81"/>
            <rFont val="Tahoma"/>
            <family val="2"/>
          </rPr>
          <t>Make sure the method you select matches what is required in the Scope of Work.  If the analysis you need is not in this section, list in Section 21.  A quote from the laboratory will be needed for rates in Section 21.</t>
        </r>
      </text>
    </comment>
    <comment ref="J112" authorId="0" shapeId="0" xr:uid="{84B8D36C-5696-4979-90F5-01C9B2FCE149}">
      <text>
        <r>
          <rPr>
            <b/>
            <sz val="9"/>
            <color indexed="81"/>
            <rFont val="Tahoma"/>
            <family val="2"/>
          </rPr>
          <t>Make sure the method you select matches what is required in the Scope of Work.  If the analysis you need is not in this section, list in Section 21.  A quote from the laboratory will be needed for rates in Section 21.</t>
        </r>
      </text>
    </comment>
    <comment ref="K112" authorId="0" shapeId="0" xr:uid="{93BC1131-D7F1-408C-9504-6669EF0E5687}">
      <text>
        <r>
          <rPr>
            <b/>
            <sz val="9"/>
            <color indexed="81"/>
            <rFont val="Tahoma"/>
            <family val="2"/>
          </rPr>
          <t>Make sure the method you select matches what is required in the Scope of Work.  If the analysis you need is not in this section, list in Section 21.  A quote from the laboratory will be needed for rates in Section 21.</t>
        </r>
      </text>
    </comment>
    <comment ref="J113" authorId="0" shapeId="0" xr:uid="{5F43796D-7F39-400C-ACEC-A2790317B42B}">
      <text>
        <r>
          <rPr>
            <b/>
            <sz val="9"/>
            <color indexed="81"/>
            <rFont val="Tahoma"/>
            <family val="2"/>
          </rPr>
          <t>Make sure the method you select matches what is required in the Scope of Work.  If the analysis you need is not in this section, list in Section 21.  A quote from the laboratory will be needed for rates in Section 21.</t>
        </r>
      </text>
    </comment>
    <comment ref="K113" authorId="0" shapeId="0" xr:uid="{FD69D3AF-2672-489A-A8C2-DCD7D4E18100}">
      <text>
        <r>
          <rPr>
            <b/>
            <sz val="9"/>
            <color indexed="81"/>
            <rFont val="Tahoma"/>
            <family val="2"/>
          </rPr>
          <t>Make sure the method you select matches what is required in the Scope of Work.  If the analysis you need is not in this section, list in Section 21.  A quote from the laboratory will be needed for rates in Section 21.</t>
        </r>
      </text>
    </comment>
    <comment ref="J114" authorId="0" shapeId="0" xr:uid="{6E8761C3-A07E-45CA-AED3-1D1AFA35DC84}">
      <text>
        <r>
          <rPr>
            <b/>
            <sz val="9"/>
            <color indexed="81"/>
            <rFont val="Tahoma"/>
            <family val="2"/>
          </rPr>
          <t>Make sure the method you select matches what is required in the Scope of Work.  If the analysis you need is not in this section, list in Section 21.  A quote from the laboratory will be needed for rates in Section 21.</t>
        </r>
      </text>
    </comment>
    <comment ref="K114" authorId="0" shapeId="0" xr:uid="{112D524F-935D-4639-918E-5A17783AF111}">
      <text>
        <r>
          <rPr>
            <b/>
            <sz val="9"/>
            <color indexed="81"/>
            <rFont val="Tahoma"/>
            <family val="2"/>
          </rPr>
          <t>Make sure the method you select matches what is required in the Scope of Work.  If the analysis you need is not in this section, list in Section 21.  A quote from the laboratory will be needed for rates in Section 21.</t>
        </r>
      </text>
    </comment>
    <comment ref="J115" authorId="0" shapeId="0" xr:uid="{97C8D714-7E24-40D8-808C-BEA50E56D8F7}">
      <text>
        <r>
          <rPr>
            <b/>
            <sz val="9"/>
            <color indexed="81"/>
            <rFont val="Tahoma"/>
            <family val="2"/>
          </rPr>
          <t>Make sure the method you select matches what is required in the Scope of Work.  If the analysis you need is not in this section, list in Section 21.  A quote from the laboratory will be needed for rates in Section 21.</t>
        </r>
      </text>
    </comment>
    <comment ref="K115" authorId="0" shapeId="0" xr:uid="{3A168CBE-7BD9-450D-BEF5-75E0A038DAFB}">
      <text>
        <r>
          <rPr>
            <b/>
            <sz val="9"/>
            <color indexed="81"/>
            <rFont val="Tahoma"/>
            <family val="2"/>
          </rPr>
          <t>Make sure the method you select matches what is required in the Scope of Work.  If the analysis you need is not in this section, list in Section 21.  A quote from the laboratory will be needed for rates in Section 21.</t>
        </r>
      </text>
    </comment>
    <comment ref="J116" authorId="0" shapeId="0" xr:uid="{5BDBE927-75FA-4FB4-A162-337E84FD3BEA}">
      <text>
        <r>
          <rPr>
            <b/>
            <sz val="9"/>
            <color indexed="81"/>
            <rFont val="Tahoma"/>
            <family val="2"/>
          </rPr>
          <t>Make sure the method you select matches what is required in the Scope of Work.  If the analysis you need is not in this section, list in Section 21.  A quote from the laboratory will be needed for rates in Section 21.</t>
        </r>
      </text>
    </comment>
    <comment ref="K116" authorId="0" shapeId="0" xr:uid="{5B427E21-DF34-4EDD-BD8A-47C6602AB0C3}">
      <text>
        <r>
          <rPr>
            <b/>
            <sz val="9"/>
            <color indexed="81"/>
            <rFont val="Tahoma"/>
            <family val="2"/>
          </rPr>
          <t>Make sure the method you select matches what is required in the Scope of Work.  If the analysis you need is not in this section, list in Section 21.  A quote from the laboratory will be needed for rates in Section 21.</t>
        </r>
      </text>
    </comment>
    <comment ref="J117" authorId="0" shapeId="0" xr:uid="{20C3EF10-1CA2-4CD8-8D62-A19CEEE0B061}">
      <text>
        <r>
          <rPr>
            <b/>
            <sz val="9"/>
            <color indexed="81"/>
            <rFont val="Tahoma"/>
            <family val="2"/>
          </rPr>
          <t>Make sure the method you select matches what is required in the Scope of Work.  If the analysis you need is not in this section, list in Section 21.  A quote from the laboratory will be needed for rates in Section 21.</t>
        </r>
      </text>
    </comment>
    <comment ref="K117" authorId="0" shapeId="0" xr:uid="{1EA10FAE-3AD2-401A-876B-CFF34683D3D2}">
      <text>
        <r>
          <rPr>
            <b/>
            <sz val="9"/>
            <color indexed="81"/>
            <rFont val="Tahoma"/>
            <family val="2"/>
          </rPr>
          <t>Make sure the method you select matches what is required in the Scope of Work.  If the analysis you need is not in this section, list in Section 21.  A quote from the laboratory will be needed for rates in Section 21.</t>
        </r>
      </text>
    </comment>
    <comment ref="J118" authorId="0" shapeId="0" xr:uid="{9E178594-0BE6-4CA9-84FD-45F388501355}">
      <text>
        <r>
          <rPr>
            <b/>
            <sz val="9"/>
            <color indexed="81"/>
            <rFont val="Tahoma"/>
            <family val="2"/>
          </rPr>
          <t>Make sure the method you select matches what is required in the Scope of Work.  If the analysis you need is not in this section, list in Section 21.  A quote from the laboratory will be needed for rates in Section 21.</t>
        </r>
      </text>
    </comment>
    <comment ref="K118" authorId="0" shapeId="0" xr:uid="{F8BFCD4A-544E-4A7E-B84C-1664ED82513E}">
      <text>
        <r>
          <rPr>
            <b/>
            <sz val="9"/>
            <color indexed="81"/>
            <rFont val="Tahoma"/>
            <family val="2"/>
          </rPr>
          <t>Make sure the method you select matches what is required in the Scope of Work.  If the analysis you need is not in this section, list in Section 21.  A quote from the laboratory will be needed for rates in Section 21.</t>
        </r>
      </text>
    </comment>
    <comment ref="J119" authorId="0" shapeId="0" xr:uid="{E19F0CE2-ADAA-46E5-AE43-B22282A3571E}">
      <text>
        <r>
          <rPr>
            <b/>
            <sz val="9"/>
            <color indexed="81"/>
            <rFont val="Tahoma"/>
            <family val="2"/>
          </rPr>
          <t>Make sure the method you select matches what is required in the Scope of Work.  If the analysis you need is not in this section, list in Section 21.  A quote from the laboratory will be needed for rates in Section 21.</t>
        </r>
      </text>
    </comment>
    <comment ref="K119" authorId="0" shapeId="0" xr:uid="{C56C57CB-771C-4122-8CB4-C0298EEE5D70}">
      <text>
        <r>
          <rPr>
            <b/>
            <sz val="9"/>
            <color indexed="81"/>
            <rFont val="Tahoma"/>
            <family val="2"/>
          </rPr>
          <t>Make sure the method you select matches what is required in the Scope of Work.  If the analysis you need is not in this section, list in Section 21.  A quote from the laboratory will be needed for rates in Section 21.</t>
        </r>
      </text>
    </comment>
    <comment ref="J120" authorId="0" shapeId="0" xr:uid="{BB6B2704-5CAE-48B0-A1C3-D9FDDD160B99}">
      <text>
        <r>
          <rPr>
            <b/>
            <sz val="9"/>
            <color indexed="81"/>
            <rFont val="Tahoma"/>
            <family val="2"/>
          </rPr>
          <t>Make sure the method you select matches what is required in the Scope of Work.  If the analysis you need is not in this section, list in Section 21.  A quote from the laboratory will be needed for rates in Section 21.</t>
        </r>
      </text>
    </comment>
    <comment ref="K120" authorId="0" shapeId="0" xr:uid="{3FC60760-95A7-46B5-B4B1-4DF7A35F925C}">
      <text>
        <r>
          <rPr>
            <b/>
            <sz val="9"/>
            <color indexed="81"/>
            <rFont val="Tahoma"/>
            <family val="2"/>
          </rPr>
          <t>Make sure the method you select matches what is required in the Scope of Work.  If the analysis you need is not in this section, list in Section 21.  A quote from the laboratory will be needed for rates in Section 21.</t>
        </r>
      </text>
    </comment>
    <comment ref="J121" authorId="0" shapeId="0" xr:uid="{DEB4E8F0-8253-4142-862A-3F0881C301CD}">
      <text>
        <r>
          <rPr>
            <b/>
            <sz val="9"/>
            <color indexed="81"/>
            <rFont val="Tahoma"/>
            <family val="2"/>
          </rPr>
          <t>Make sure the method you select matches what is required in the Scope of Work.  If the analysis you need is not in this section, list in Section 21.  A quote from the laboratory will be needed for rates in Section 21.</t>
        </r>
      </text>
    </comment>
    <comment ref="K121" authorId="0" shapeId="0" xr:uid="{5C96E497-277C-4160-B25C-9AEFD3EAFBD6}">
      <text>
        <r>
          <rPr>
            <b/>
            <sz val="9"/>
            <color indexed="81"/>
            <rFont val="Tahoma"/>
            <family val="2"/>
          </rPr>
          <t>Make sure the method you select matches what is required in the Scope of Work.  If the analysis you need is not in this section, list in Section 21.  A quote from the laboratory will be needed for rates in Section 21.</t>
        </r>
      </text>
    </comment>
    <comment ref="J122" authorId="0" shapeId="0" xr:uid="{3531D8DA-2160-4994-864D-53DF83A4F8C5}">
      <text>
        <r>
          <rPr>
            <b/>
            <sz val="9"/>
            <color indexed="81"/>
            <rFont val="Tahoma"/>
            <family val="2"/>
          </rPr>
          <t>Make sure the method you select matches what is required in the Scope of Work.  If the analysis you need is not in this section, list in Section 21.  A quote from the laboratory will be needed for rates in Section 21.</t>
        </r>
      </text>
    </comment>
    <comment ref="K122" authorId="0" shapeId="0" xr:uid="{DFD155C4-7D08-4E26-8EB2-558034224EE4}">
      <text>
        <r>
          <rPr>
            <b/>
            <sz val="9"/>
            <color indexed="81"/>
            <rFont val="Tahoma"/>
            <family val="2"/>
          </rPr>
          <t>Make sure the method you select matches what is required in the Scope of Work.  If the analysis you need is not in this section, list in Section 21.  A quote from the laboratory will be needed for rates in Section 21.</t>
        </r>
      </text>
    </comment>
    <comment ref="J123" authorId="0" shapeId="0" xr:uid="{B67A36D6-38F5-41CB-B2DD-C03B9E788BAC}">
      <text>
        <r>
          <rPr>
            <b/>
            <sz val="9"/>
            <color indexed="81"/>
            <rFont val="Tahoma"/>
            <family val="2"/>
          </rPr>
          <t>Make sure the method you select matches what is required in the Scope of Work.  If the analysis you need is not in this section, list in Section 21.  A quote from the laboratory will be needed for rates in Section 21.</t>
        </r>
      </text>
    </comment>
    <comment ref="K123" authorId="0" shapeId="0" xr:uid="{DB92D952-F7C8-46B1-95B6-25A4D3FC7BB6}">
      <text>
        <r>
          <rPr>
            <b/>
            <sz val="9"/>
            <color indexed="81"/>
            <rFont val="Tahoma"/>
            <family val="2"/>
          </rPr>
          <t>Make sure the method you select matches what is required in the Scope of Work.  If the analysis you need is not in this section, list in Section 21.  A quote from the laboratory will be needed for rates in Section 21.</t>
        </r>
      </text>
    </comment>
    <comment ref="J124" authorId="0" shapeId="0" xr:uid="{73320984-8D03-4B97-9156-1FFE3462A3A2}">
      <text>
        <r>
          <rPr>
            <b/>
            <sz val="9"/>
            <color indexed="81"/>
            <rFont val="Tahoma"/>
            <family val="2"/>
          </rPr>
          <t>Make sure the method you select matches what is required in the Scope of Work.  If the analysis you need is not in this section, list in Section 21.  A quote from the laboratory will be needed for rates in Section 21.</t>
        </r>
      </text>
    </comment>
    <comment ref="K124" authorId="0" shapeId="0" xr:uid="{004D39EA-832F-4145-A655-D82C61A56DF1}">
      <text>
        <r>
          <rPr>
            <b/>
            <sz val="9"/>
            <color indexed="81"/>
            <rFont val="Tahoma"/>
            <family val="2"/>
          </rPr>
          <t>Make sure the method you select matches what is required in the Scope of Work.  If the analysis you need is not in this section, list in Section 21.  A quote from the laboratory will be needed for rates in Section 21.</t>
        </r>
      </text>
    </comment>
    <comment ref="J125" authorId="0" shapeId="0" xr:uid="{916BFE7D-F43A-40B0-9173-F25DB022D9AD}">
      <text>
        <r>
          <rPr>
            <b/>
            <sz val="9"/>
            <color indexed="81"/>
            <rFont val="Tahoma"/>
            <family val="2"/>
          </rPr>
          <t>Make sure the method you select matches what is required in the Scope of Work.  If the analysis you need is not in this section, list in Section 21.  A quote from the laboratory will be needed for rates in Section 21.</t>
        </r>
      </text>
    </comment>
    <comment ref="K125" authorId="0" shapeId="0" xr:uid="{EED6F385-5193-4ECB-BBC7-50DF3EF55DB6}">
      <text>
        <r>
          <rPr>
            <b/>
            <sz val="9"/>
            <color indexed="81"/>
            <rFont val="Tahoma"/>
            <family val="2"/>
          </rPr>
          <t>Make sure the method you select matches what is required in the Scope of Work.  If the analysis you need is not in this section, list in Section 21.  A quote from the laboratory will be needed for rates in Section 21.</t>
        </r>
      </text>
    </comment>
    <comment ref="J126" authorId="0" shapeId="0" xr:uid="{A7F29948-456F-4C23-A931-3A6DB9363CEB}">
      <text>
        <r>
          <rPr>
            <b/>
            <sz val="9"/>
            <color indexed="81"/>
            <rFont val="Tahoma"/>
            <family val="2"/>
          </rPr>
          <t>Make sure the method you select matches what is required in the Scope of Work.  If the analysis you need is not in this section, list in Section 21.  A quote from the laboratory will be needed for rates in Section 21.</t>
        </r>
      </text>
    </comment>
    <comment ref="K126" authorId="0" shapeId="0" xr:uid="{5F8FE351-DB78-44D2-9F4B-116C6CF3B43B}">
      <text>
        <r>
          <rPr>
            <b/>
            <sz val="9"/>
            <color indexed="81"/>
            <rFont val="Tahoma"/>
            <family val="2"/>
          </rPr>
          <t>Make sure the method you select matches what is required in the Scope of Work.  If the analysis you need is not in this section, list in Section 21.  A quote from the laboratory will be needed for rates in Section 21.</t>
        </r>
      </text>
    </comment>
    <comment ref="J127" authorId="0" shapeId="0" xr:uid="{82BF9BA7-5CD2-4D64-9313-059733437FFF}">
      <text>
        <r>
          <rPr>
            <b/>
            <sz val="9"/>
            <color indexed="81"/>
            <rFont val="Tahoma"/>
            <family val="2"/>
          </rPr>
          <t>Make sure the method you select matches what is required in the Scope of Work.  If the analysis you need is not in this section, list in Section 21.  A quote from the laboratory will be needed for rates in Section 21.</t>
        </r>
      </text>
    </comment>
    <comment ref="K127" authorId="0" shapeId="0" xr:uid="{08B3191B-A079-4D58-9DDA-B08637BE9E71}">
      <text>
        <r>
          <rPr>
            <b/>
            <sz val="9"/>
            <color indexed="81"/>
            <rFont val="Tahoma"/>
            <family val="2"/>
          </rPr>
          <t>Make sure the method you select matches what is required in the Scope of Work.  If the analysis you need is not in this section, list in Section 21.  A quote from the laboratory will be needed for rates in Section 21.</t>
        </r>
      </text>
    </comment>
    <comment ref="J128" authorId="0" shapeId="0" xr:uid="{071F1E15-FBA1-4327-AD67-98D925B357AB}">
      <text>
        <r>
          <rPr>
            <b/>
            <sz val="9"/>
            <color indexed="81"/>
            <rFont val="Tahoma"/>
            <family val="2"/>
          </rPr>
          <t>Make sure the method you select matches what is required in the Scope of Work.  If the analysis you need is not in this section, list in Section 21.  A quote from the laboratory will be needed for rates in Section 21.</t>
        </r>
      </text>
    </comment>
    <comment ref="K128" authorId="0" shapeId="0" xr:uid="{C3DFED1E-9DDA-4A6B-991D-69CBD16471A8}">
      <text>
        <r>
          <rPr>
            <b/>
            <sz val="9"/>
            <color indexed="81"/>
            <rFont val="Tahoma"/>
            <family val="2"/>
          </rPr>
          <t>Make sure the method you select matches what is required in the Scope of Work.  If the analysis you need is not in this section, list in Section 21.  A quote from the laboratory will be needed for rates in Section 21.</t>
        </r>
      </text>
    </comment>
    <comment ref="J129" authorId="0" shapeId="0" xr:uid="{9D5E08E2-8767-4FE3-96A6-F5A846D69B92}">
      <text>
        <r>
          <rPr>
            <b/>
            <sz val="9"/>
            <color indexed="81"/>
            <rFont val="Tahoma"/>
            <family val="2"/>
          </rPr>
          <t>Make sure the method you select matches what is required in the Scope of Work.  If the analysis you need is not in this section, list in Section 21.  A quote from the laboratory will be needed for rates in Section 21.</t>
        </r>
      </text>
    </comment>
    <comment ref="K129" authorId="0" shapeId="0" xr:uid="{FDEDC15F-5745-4027-808E-EAD3054246A1}">
      <text>
        <r>
          <rPr>
            <b/>
            <sz val="9"/>
            <color indexed="81"/>
            <rFont val="Tahoma"/>
            <family val="2"/>
          </rPr>
          <t>Make sure the method you select matches what is required in the Scope of Work.  If the analysis you need is not in this section, list in Section 21.  A quote from the laboratory will be needed for rates in Section 21.</t>
        </r>
      </text>
    </comment>
    <comment ref="J130" authorId="0" shapeId="0" xr:uid="{7AE3D822-2C51-4512-B279-DE3BA9BD6546}">
      <text>
        <r>
          <rPr>
            <b/>
            <sz val="9"/>
            <color indexed="81"/>
            <rFont val="Tahoma"/>
            <family val="2"/>
          </rPr>
          <t>Make sure the method you select matches what is required in the Scope of Work.  If the analysis you need is not in this section, list in Section 21.  A quote from the laboratory will be needed for rates in Section 21.</t>
        </r>
      </text>
    </comment>
    <comment ref="J131" authorId="0" shapeId="0" xr:uid="{9C406843-AB85-45C6-A70F-FC71323FB4D1}">
      <text>
        <r>
          <rPr>
            <b/>
            <sz val="9"/>
            <color indexed="81"/>
            <rFont val="Tahoma"/>
            <family val="2"/>
          </rPr>
          <t>Make sure the method you select matches what is required in the Scope of Work.  If the analysis you need is not in this section, list in Section 21.  A quote from the laboratory will be needed for rates in Section 21.</t>
        </r>
      </text>
    </comment>
    <comment ref="J132" authorId="0" shapeId="0" xr:uid="{737E2E7F-3731-4831-958E-711DC6B05806}">
      <text>
        <r>
          <rPr>
            <b/>
            <sz val="9"/>
            <color indexed="81"/>
            <rFont val="Tahoma"/>
            <family val="2"/>
          </rPr>
          <t>Make sure the method you select matches what is required in the Scope of Work.  If the analysis you need is not in this section, list in Section 21.  A quote from the laboratory will be needed for rates in Section 21.</t>
        </r>
      </text>
    </comment>
    <comment ref="J133" authorId="0" shapeId="0" xr:uid="{DCDCE508-8321-48F7-98B7-D868D0C1A257}">
      <text>
        <r>
          <rPr>
            <b/>
            <sz val="9"/>
            <color indexed="81"/>
            <rFont val="Tahoma"/>
            <family val="2"/>
          </rPr>
          <t>Make sure the method you select matches what is required in the Scope of Work.  If the analysis you need is not in this section, list in Section 21.  A quote from the laboratory will be needed for rates in Section 21.</t>
        </r>
      </text>
    </comment>
    <comment ref="J134" authorId="0" shapeId="0" xr:uid="{7B680483-C66F-4F64-9FCC-647B66504FF5}">
      <text>
        <r>
          <rPr>
            <b/>
            <sz val="9"/>
            <color indexed="81"/>
            <rFont val="Tahoma"/>
            <family val="2"/>
          </rPr>
          <t>Make sure the method you select matches what is required in the Scope of Work.  If the analysis you need is not in this section, list in Section 21.  A quote from the laboratory will be needed for rates in Section 21.</t>
        </r>
      </text>
    </comment>
    <comment ref="J135" authorId="0" shapeId="0" xr:uid="{DCC3C05F-1037-45D8-A399-164DF3EC0042}">
      <text>
        <r>
          <rPr>
            <b/>
            <sz val="9"/>
            <color indexed="81"/>
            <rFont val="Tahoma"/>
            <family val="2"/>
          </rPr>
          <t>Make sure the method you select matches what is required in the Scope of Work.  If the analysis you need is not in this section, list in Section 21.  A quote from the laboratory will be needed for rates in Section 21.</t>
        </r>
      </text>
    </comment>
    <comment ref="J136" authorId="0" shapeId="0" xr:uid="{AE73F21D-7241-40D4-8E56-CBAEC3481EDB}">
      <text>
        <r>
          <rPr>
            <b/>
            <sz val="9"/>
            <color indexed="81"/>
            <rFont val="Tahoma"/>
            <family val="2"/>
          </rPr>
          <t>Make sure the method you select matches what is required in the Scope of Work.  If the analysis you need is not in this section, list in Section 21.  A quote from the laboratory will be needed for rates in Section 21.</t>
        </r>
      </text>
    </comment>
    <comment ref="J137" authorId="0" shapeId="0" xr:uid="{4EA4EDB6-3AFD-4F47-BE59-01EA29D5980A}">
      <text>
        <r>
          <rPr>
            <b/>
            <sz val="9"/>
            <color indexed="81"/>
            <rFont val="Tahoma"/>
            <family val="2"/>
          </rPr>
          <t>Make sure the method you select matches what is required in the Scope of Work.  If the analysis you need is not in this section, list in Section 21.  A quote from the laboratory will be needed for rates in Section 21.</t>
        </r>
      </text>
    </comment>
    <comment ref="J138" authorId="0" shapeId="0" xr:uid="{704E0055-50D4-41B6-8726-D24CCF975812}">
      <text>
        <r>
          <rPr>
            <b/>
            <sz val="9"/>
            <color indexed="81"/>
            <rFont val="Tahoma"/>
            <family val="2"/>
          </rPr>
          <t>Make sure the method you select matches what is required in the Scope of Work.  If the analysis you need is not in this section, list in Section 21.  A quote from the laboratory will be needed for rates in Section 21.</t>
        </r>
      </text>
    </comment>
    <comment ref="J139" authorId="0" shapeId="0" xr:uid="{6A20506C-F83E-45F0-A6ED-9D851E62477F}">
      <text>
        <r>
          <rPr>
            <b/>
            <sz val="9"/>
            <color indexed="81"/>
            <rFont val="Tahoma"/>
            <family val="2"/>
          </rPr>
          <t>Make sure the method you select matches what is required in the Scope of Work.  If the analysis you need is not in this section, list in Section 21.  A quote from the laboratory will be needed for rates in Section 21.</t>
        </r>
      </text>
    </comment>
    <comment ref="J140" authorId="0" shapeId="0" xr:uid="{01378541-861A-4D79-8C5F-5A1BB93D9F94}">
      <text>
        <r>
          <rPr>
            <b/>
            <sz val="9"/>
            <color indexed="81"/>
            <rFont val="Tahoma"/>
            <family val="2"/>
          </rPr>
          <t>Make sure the method you select matches what is required in the Scope of Work.  If the analysis you need is not in this section, list in Section 21.  A quote from the laboratory will be needed for rates in Section 21.</t>
        </r>
      </text>
    </comment>
    <comment ref="J141" authorId="0" shapeId="0" xr:uid="{E7F266B6-C7E1-4E15-8A19-59A986E04CC2}">
      <text>
        <r>
          <rPr>
            <b/>
            <sz val="9"/>
            <color indexed="81"/>
            <rFont val="Tahoma"/>
            <family val="2"/>
          </rPr>
          <t>Make sure the method you select matches what is required in the Scope of Work.  If the analysis you need is not in this section, list in Section 21.  A quote from the laboratory will be needed for rates in Section 21.</t>
        </r>
      </text>
    </comment>
    <comment ref="J142" authorId="0" shapeId="0" xr:uid="{A0868126-C524-47C8-AA7D-2D097FB7D959}">
      <text>
        <r>
          <rPr>
            <b/>
            <sz val="9"/>
            <color indexed="81"/>
            <rFont val="Tahoma"/>
            <family val="2"/>
          </rPr>
          <t>Make sure the method you select matches what is required in the Scope of Work.  If the analysis you need is not in this section, list in Section 21.  A quote from the laboratory will be needed for rates in Section 21.</t>
        </r>
      </text>
    </comment>
    <comment ref="J143" authorId="0" shapeId="0" xr:uid="{65B6439D-6350-4DD2-83A6-01F890349BD4}">
      <text>
        <r>
          <rPr>
            <b/>
            <sz val="9"/>
            <color indexed="81"/>
            <rFont val="Tahoma"/>
            <family val="2"/>
          </rPr>
          <t>Make sure the method you select matches what is required in the Scope of Work.  If the analysis you need is not in this section, list in Section 21.  A quote from the laboratory will be needed for rates in Section 21.</t>
        </r>
      </text>
    </comment>
    <comment ref="J144" authorId="0" shapeId="0" xr:uid="{EA891C6F-F7ED-4379-9171-F81B555A5354}">
      <text>
        <r>
          <rPr>
            <b/>
            <sz val="9"/>
            <color indexed="81"/>
            <rFont val="Tahoma"/>
            <family val="2"/>
          </rPr>
          <t>Make sure the method you select matches what is required in the Scope of Work.  If the analysis you need is not in this section, list in Section 21.  A quote from the laboratory will be needed for rates in Section 21.</t>
        </r>
      </text>
    </comment>
    <comment ref="J145" authorId="0" shapeId="0" xr:uid="{06556028-6763-434B-9AD5-F958201DA2F6}">
      <text>
        <r>
          <rPr>
            <b/>
            <sz val="9"/>
            <color indexed="81"/>
            <rFont val="Tahoma"/>
            <family val="2"/>
          </rPr>
          <t>Make sure the method you select matches what is required in the Scope of Work.  If the analysis you need is not in this section, list in Section 21.  A quote from the laboratory will be needed for rates in Section 21.</t>
        </r>
      </text>
    </comment>
    <comment ref="J146" authorId="0" shapeId="0" xr:uid="{E34C6A58-B22A-4CB7-B8C1-9D377A2F741F}">
      <text>
        <r>
          <rPr>
            <b/>
            <sz val="9"/>
            <color indexed="81"/>
            <rFont val="Tahoma"/>
            <family val="2"/>
          </rPr>
          <t>Make sure the method you select matches what is required in the Scope of Work.  If the analysis you need is not in this section, list in Section 21.  A quote from the laboratory will be needed for rates in Section 21.</t>
        </r>
      </text>
    </comment>
    <comment ref="J147" authorId="0" shapeId="0" xr:uid="{A6ABF29F-C037-4F6F-BF8F-E0D6BE968BDE}">
      <text>
        <r>
          <rPr>
            <b/>
            <sz val="9"/>
            <color indexed="81"/>
            <rFont val="Tahoma"/>
            <family val="2"/>
          </rPr>
          <t>Make sure the method you select matches what is required in the Scope of Work.  If the analysis you need is not in this section, list in Section 21.  A quote from the laboratory will be needed for rates in Section 21.</t>
        </r>
      </text>
    </comment>
    <comment ref="J148" authorId="0" shapeId="0" xr:uid="{4661A11C-1A09-4D3D-99D1-1468939BC455}">
      <text>
        <r>
          <rPr>
            <b/>
            <sz val="9"/>
            <color indexed="81"/>
            <rFont val="Tahoma"/>
            <family val="2"/>
          </rPr>
          <t>Make sure the method you select matches what is required in the Scope of Work.  If the analysis you need is not in this section, list in Section 21.  A quote from the laboratory will be needed for rates in Section 21.</t>
        </r>
      </text>
    </comment>
    <comment ref="J149" authorId="0" shapeId="0" xr:uid="{DE880FFF-FBA8-4A98-B4D4-AB4DB6C789E5}">
      <text>
        <r>
          <rPr>
            <b/>
            <sz val="9"/>
            <color indexed="81"/>
            <rFont val="Tahoma"/>
            <family val="2"/>
          </rPr>
          <t>Make sure the method you select matches what is required in the Scope of Work.  If the analysis you need is not in this section, list in Section 21.  A quote from the laboratory will be needed for rates in Section 21.</t>
        </r>
      </text>
    </comment>
    <comment ref="J150" authorId="0" shapeId="0" xr:uid="{1A0AFF3F-927E-4EFF-ACC2-33B2564A8593}">
      <text>
        <r>
          <rPr>
            <b/>
            <sz val="9"/>
            <color indexed="81"/>
            <rFont val="Tahoma"/>
            <family val="2"/>
          </rPr>
          <t>Make sure the method you select matches what is required in the Scope of Work.  If the analysis you need is not in this section, list in Section 21.  A quote from the laboratory will be needed for rates in Section 21.</t>
        </r>
      </text>
    </comment>
    <comment ref="J151" authorId="0" shapeId="0" xr:uid="{78F7629E-B3DA-496A-B6C1-3E44D78C103D}">
      <text>
        <r>
          <rPr>
            <b/>
            <sz val="9"/>
            <color indexed="81"/>
            <rFont val="Tahoma"/>
            <family val="2"/>
          </rPr>
          <t>Make sure the method you select matches what is required in the Scope of Work.  If the analysis you need is not in this section, list in Section 21.  A quote from the laboratory will be needed for rates in Section 21.</t>
        </r>
      </text>
    </comment>
    <comment ref="J152" authorId="0" shapeId="0" xr:uid="{A54A12DF-61D9-49BA-BC90-69349F85E135}">
      <text>
        <r>
          <rPr>
            <b/>
            <sz val="9"/>
            <color indexed="81"/>
            <rFont val="Tahoma"/>
            <family val="2"/>
          </rPr>
          <t>Make sure the method you select matches what is required in the Scope of Work.  If the analysis you need is not in this section, list in Section 21.  A quote from the laboratory will be needed for rates in Section 21.</t>
        </r>
      </text>
    </comment>
    <comment ref="J153" authorId="0" shapeId="0" xr:uid="{9B2D3A2F-F373-48E5-83B2-D909F7AB38A3}">
      <text>
        <r>
          <rPr>
            <b/>
            <sz val="9"/>
            <color indexed="81"/>
            <rFont val="Tahoma"/>
            <family val="2"/>
          </rPr>
          <t>Make sure the method you select matches what is required in the Scope of Work.  If the analysis you need is not in this section, list in Section 21.  A quote from the laboratory will be needed for rates in Section 21.</t>
        </r>
      </text>
    </comment>
    <comment ref="J154" authorId="0" shapeId="0" xr:uid="{75EA1FDA-E3F2-4BFB-9D0F-66E7B91C78B5}">
      <text>
        <r>
          <rPr>
            <b/>
            <sz val="9"/>
            <color indexed="81"/>
            <rFont val="Tahoma"/>
            <family val="2"/>
          </rPr>
          <t>Make sure the method you select matches what is required in the Scope of Work.  If the analysis you need is not in this section, list in Section 21.  A quote from the laboratory will be needed for rates in Section 21.</t>
        </r>
      </text>
    </comment>
    <comment ref="J155" authorId="0" shapeId="0" xr:uid="{17E8AC04-7C3E-464D-A855-CCBEF6BE8D78}">
      <text>
        <r>
          <rPr>
            <b/>
            <sz val="9"/>
            <color indexed="81"/>
            <rFont val="Tahoma"/>
            <family val="2"/>
          </rPr>
          <t>Make sure the method you select matches what is required in the Scope of Work.  If the analysis you need is not in this section, list in Section 21.  A quote from the laboratory will be needed for rates in Section 21.</t>
        </r>
      </text>
    </comment>
    <comment ref="J156" authorId="0" shapeId="0" xr:uid="{89D6EB74-07DA-4BC6-892B-C333D2479EFF}">
      <text>
        <r>
          <rPr>
            <b/>
            <sz val="9"/>
            <color indexed="81"/>
            <rFont val="Tahoma"/>
            <family val="2"/>
          </rPr>
          <t>Make sure the method you select matches what is required in the Scope of Work.  If the analysis you need is not in this section, list in Section 21.  A quote from the laboratory will be needed for rates in Section 21.</t>
        </r>
      </text>
    </comment>
    <comment ref="J157" authorId="0" shapeId="0" xr:uid="{BE967E8C-10B4-4564-8F4E-BA05927C11EC}">
      <text>
        <r>
          <rPr>
            <b/>
            <sz val="9"/>
            <color indexed="81"/>
            <rFont val="Tahoma"/>
            <family val="2"/>
          </rPr>
          <t>Make sure the method you select matches what is required in the Scope of Work.  If the analysis you need is not in this section, list in Section 21.  A quote from the laboratory will be needed for rates in Section 21.</t>
        </r>
      </text>
    </comment>
    <comment ref="J158" authorId="0" shapeId="0" xr:uid="{F57C419D-C25F-4F19-89D0-AE3EB30005DC}">
      <text>
        <r>
          <rPr>
            <b/>
            <sz val="9"/>
            <color indexed="81"/>
            <rFont val="Tahoma"/>
            <family val="2"/>
          </rPr>
          <t>Make sure the method you select matches what is required in the Scope of Work.  If the analysis you need is not in this section, list in Section 21.  A quote from the laboratory will be needed for rates in Section 21.</t>
        </r>
      </text>
    </comment>
    <comment ref="J159" authorId="0" shapeId="0" xr:uid="{119DCC52-C3EB-4EDA-B4E2-71CA991CFC8B}">
      <text>
        <r>
          <rPr>
            <b/>
            <sz val="9"/>
            <color indexed="81"/>
            <rFont val="Tahoma"/>
            <family val="2"/>
          </rPr>
          <t>Make sure the method you select matches what is required in the Scope of Work.  If the analysis you need is not in this section, list in Section 21.  A quote from the laboratory will be needed for rates in Section 21.</t>
        </r>
      </text>
    </comment>
    <comment ref="J160" authorId="0" shapeId="0" xr:uid="{46C7B4FE-661A-4B2C-886C-86E91727E195}">
      <text>
        <r>
          <rPr>
            <b/>
            <sz val="9"/>
            <color indexed="81"/>
            <rFont val="Tahoma"/>
            <family val="2"/>
          </rPr>
          <t>Make sure the method you select matches what is required in the Scope of Work.  If the analysis you need is not in this section, list in Section 21.  A quote from the laboratory will be needed for rates in Section 21.</t>
        </r>
      </text>
    </comment>
    <comment ref="J161" authorId="0" shapeId="0" xr:uid="{5E2A9E46-E283-4F6F-A45D-9AC6CE90DBD9}">
      <text>
        <r>
          <rPr>
            <b/>
            <sz val="9"/>
            <color indexed="81"/>
            <rFont val="Tahoma"/>
            <family val="2"/>
          </rPr>
          <t>Make sure the method you select matches what is required in the Scope of Work.  If the analysis you need is not in this section, list in Section 21.  A quote from the laboratory will be needed for rates in Section 21.</t>
        </r>
      </text>
    </comment>
    <comment ref="J162" authorId="0" shapeId="0" xr:uid="{A7954EDE-10AD-4D39-BD60-2D643778ABAB}">
      <text>
        <r>
          <rPr>
            <b/>
            <sz val="9"/>
            <color indexed="81"/>
            <rFont val="Tahoma"/>
            <family val="2"/>
          </rPr>
          <t>Make sure the method you select matches what is required in the Scope of Work.  If the analysis you need is not in this section, list in Section 21.  A quote from the laboratory will be needed for rates in Section 21.</t>
        </r>
      </text>
    </comment>
    <comment ref="J163" authorId="0" shapeId="0" xr:uid="{F930E0DE-A9C0-4089-BBD1-2695180AC560}">
      <text>
        <r>
          <rPr>
            <b/>
            <sz val="9"/>
            <color indexed="81"/>
            <rFont val="Tahoma"/>
            <family val="2"/>
          </rPr>
          <t>Make sure the method you select matches what is required in the Scope of Work.  If the analysis you need is not in this section, list in Section 21.  A quote from the laboratory will be needed for rates in Section 21.</t>
        </r>
      </text>
    </comment>
    <comment ref="J164" authorId="0" shapeId="0" xr:uid="{9C2F9AC3-1EC1-41A0-9E79-B68ABAE075D3}">
      <text>
        <r>
          <rPr>
            <b/>
            <sz val="9"/>
            <color indexed="81"/>
            <rFont val="Tahoma"/>
            <family val="2"/>
          </rPr>
          <t>Make sure the method you select matches what is required in the Scope of Work.  If the analysis you need is not in this section, list in Section 21.  A quote from the laboratory will be needed for rates in Section 21.</t>
        </r>
      </text>
    </comment>
    <comment ref="J165" authorId="0" shapeId="0" xr:uid="{47966E11-800D-44B7-9A53-296075253096}">
      <text>
        <r>
          <rPr>
            <b/>
            <sz val="9"/>
            <color indexed="81"/>
            <rFont val="Tahoma"/>
            <family val="2"/>
          </rPr>
          <t>Make sure the method you select matches what is required in the Scope of Work.  If the analysis you need is not in this section, list in Section 21.  A quote from the laboratory will be needed for rates in Section 21.</t>
        </r>
      </text>
    </comment>
    <comment ref="J166" authorId="0" shapeId="0" xr:uid="{5B9D5092-AF6A-4F79-A0D1-303E815F08E7}">
      <text>
        <r>
          <rPr>
            <b/>
            <sz val="9"/>
            <color indexed="81"/>
            <rFont val="Tahoma"/>
            <family val="2"/>
          </rPr>
          <t>Make sure the method you select matches what is required in the Scope of Work.  If the analysis you need is not in this section, list in Section 21.  A quote from the laboratory will be needed for rates in Section 21.</t>
        </r>
      </text>
    </comment>
    <comment ref="J167" authorId="0" shapeId="0" xr:uid="{7EE8DBDE-AA4F-4C6B-A9C8-4EDA92D5DDF8}">
      <text>
        <r>
          <rPr>
            <b/>
            <sz val="9"/>
            <color indexed="81"/>
            <rFont val="Tahoma"/>
            <family val="2"/>
          </rPr>
          <t>Make sure the method you select matches what is required in the Scope of Work.  If the analysis you need is not in this section, list in Section 21.  A quote from the laboratory will be needed for rates in Section 21.</t>
        </r>
      </text>
    </comment>
    <comment ref="J168" authorId="0" shapeId="0" xr:uid="{D21306B0-9B2A-4C4E-8AF0-31AE1C13D494}">
      <text>
        <r>
          <rPr>
            <b/>
            <sz val="9"/>
            <color indexed="81"/>
            <rFont val="Tahoma"/>
            <family val="2"/>
          </rPr>
          <t>Make sure the method you select matches what is required in the Scope of Work.  If the analysis you need is not in this section, list in Section 21.  A quote from the laboratory will be needed for rates in Section 21.</t>
        </r>
      </text>
    </comment>
    <comment ref="J169" authorId="0" shapeId="0" xr:uid="{9AFBC0A3-4391-4546-B958-2A2B8B1887C6}">
      <text>
        <r>
          <rPr>
            <b/>
            <sz val="9"/>
            <color indexed="81"/>
            <rFont val="Tahoma"/>
            <family val="2"/>
          </rPr>
          <t>Make sure the method you select matches what is required in the Scope of Work.  If the analysis you need is not in this section, list in Section 21.  A quote from the laboratory will be needed for rates in Section 21.</t>
        </r>
      </text>
    </comment>
    <comment ref="J170" authorId="0" shapeId="0" xr:uid="{FAD7939D-2517-4D19-AABA-29EE8A609A85}">
      <text>
        <r>
          <rPr>
            <b/>
            <sz val="9"/>
            <color indexed="81"/>
            <rFont val="Tahoma"/>
            <family val="2"/>
          </rPr>
          <t>Make sure the method you select matches what is required in the Scope of Work.  If the analysis you need is not in this section, list in Section 21.  A quote from the laboratory will be needed for rates in Section 21.</t>
        </r>
      </text>
    </comment>
    <comment ref="J171" authorId="0" shapeId="0" xr:uid="{711C2B09-DB39-4893-9EFB-57467DCEE73D}">
      <text>
        <r>
          <rPr>
            <b/>
            <sz val="9"/>
            <color indexed="81"/>
            <rFont val="Tahoma"/>
            <family val="2"/>
          </rPr>
          <t>Make sure the method you select matches what is required in the Scope of Work.  If the analysis you need is not in this section, list in Section 21.  A quote from the laboratory will be needed for rates in Section 21.</t>
        </r>
      </text>
    </comment>
    <comment ref="J172" authorId="0" shapeId="0" xr:uid="{7B3043C6-C40E-441F-BBF0-72821BC0519D}">
      <text>
        <r>
          <rPr>
            <b/>
            <sz val="9"/>
            <color indexed="81"/>
            <rFont val="Tahoma"/>
            <family val="2"/>
          </rPr>
          <t>Make sure the method you select matches what is required in the Scope of Work.  If the analysis you need is not in this section, list in Section 21.  A quote from the laboratory will be needed for rates in Section 21.</t>
        </r>
      </text>
    </comment>
    <comment ref="J173" authorId="0" shapeId="0" xr:uid="{138B3C21-1235-44DC-9A48-D9F381B46049}">
      <text>
        <r>
          <rPr>
            <b/>
            <sz val="9"/>
            <color indexed="81"/>
            <rFont val="Tahoma"/>
            <family val="2"/>
          </rPr>
          <t>Make sure the method you select matches what is required in the Scope of Work.  If the analysis you need is not in this section, list in Section 21.  A quote from the laboratory will be needed for rates in Section 21.</t>
        </r>
      </text>
    </comment>
    <comment ref="J174" authorId="0" shapeId="0" xr:uid="{AEC71625-CE63-42E7-B247-8DA50B23C023}">
      <text>
        <r>
          <rPr>
            <b/>
            <sz val="9"/>
            <color indexed="81"/>
            <rFont val="Tahoma"/>
            <family val="2"/>
          </rPr>
          <t>Make sure the method you select matches what is required in the Scope of Work.  If the analysis you need is not in this section, list in Section 21.  A quote from the laboratory will be needed for rates in Section 21.</t>
        </r>
      </text>
    </comment>
    <comment ref="J175" authorId="0" shapeId="0" xr:uid="{664C962B-BCFE-4876-9D16-C776B4686C6A}">
      <text>
        <r>
          <rPr>
            <b/>
            <sz val="9"/>
            <color indexed="81"/>
            <rFont val="Tahoma"/>
            <family val="2"/>
          </rPr>
          <t>Make sure the method you select matches what is required in the Scope of Work.  If the analysis you need is not in this section, list in Section 21.  A quote from the laboratory will be needed for rates in Section 21.</t>
        </r>
      </text>
    </comment>
    <comment ref="K182" authorId="0" shapeId="0" xr:uid="{4474627E-4484-4F8E-9235-B2019A28BF5F}">
      <text>
        <r>
          <rPr>
            <b/>
            <sz val="9"/>
            <color indexed="81"/>
            <rFont val="Tahoma"/>
            <family val="2"/>
          </rPr>
          <t>Make sure the method you select matches what is required in the Scope of Work.  If the analysis you need is not in this section, list in Section 21.  A quote from the laboratory will be needed for rates in Section 21.</t>
        </r>
      </text>
    </comment>
    <comment ref="K184" authorId="0" shapeId="0" xr:uid="{FF3D3E4B-EE88-4F58-9064-784E76D97AFA}">
      <text>
        <r>
          <rPr>
            <b/>
            <sz val="9"/>
            <color indexed="81"/>
            <rFont val="Tahoma"/>
            <family val="2"/>
          </rPr>
          <t>Pay items should be scoped based on the approved RAP and  Source Removal Table in SOW.</t>
        </r>
      </text>
    </comment>
    <comment ref="K185" authorId="0" shapeId="0" xr:uid="{F1080212-5086-403B-8243-C703F2721A28}">
      <text>
        <r>
          <rPr>
            <b/>
            <sz val="9"/>
            <color indexed="81"/>
            <rFont val="Tahoma"/>
            <family val="2"/>
          </rPr>
          <t>Pay items should be scoped based on the approved RAP and  Source Removal Table in SOW.</t>
        </r>
      </text>
    </comment>
    <comment ref="K186" authorId="0" shapeId="0" xr:uid="{0EB07670-5F5A-4725-8034-34A6FEFAD9EC}">
      <text>
        <r>
          <rPr>
            <b/>
            <sz val="9"/>
            <color indexed="81"/>
            <rFont val="Tahoma"/>
            <family val="2"/>
          </rPr>
          <t>Pay items should be scoped based on the approved RAP and  Source Removal Table in SOW.</t>
        </r>
      </text>
    </comment>
    <comment ref="K187" authorId="0" shapeId="0" xr:uid="{BA93207E-F8E0-42E1-BB8B-C3FFC1E6EA5E}">
      <text>
        <r>
          <rPr>
            <b/>
            <sz val="9"/>
            <color indexed="81"/>
            <rFont val="Tahoma"/>
            <family val="2"/>
          </rPr>
          <t>Pay items should be scoped based on the approved RAP and  Source Removal Table in SOW.</t>
        </r>
      </text>
    </comment>
    <comment ref="K188" authorId="0" shapeId="0" xr:uid="{FDD5C644-2BFB-46D3-B58A-48C356C08329}">
      <text>
        <r>
          <rPr>
            <b/>
            <sz val="9"/>
            <color indexed="81"/>
            <rFont val="Tahoma"/>
            <family val="2"/>
          </rPr>
          <t>Pay items should be scoped based on the approved RAP and  Source Removal Table in SOW.</t>
        </r>
      </text>
    </comment>
    <comment ref="K189" authorId="0" shapeId="0" xr:uid="{C87F95B5-097B-48BD-9B4D-54A8748E5990}">
      <text>
        <r>
          <rPr>
            <b/>
            <sz val="9"/>
            <color indexed="81"/>
            <rFont val="Tahoma"/>
            <family val="2"/>
          </rPr>
          <t>Pay items should be scoped based on the approved RAP and  Source Removal Table in SOW.</t>
        </r>
      </text>
    </comment>
    <comment ref="K190" authorId="0" shapeId="0" xr:uid="{72AA1FF3-D4DB-499D-8E5C-C8B2FD9E8DB9}">
      <text>
        <r>
          <rPr>
            <b/>
            <sz val="9"/>
            <color indexed="81"/>
            <rFont val="Tahoma"/>
            <family val="2"/>
          </rPr>
          <t>Pay items should be scoped based on the approved RAP and  Source Removal Table in SOW.</t>
        </r>
      </text>
    </comment>
    <comment ref="K191" authorId="0" shapeId="0" xr:uid="{29A8D258-A7D3-4C4B-94F6-041DD90D335A}">
      <text>
        <r>
          <rPr>
            <b/>
            <sz val="9"/>
            <color indexed="81"/>
            <rFont val="Tahoma"/>
            <family val="2"/>
          </rPr>
          <t>Pay items should be scoped based on the approved RAP and  Source Removal Table in SOW.</t>
        </r>
      </text>
    </comment>
    <comment ref="K192" authorId="0" shapeId="0" xr:uid="{D5FAF6FF-BA25-45A9-BD24-104EF65BA725}">
      <text>
        <r>
          <rPr>
            <b/>
            <sz val="9"/>
            <color indexed="81"/>
            <rFont val="Tahoma"/>
            <family val="2"/>
          </rPr>
          <t>Pay items should be scoped based on the approved RAP and  Source Removal Table in SOW.</t>
        </r>
      </text>
    </comment>
    <comment ref="K193" authorId="0" shapeId="0" xr:uid="{B6533323-71CB-4484-8A71-134DBF6BB109}">
      <text>
        <r>
          <rPr>
            <b/>
            <sz val="9"/>
            <color indexed="81"/>
            <rFont val="Tahoma"/>
            <family val="2"/>
          </rPr>
          <t>Pay items should be scoped based on the approved RAP and  Source Removal Table in SOW.</t>
        </r>
      </text>
    </comment>
    <comment ref="K194" authorId="0" shapeId="0" xr:uid="{E25EB173-5F79-40A7-BDD1-582343E3C38F}">
      <text>
        <r>
          <rPr>
            <b/>
            <sz val="9"/>
            <color indexed="81"/>
            <rFont val="Tahoma"/>
            <family val="2"/>
          </rPr>
          <t>Pay items should be scoped based on the approved RAP and  Source Removal Table in SOW.</t>
        </r>
      </text>
    </comment>
    <comment ref="K195" authorId="0" shapeId="0" xr:uid="{E70656DC-2791-4015-A440-C7D0E7C5AC54}">
      <text>
        <r>
          <rPr>
            <b/>
            <sz val="9"/>
            <color indexed="81"/>
            <rFont val="Tahoma"/>
            <family val="2"/>
          </rPr>
          <t>Pay items should be scoped based on the approved RAP and  Source Removal Table in SOW.</t>
        </r>
      </text>
    </comment>
    <comment ref="K196" authorId="0" shapeId="0" xr:uid="{F38822E3-5591-42EB-AB86-CF8C51E3A09E}">
      <text>
        <r>
          <rPr>
            <b/>
            <sz val="9"/>
            <color indexed="81"/>
            <rFont val="Tahoma"/>
            <family val="2"/>
          </rPr>
          <t>Pay items should be scoped based on the approved RAP and  Source Removal Table in SOW.</t>
        </r>
      </text>
    </comment>
    <comment ref="K197" authorId="0" shapeId="0" xr:uid="{97E8B588-39BC-46A0-855A-9D45076E62AC}">
      <text>
        <r>
          <rPr>
            <b/>
            <sz val="9"/>
            <color indexed="81"/>
            <rFont val="Tahoma"/>
            <family val="2"/>
          </rPr>
          <t>Pay items should be scoped based on the approved RAP and  Source Removal Table in SOW.</t>
        </r>
      </text>
    </comment>
    <comment ref="K198" authorId="0" shapeId="0" xr:uid="{378631E2-D69A-4671-8930-1E905F7342D9}">
      <text>
        <r>
          <rPr>
            <b/>
            <sz val="9"/>
            <color indexed="81"/>
            <rFont val="Tahoma"/>
            <family val="2"/>
          </rPr>
          <t>Pay items should be scoped based on the approved RAP and  Source Removal Table in SOW.</t>
        </r>
      </text>
    </comment>
    <comment ref="K199" authorId="0" shapeId="0" xr:uid="{AA188B26-1417-458A-9D36-9435664F9098}">
      <text>
        <r>
          <rPr>
            <b/>
            <sz val="9"/>
            <color indexed="81"/>
            <rFont val="Tahoma"/>
            <family val="2"/>
          </rPr>
          <t>Pay items should be scoped based on the approved RAP and  Source Removal Table in SOW.</t>
        </r>
      </text>
    </comment>
    <comment ref="K200" authorId="0" shapeId="0" xr:uid="{6C632E30-3A1C-45E5-B68E-4D4046AC1D5C}">
      <text>
        <r>
          <rPr>
            <b/>
            <sz val="9"/>
            <color indexed="81"/>
            <rFont val="Tahoma"/>
            <family val="2"/>
          </rPr>
          <t>Pay items should be scoped based on the approved RAP and  Source Removal Table in SOW.</t>
        </r>
      </text>
    </comment>
    <comment ref="K201" authorId="0" shapeId="0" xr:uid="{E22F95EA-4EBA-4149-B1BD-A572AD20A683}">
      <text>
        <r>
          <rPr>
            <b/>
            <sz val="9"/>
            <color indexed="81"/>
            <rFont val="Tahoma"/>
            <family val="2"/>
          </rPr>
          <t>Pay items should be scoped based on the approved RAP and  Source Removal Table in SOW.</t>
        </r>
      </text>
    </comment>
    <comment ref="K202" authorId="0" shapeId="0" xr:uid="{86907131-ABA8-4936-AD1B-7B494198FA89}">
      <text>
        <r>
          <rPr>
            <b/>
            <sz val="9"/>
            <color indexed="81"/>
            <rFont val="Tahoma"/>
            <family val="2"/>
          </rPr>
          <t>Pay items should be scoped based on the approved RAP and  Source Removal Table in SOW.</t>
        </r>
      </text>
    </comment>
    <comment ref="K203" authorId="0" shapeId="0" xr:uid="{78C3F628-37EE-4D61-863A-43151BCDE1C7}">
      <text>
        <r>
          <rPr>
            <b/>
            <sz val="9"/>
            <color indexed="81"/>
            <rFont val="Tahoma"/>
            <family val="2"/>
          </rPr>
          <t>Pay items should be scoped based on the approved RAP and  Source Removal Table in SOW.</t>
        </r>
      </text>
    </comment>
    <comment ref="K204" authorId="0" shapeId="0" xr:uid="{32A716DC-D6A8-40E3-8C2F-EF83622011A2}">
      <text>
        <r>
          <rPr>
            <b/>
            <sz val="9"/>
            <color indexed="81"/>
            <rFont val="Tahoma"/>
            <family val="2"/>
          </rPr>
          <t>Pay items should be scoped based on the approved RAP and  Source Removal Table in SOW.</t>
        </r>
      </text>
    </comment>
    <comment ref="K205" authorId="0" shapeId="0" xr:uid="{4FF5C828-11A1-42B0-95A0-BB80BAC5BA29}">
      <text>
        <r>
          <rPr>
            <b/>
            <sz val="9"/>
            <color indexed="81"/>
            <rFont val="Tahoma"/>
            <family val="2"/>
          </rPr>
          <t>Pay items should be scoped based on the approved RAP and  Source Removal Table in SOW.</t>
        </r>
      </text>
    </comment>
    <comment ref="K206" authorId="0" shapeId="0" xr:uid="{66AB520C-1C8F-4DB6-A597-25BBBD938668}">
      <text>
        <r>
          <rPr>
            <b/>
            <sz val="9"/>
            <color indexed="81"/>
            <rFont val="Tahoma"/>
            <family val="2"/>
          </rPr>
          <t>Pay items should be scoped based on the approved RAP and  Source Removal Table in SOW.</t>
        </r>
      </text>
    </comment>
    <comment ref="K207" authorId="0" shapeId="0" xr:uid="{1577C9AD-015C-40E1-85F9-6459018BB72C}">
      <text>
        <r>
          <rPr>
            <b/>
            <sz val="9"/>
            <color indexed="81"/>
            <rFont val="Tahoma"/>
            <family val="2"/>
          </rPr>
          <t>Pay items should be scoped based on the approved RAP and  Source Removal Table in SOW.</t>
        </r>
      </text>
    </comment>
    <comment ref="K208" authorId="0" shapeId="0" xr:uid="{A4AE93F1-BBD3-44FB-BA5D-07F3145E99CE}">
      <text>
        <r>
          <rPr>
            <b/>
            <sz val="9"/>
            <color indexed="81"/>
            <rFont val="Tahoma"/>
            <family val="2"/>
          </rPr>
          <t>Pay items should be scoped based on the approved RAP and  Source Removal Table in SOW.</t>
        </r>
      </text>
    </comment>
    <comment ref="K209" authorId="0" shapeId="0" xr:uid="{4B415028-BE97-4672-BCDB-64991B19B26F}">
      <text>
        <r>
          <rPr>
            <b/>
            <sz val="9"/>
            <color indexed="81"/>
            <rFont val="Tahoma"/>
            <family val="2"/>
          </rPr>
          <t>Pay items should be scoped based on the approved RAP and  Source Removal Table in SOW.</t>
        </r>
      </text>
    </comment>
    <comment ref="K210" authorId="0" shapeId="0" xr:uid="{BDA643FD-5F4D-49D5-84A1-E688C623C3DB}">
      <text>
        <r>
          <rPr>
            <b/>
            <sz val="9"/>
            <color indexed="81"/>
            <rFont val="Tahoma"/>
            <family val="2"/>
          </rPr>
          <t>Pay items should be scoped based on the approved RAP and  Source Removal Table in SOW.</t>
        </r>
      </text>
    </comment>
    <comment ref="K211" authorId="0" shapeId="0" xr:uid="{46278801-4581-4652-9C74-E337DC7728B6}">
      <text>
        <r>
          <rPr>
            <b/>
            <sz val="9"/>
            <color indexed="81"/>
            <rFont val="Tahoma"/>
            <family val="2"/>
          </rPr>
          <t>Pay items should be scoped based on the approved RAP and  Source Removal Table in SOW.</t>
        </r>
      </text>
    </comment>
    <comment ref="K212" authorId="0" shapeId="0" xr:uid="{A41BCA80-04F4-4395-85E5-C164C8A8B8B3}">
      <text>
        <r>
          <rPr>
            <b/>
            <sz val="9"/>
            <color indexed="81"/>
            <rFont val="Tahoma"/>
            <family val="2"/>
          </rPr>
          <t>Pay items should be scoped based on the approved RAP and  Source Removal Table in SOW.</t>
        </r>
      </text>
    </comment>
    <comment ref="K214" authorId="0" shapeId="0" xr:uid="{F860DBEB-59F1-45E6-8166-4AA909907115}">
      <text>
        <r>
          <rPr>
            <b/>
            <sz val="9"/>
            <color indexed="81"/>
            <rFont val="Tahoma"/>
            <family val="2"/>
          </rPr>
          <t>Pay items should be scoped based on the approved RAP and  Source Removal Table in SOW.</t>
        </r>
      </text>
    </comment>
    <comment ref="K215" authorId="0" shapeId="0" xr:uid="{4D0B87F5-2422-47AB-82BA-3D30527FDFAA}">
      <text>
        <r>
          <rPr>
            <b/>
            <sz val="9"/>
            <color indexed="81"/>
            <rFont val="Tahoma"/>
            <family val="2"/>
          </rPr>
          <t>Pay items should be scoped based on the approved RAP and  Source Removal Table in SOW.</t>
        </r>
      </text>
    </comment>
    <comment ref="K216" authorId="0" shapeId="0" xr:uid="{8C5F5495-60FA-4F6F-A25A-B35E5910D018}">
      <text>
        <r>
          <rPr>
            <b/>
            <sz val="9"/>
            <color indexed="81"/>
            <rFont val="Tahoma"/>
            <family val="2"/>
          </rPr>
          <t>Pay items should be scoped based on the approved RAP and  Source Removal Table in SOW.</t>
        </r>
      </text>
    </comment>
    <comment ref="K217" authorId="0" shapeId="0" xr:uid="{B6F102BA-74A1-4881-82D3-9AF25ED34C53}">
      <text>
        <r>
          <rPr>
            <b/>
            <sz val="9"/>
            <color indexed="81"/>
            <rFont val="Tahoma"/>
            <family val="2"/>
          </rPr>
          <t>Pay items should be scoped based on the approved RAP and  Source Removal Table in SOW.</t>
        </r>
      </text>
    </comment>
    <comment ref="K219" authorId="0" shapeId="0" xr:uid="{1EC805EC-8D63-4FA1-822F-C44C73E5B658}">
      <text>
        <r>
          <rPr>
            <b/>
            <sz val="9"/>
            <color indexed="81"/>
            <rFont val="Tahoma"/>
            <family val="2"/>
          </rPr>
          <t>Pay items should be scoped based on the approved RAP and  Source Removal Table in SOW.</t>
        </r>
      </text>
    </comment>
    <comment ref="K220" authorId="0" shapeId="0" xr:uid="{AA83AF03-58E3-43EF-ABAB-FF10CA379940}">
      <text>
        <r>
          <rPr>
            <b/>
            <sz val="9"/>
            <color indexed="81"/>
            <rFont val="Tahoma"/>
            <family val="2"/>
          </rPr>
          <t>Pay items should be scoped based on the approved RAP and  Source Removal Table in SOW.</t>
        </r>
      </text>
    </comment>
    <comment ref="K221" authorId="0" shapeId="0" xr:uid="{AEDBA32C-BA82-4E6E-8C5A-EA5E736ACF21}">
      <text>
        <r>
          <rPr>
            <b/>
            <sz val="9"/>
            <color indexed="81"/>
            <rFont val="Tahoma"/>
            <family val="2"/>
          </rPr>
          <t>Pay items should be scoped based on the approved RAP and  Source Removal Table in SOW.</t>
        </r>
      </text>
    </comment>
    <comment ref="K222" authorId="0" shapeId="0" xr:uid="{1D588723-9573-4A49-AF48-C8D9AE72EBCE}">
      <text>
        <r>
          <rPr>
            <b/>
            <sz val="9"/>
            <color indexed="81"/>
            <rFont val="Tahoma"/>
            <family val="2"/>
          </rPr>
          <t>Pay items should be scoped based on the approved RAP and  Source Removal Table in SOW.</t>
        </r>
      </text>
    </comment>
    <comment ref="K223" authorId="0" shapeId="0" xr:uid="{8031978D-6567-4BFD-9232-649597651F80}">
      <text>
        <r>
          <rPr>
            <b/>
            <sz val="9"/>
            <color indexed="81"/>
            <rFont val="Tahoma"/>
            <family val="2"/>
          </rPr>
          <t>Pay items should be scoped based on the approved RAP and  Source Removal Table in SOW.</t>
        </r>
      </text>
    </comment>
    <comment ref="K225" authorId="0" shapeId="0" xr:uid="{D085CFCB-6DD0-4DBE-8053-48D47BE77F79}">
      <text>
        <r>
          <rPr>
            <b/>
            <sz val="9"/>
            <color indexed="81"/>
            <rFont val="Tahoma"/>
            <family val="2"/>
          </rPr>
          <t>Pay items should be scoped based on the approved RAP and  Source Removal Table in SOW.</t>
        </r>
      </text>
    </comment>
    <comment ref="K226" authorId="0" shapeId="0" xr:uid="{50D611E0-29DE-48FD-A55F-8E530658FBE3}">
      <text>
        <r>
          <rPr>
            <b/>
            <sz val="9"/>
            <color indexed="81"/>
            <rFont val="Tahoma"/>
            <family val="2"/>
          </rPr>
          <t>Pay items should be scoped based on the approved RAP and  Source Removal Table in SOW.</t>
        </r>
      </text>
    </comment>
    <comment ref="K227" authorId="0" shapeId="0" xr:uid="{0FA92312-4191-484E-B79F-5F15CE4DF263}">
      <text>
        <r>
          <rPr>
            <b/>
            <sz val="9"/>
            <color indexed="81"/>
            <rFont val="Tahoma"/>
            <family val="2"/>
          </rPr>
          <t>Pay items should be scoped based on the approved RAP and  Source Removal Table in SOW.</t>
        </r>
      </text>
    </comment>
    <comment ref="K228" authorId="0" shapeId="0" xr:uid="{F06BDC44-221B-4FBD-A58D-12AEDBBF5655}">
      <text>
        <r>
          <rPr>
            <b/>
            <sz val="9"/>
            <color indexed="81"/>
            <rFont val="Tahoma"/>
            <family val="2"/>
          </rPr>
          <t>Pay items should be scoped based on the approved RAP and  Source Removal Table in SOW.</t>
        </r>
      </text>
    </comment>
    <comment ref="K229" authorId="0" shapeId="0" xr:uid="{5FF19113-D7A7-4FDF-BE5A-B962FDC3153C}">
      <text>
        <r>
          <rPr>
            <b/>
            <sz val="9"/>
            <color indexed="81"/>
            <rFont val="Tahoma"/>
            <family val="2"/>
          </rPr>
          <t>Pay items should be scoped based on the approved RAP and  Source Removal Table in SOW.</t>
        </r>
      </text>
    </comment>
    <comment ref="K230" authorId="0" shapeId="0" xr:uid="{BD3444A3-5CBE-4159-A3D4-6D004F412912}">
      <text>
        <r>
          <rPr>
            <b/>
            <sz val="9"/>
            <color indexed="81"/>
            <rFont val="Tahoma"/>
            <family val="2"/>
          </rPr>
          <t>Pay items should be scoped based on the approved RAP and  Source Removal Table in SOW.</t>
        </r>
      </text>
    </comment>
    <comment ref="K232" authorId="0" shapeId="0" xr:uid="{E5356369-59D1-4A26-90EA-9D9238077F46}">
      <text>
        <r>
          <rPr>
            <b/>
            <sz val="9"/>
            <color indexed="81"/>
            <rFont val="Tahoma"/>
            <family val="2"/>
          </rPr>
          <t xml:space="preserve">Used for short duration pump outs of frac tanks, open pits oil water separators. Fully loaded pay which includes vacuum truck.  </t>
        </r>
      </text>
    </comment>
    <comment ref="K233" authorId="0" shapeId="0" xr:uid="{878C5E4A-2458-4DFB-AD76-835732541F0E}">
      <text>
        <r>
          <rPr>
            <b/>
            <sz val="9"/>
            <color indexed="81"/>
            <rFont val="Tahoma"/>
            <family val="2"/>
          </rPr>
          <t>Reimbursable pay item used for extraction events that require a significant period of time on site. Should not be used in conjunction with Pay Item 11-14.</t>
        </r>
      </text>
    </comment>
    <comment ref="K236" authorId="0" shapeId="0" xr:uid="{3952D289-EDDD-41FB-8AEF-D89E8D23D8BB}">
      <text>
        <r>
          <rPr>
            <b/>
            <sz val="9"/>
            <color indexed="81"/>
            <rFont val="Tahoma"/>
            <family val="2"/>
          </rPr>
          <t>Pay items should be scoped based on the approved RAP and  Source Removal Table in SOW.</t>
        </r>
      </text>
    </comment>
    <comment ref="K237" authorId="0" shapeId="0" xr:uid="{69E5257A-5485-4B5C-B644-486CA99B1A5D}">
      <text>
        <r>
          <rPr>
            <b/>
            <sz val="9"/>
            <color indexed="81"/>
            <rFont val="Tahoma"/>
            <family val="2"/>
          </rPr>
          <t>Pay items should be scoped based on the approved RAP and  Source Removal Table in SOW.</t>
        </r>
      </text>
    </comment>
    <comment ref="K239" authorId="0" shapeId="0" xr:uid="{04431663-E089-4B29-80C0-5B3FEC11FB7D}">
      <text>
        <r>
          <rPr>
            <b/>
            <sz val="9"/>
            <color indexed="81"/>
            <rFont val="Tahoma"/>
            <family val="2"/>
          </rPr>
          <t>Pay items should be scoped based on the approved RAP and  Source Removal Table in SOW.</t>
        </r>
      </text>
    </comment>
    <comment ref="K240" authorId="0" shapeId="0" xr:uid="{6A7D3FBB-777C-435A-B3A1-B71FAD676637}">
      <text>
        <r>
          <rPr>
            <b/>
            <sz val="9"/>
            <color indexed="81"/>
            <rFont val="Tahoma"/>
            <family val="2"/>
          </rPr>
          <t>Pay items should be scoped based on the approved RAP and  Source Removal Table in SOW.</t>
        </r>
      </text>
    </comment>
    <comment ref="K241" authorId="0" shapeId="0" xr:uid="{AED95F08-0FE8-4D5E-9FEA-701327095DFD}">
      <text>
        <r>
          <rPr>
            <b/>
            <sz val="9"/>
            <color indexed="81"/>
            <rFont val="Tahoma"/>
            <family val="2"/>
          </rPr>
          <t>Pay items should be scoped based on the approved RAP and  Source Removal Table in SOW.</t>
        </r>
      </text>
    </comment>
    <comment ref="K242" authorId="0" shapeId="0" xr:uid="{FF1294B8-508F-4C1A-A650-23E66F6E4BF4}">
      <text>
        <r>
          <rPr>
            <b/>
            <sz val="9"/>
            <color indexed="81"/>
            <rFont val="Tahoma"/>
            <family val="2"/>
          </rPr>
          <t>Pay items should be scoped based on the approved RAP and  Source Removal Table in SOW.</t>
        </r>
      </text>
    </comment>
    <comment ref="K243" authorId="0" shapeId="0" xr:uid="{46764153-1E48-44E8-9ECA-997E6A4EEC45}">
      <text>
        <r>
          <rPr>
            <b/>
            <sz val="9"/>
            <color indexed="81"/>
            <rFont val="Tahoma"/>
            <family val="2"/>
          </rPr>
          <t>Pay items should be scoped based on the approved RAP and  Source Removal Table in SOW.</t>
        </r>
      </text>
    </comment>
    <comment ref="K244" authorId="0" shapeId="0" xr:uid="{ABF60645-FD02-44D6-B131-69DCF2382473}">
      <text>
        <r>
          <rPr>
            <b/>
            <sz val="9"/>
            <color indexed="81"/>
            <rFont val="Tahoma"/>
            <family val="2"/>
          </rPr>
          <t>Pay items should be scoped based on the approved RAP and  Source Removal Table in SOW.</t>
        </r>
      </text>
    </comment>
    <comment ref="K245" authorId="0" shapeId="0" xr:uid="{45BE6FF1-69AC-4056-B26C-A5848D93ECEB}">
      <text>
        <r>
          <rPr>
            <b/>
            <sz val="9"/>
            <color indexed="81"/>
            <rFont val="Tahoma"/>
            <family val="2"/>
          </rPr>
          <t>Pay items should be scoped based on the approved RAP and  Source Removal Table in SOW.</t>
        </r>
      </text>
    </comment>
    <comment ref="K292" authorId="0" shapeId="0" xr:uid="{B379230F-2DBC-47C2-AF08-305C8B4409C5}">
      <text>
        <r>
          <rPr>
            <b/>
            <sz val="9"/>
            <color indexed="81"/>
            <rFont val="Tahoma"/>
            <family val="2"/>
          </rPr>
          <t>Pay items should be scoped based on the approved RAP and  Source Removal Table in SOW.</t>
        </r>
      </text>
    </comment>
    <comment ref="K293" authorId="0" shapeId="0" xr:uid="{E366E837-D707-4A0F-B37E-046DF2825C35}">
      <text>
        <r>
          <rPr>
            <b/>
            <sz val="9"/>
            <color indexed="81"/>
            <rFont val="Tahoma"/>
            <family val="2"/>
          </rPr>
          <t>Pay items should be scoped based on the approved RAP and  Source Removal Table in SOW.</t>
        </r>
      </text>
    </comment>
    <comment ref="K313" authorId="0" shapeId="0" xr:uid="{844B4856-C3F6-4C09-836F-290E2FA5CE07}">
      <text>
        <r>
          <rPr>
            <b/>
            <sz val="9"/>
            <color indexed="81"/>
            <rFont val="Tahoma"/>
            <family val="2"/>
          </rPr>
          <t>Pay items should be scoped based on the approved RAP and  Source Removal Table in SOW.</t>
        </r>
      </text>
    </comment>
    <comment ref="K314" authorId="0" shapeId="0" xr:uid="{7A80A4CF-B624-4051-9BA8-CAEB7CECEB40}">
      <text>
        <r>
          <rPr>
            <b/>
            <sz val="9"/>
            <color indexed="81"/>
            <rFont val="Tahoma"/>
            <family val="2"/>
          </rPr>
          <t>Pay items should be scoped based on the approved RAP and  Source Removal Table in SOW.</t>
        </r>
      </text>
    </comment>
    <comment ref="K315" authorId="0" shapeId="0" xr:uid="{BC3C668F-4DBE-4474-B40A-C52F527A87FE}">
      <text>
        <r>
          <rPr>
            <b/>
            <sz val="9"/>
            <color indexed="81"/>
            <rFont val="Tahoma"/>
            <family val="2"/>
          </rPr>
          <t>Pay items should be scoped based on the approved RAP and  Source Removal Table in SOW.</t>
        </r>
      </text>
    </comment>
    <comment ref="K316" authorId="0" shapeId="0" xr:uid="{7CA8A752-31B1-49DF-ABFA-63AD798F37BA}">
      <text>
        <r>
          <rPr>
            <b/>
            <sz val="9"/>
            <color indexed="81"/>
            <rFont val="Tahoma"/>
            <family val="2"/>
          </rPr>
          <t>Pay items should be scoped based on the approved RAP and  Source Removal Table in SOW.</t>
        </r>
      </text>
    </comment>
    <comment ref="J401" authorId="0" shapeId="0" xr:uid="{23C2BCDA-D53B-4305-BE37-9E0F70A7435A}">
      <text>
        <r>
          <rPr>
            <b/>
            <sz val="9"/>
            <color indexed="81"/>
            <rFont val="Tahoma"/>
            <family val="2"/>
          </rPr>
          <t>If soil/groundwater sampling is performed with well abandonment.</t>
        </r>
      </text>
    </comment>
    <comment ref="J403" authorId="0" shapeId="0" xr:uid="{450AE2DE-0134-4651-AD19-08152C2932F8}">
      <text>
        <r>
          <rPr>
            <b/>
            <sz val="9"/>
            <color indexed="81"/>
            <rFont val="Tahoma"/>
            <family val="2"/>
          </rPr>
          <t>If only well abandonment is performed.</t>
        </r>
      </text>
    </comment>
    <comment ref="I411" authorId="0" shapeId="0" xr:uid="{DCF78625-22BC-4F80-AEA3-B7E9FAA3E637}">
      <text>
        <r>
          <rPr>
            <b/>
            <sz val="9"/>
            <color indexed="81"/>
            <rFont val="Tahoma"/>
            <family val="2"/>
          </rPr>
          <t>One unit allowed for each the ATC and the driller if a Pre Drilling Meeting is required.</t>
        </r>
      </text>
    </comment>
    <comment ref="I413" authorId="0" shapeId="0" xr:uid="{8EBBFC6D-B56E-40A7-9248-025087CD9D30}">
      <text>
        <r>
          <rPr>
            <b/>
            <sz val="9"/>
            <color indexed="81"/>
            <rFont val="Tahoma"/>
            <family val="2"/>
          </rPr>
          <t>One unit allowed for each the ATC and the driller if a Pre Drilling Meeting is required.</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Bayliss, Christopher J.</author>
  </authors>
  <commentList>
    <comment ref="I7" authorId="0" shapeId="0" xr:uid="{99C613AB-52B9-42C5-96E8-916E3D8980F3}">
      <text>
        <r>
          <rPr>
            <b/>
            <sz val="9"/>
            <color indexed="81"/>
            <rFont val="Tahoma"/>
            <family val="2"/>
          </rPr>
          <t>OFFICE ACTIVITIES</t>
        </r>
      </text>
    </comment>
    <comment ref="J7" authorId="0" shapeId="0" xr:uid="{38B1B78A-1782-4B6B-A48C-ED15E6DEEE26}">
      <text>
        <r>
          <rPr>
            <b/>
            <sz val="9"/>
            <color indexed="81"/>
            <rFont val="Tahoma"/>
            <family val="2"/>
          </rPr>
          <t>PARM/NAM Sampling</t>
        </r>
      </text>
    </comment>
    <comment ref="I9" authorId="0" shapeId="0" xr:uid="{F406A3E9-7160-40F3-9E35-843D96AA71A6}">
      <text>
        <r>
          <rPr>
            <b/>
            <sz val="9"/>
            <color indexed="81"/>
            <rFont val="Tahoma"/>
            <family val="2"/>
          </rPr>
          <t>Use this item if the contractor will be new to the site.  Direct Assign ATCs do not get this pay item.</t>
        </r>
      </text>
    </comment>
    <comment ref="I10" authorId="0" shapeId="0" xr:uid="{B70177C1-A32D-4503-AC04-3FAA0ED54253}">
      <text>
        <r>
          <rPr>
            <b/>
            <sz val="9"/>
            <color indexed="81"/>
            <rFont val="Tahoma"/>
            <family val="2"/>
          </rPr>
          <t>Use this item if the contractor will be new to the site.  Direct Assign ATCs do not get this pay item.</t>
        </r>
      </text>
    </comment>
    <comment ref="I11" authorId="0" shapeId="0" xr:uid="{F825BAF8-564C-42CB-86D4-EC2748AB04AF}">
      <text>
        <r>
          <rPr>
            <b/>
            <sz val="9"/>
            <color indexed="81"/>
            <rFont val="Tahoma"/>
            <family val="2"/>
          </rPr>
          <t>Use this item for Direct Assign work scopes for continuing work.</t>
        </r>
      </text>
    </comment>
    <comment ref="J13" authorId="0" shapeId="0" xr:uid="{A78CBE0E-6E0E-4AF6-B4F8-E8C55F96F6F9}">
      <text>
        <r>
          <rPr>
            <b/>
            <sz val="9"/>
            <color indexed="81"/>
            <rFont val="Tahoma"/>
            <family val="2"/>
          </rPr>
          <t>Typically used for installing monitor wells, unit rate with number of units equal to estimated/quoted costs.  A good default is $300.</t>
        </r>
      </text>
    </comment>
    <comment ref="I14" authorId="0" shapeId="0" xr:uid="{70004E0C-9E33-414B-8B74-DDD3DCFFBAC5}">
      <text>
        <r>
          <rPr>
            <b/>
            <sz val="9"/>
            <color indexed="81"/>
            <rFont val="Tahoma"/>
            <family val="2"/>
          </rPr>
          <t>Used for any off-site properties where work will be performed, or for ROW permits (permit fees should use pay item 1-4, and Maintenance of Traffic equipment should be included in pay item 2-5).</t>
        </r>
      </text>
    </comment>
    <comment ref="J16" authorId="0" shapeId="0" xr:uid="{42073C65-F034-408C-A47E-454452887398}">
      <text>
        <r>
          <rPr>
            <b/>
            <sz val="9"/>
            <color indexed="81"/>
            <rFont val="Tahoma"/>
            <family val="2"/>
          </rPr>
          <t>This cell will be locked and automatically calculate from the reimbursable items.  Check to be sure it has a cost if you have reimbursable items.</t>
        </r>
      </text>
    </comment>
    <comment ref="I17" authorId="0" shapeId="0" xr:uid="{3E585BCD-5809-4849-B036-2A58801D0A3D}">
      <text>
        <r>
          <rPr>
            <b/>
            <sz val="9"/>
            <color indexed="81"/>
            <rFont val="Tahoma"/>
            <family val="2"/>
          </rPr>
          <t>Allowed one per contractor per site.</t>
        </r>
      </text>
    </comment>
    <comment ref="J21" authorId="0" shapeId="0" xr:uid="{9C1881AE-6082-48A6-B2D4-7448970F5D5E}">
      <text>
        <r>
          <rPr>
            <b/>
            <sz val="9"/>
            <color indexed="81"/>
            <rFont val="Tahoma"/>
            <family val="2"/>
          </rPr>
          <t>Quote required, if needed for Conditional Closure</t>
        </r>
      </text>
    </comment>
    <comment ref="I25" authorId="0" shapeId="0" xr:uid="{40A6988E-48BB-4744-941D-88769AF4D4CC}">
      <text>
        <r>
          <rPr>
            <b/>
            <sz val="9"/>
            <color indexed="81"/>
            <rFont val="Tahoma"/>
            <family val="2"/>
          </rPr>
          <t>If a pre-drilling meeting is required, one mobilization for driller, one mobilization for ATC.</t>
        </r>
      </text>
    </comment>
    <comment ref="J25" authorId="0" shapeId="0" xr:uid="{057FF850-9930-48F7-8966-A171E1507012}">
      <text>
        <r>
          <rPr>
            <b/>
            <sz val="9"/>
            <color indexed="81"/>
            <rFont val="Tahoma"/>
            <family val="2"/>
          </rPr>
          <t xml:space="preserve">Contractor is typically allowed one mobilization per week, unless they are performing two different tasks (well install and groundwater sampling), that are separated by at least a day.  One mobilization per vehicle (typically 1 vehicle). </t>
        </r>
      </text>
    </comment>
    <comment ref="J28" authorId="0" shapeId="0" xr:uid="{0ED946E1-B85B-45B6-8966-0C02C456E7D9}">
      <text>
        <r>
          <rPr>
            <b/>
            <sz val="9"/>
            <color indexed="81"/>
            <rFont val="Tahoma"/>
            <family val="2"/>
          </rPr>
          <t>Mobilization for drilling is allowed once per week.</t>
        </r>
      </text>
    </comment>
    <comment ref="J29" authorId="0" shapeId="0" xr:uid="{96169EDD-BEE7-4004-AC97-29D11BDF1160}">
      <text>
        <r>
          <rPr>
            <b/>
            <sz val="9"/>
            <color indexed="81"/>
            <rFont val="Tahoma"/>
            <family val="2"/>
          </rPr>
          <t>Mobilization for drilling is allowed once per week.</t>
        </r>
      </text>
    </comment>
    <comment ref="J36" authorId="0" shapeId="0" xr:uid="{6BBC5D82-B86F-4B86-8EA8-B7322ED940D7}">
      <text>
        <r>
          <rPr>
            <b/>
            <sz val="9"/>
            <color indexed="81"/>
            <rFont val="Tahoma"/>
            <family val="2"/>
          </rPr>
          <t>This pay item includes the total depth where soil sampling is performed and clearing the top of the borehole by hand (no additional hand augering item to clear the first five feet).  Costs are in addition to advancing the boring by HSA or sonic boring.  Costs for top footage sampled by hand are also included.</t>
        </r>
      </text>
    </comment>
    <comment ref="J37" authorId="0" shapeId="0" xr:uid="{5FB72D89-532D-4AF0-BF43-FBCDBB2940E9}">
      <text>
        <r>
          <rPr>
            <b/>
            <sz val="9"/>
            <color indexed="81"/>
            <rFont val="Tahoma"/>
            <family val="2"/>
          </rPr>
          <t>This pay item includes the total depth where soil sampling is performed and clearing the top of the borehole by hand (no additional hand augering item to clear the first five feet).  Costs are in addition to advancing the boring by HSA or sonic boring.  Costs for top footage sampled by hand are also included.</t>
        </r>
      </text>
    </comment>
    <comment ref="J38" authorId="0" shapeId="0" xr:uid="{07A692F5-39CF-4F04-A152-6E415DF716FF}">
      <text>
        <r>
          <rPr>
            <b/>
            <sz val="9"/>
            <color indexed="81"/>
            <rFont val="Tahoma"/>
            <family val="2"/>
          </rPr>
          <t>This pay item includes the total depth where soil sampling is performed and clearing the top of the borehole by hand (no additional hand augering item to clear the first five feet).  Costs are in addition to advancing the boring by HSA or sonic boring.  Costs for top footage sampled by hand are also included.</t>
        </r>
      </text>
    </comment>
    <comment ref="J39" authorId="0" shapeId="0" xr:uid="{2C3EE240-476B-4271-BA9B-46D0ABA36EF4}">
      <text>
        <r>
          <rPr>
            <b/>
            <sz val="9"/>
            <color indexed="81"/>
            <rFont val="Tahoma"/>
            <family val="2"/>
          </rPr>
          <t>This pay item includes the total depth where soil sampling is performed and clearing the top of the borehole by hand (no additional hand augering item to clear the first five feet).  Costs are in addition to advancing the boring by HSA or sonic boring.  Costs for top footage sampled by hand are also included.</t>
        </r>
      </text>
    </comment>
    <comment ref="J40" authorId="0" shapeId="0" xr:uid="{8E721919-747D-44BF-8EBF-6524339618E1}">
      <text>
        <r>
          <rPr>
            <b/>
            <sz val="9"/>
            <color indexed="81"/>
            <rFont val="Tahoma"/>
            <family val="2"/>
          </rPr>
          <t>Used if the depth of the soil boring 10 feet BLS or less.  If hand auger is required for depths greater than 10 feet BLS, a section 21 quote is required.</t>
        </r>
      </text>
    </comment>
    <comment ref="J41" authorId="0" shapeId="0" xr:uid="{7397A908-46F2-4205-8EE7-D79DE23E8DB4}">
      <text>
        <r>
          <rPr>
            <b/>
            <sz val="9"/>
            <color indexed="81"/>
            <rFont val="Tahoma"/>
            <family val="2"/>
          </rPr>
          <t>A full day is defined here as 10 hours. The default expectation is to achieve a minimum of 140-190 feet of probe rod advancement per day unless exceptions based on project specific conditions are approved in advance by the Petroleum Restoration Program Site Manager.
The item is not prorated, but they cannot do a half day of work on two seperate days and claim two days of DPT.
Includes groundwater sampling and using an HSA attachment to advance boreholes for monitoring wells with a combo rig.</t>
        </r>
      </text>
    </comment>
    <comment ref="J43" authorId="0" shapeId="0" xr:uid="{D2A8372E-6E7A-4770-A738-9A84FF197C11}">
      <text>
        <r>
          <rPr>
            <b/>
            <sz val="9"/>
            <color indexed="81"/>
            <rFont val="Tahoma"/>
            <family val="2"/>
          </rPr>
          <t>Typically used for mud rotary or hollow stem auger drilling.</t>
        </r>
      </text>
    </comment>
    <comment ref="J44" authorId="0" shapeId="0" xr:uid="{A1D143D2-E5E6-4C19-A3CC-CB788669AA2E}">
      <text>
        <r>
          <rPr>
            <b/>
            <sz val="9"/>
            <color indexed="81"/>
            <rFont val="Tahoma"/>
            <family val="2"/>
          </rPr>
          <t>Typically used for mud rotary or hollow stem auger drilling.</t>
        </r>
      </text>
    </comment>
    <comment ref="J45" authorId="0" shapeId="0" xr:uid="{7760F2D6-AD94-44B7-92E3-A5B78959A764}">
      <text>
        <r>
          <rPr>
            <b/>
            <sz val="9"/>
            <color indexed="81"/>
            <rFont val="Tahoma"/>
            <family val="2"/>
          </rPr>
          <t>Typically used for mud rotary or hollow stem auger drilling.</t>
        </r>
      </text>
    </comment>
    <comment ref="J46" authorId="0" shapeId="0" xr:uid="{3469E8CB-8C7D-472B-8976-F28EB12FFC78}">
      <text>
        <r>
          <rPr>
            <b/>
            <sz val="9"/>
            <color indexed="81"/>
            <rFont val="Tahoma"/>
            <family val="2"/>
          </rPr>
          <t>Used to install 2-inch diameter wells (typically 8-inch outer diameter augers).</t>
        </r>
      </text>
    </comment>
    <comment ref="J47" authorId="0" shapeId="0" xr:uid="{7F510CAC-07E8-45C8-9F69-5EFDEA5D8087}">
      <text>
        <r>
          <rPr>
            <b/>
            <sz val="9"/>
            <color indexed="81"/>
            <rFont val="Tahoma"/>
            <family val="2"/>
          </rPr>
          <t>Used to install 2-inch diameter wells (typically 8-inch outer diameter augers).</t>
        </r>
      </text>
    </comment>
    <comment ref="J48" authorId="0" shapeId="0" xr:uid="{9A2128DB-444E-476A-A492-03A85F0E909F}">
      <text>
        <r>
          <rPr>
            <b/>
            <sz val="9"/>
            <color indexed="81"/>
            <rFont val="Tahoma"/>
            <family val="2"/>
          </rPr>
          <t>Used to install 2-inch diameter wells (typically 8-inch outer diameter augers).</t>
        </r>
      </text>
    </comment>
    <comment ref="J49" authorId="0" shapeId="0" xr:uid="{68FAD6BB-588A-468A-A617-A216CC22D8EF}">
      <text>
        <r>
          <rPr>
            <b/>
            <sz val="9"/>
            <color indexed="81"/>
            <rFont val="Tahoma"/>
            <family val="2"/>
          </rPr>
          <t>Used to install 4-inch and larger wells (typically 12-inch outer diameter augers).</t>
        </r>
      </text>
    </comment>
    <comment ref="J50" authorId="0" shapeId="0" xr:uid="{72F8AB0B-D591-4089-BBB5-72E736D6308D}">
      <text>
        <r>
          <rPr>
            <b/>
            <sz val="9"/>
            <color indexed="81"/>
            <rFont val="Tahoma"/>
            <family val="2"/>
          </rPr>
          <t>Used to install 4-inch and larger wells (typically 12-inch outer diameter augers).</t>
        </r>
      </text>
    </comment>
    <comment ref="J51" authorId="0" shapeId="0" xr:uid="{86C9ABFE-9699-4E6B-8CA7-16B8934E0D13}">
      <text>
        <r>
          <rPr>
            <b/>
            <sz val="9"/>
            <color indexed="81"/>
            <rFont val="Tahoma"/>
            <family val="2"/>
          </rPr>
          <t>Used to install 4-inch and larger wells (typically 12-inch outer diameter augers).</t>
        </r>
      </text>
    </comment>
    <comment ref="J52" authorId="0" shapeId="0" xr:uid="{7BA8F552-91F9-45EB-B59A-EC896F36A1C2}">
      <text>
        <r>
          <rPr>
            <b/>
            <sz val="9"/>
            <color indexed="81"/>
            <rFont val="Tahoma"/>
            <family val="2"/>
          </rPr>
          <t>Typically used to install 2-inch diameter monitoring wells.</t>
        </r>
      </text>
    </comment>
    <comment ref="J53" authorId="0" shapeId="0" xr:uid="{A69245F3-413E-496A-9954-99C390310E5C}">
      <text>
        <r>
          <rPr>
            <b/>
            <sz val="9"/>
            <color indexed="81"/>
            <rFont val="Tahoma"/>
            <family val="2"/>
          </rPr>
          <t>Typically used to install 2-inch diameter monitoring wells.</t>
        </r>
      </text>
    </comment>
    <comment ref="J54" authorId="0" shapeId="0" xr:uid="{12A94CAB-BF38-4B1C-873F-03223CA62103}">
      <text>
        <r>
          <rPr>
            <b/>
            <sz val="9"/>
            <color indexed="81"/>
            <rFont val="Tahoma"/>
            <family val="2"/>
          </rPr>
          <t>Typically used to install 2-inch diameter monitoring wells.</t>
        </r>
      </text>
    </comment>
    <comment ref="J55" authorId="0" shapeId="0" xr:uid="{BF527D13-B994-485A-99E0-CD77F73D01FC}">
      <text>
        <r>
          <rPr>
            <b/>
            <sz val="9"/>
            <color indexed="81"/>
            <rFont val="Tahoma"/>
            <family val="2"/>
          </rPr>
          <t>Typically used to install 2” diameter wells, 4” diameter wells and temporary outer casing for a 2” diameter well</t>
        </r>
      </text>
    </comment>
    <comment ref="J56" authorId="0" shapeId="0" xr:uid="{601F0326-EEE8-4CB9-9E89-79323844DBA4}">
      <text>
        <r>
          <rPr>
            <b/>
            <sz val="9"/>
            <color indexed="81"/>
            <rFont val="Tahoma"/>
            <family val="2"/>
          </rPr>
          <t>Typically used to install 2” diameter wells, 4” diameter wells and temporary outer casing for a 2” diameter well</t>
        </r>
      </text>
    </comment>
    <comment ref="J57" authorId="0" shapeId="0" xr:uid="{6BFB1EA8-2CD3-4321-9B6D-5D41D6B8A46A}">
      <text>
        <r>
          <rPr>
            <b/>
            <sz val="9"/>
            <color indexed="81"/>
            <rFont val="Tahoma"/>
            <family val="2"/>
          </rPr>
          <t>Typically used to install 2” diameter wells, 4” diameter wells and temporary outer casing for a 2” diameter well</t>
        </r>
      </text>
    </comment>
    <comment ref="J58" authorId="0" shapeId="0" xr:uid="{E085BF4B-B452-4247-A81B-D2342D197220}">
      <text>
        <r>
          <rPr>
            <b/>
            <sz val="9"/>
            <color indexed="81"/>
            <rFont val="Tahoma"/>
            <family val="2"/>
          </rPr>
          <t>Typically used to install a 6-inch diameter well, for temporary outer casing on a 4-inch deep well, or if a second temporary outer casing is required.</t>
        </r>
      </text>
    </comment>
    <comment ref="J59" authorId="0" shapeId="0" xr:uid="{7E8039FC-F051-4A1A-8D94-F559E09B1A70}">
      <text>
        <r>
          <rPr>
            <b/>
            <sz val="9"/>
            <color indexed="81"/>
            <rFont val="Tahoma"/>
            <family val="2"/>
          </rPr>
          <t>Typically used to install a 6-inch diameter well, for temporary outer casing on a 4-inch deep well, or if a second temporary outer casing is required.</t>
        </r>
      </text>
    </comment>
    <comment ref="J60" authorId="0" shapeId="0" xr:uid="{A186825E-4884-4899-9924-A11D80FB2565}">
      <text>
        <r>
          <rPr>
            <b/>
            <sz val="9"/>
            <color indexed="81"/>
            <rFont val="Tahoma"/>
            <family val="2"/>
          </rPr>
          <t>Typically used to install a 6-inch diameter well, for temporary outer casing on a 4-inch deep well, or if a second temporary outer casing is required.</t>
        </r>
      </text>
    </comment>
    <comment ref="J62" authorId="0" shapeId="0" xr:uid="{3B60BA91-C0E6-4B07-83B2-04430211831B}">
      <text>
        <r>
          <rPr>
            <b/>
            <sz val="9"/>
            <color indexed="81"/>
            <rFont val="Tahoma"/>
            <family val="2"/>
          </rPr>
          <t xml:space="preserve">Well installation items based on well diameter.  This is in addition to the boring items in Section 4.  Well installation includes the standard 8-inch and 12-inch manholes and concrete well pad.
</t>
        </r>
      </text>
    </comment>
    <comment ref="J63" authorId="0" shapeId="0" xr:uid="{6024A11E-C487-41DE-8D1C-3B30DFF904D1}">
      <text>
        <r>
          <rPr>
            <b/>
            <sz val="9"/>
            <color indexed="81"/>
            <rFont val="Tahoma"/>
            <family val="2"/>
          </rPr>
          <t xml:space="preserve">Well installation items based on well diameter.  This is in addition to the boring items in Section 4.  Well installation includes the standard 8-inch and 12-inch manholes and concrete well pad.
</t>
        </r>
      </text>
    </comment>
    <comment ref="J65" authorId="0" shapeId="0" xr:uid="{275B1537-BB41-4A65-82F9-C50A6C54CF2B}">
      <text>
        <r>
          <rPr>
            <b/>
            <sz val="9"/>
            <color indexed="81"/>
            <rFont val="Tahoma"/>
            <family val="2"/>
          </rPr>
          <t xml:space="preserve">Well installation items based on well diameter.  This is in addition to the boring items in Section 4.  Well installation includes the standard 8-inch and 12-inch manholes and concrete well pad.
</t>
        </r>
      </text>
    </comment>
    <comment ref="J67" authorId="0" shapeId="0" xr:uid="{D489BA06-940B-423E-8FA7-5C9DC825B5C7}">
      <text>
        <r>
          <rPr>
            <b/>
            <sz val="9"/>
            <color indexed="81"/>
            <rFont val="Tahoma"/>
            <family val="2"/>
          </rPr>
          <t xml:space="preserve">Well installation items based on well diameter.  This is in addition to the boring items in Section 4.  Well installation includes the standard 8-inch and 12-inch manholes and concrete well pad.
</t>
        </r>
      </text>
    </comment>
    <comment ref="J68" authorId="0" shapeId="0" xr:uid="{3997061D-603B-4743-B99D-ABFF3441CD08}">
      <text>
        <r>
          <rPr>
            <b/>
            <sz val="9"/>
            <color indexed="81"/>
            <rFont val="Tahoma"/>
            <family val="2"/>
          </rPr>
          <t xml:space="preserve">Well installation items based on well diameter.  This is in addition to the boring items in Section 4.  Well installation includes the standard 8-inch and 12-inch manholes and concrete well pad.
</t>
        </r>
      </text>
    </comment>
    <comment ref="J69" authorId="0" shapeId="0" xr:uid="{37D30582-69AE-407E-B745-3FBC12AAAAC1}">
      <text>
        <r>
          <rPr>
            <b/>
            <sz val="9"/>
            <color indexed="81"/>
            <rFont val="Tahoma"/>
            <family val="2"/>
          </rPr>
          <t xml:space="preserve">Well installation items based on well diameter.  This is in addition to the boring items in Section 4.  Well installation includes the standard 8-inch and 12-inch manholes and concrete well pad.
</t>
        </r>
      </text>
    </comment>
    <comment ref="J70" authorId="0" shapeId="0" xr:uid="{004B76BE-BFC1-49E4-8BDD-3EA75329A490}">
      <text>
        <r>
          <rPr>
            <b/>
            <sz val="9"/>
            <color indexed="81"/>
            <rFont val="Tahoma"/>
            <family val="2"/>
          </rPr>
          <t xml:space="preserve">Well installation items based on well diameter.  This is in addition to the boring items in Section 4.  Well installation includes the standard 8-inch and 12-inch manholes and concrete well pad.
</t>
        </r>
      </text>
    </comment>
    <comment ref="J71" authorId="0" shapeId="0" xr:uid="{27C2A51B-2248-4596-A9A0-A55C726270CA}">
      <text>
        <r>
          <rPr>
            <b/>
            <sz val="9"/>
            <color indexed="81"/>
            <rFont val="Tahoma"/>
            <family val="2"/>
          </rPr>
          <t xml:space="preserve">Well installation items based on well diameter.  This is in addition to the boring items in Section 4.  Well installation includes the standard 8-inch and 12-inch manholes and concrete well pad.
</t>
        </r>
      </text>
    </comment>
    <comment ref="J72" authorId="0" shapeId="0" xr:uid="{32028451-43D5-49D0-A831-6FD71A281B5B}">
      <text>
        <r>
          <rPr>
            <b/>
            <sz val="9"/>
            <color indexed="81"/>
            <rFont val="Tahoma"/>
            <family val="2"/>
          </rPr>
          <t xml:space="preserve">Well installation items based on well diameter.  This is in addition to the boring items in Section 4.  Well installation includes the standard 8-inch and 12-inch manholes and concrete well pad.
</t>
        </r>
      </text>
    </comment>
    <comment ref="J73" authorId="0" shapeId="0" xr:uid="{FA958696-6259-4C57-8C1E-B8FC2C0CFF28}">
      <text>
        <r>
          <rPr>
            <b/>
            <sz val="9"/>
            <color indexed="81"/>
            <rFont val="Tahoma"/>
            <family val="2"/>
          </rPr>
          <t>Check with your professional before using well screen &gt;20 feet.</t>
        </r>
      </text>
    </comment>
    <comment ref="J74" authorId="0" shapeId="0" xr:uid="{CF0DCC16-4DC8-44E0-A2C1-19C5B519A4A5}">
      <text>
        <r>
          <rPr>
            <b/>
            <sz val="9"/>
            <color indexed="81"/>
            <rFont val="Tahoma"/>
            <family val="2"/>
          </rPr>
          <t>Check with your professional before using well screen &gt;20 feet.</t>
        </r>
      </text>
    </comment>
    <comment ref="J75" authorId="0" shapeId="0" xr:uid="{FC12606B-F1BF-4B80-8D50-69C06CF273A3}">
      <text>
        <r>
          <rPr>
            <b/>
            <sz val="9"/>
            <color indexed="81"/>
            <rFont val="Tahoma"/>
            <family val="2"/>
          </rPr>
          <t>Check with your professional before using well screen &gt;20 feet.</t>
        </r>
      </text>
    </comment>
    <comment ref="J76" authorId="0" shapeId="0" xr:uid="{58B6E34B-9114-43B4-B42B-7F1167808958}">
      <text>
        <r>
          <rPr>
            <b/>
            <sz val="9"/>
            <color indexed="81"/>
            <rFont val="Tahoma"/>
            <family val="2"/>
          </rPr>
          <t>Check with your professional before using well screen &gt;20 feet.</t>
        </r>
      </text>
    </comment>
    <comment ref="J77" authorId="0" shapeId="0" xr:uid="{04287083-A19B-4057-A8C9-CBE8D291C21C}">
      <text>
        <r>
          <rPr>
            <b/>
            <sz val="9"/>
            <color indexed="81"/>
            <rFont val="Tahoma"/>
            <family val="2"/>
          </rPr>
          <t>Only used for stick-up wells and pads (area prone to surface flooding, or with dense vegetation).</t>
        </r>
      </text>
    </comment>
    <comment ref="J80" authorId="0" shapeId="0" xr:uid="{D3606589-5AAB-4028-90AB-211B9733D7E6}">
      <text>
        <r>
          <rPr>
            <b/>
            <sz val="9"/>
            <color indexed="81"/>
            <rFont val="Tahoma"/>
            <family val="2"/>
          </rPr>
          <t xml:space="preserve">Used if an existing well is silted up or required overpurging.
</t>
        </r>
      </text>
    </comment>
    <comment ref="J81" authorId="0" shapeId="0" xr:uid="{32858A68-4081-4218-9D7A-48E2D95C9C39}">
      <text>
        <r>
          <rPr>
            <b/>
            <sz val="9"/>
            <color indexed="81"/>
            <rFont val="Tahoma"/>
            <family val="2"/>
          </rPr>
          <t>Used for removal and disposal of well pad and manhole based on diameter, and reinstallation of well pad and manhole, without well abandonment.</t>
        </r>
      </text>
    </comment>
    <comment ref="J82" authorId="0" shapeId="0" xr:uid="{A21AE9D2-A9FE-46A7-A6B8-375612D0D4E1}">
      <text>
        <r>
          <rPr>
            <b/>
            <sz val="9"/>
            <color indexed="81"/>
            <rFont val="Tahoma"/>
            <family val="2"/>
          </rPr>
          <t>Used for removal and disposal of well pad and manhole based on diameter, and reinstallation of well pad and manhole, without well abandonment.</t>
        </r>
      </text>
    </comment>
    <comment ref="J83" authorId="0" shapeId="0" xr:uid="{AF59D7D0-4DF1-45B3-B7D7-0B61A18C8277}">
      <text>
        <r>
          <rPr>
            <b/>
            <sz val="9"/>
            <color indexed="81"/>
            <rFont val="Tahoma"/>
            <family val="2"/>
          </rPr>
          <t>Used for pre-pack monitor wells, if a well needs to be installed with DPT due to access restrictions.</t>
        </r>
      </text>
    </comment>
    <comment ref="J85" authorId="0" shapeId="0" xr:uid="{DFB56B85-696A-4421-B2D4-0E2072000EC1}">
      <text>
        <r>
          <rPr>
            <b/>
            <sz val="9"/>
            <color indexed="81"/>
            <rFont val="Tahoma"/>
            <family val="2"/>
          </rPr>
          <t xml:space="preserve">Use for grouting the monitoring wells to the surface and removing the well pads and manholes.
</t>
        </r>
      </text>
    </comment>
    <comment ref="J86" authorId="0" shapeId="0" xr:uid="{9D3EE748-B206-4187-A049-403B3870C7D8}">
      <text>
        <r>
          <rPr>
            <b/>
            <sz val="9"/>
            <color indexed="81"/>
            <rFont val="Tahoma"/>
            <family val="2"/>
          </rPr>
          <t xml:space="preserve">Use for grouting the monitoring wells to the surface and removing the well pads and manholes.
</t>
        </r>
      </text>
    </comment>
    <comment ref="J87" authorId="0" shapeId="0" xr:uid="{475CB3DF-6C9A-477F-9D8C-D5A9A4231A4C}">
      <text>
        <r>
          <rPr>
            <b/>
            <sz val="9"/>
            <color indexed="81"/>
            <rFont val="Tahoma"/>
            <family val="2"/>
          </rPr>
          <t xml:space="preserve">Use for grouting the monitoring wells to the surface and removing the well pads and manholes.
</t>
        </r>
      </text>
    </comment>
    <comment ref="J88" authorId="0" shapeId="0" xr:uid="{4CD02663-F77A-4914-932C-DBA3AE3FC78F}">
      <text>
        <r>
          <rPr>
            <b/>
            <sz val="9"/>
            <color indexed="81"/>
            <rFont val="Tahoma"/>
            <family val="2"/>
          </rPr>
          <t xml:space="preserve">Use for grouting the monitoring wells to the surface and removing the well pads and manholes.
</t>
        </r>
      </text>
    </comment>
    <comment ref="J89" authorId="0" shapeId="0" xr:uid="{E30436AC-6A54-4404-912C-D9C1861F7086}">
      <text>
        <r>
          <rPr>
            <b/>
            <sz val="9"/>
            <color indexed="81"/>
            <rFont val="Tahoma"/>
            <family val="2"/>
          </rPr>
          <t>Only used if you are removing the 2-foot/4-foot square vaults (typically used for injection wells or other treatment wells with piping/fittings at the wellhead).  Not for standard manholes.</t>
        </r>
      </text>
    </comment>
    <comment ref="J90" authorId="0" shapeId="0" xr:uid="{5CC3E3AF-9B27-4B29-9FD3-CC6E3EF175C0}">
      <text>
        <r>
          <rPr>
            <b/>
            <sz val="9"/>
            <color indexed="81"/>
            <rFont val="Tahoma"/>
            <family val="2"/>
          </rPr>
          <t>Only used if you are removing the 2-foot/4-foot square vaults (typically used for injection wells or other treatment wells with piping/fittings at the wellhead).  Not for standard manholes.</t>
        </r>
      </text>
    </comment>
    <comment ref="J91" authorId="0" shapeId="0" xr:uid="{1374B4F7-956C-490C-A2D8-A181C0EB587D}">
      <text>
        <r>
          <rPr>
            <b/>
            <sz val="9"/>
            <color indexed="81"/>
            <rFont val="Tahoma"/>
            <family val="2"/>
          </rPr>
          <t>Used for removal and disposal of well pad and manhole, and restoration of surface cover to match surrounding conditions, without well abandonment.</t>
        </r>
      </text>
    </comment>
    <comment ref="J93" authorId="0" shapeId="0" xr:uid="{03744528-8B77-4C87-95CE-087E7CC1D6D7}">
      <text>
        <r>
          <rPr>
            <b/>
            <sz val="9"/>
            <color indexed="81"/>
            <rFont val="Tahoma"/>
            <family val="2"/>
          </rPr>
          <t>Used for Monitor Well Sampling.</t>
        </r>
      </text>
    </comment>
    <comment ref="J94" authorId="0" shapeId="0" xr:uid="{F1431935-5542-4798-AA5E-6606925DEEDA}">
      <text>
        <r>
          <rPr>
            <b/>
            <sz val="9"/>
            <color indexed="81"/>
            <rFont val="Tahoma"/>
            <family val="2"/>
          </rPr>
          <t>Used for Monitor Well Sampling.</t>
        </r>
      </text>
    </comment>
    <comment ref="J95" authorId="0" shapeId="0" xr:uid="{8150A3EB-C407-49FC-9A17-740368476B97}">
      <text>
        <r>
          <rPr>
            <b/>
            <sz val="9"/>
            <color indexed="81"/>
            <rFont val="Tahoma"/>
            <family val="2"/>
          </rPr>
          <t>Used for sampling potable/irrigation wells.</t>
        </r>
      </text>
    </comment>
    <comment ref="J96" authorId="0" shapeId="0" xr:uid="{2D7ACD98-827E-4213-830A-C1B7F94F2BBF}">
      <text>
        <r>
          <rPr>
            <b/>
            <sz val="9"/>
            <color indexed="81"/>
            <rFont val="Tahoma"/>
            <family val="2"/>
          </rPr>
          <t xml:space="preserve">Other Water Sampling - surface water, tap water, remediation system influent/effluent
</t>
        </r>
      </text>
    </comment>
    <comment ref="J98" authorId="0" shapeId="0" xr:uid="{17814CE4-3496-4E40-8D30-43266AED5F82}">
      <text>
        <r>
          <rPr>
            <b/>
            <sz val="9"/>
            <color indexed="81"/>
            <rFont val="Tahoma"/>
            <family val="2"/>
          </rPr>
          <t xml:space="preserve">Used for collection of soil/sediment samples. One unit allowed per sample analysis suite, unless SPLP is proposed, then add pay item 7-14. </t>
        </r>
      </text>
    </comment>
    <comment ref="J99" authorId="0" shapeId="0" xr:uid="{ECE8F010-0864-443E-BAB6-1049E05F2F36}">
      <text>
        <r>
          <rPr>
            <b/>
            <sz val="9"/>
            <color indexed="81"/>
            <rFont val="Tahoma"/>
            <family val="2"/>
          </rPr>
          <t>Only used to gauge depth to water/product for wells you are not sampling.  Monitoring well sampling includes gauging depth to water.  If wells have a history of being dry or having submerged well screens, you can include additional gauging items in case wells cannot be sampled and can only be gauged.  This will prevent the need for a change order later.</t>
        </r>
      </text>
    </comment>
    <comment ref="J103" authorId="0" shapeId="0" xr:uid="{11ACC7ED-2A1B-49BA-8652-5C7B30E1CC85}">
      <text>
        <r>
          <rPr>
            <b/>
            <sz val="9"/>
            <color indexed="81"/>
            <rFont val="Tahoma"/>
            <family val="2"/>
          </rPr>
          <t xml:space="preserve">For preparation and submittal of ADaPT files.  Allowable once per sampling event.
</t>
        </r>
      </text>
    </comment>
    <comment ref="J106" authorId="0" shapeId="0" xr:uid="{4B3E5F87-FF58-43A7-802D-E33C271684D3}">
      <text>
        <r>
          <rPr>
            <b/>
            <sz val="9"/>
            <color indexed="81"/>
            <rFont val="Tahoma"/>
            <family val="2"/>
          </rPr>
          <t>Use for all BTEX/MTBE SPLP samples collected.  Pay item is invoiced regardless of the actual analytical samples processed.  Encore sampling is not required for PAHs or TRPH (but may used for TRPH per guidance).</t>
        </r>
      </text>
    </comment>
    <comment ref="J108" authorId="0" shapeId="0" xr:uid="{2A66F7D1-FF26-4F45-A6A6-AC59F794F32A}">
      <text>
        <r>
          <rPr>
            <b/>
            <sz val="9"/>
            <color indexed="81"/>
            <rFont val="Tahoma"/>
            <family val="2"/>
          </rPr>
          <t>Make sure the method you select matches what is required in the Scope of Work.  If the analysis you need is not in this section, list in Section 21.  A quote from the laboratory will be needed for rates in Section 21.</t>
        </r>
      </text>
    </comment>
    <comment ref="J109" authorId="0" shapeId="0" xr:uid="{9F3FBF33-928A-4785-873A-F74FC90C4EF3}">
      <text>
        <r>
          <rPr>
            <b/>
            <sz val="9"/>
            <color indexed="81"/>
            <rFont val="Tahoma"/>
            <family val="2"/>
          </rPr>
          <t>Make sure the method you select matches what is required in the Scope of Work.  If the analysis you need is not in this section, list in Section 21.  A quote from the laboratory will be needed for rates in Section 21.</t>
        </r>
      </text>
    </comment>
    <comment ref="J110" authorId="0" shapeId="0" xr:uid="{A32FBACA-95C0-490A-87D9-6C1ABDC26360}">
      <text>
        <r>
          <rPr>
            <b/>
            <sz val="9"/>
            <color indexed="81"/>
            <rFont val="Tahoma"/>
            <family val="2"/>
          </rPr>
          <t>Make sure the method you select matches what is required in the Scope of Work.  If the analysis you need is not in this section, list in Section 21.  A quote from the laboratory will be needed for rates in Section 21.</t>
        </r>
      </text>
    </comment>
    <comment ref="J111" authorId="0" shapeId="0" xr:uid="{3C98CEAF-4E58-4D7B-A567-E6238DF1B406}">
      <text>
        <r>
          <rPr>
            <b/>
            <sz val="9"/>
            <color indexed="81"/>
            <rFont val="Tahoma"/>
            <family val="2"/>
          </rPr>
          <t>Make sure the method you select matches what is required in the Scope of Work.  If the analysis you need is not in this section, list in Section 21.  A quote from the laboratory will be needed for rates in Section 21.</t>
        </r>
      </text>
    </comment>
    <comment ref="J112" authorId="0" shapeId="0" xr:uid="{141FAA90-349D-4AF6-8056-29F16DFDAE9F}">
      <text>
        <r>
          <rPr>
            <b/>
            <sz val="9"/>
            <color indexed="81"/>
            <rFont val="Tahoma"/>
            <family val="2"/>
          </rPr>
          <t>Make sure the method you select matches what is required in the Scope of Work.  If the analysis you need is not in this section, list in Section 21.  A quote from the laboratory will be needed for rates in Section 21.</t>
        </r>
      </text>
    </comment>
    <comment ref="J113" authorId="0" shapeId="0" xr:uid="{BF86D9D8-C6E9-43E6-900B-A9F819DCF4E3}">
      <text>
        <r>
          <rPr>
            <b/>
            <sz val="9"/>
            <color indexed="81"/>
            <rFont val="Tahoma"/>
            <family val="2"/>
          </rPr>
          <t>Make sure the method you select matches what is required in the Scope of Work.  If the analysis you need is not in this section, list in Section 21.  A quote from the laboratory will be needed for rates in Section 21.</t>
        </r>
      </text>
    </comment>
    <comment ref="J114" authorId="0" shapeId="0" xr:uid="{B507C251-3EE4-43FC-9D55-6537D03DBC0C}">
      <text>
        <r>
          <rPr>
            <b/>
            <sz val="9"/>
            <color indexed="81"/>
            <rFont val="Tahoma"/>
            <family val="2"/>
          </rPr>
          <t>Make sure the method you select matches what is required in the Scope of Work.  If the analysis you need is not in this section, list in Section 21.  A quote from the laboratory will be needed for rates in Section 21.</t>
        </r>
      </text>
    </comment>
    <comment ref="J115" authorId="0" shapeId="0" xr:uid="{BAF5A052-26E2-42B1-A2C6-2E369A9BDC5C}">
      <text>
        <r>
          <rPr>
            <b/>
            <sz val="9"/>
            <color indexed="81"/>
            <rFont val="Tahoma"/>
            <family val="2"/>
          </rPr>
          <t>Make sure the method you select matches what is required in the Scope of Work.  If the analysis you need is not in this section, list in Section 21.  A quote from the laboratory will be needed for rates in Section 21.</t>
        </r>
      </text>
    </comment>
    <comment ref="J116" authorId="0" shapeId="0" xr:uid="{246096DF-C5F1-4D65-BCCF-5A8AB8EA968C}">
      <text>
        <r>
          <rPr>
            <b/>
            <sz val="9"/>
            <color indexed="81"/>
            <rFont val="Tahoma"/>
            <family val="2"/>
          </rPr>
          <t>Make sure the method you select matches what is required in the Scope of Work.  If the analysis you need is not in this section, list in Section 21.  A quote from the laboratory will be needed for rates in Section 21.</t>
        </r>
      </text>
    </comment>
    <comment ref="J117" authorId="0" shapeId="0" xr:uid="{610D21BD-499A-4084-ACDB-9B314B447806}">
      <text>
        <r>
          <rPr>
            <b/>
            <sz val="9"/>
            <color indexed="81"/>
            <rFont val="Tahoma"/>
            <family val="2"/>
          </rPr>
          <t>Make sure the method you select matches what is required in the Scope of Work.  If the analysis you need is not in this section, list in Section 21.  A quote from the laboratory will be needed for rates in Section 21.</t>
        </r>
      </text>
    </comment>
    <comment ref="J118" authorId="0" shapeId="0" xr:uid="{7D806296-32F2-4C34-A720-39B6B2818E01}">
      <text>
        <r>
          <rPr>
            <b/>
            <sz val="9"/>
            <color indexed="81"/>
            <rFont val="Tahoma"/>
            <family val="2"/>
          </rPr>
          <t>Make sure the method you select matches what is required in the Scope of Work.  If the analysis you need is not in this section, list in Section 21.  A quote from the laboratory will be needed for rates in Section 21.</t>
        </r>
      </text>
    </comment>
    <comment ref="J119" authorId="0" shapeId="0" xr:uid="{58685123-EFC9-4128-A1A8-002A640EF758}">
      <text>
        <r>
          <rPr>
            <b/>
            <sz val="9"/>
            <color indexed="81"/>
            <rFont val="Tahoma"/>
            <family val="2"/>
          </rPr>
          <t>Make sure the method you select matches what is required in the Scope of Work.  If the analysis you need is not in this section, list in Section 21.  A quote from the laboratory will be needed for rates in Section 21.</t>
        </r>
      </text>
    </comment>
    <comment ref="J120" authorId="0" shapeId="0" xr:uid="{AD4B8B07-AA3D-4CAA-B2C2-81C5287009AB}">
      <text>
        <r>
          <rPr>
            <b/>
            <sz val="9"/>
            <color indexed="81"/>
            <rFont val="Tahoma"/>
            <family val="2"/>
          </rPr>
          <t>Make sure the method you select matches what is required in the Scope of Work.  If the analysis you need is not in this section, list in Section 21.  A quote from the laboratory will be needed for rates in Section 21.</t>
        </r>
      </text>
    </comment>
    <comment ref="J121" authorId="0" shapeId="0" xr:uid="{EEEEE2FD-3348-4FE6-BD34-5ADAA1059086}">
      <text>
        <r>
          <rPr>
            <b/>
            <sz val="9"/>
            <color indexed="81"/>
            <rFont val="Tahoma"/>
            <family val="2"/>
          </rPr>
          <t>Make sure the method you select matches what is required in the Scope of Work.  If the analysis you need is not in this section, list in Section 21.  A quote from the laboratory will be needed for rates in Section 21.</t>
        </r>
      </text>
    </comment>
    <comment ref="J122" authorId="0" shapeId="0" xr:uid="{170D587D-3BEB-44BF-8E95-A6EF07023488}">
      <text>
        <r>
          <rPr>
            <b/>
            <sz val="9"/>
            <color indexed="81"/>
            <rFont val="Tahoma"/>
            <family val="2"/>
          </rPr>
          <t>Make sure the method you select matches what is required in the Scope of Work.  If the analysis you need is not in this section, list in Section 21.  A quote from the laboratory will be needed for rates in Section 21.</t>
        </r>
      </text>
    </comment>
    <comment ref="J123" authorId="0" shapeId="0" xr:uid="{2E8C6676-59B3-4AFB-BC8A-18A2F84CA0F0}">
      <text>
        <r>
          <rPr>
            <b/>
            <sz val="9"/>
            <color indexed="81"/>
            <rFont val="Tahoma"/>
            <family val="2"/>
          </rPr>
          <t>Make sure the method you select matches what is required in the Scope of Work.  If the analysis you need is not in this section, list in Section 21.  A quote from the laboratory will be needed for rates in Section 21.</t>
        </r>
      </text>
    </comment>
    <comment ref="J124" authorId="0" shapeId="0" xr:uid="{149CDFC6-268F-4373-A486-164CF8B40DA4}">
      <text>
        <r>
          <rPr>
            <b/>
            <sz val="9"/>
            <color indexed="81"/>
            <rFont val="Tahoma"/>
            <family val="2"/>
          </rPr>
          <t>Make sure the method you select matches what is required in the Scope of Work.  If the analysis you need is not in this section, list in Section 21.  A quote from the laboratory will be needed for rates in Section 21.</t>
        </r>
      </text>
    </comment>
    <comment ref="J125" authorId="0" shapeId="0" xr:uid="{73360721-FB86-4C5E-AF07-C709A56987C1}">
      <text>
        <r>
          <rPr>
            <b/>
            <sz val="9"/>
            <color indexed="81"/>
            <rFont val="Tahoma"/>
            <family val="2"/>
          </rPr>
          <t>Make sure the method you select matches what is required in the Scope of Work.  If the analysis you need is not in this section, list in Section 21.  A quote from the laboratory will be needed for rates in Section 21.</t>
        </r>
      </text>
    </comment>
    <comment ref="J126" authorId="0" shapeId="0" xr:uid="{0AFD14A7-4AB4-47F7-8077-59D5CDA1D88B}">
      <text>
        <r>
          <rPr>
            <b/>
            <sz val="9"/>
            <color indexed="81"/>
            <rFont val="Tahoma"/>
            <family val="2"/>
          </rPr>
          <t>Make sure the method you select matches what is required in the Scope of Work.  If the analysis you need is not in this section, list in Section 21.  A quote from the laboratory will be needed for rates in Section 21.</t>
        </r>
      </text>
    </comment>
    <comment ref="J127" authorId="0" shapeId="0" xr:uid="{E14F1F15-0931-4E16-8FCE-2B830DB85918}">
      <text>
        <r>
          <rPr>
            <b/>
            <sz val="9"/>
            <color indexed="81"/>
            <rFont val="Tahoma"/>
            <family val="2"/>
          </rPr>
          <t>Make sure the method you select matches what is required in the Scope of Work.  If the analysis you need is not in this section, list in Section 21.  A quote from the laboratory will be needed for rates in Section 21.</t>
        </r>
      </text>
    </comment>
    <comment ref="J128" authorId="0" shapeId="0" xr:uid="{44FCA707-B955-46F8-A4F6-37BF21C35D53}">
      <text>
        <r>
          <rPr>
            <b/>
            <sz val="9"/>
            <color indexed="81"/>
            <rFont val="Tahoma"/>
            <family val="2"/>
          </rPr>
          <t>Make sure the method you select matches what is required in the Scope of Work.  If the analysis you need is not in this section, list in Section 21.  A quote from the laboratory will be needed for rates in Section 21.</t>
        </r>
      </text>
    </comment>
    <comment ref="J129" authorId="0" shapeId="0" xr:uid="{881E2CFD-C7BB-48D2-AEAE-5398A3BBAB64}">
      <text>
        <r>
          <rPr>
            <b/>
            <sz val="9"/>
            <color indexed="81"/>
            <rFont val="Tahoma"/>
            <family val="2"/>
          </rPr>
          <t>Make sure the method you select matches what is required in the Scope of Work.  If the analysis you need is not in this section, list in Section 21.  A quote from the laboratory will be needed for rates in Section 21.</t>
        </r>
      </text>
    </comment>
    <comment ref="J130" authorId="0" shapeId="0" xr:uid="{BA8C10C2-2E29-4D9C-84E0-CAAAEBC88C1B}">
      <text>
        <r>
          <rPr>
            <b/>
            <sz val="9"/>
            <color indexed="81"/>
            <rFont val="Tahoma"/>
            <family val="2"/>
          </rPr>
          <t>Make sure the method you select matches what is required in the Scope of Work.  If the analysis you need is not in this section, list in Section 21.  A quote from the laboratory will be needed for rates in Section 21.</t>
        </r>
      </text>
    </comment>
    <comment ref="J131" authorId="0" shapeId="0" xr:uid="{9A41E5EE-8E76-425E-9A23-1825826C7C25}">
      <text>
        <r>
          <rPr>
            <b/>
            <sz val="9"/>
            <color indexed="81"/>
            <rFont val="Tahoma"/>
            <family val="2"/>
          </rPr>
          <t>Make sure the method you select matches what is required in the Scope of Work.  If the analysis you need is not in this section, list in Section 21.  A quote from the laboratory will be needed for rates in Section 21.</t>
        </r>
      </text>
    </comment>
    <comment ref="J132" authorId="0" shapeId="0" xr:uid="{30B19304-8309-40BB-A3C3-8A855748DCC9}">
      <text>
        <r>
          <rPr>
            <b/>
            <sz val="9"/>
            <color indexed="81"/>
            <rFont val="Tahoma"/>
            <family val="2"/>
          </rPr>
          <t>Make sure the method you select matches what is required in the Scope of Work.  If the analysis you need is not in this section, list in Section 21.  A quote from the laboratory will be needed for rates in Section 21.</t>
        </r>
      </text>
    </comment>
    <comment ref="J133" authorId="0" shapeId="0" xr:uid="{7EC8A15F-DAD1-4FC9-BAA6-451CB3107E74}">
      <text>
        <r>
          <rPr>
            <b/>
            <sz val="9"/>
            <color indexed="81"/>
            <rFont val="Tahoma"/>
            <family val="2"/>
          </rPr>
          <t>Make sure the method you select matches what is required in the Scope of Work.  If the analysis you need is not in this section, list in Section 21.  A quote from the laboratory will be needed for rates in Section 21.</t>
        </r>
      </text>
    </comment>
    <comment ref="J134" authorId="0" shapeId="0" xr:uid="{3ED33DC3-A209-4A30-A88B-2C056E79F604}">
      <text>
        <r>
          <rPr>
            <b/>
            <sz val="9"/>
            <color indexed="81"/>
            <rFont val="Tahoma"/>
            <family val="2"/>
          </rPr>
          <t>Make sure the method you select matches what is required in the Scope of Work.  If the analysis you need is not in this section, list in Section 21.  A quote from the laboratory will be needed for rates in Section 21.</t>
        </r>
      </text>
    </comment>
    <comment ref="J135" authorId="0" shapeId="0" xr:uid="{44774934-39C3-44F1-A510-588EA42C1B2F}">
      <text>
        <r>
          <rPr>
            <b/>
            <sz val="9"/>
            <color indexed="81"/>
            <rFont val="Tahoma"/>
            <family val="2"/>
          </rPr>
          <t>Make sure the method you select matches what is required in the Scope of Work.  If the analysis you need is not in this section, list in Section 21.  A quote from the laboratory will be needed for rates in Section 21.</t>
        </r>
      </text>
    </comment>
    <comment ref="J136" authorId="0" shapeId="0" xr:uid="{00A03396-D2D4-4B51-AE7A-6B2EDF82CA84}">
      <text>
        <r>
          <rPr>
            <b/>
            <sz val="9"/>
            <color indexed="81"/>
            <rFont val="Tahoma"/>
            <family val="2"/>
          </rPr>
          <t>Make sure the method you select matches what is required in the Scope of Work.  If the analysis you need is not in this section, list in Section 21.  A quote from the laboratory will be needed for rates in Section 21.</t>
        </r>
      </text>
    </comment>
    <comment ref="J137" authorId="0" shapeId="0" xr:uid="{91919E88-3912-436D-B398-DD6B4CC06EDF}">
      <text>
        <r>
          <rPr>
            <b/>
            <sz val="9"/>
            <color indexed="81"/>
            <rFont val="Tahoma"/>
            <family val="2"/>
          </rPr>
          <t>Make sure the method you select matches what is required in the Scope of Work.  If the analysis you need is not in this section, list in Section 21.  A quote from the laboratory will be needed for rates in Section 21.</t>
        </r>
      </text>
    </comment>
    <comment ref="J138" authorId="0" shapeId="0" xr:uid="{B5AFE60F-D0FA-4CFA-A7B3-F52B6D53A1DE}">
      <text>
        <r>
          <rPr>
            <b/>
            <sz val="9"/>
            <color indexed="81"/>
            <rFont val="Tahoma"/>
            <family val="2"/>
          </rPr>
          <t>Make sure the method you select matches what is required in the Scope of Work.  If the analysis you need is not in this section, list in Section 21.  A quote from the laboratory will be needed for rates in Section 21.</t>
        </r>
      </text>
    </comment>
    <comment ref="J139" authorId="0" shapeId="0" xr:uid="{705AB2A7-6522-4FCD-A21F-F4D7A78CF55F}">
      <text>
        <r>
          <rPr>
            <b/>
            <sz val="9"/>
            <color indexed="81"/>
            <rFont val="Tahoma"/>
            <family val="2"/>
          </rPr>
          <t>Make sure the method you select matches what is required in the Scope of Work.  If the analysis you need is not in this section, list in Section 21.  A quote from the laboratory will be needed for rates in Section 21.</t>
        </r>
      </text>
    </comment>
    <comment ref="J140" authorId="0" shapeId="0" xr:uid="{0A910AF7-4CCE-472F-A98B-E8D557E1D6CA}">
      <text>
        <r>
          <rPr>
            <b/>
            <sz val="9"/>
            <color indexed="81"/>
            <rFont val="Tahoma"/>
            <family val="2"/>
          </rPr>
          <t>Make sure the method you select matches what is required in the Scope of Work.  If the analysis you need is not in this section, list in Section 21.  A quote from the laboratory will be needed for rates in Section 21.</t>
        </r>
      </text>
    </comment>
    <comment ref="J141" authorId="0" shapeId="0" xr:uid="{4CB53F01-A4CD-4623-94E8-4A1EAE809BF5}">
      <text>
        <r>
          <rPr>
            <b/>
            <sz val="9"/>
            <color indexed="81"/>
            <rFont val="Tahoma"/>
            <family val="2"/>
          </rPr>
          <t>Make sure the method you select matches what is required in the Scope of Work.  If the analysis you need is not in this section, list in Section 21.  A quote from the laboratory will be needed for rates in Section 21.</t>
        </r>
      </text>
    </comment>
    <comment ref="J142" authorId="0" shapeId="0" xr:uid="{592A88B9-5137-4358-A8EA-20C8BC982852}">
      <text>
        <r>
          <rPr>
            <b/>
            <sz val="9"/>
            <color indexed="81"/>
            <rFont val="Tahoma"/>
            <family val="2"/>
          </rPr>
          <t>Make sure the method you select matches what is required in the Scope of Work.  If the analysis you need is not in this section, list in Section 21.  A quote from the laboratory will be needed for rates in Section 21.</t>
        </r>
      </text>
    </comment>
    <comment ref="J143" authorId="0" shapeId="0" xr:uid="{B35CB67E-A04D-47C9-9909-28F6E6BE66AE}">
      <text>
        <r>
          <rPr>
            <b/>
            <sz val="9"/>
            <color indexed="81"/>
            <rFont val="Tahoma"/>
            <family val="2"/>
          </rPr>
          <t>Make sure the method you select matches what is required in the Scope of Work.  If the analysis you need is not in this section, list in Section 21.  A quote from the laboratory will be needed for rates in Section 21.</t>
        </r>
      </text>
    </comment>
    <comment ref="J144" authorId="0" shapeId="0" xr:uid="{F34C1243-6DC0-4426-AB5A-D9E6D66BFFA4}">
      <text>
        <r>
          <rPr>
            <b/>
            <sz val="9"/>
            <color indexed="81"/>
            <rFont val="Tahoma"/>
            <family val="2"/>
          </rPr>
          <t>Make sure the method you select matches what is required in the Scope of Work.  If the analysis you need is not in this section, list in Section 21.  A quote from the laboratory will be needed for rates in Section 21.</t>
        </r>
      </text>
    </comment>
    <comment ref="J145" authorId="0" shapeId="0" xr:uid="{C6EE0EC2-AE50-4430-9BAB-36785227DC96}">
      <text>
        <r>
          <rPr>
            <b/>
            <sz val="9"/>
            <color indexed="81"/>
            <rFont val="Tahoma"/>
            <family val="2"/>
          </rPr>
          <t>Make sure the method you select matches what is required in the Scope of Work.  If the analysis you need is not in this section, list in Section 21.  A quote from the laboratory will be needed for rates in Section 21.</t>
        </r>
      </text>
    </comment>
    <comment ref="J146" authorId="0" shapeId="0" xr:uid="{ABDAE81A-860B-48EC-82AE-8F98AA94A5B6}">
      <text>
        <r>
          <rPr>
            <b/>
            <sz val="9"/>
            <color indexed="81"/>
            <rFont val="Tahoma"/>
            <family val="2"/>
          </rPr>
          <t>Make sure the method you select matches what is required in the Scope of Work.  If the analysis you need is not in this section, list in Section 21.  A quote from the laboratory will be needed for rates in Section 21.</t>
        </r>
      </text>
    </comment>
    <comment ref="J147" authorId="0" shapeId="0" xr:uid="{089093A4-3DE4-4469-82FD-65E0DEE87134}">
      <text>
        <r>
          <rPr>
            <b/>
            <sz val="9"/>
            <color indexed="81"/>
            <rFont val="Tahoma"/>
            <family val="2"/>
          </rPr>
          <t>Make sure the method you select matches what is required in the Scope of Work.  If the analysis you need is not in this section, list in Section 21.  A quote from the laboratory will be needed for rates in Section 21.</t>
        </r>
      </text>
    </comment>
    <comment ref="J148" authorId="0" shapeId="0" xr:uid="{22984C72-B542-4CC2-83CE-10487A8548F7}">
      <text>
        <r>
          <rPr>
            <b/>
            <sz val="9"/>
            <color indexed="81"/>
            <rFont val="Tahoma"/>
            <family val="2"/>
          </rPr>
          <t>Make sure the method you select matches what is required in the Scope of Work.  If the analysis you need is not in this section, list in Section 21.  A quote from the laboratory will be needed for rates in Section 21.</t>
        </r>
      </text>
    </comment>
    <comment ref="J149" authorId="0" shapeId="0" xr:uid="{4F0F31FC-9E0D-499A-8585-F403910AF5B0}">
      <text>
        <r>
          <rPr>
            <b/>
            <sz val="9"/>
            <color indexed="81"/>
            <rFont val="Tahoma"/>
            <family val="2"/>
          </rPr>
          <t>Make sure the method you select matches what is required in the Scope of Work.  If the analysis you need is not in this section, list in Section 21.  A quote from the laboratory will be needed for rates in Section 21.</t>
        </r>
      </text>
    </comment>
    <comment ref="J150" authorId="0" shapeId="0" xr:uid="{95A1172E-FE79-4071-836C-C6CDC53700CB}">
      <text>
        <r>
          <rPr>
            <b/>
            <sz val="9"/>
            <color indexed="81"/>
            <rFont val="Tahoma"/>
            <family val="2"/>
          </rPr>
          <t>Make sure the method you select matches what is required in the Scope of Work.  If the analysis you need is not in this section, list in Section 21.  A quote from the laboratory will be needed for rates in Section 21.</t>
        </r>
      </text>
    </comment>
    <comment ref="J151" authorId="0" shapeId="0" xr:uid="{72AB8C9E-76EE-42EE-BDCD-7A4392B569CB}">
      <text>
        <r>
          <rPr>
            <b/>
            <sz val="9"/>
            <color indexed="81"/>
            <rFont val="Tahoma"/>
            <family val="2"/>
          </rPr>
          <t>Make sure the method you select matches what is required in the Scope of Work.  If the analysis you need is not in this section, list in Section 21.  A quote from the laboratory will be needed for rates in Section 21.</t>
        </r>
      </text>
    </comment>
    <comment ref="J152" authorId="0" shapeId="0" xr:uid="{AF5559FB-7201-4A47-9ABF-9D667EB8A53F}">
      <text>
        <r>
          <rPr>
            <b/>
            <sz val="9"/>
            <color indexed="81"/>
            <rFont val="Tahoma"/>
            <family val="2"/>
          </rPr>
          <t>Make sure the method you select matches what is required in the Scope of Work.  If the analysis you need is not in this section, list in Section 21.  A quote from the laboratory will be needed for rates in Section 21.</t>
        </r>
      </text>
    </comment>
    <comment ref="J153" authorId="0" shapeId="0" xr:uid="{E67C5D86-7F90-4836-AB08-D51092DC885F}">
      <text>
        <r>
          <rPr>
            <b/>
            <sz val="9"/>
            <color indexed="81"/>
            <rFont val="Tahoma"/>
            <family val="2"/>
          </rPr>
          <t>Make sure the method you select matches what is required in the Scope of Work.  If the analysis you need is not in this section, list in Section 21.  A quote from the laboratory will be needed for rates in Section 21.</t>
        </r>
      </text>
    </comment>
    <comment ref="J154" authorId="0" shapeId="0" xr:uid="{81A5DC98-7525-428E-AEBB-D8E257C7AB92}">
      <text>
        <r>
          <rPr>
            <b/>
            <sz val="9"/>
            <color indexed="81"/>
            <rFont val="Tahoma"/>
            <family val="2"/>
          </rPr>
          <t>Make sure the method you select matches what is required in the Scope of Work.  If the analysis you need is not in this section, list in Section 21.  A quote from the laboratory will be needed for rates in Section 21.</t>
        </r>
      </text>
    </comment>
    <comment ref="J155" authorId="0" shapeId="0" xr:uid="{323B5281-CFEA-4141-8ABB-61B796293082}">
      <text>
        <r>
          <rPr>
            <b/>
            <sz val="9"/>
            <color indexed="81"/>
            <rFont val="Tahoma"/>
            <family val="2"/>
          </rPr>
          <t>Make sure the method you select matches what is required in the Scope of Work.  If the analysis you need is not in this section, list in Section 21.  A quote from the laboratory will be needed for rates in Section 21.</t>
        </r>
      </text>
    </comment>
    <comment ref="J156" authorId="0" shapeId="0" xr:uid="{B9171AFB-A4DA-43B6-B6BE-B11E1D860B1F}">
      <text>
        <r>
          <rPr>
            <b/>
            <sz val="9"/>
            <color indexed="81"/>
            <rFont val="Tahoma"/>
            <family val="2"/>
          </rPr>
          <t>Make sure the method you select matches what is required in the Scope of Work.  If the analysis you need is not in this section, list in Section 21.  A quote from the laboratory will be needed for rates in Section 21.</t>
        </r>
      </text>
    </comment>
    <comment ref="J157" authorId="0" shapeId="0" xr:uid="{4B425797-1DF7-4C97-A795-630A45B525A9}">
      <text>
        <r>
          <rPr>
            <b/>
            <sz val="9"/>
            <color indexed="81"/>
            <rFont val="Tahoma"/>
            <family val="2"/>
          </rPr>
          <t>Make sure the method you select matches what is required in the Scope of Work.  If the analysis you need is not in this section, list in Section 21.  A quote from the laboratory will be needed for rates in Section 21.</t>
        </r>
      </text>
    </comment>
    <comment ref="J158" authorId="0" shapeId="0" xr:uid="{D06B80DB-6023-45AF-8753-5C0B79FAA805}">
      <text>
        <r>
          <rPr>
            <b/>
            <sz val="9"/>
            <color indexed="81"/>
            <rFont val="Tahoma"/>
            <family val="2"/>
          </rPr>
          <t>Make sure the method you select matches what is required in the Scope of Work.  If the analysis you need is not in this section, list in Section 21.  A quote from the laboratory will be needed for rates in Section 21.</t>
        </r>
      </text>
    </comment>
    <comment ref="J159" authorId="0" shapeId="0" xr:uid="{DE91F854-2B7F-4152-B55E-0219678E53F3}">
      <text>
        <r>
          <rPr>
            <b/>
            <sz val="9"/>
            <color indexed="81"/>
            <rFont val="Tahoma"/>
            <family val="2"/>
          </rPr>
          <t>Make sure the method you select matches what is required in the Scope of Work.  If the analysis you need is not in this section, list in Section 21.  A quote from the laboratory will be needed for rates in Section 21.</t>
        </r>
      </text>
    </comment>
    <comment ref="J160" authorId="0" shapeId="0" xr:uid="{D4BC1343-71DF-4624-8048-320AE26A6576}">
      <text>
        <r>
          <rPr>
            <b/>
            <sz val="9"/>
            <color indexed="81"/>
            <rFont val="Tahoma"/>
            <family val="2"/>
          </rPr>
          <t>Make sure the method you select matches what is required in the Scope of Work.  If the analysis you need is not in this section, list in Section 21.  A quote from the laboratory will be needed for rates in Section 21.</t>
        </r>
      </text>
    </comment>
    <comment ref="J161" authorId="0" shapeId="0" xr:uid="{2774D226-0886-4CD3-A410-594FA3517BB6}">
      <text>
        <r>
          <rPr>
            <b/>
            <sz val="9"/>
            <color indexed="81"/>
            <rFont val="Tahoma"/>
            <family val="2"/>
          </rPr>
          <t>Make sure the method you select matches what is required in the Scope of Work.  If the analysis you need is not in this section, list in Section 21.  A quote from the laboratory will be needed for rates in Section 21.</t>
        </r>
      </text>
    </comment>
    <comment ref="J162" authorId="0" shapeId="0" xr:uid="{C5D0E9F0-3578-4C63-9453-F367493C6336}">
      <text>
        <r>
          <rPr>
            <b/>
            <sz val="9"/>
            <color indexed="81"/>
            <rFont val="Tahoma"/>
            <family val="2"/>
          </rPr>
          <t>Make sure the method you select matches what is required in the Scope of Work.  If the analysis you need is not in this section, list in Section 21.  A quote from the laboratory will be needed for rates in Section 21.</t>
        </r>
      </text>
    </comment>
    <comment ref="J163" authorId="0" shapeId="0" xr:uid="{60F6B6E0-EC37-40FC-A6F8-32CFFCF48460}">
      <text>
        <r>
          <rPr>
            <b/>
            <sz val="9"/>
            <color indexed="81"/>
            <rFont val="Tahoma"/>
            <family val="2"/>
          </rPr>
          <t>Make sure the method you select matches what is required in the Scope of Work.  If the analysis you need is not in this section, list in Section 21.  A quote from the laboratory will be needed for rates in Section 21.</t>
        </r>
      </text>
    </comment>
    <comment ref="J164" authorId="0" shapeId="0" xr:uid="{DFB24E68-2C18-46A9-8360-3261CCB1FC08}">
      <text>
        <r>
          <rPr>
            <b/>
            <sz val="9"/>
            <color indexed="81"/>
            <rFont val="Tahoma"/>
            <family val="2"/>
          </rPr>
          <t>Make sure the method you select matches what is required in the Scope of Work.  If the analysis you need is not in this section, list in Section 21.  A quote from the laboratory will be needed for rates in Section 21.</t>
        </r>
      </text>
    </comment>
    <comment ref="J165" authorId="0" shapeId="0" xr:uid="{DE226894-A083-49C0-BB9D-1529A60656CD}">
      <text>
        <r>
          <rPr>
            <b/>
            <sz val="9"/>
            <color indexed="81"/>
            <rFont val="Tahoma"/>
            <family val="2"/>
          </rPr>
          <t>Make sure the method you select matches what is required in the Scope of Work.  If the analysis you need is not in this section, list in Section 21.  A quote from the laboratory will be needed for rates in Section 21.</t>
        </r>
      </text>
    </comment>
    <comment ref="J166" authorId="0" shapeId="0" xr:uid="{2AE17E89-2F41-427B-AE79-929C5D596982}">
      <text>
        <r>
          <rPr>
            <b/>
            <sz val="9"/>
            <color indexed="81"/>
            <rFont val="Tahoma"/>
            <family val="2"/>
          </rPr>
          <t>Make sure the method you select matches what is required in the Scope of Work.  If the analysis you need is not in this section, list in Section 21.  A quote from the laboratory will be needed for rates in Section 21.</t>
        </r>
      </text>
    </comment>
    <comment ref="J167" authorId="0" shapeId="0" xr:uid="{43DBA37C-A821-421A-A2F3-D92628880CC2}">
      <text>
        <r>
          <rPr>
            <b/>
            <sz val="9"/>
            <color indexed="81"/>
            <rFont val="Tahoma"/>
            <family val="2"/>
          </rPr>
          <t>Make sure the method you select matches what is required in the Scope of Work.  If the analysis you need is not in this section, list in Section 21.  A quote from the laboratory will be needed for rates in Section 21.</t>
        </r>
      </text>
    </comment>
    <comment ref="J168" authorId="0" shapeId="0" xr:uid="{3D9D83FF-D729-4D36-A02C-D3BB424BDBCB}">
      <text>
        <r>
          <rPr>
            <b/>
            <sz val="9"/>
            <color indexed="81"/>
            <rFont val="Tahoma"/>
            <family val="2"/>
          </rPr>
          <t>Make sure the method you select matches what is required in the Scope of Work.  If the analysis you need is not in this section, list in Section 21.  A quote from the laboratory will be needed for rates in Section 21.</t>
        </r>
      </text>
    </comment>
    <comment ref="J169" authorId="0" shapeId="0" xr:uid="{82CEDD95-0730-4D60-9FC0-39A5862B4047}">
      <text>
        <r>
          <rPr>
            <b/>
            <sz val="9"/>
            <color indexed="81"/>
            <rFont val="Tahoma"/>
            <family val="2"/>
          </rPr>
          <t>Make sure the method you select matches what is required in the Scope of Work.  If the analysis you need is not in this section, list in Section 21.  A quote from the laboratory will be needed for rates in Section 21.</t>
        </r>
      </text>
    </comment>
    <comment ref="J170" authorId="0" shapeId="0" xr:uid="{8F4377C1-6C8C-4FED-B331-22E82BAE0E73}">
      <text>
        <r>
          <rPr>
            <b/>
            <sz val="9"/>
            <color indexed="81"/>
            <rFont val="Tahoma"/>
            <family val="2"/>
          </rPr>
          <t>Make sure the method you select matches what is required in the Scope of Work.  If the analysis you need is not in this section, list in Section 21.  A quote from the laboratory will be needed for rates in Section 21.</t>
        </r>
      </text>
    </comment>
    <comment ref="J171" authorId="0" shapeId="0" xr:uid="{40C871E4-8502-46AF-96E5-791025F752BB}">
      <text>
        <r>
          <rPr>
            <b/>
            <sz val="9"/>
            <color indexed="81"/>
            <rFont val="Tahoma"/>
            <family val="2"/>
          </rPr>
          <t>Make sure the method you select matches what is required in the Scope of Work.  If the analysis you need is not in this section, list in Section 21.  A quote from the laboratory will be needed for rates in Section 21.</t>
        </r>
      </text>
    </comment>
    <comment ref="J172" authorId="0" shapeId="0" xr:uid="{A2ABA61D-EDCC-48EB-BBE6-7CC822CC223C}">
      <text>
        <r>
          <rPr>
            <b/>
            <sz val="9"/>
            <color indexed="81"/>
            <rFont val="Tahoma"/>
            <family val="2"/>
          </rPr>
          <t>Make sure the method you select matches what is required in the Scope of Work.  If the analysis you need is not in this section, list in Section 21.  A quote from the laboratory will be needed for rates in Section 21.</t>
        </r>
      </text>
    </comment>
    <comment ref="J173" authorId="0" shapeId="0" xr:uid="{5D9256BD-6F3B-4C10-B2D1-863A9D60BB1F}">
      <text>
        <r>
          <rPr>
            <b/>
            <sz val="9"/>
            <color indexed="81"/>
            <rFont val="Tahoma"/>
            <family val="2"/>
          </rPr>
          <t>Make sure the method you select matches what is required in the Scope of Work.  If the analysis you need is not in this section, list in Section 21.  A quote from the laboratory will be needed for rates in Section 21.</t>
        </r>
      </text>
    </comment>
    <comment ref="J174" authorId="0" shapeId="0" xr:uid="{9CB98355-5C2A-401A-922B-4D2F227CABBC}">
      <text>
        <r>
          <rPr>
            <b/>
            <sz val="9"/>
            <color indexed="81"/>
            <rFont val="Tahoma"/>
            <family val="2"/>
          </rPr>
          <t>Make sure the method you select matches what is required in the Scope of Work.  If the analysis you need is not in this section, list in Section 21.  A quote from the laboratory will be needed for rates in Section 21.</t>
        </r>
      </text>
    </comment>
    <comment ref="J175" authorId="0" shapeId="0" xr:uid="{76B81DF6-2450-469B-A377-7622E68A4BDD}">
      <text>
        <r>
          <rPr>
            <b/>
            <sz val="9"/>
            <color indexed="81"/>
            <rFont val="Tahoma"/>
            <family val="2"/>
          </rPr>
          <t>Make sure the method you select matches what is required in the Scope of Work.  If the analysis you need is not in this section, list in Section 21.  A quote from the laboratory will be needed for rates in Section 21.</t>
        </r>
      </text>
    </comment>
    <comment ref="J224" authorId="0" shapeId="0" xr:uid="{0DE8657D-0964-40B1-B4C8-640220E7C15C}">
      <text>
        <r>
          <rPr>
            <b/>
            <sz val="9"/>
            <color indexed="81"/>
            <rFont val="Tahoma"/>
            <family val="2"/>
          </rPr>
          <t xml:space="preserve">Used for drill cuttings.  Assume 1 drum per 10 feet of drilling.
</t>
        </r>
      </text>
    </comment>
    <comment ref="J231" authorId="0" shapeId="0" xr:uid="{24958611-8B0A-4539-ADA9-7F98D686F755}">
      <text>
        <r>
          <rPr>
            <b/>
            <sz val="9"/>
            <color indexed="81"/>
            <rFont val="Tahoma"/>
            <family val="2"/>
          </rPr>
          <t xml:space="preserve">Used for development/purge water if it cannot be spread on an impervious surface.  Assume 1 drum per 5 wells for development, and 1 drum per 10-15 wells for typical groundwater sampling.
</t>
        </r>
      </text>
    </comment>
    <comment ref="J384" authorId="0" shapeId="0" xr:uid="{13438A49-9E85-4CCF-90E1-899102C770E5}">
      <text>
        <r>
          <rPr>
            <b/>
            <sz val="9"/>
            <color indexed="81"/>
            <rFont val="Tahoma"/>
            <family val="2"/>
          </rPr>
          <t>Used for Quarterly or Non-Annual NAM/PARM Sampling.</t>
        </r>
      </text>
    </comment>
    <comment ref="J385" authorId="0" shapeId="0" xr:uid="{54C9224D-3145-4F5F-8CA0-3A629B14348A}">
      <text>
        <r>
          <rPr>
            <b/>
            <sz val="9"/>
            <color indexed="81"/>
            <rFont val="Tahoma"/>
            <family val="2"/>
          </rPr>
          <t>Quarterly or Non-Annual NAM/PARM Sampling.</t>
        </r>
      </text>
    </comment>
    <comment ref="I411" authorId="0" shapeId="0" xr:uid="{AE8D7644-0036-44BF-8B81-FBB02525873D}">
      <text>
        <r>
          <rPr>
            <b/>
            <sz val="9"/>
            <color indexed="81"/>
            <rFont val="Tahoma"/>
            <family val="2"/>
          </rPr>
          <t>One unit allowed for each the ATC and the driller if a Pre Drilling Meeting is required.</t>
        </r>
      </text>
    </comment>
    <comment ref="I413" authorId="0" shapeId="0" xr:uid="{6FA7DDFD-0351-4263-B76A-48CEDDA8C523}">
      <text>
        <r>
          <rPr>
            <b/>
            <sz val="9"/>
            <color indexed="81"/>
            <rFont val="Tahoma"/>
            <family val="2"/>
          </rPr>
          <t>One unit allowed for each the ATC and the driller if a Pre Drilling Meeting is required.</t>
        </r>
      </text>
    </comment>
    <comment ref="J440" authorId="0" shapeId="0" xr:uid="{111CDDCA-35AF-4B47-971E-A96FF09AAD29}">
      <text>
        <r>
          <rPr>
            <b/>
            <sz val="9"/>
            <color indexed="81"/>
            <rFont val="Tahoma"/>
            <family val="2"/>
          </rPr>
          <t>Used for Quarterly or Non-Annual NAM/PARM Sampling.</t>
        </r>
      </text>
    </comment>
    <comment ref="J441" authorId="0" shapeId="0" xr:uid="{F39E2F06-0F83-4B7C-B42F-BCE3C269FB27}">
      <text>
        <r>
          <rPr>
            <b/>
            <sz val="9"/>
            <color indexed="81"/>
            <rFont val="Tahoma"/>
            <family val="2"/>
          </rPr>
          <t>Used for Annual Sampling.</t>
        </r>
      </text>
    </comment>
    <comment ref="J457" authorId="0" shapeId="0" xr:uid="{912806D9-63B2-4A36-AE60-CE8FF255FD89}">
      <text>
        <r>
          <rPr>
            <b/>
            <sz val="9"/>
            <color indexed="81"/>
            <rFont val="Tahoma"/>
            <family val="2"/>
          </rPr>
          <t>For Annual Sampling.</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Bayliss, Christopher J.</author>
  </authors>
  <commentList>
    <comment ref="I7" authorId="0" shapeId="0" xr:uid="{745CF7BE-D8E6-4CD2-9E7D-E50195703347}">
      <text>
        <r>
          <rPr>
            <b/>
            <sz val="9"/>
            <color indexed="81"/>
            <rFont val="Tahoma"/>
            <family val="2"/>
          </rPr>
          <t>OFFICE ACTIVITIES</t>
        </r>
      </text>
    </comment>
    <comment ref="J7" authorId="0" shapeId="0" xr:uid="{ED608BB2-3EA2-43E5-B59C-CDEAB0F1EAFB}">
      <text>
        <r>
          <rPr>
            <b/>
            <sz val="9"/>
            <color indexed="81"/>
            <rFont val="Tahoma"/>
            <family val="2"/>
          </rPr>
          <t>WELL ABANDONMENT AND SITE RESTORATION</t>
        </r>
      </text>
    </comment>
    <comment ref="I11" authorId="0" shapeId="0" xr:uid="{AE00FADE-F5A5-49FA-9DC3-682A548BD5A1}">
      <text>
        <r>
          <rPr>
            <b/>
            <sz val="9"/>
            <color indexed="81"/>
            <rFont val="Tahoma"/>
            <family val="2"/>
          </rPr>
          <t>Use this item for Direct Assign work scopes for continuing work.</t>
        </r>
      </text>
    </comment>
    <comment ref="J13" authorId="0" shapeId="0" xr:uid="{D6BC6B06-3E07-4C85-876A-557EEDEA8B52}">
      <text>
        <r>
          <rPr>
            <b/>
            <sz val="9"/>
            <color indexed="81"/>
            <rFont val="Tahoma"/>
            <family val="2"/>
          </rPr>
          <t>Typically used for installing monitor wells, unit rate with number of units equal to estimated/quoted costs.  A good default is $300.</t>
        </r>
      </text>
    </comment>
    <comment ref="I14" authorId="0" shapeId="0" xr:uid="{B0B0FD99-0FC9-44D9-B43A-2F6DAB7A1784}">
      <text>
        <r>
          <rPr>
            <b/>
            <sz val="9"/>
            <color indexed="81"/>
            <rFont val="Tahoma"/>
            <family val="2"/>
          </rPr>
          <t>Used for any off-site properties where work will be performed, or for ROW permits (permit fees should use pay item 1-4, and Maintenance of Traffic equipment should be included in pay item 2-5).</t>
        </r>
      </text>
    </comment>
    <comment ref="J16" authorId="0" shapeId="0" xr:uid="{8E477DD6-BCAF-45D8-910A-0DD493014A12}">
      <text>
        <r>
          <rPr>
            <b/>
            <sz val="9"/>
            <color indexed="81"/>
            <rFont val="Tahoma"/>
            <family val="2"/>
          </rPr>
          <t>This cell will be locked and automatically calculate from the reimbursable items.  Check to be sure it has a cost if you have reimbursable items.</t>
        </r>
      </text>
    </comment>
    <comment ref="J21" authorId="0" shapeId="0" xr:uid="{77CA6BA2-64D8-471C-86CF-74CADA581049}">
      <text>
        <r>
          <rPr>
            <b/>
            <sz val="9"/>
            <color indexed="81"/>
            <rFont val="Tahoma"/>
            <family val="2"/>
          </rPr>
          <t>If needed for conditional closure and not previously tasked.</t>
        </r>
      </text>
    </comment>
    <comment ref="J23" authorId="0" shapeId="0" xr:uid="{7A596DE8-589B-40FD-8B8D-D36F257D78E3}">
      <text>
        <r>
          <rPr>
            <b/>
            <sz val="9"/>
            <color indexed="81"/>
            <rFont val="Tahoma"/>
            <family val="2"/>
          </rPr>
          <t>If needed for offsite well abandonment.</t>
        </r>
      </text>
    </comment>
    <comment ref="I25" authorId="0" shapeId="0" xr:uid="{443753D7-16E6-427C-BAAC-26274E663037}">
      <text>
        <r>
          <rPr>
            <b/>
            <sz val="9"/>
            <color indexed="81"/>
            <rFont val="Tahoma"/>
            <family val="2"/>
          </rPr>
          <t>If a pre-drilling meeting is required, one mobilization for driller, one mobilization for ATC.</t>
        </r>
      </text>
    </comment>
    <comment ref="J25" authorId="0" shapeId="0" xr:uid="{EC0103EC-208E-4CB4-9E35-294C7D151CA8}">
      <text>
        <r>
          <rPr>
            <b/>
            <sz val="9"/>
            <color indexed="81"/>
            <rFont val="Tahoma"/>
            <family val="2"/>
          </rPr>
          <t xml:space="preserve">Contractor is typically allowed one mobilization per week, unless they are performing two different tasks (well install and groundwater sampling), that are separated by at least a day.  One mobilization per vehicle (typically 1 vehicle). </t>
        </r>
      </text>
    </comment>
    <comment ref="J26" authorId="0" shapeId="0" xr:uid="{ED08E885-069E-4A3F-B843-B72D1AB42D59}">
      <text>
        <r>
          <rPr>
            <b/>
            <sz val="9"/>
            <color indexed="81"/>
            <rFont val="Tahoma"/>
            <family val="2"/>
          </rPr>
          <t>Well abandonment, f  needed to decommission remediation system</t>
        </r>
      </text>
    </comment>
    <comment ref="J27" authorId="0" shapeId="0" xr:uid="{50BACB47-C781-4B9D-83A6-954B62BC2C05}">
      <text>
        <r>
          <rPr>
            <b/>
            <sz val="9"/>
            <color indexed="81"/>
            <rFont val="Tahoma"/>
            <family val="2"/>
          </rPr>
          <t>Well abandonment, f  needed to decommission remediation system</t>
        </r>
      </text>
    </comment>
    <comment ref="J29" authorId="0" shapeId="0" xr:uid="{E25459C7-9750-450A-85CB-728B0595281D}">
      <text>
        <r>
          <rPr>
            <b/>
            <sz val="9"/>
            <color indexed="81"/>
            <rFont val="Tahoma"/>
            <family val="2"/>
          </rPr>
          <t>If needed for well abandonment</t>
        </r>
      </text>
    </comment>
    <comment ref="J85" authorId="0" shapeId="0" xr:uid="{A6165AB0-36AC-4C85-BEB3-E832CD8610F9}">
      <text>
        <r>
          <rPr>
            <b/>
            <sz val="9"/>
            <color indexed="81"/>
            <rFont val="Tahoma"/>
            <family val="2"/>
          </rPr>
          <t>Used for grouting monitoring wells to the surface, removal/disposal of well pads and manholes and restoration of surface cover to match surrounding conditions.</t>
        </r>
      </text>
    </comment>
    <comment ref="J86" authorId="0" shapeId="0" xr:uid="{C140140E-01E5-4992-AD74-EECCE5929FDC}">
      <text>
        <r>
          <rPr>
            <b/>
            <sz val="9"/>
            <color indexed="81"/>
            <rFont val="Tahoma"/>
            <family val="2"/>
          </rPr>
          <t>Used for grouting monitoring wells to the surface, removal/disposal of well pads and manholes and restoration of surface cover to match surrounding conditions.</t>
        </r>
      </text>
    </comment>
    <comment ref="J87" authorId="0" shapeId="0" xr:uid="{6368FA47-61F8-4289-BEF8-F934F4CC8149}">
      <text>
        <r>
          <rPr>
            <b/>
            <sz val="9"/>
            <color indexed="81"/>
            <rFont val="Tahoma"/>
            <family val="2"/>
          </rPr>
          <t>Used for grouting monitoring wells to the surface, removal/disposal of well pads and manholes and restoration of surface cover to match surrounding conditions.</t>
        </r>
      </text>
    </comment>
    <comment ref="J88" authorId="0" shapeId="0" xr:uid="{A8FE1607-712E-452A-B5D5-0FF43214B8A8}">
      <text>
        <r>
          <rPr>
            <b/>
            <sz val="9"/>
            <color indexed="81"/>
            <rFont val="Tahoma"/>
            <family val="2"/>
          </rPr>
          <t>Used for grouting monitoring wells to the surface, removal/disposal of well pads and manholes and restoration of surface cover to match surrounding conditions.</t>
        </r>
      </text>
    </comment>
    <comment ref="J89" authorId="0" shapeId="0" xr:uid="{F803D0CD-AA5C-4889-AAE7-A8AD4CD59BED}">
      <text>
        <r>
          <rPr>
            <b/>
            <sz val="9"/>
            <color indexed="81"/>
            <rFont val="Tahoma"/>
            <family val="2"/>
          </rPr>
          <t>Only used if you are removing the 2-foot/4-foot square vaults (typically used for injection wells or other treatment wells with piping/fittings at the wellhead).  Not for standard manholes.</t>
        </r>
      </text>
    </comment>
    <comment ref="J90" authorId="0" shapeId="0" xr:uid="{7EBA3EDF-9514-4415-A64E-99B9727EBB91}">
      <text>
        <r>
          <rPr>
            <b/>
            <sz val="9"/>
            <color indexed="81"/>
            <rFont val="Tahoma"/>
            <family val="2"/>
          </rPr>
          <t>Only used if you are removing the 2-foot/4-foot square vaults (typically used for injection wells or other treatment wells with piping/fittings at the wellhead).  Not for standard manholes.</t>
        </r>
      </text>
    </comment>
    <comment ref="J91" authorId="0" shapeId="0" xr:uid="{B03671CC-414D-4920-8E09-3FCF24F8273C}">
      <text>
        <r>
          <rPr>
            <b/>
            <sz val="9"/>
            <color indexed="81"/>
            <rFont val="Tahoma"/>
            <family val="2"/>
          </rPr>
          <t>Used for removal and disposal of well pad and manhole, and restoration of surface cover to match surrounding conditions, without well abandonment.</t>
        </r>
      </text>
    </comment>
    <comment ref="J271" authorId="0" shapeId="0" xr:uid="{E8DA3BF5-35DD-4576-B713-B060F6812BE4}">
      <text>
        <r>
          <rPr>
            <b/>
            <sz val="9"/>
            <color indexed="81"/>
            <rFont val="Tahoma"/>
            <family val="2"/>
          </rPr>
          <t xml:space="preserve"> If not previously performed for remediation system decommissioning.</t>
        </r>
      </text>
    </comment>
    <comment ref="I411" authorId="0" shapeId="0" xr:uid="{B704EA8D-3DA0-4B26-82A9-B11D96701A24}">
      <text>
        <r>
          <rPr>
            <b/>
            <sz val="9"/>
            <color indexed="81"/>
            <rFont val="Tahoma"/>
            <family val="2"/>
          </rPr>
          <t>One unit allowed for each the ATC and the driller if a Pre Drilling Meeting is required.</t>
        </r>
      </text>
    </comment>
    <comment ref="J411" authorId="0" shapeId="0" xr:uid="{68BA7245-77C4-402D-B13F-268E66CDFCF7}">
      <text>
        <r>
          <rPr>
            <b/>
            <sz val="9"/>
            <color indexed="81"/>
            <rFont val="Tahoma"/>
            <family val="2"/>
          </rPr>
          <t>If needed to remove compound fencing/materials and disconnect remediation system for removal.  Estimate should be provided by ATC.</t>
        </r>
      </text>
    </comment>
    <comment ref="I413" authorId="0" shapeId="0" xr:uid="{93F54550-9FE2-4270-9704-B3C63EE12E4E}">
      <text>
        <r>
          <rPr>
            <b/>
            <sz val="9"/>
            <color indexed="81"/>
            <rFont val="Tahoma"/>
            <family val="2"/>
          </rPr>
          <t>One unit allowed for each the ATC and the driller if a Pre Drilling Meeting is required.</t>
        </r>
      </text>
    </comment>
    <comment ref="J413" authorId="0" shapeId="0" xr:uid="{764DABF6-28A6-4422-B54C-9E931221C74F}">
      <text>
        <r>
          <rPr>
            <b/>
            <sz val="9"/>
            <color indexed="81"/>
            <rFont val="Tahoma"/>
            <family val="2"/>
          </rPr>
          <t>If needed to remove compound fencing/materials and disconnect remediation system for removal.  Estimate should be provided by ATC.</t>
        </r>
      </text>
    </comment>
  </commentList>
</comments>
</file>

<file path=xl/sharedStrings.xml><?xml version="1.0" encoding="utf-8"?>
<sst xmlns="http://schemas.openxmlformats.org/spreadsheetml/2006/main" count="14201" uniqueCount="1054">
  <si>
    <t>SPI GUIDANCE DOCUMENT</t>
  </si>
  <si>
    <t>PAY ITEM</t>
  </si>
  <si>
    <t xml:space="preserve">DESCRIPTION                          </t>
  </si>
  <si>
    <t>UNIT OF MEASURE</t>
  </si>
  <si>
    <t>1.</t>
  </si>
  <si>
    <t>1-1.</t>
  </si>
  <si>
    <t>File Review</t>
  </si>
  <si>
    <t>Per Review</t>
  </si>
  <si>
    <t>1-2.</t>
  </si>
  <si>
    <t>Site Health &amp; Safety Plan</t>
  </si>
  <si>
    <t>Per Site</t>
  </si>
  <si>
    <t>1-3.</t>
  </si>
  <si>
    <t>Per Package</t>
  </si>
  <si>
    <t>1-4.</t>
  </si>
  <si>
    <t>Reimbursable*</t>
  </si>
  <si>
    <t>1-5.</t>
  </si>
  <si>
    <t>Per Agreement</t>
  </si>
  <si>
    <t>1-6.</t>
  </si>
  <si>
    <t>2.</t>
  </si>
  <si>
    <t>FIELD ACTIVITIES - GENERAL</t>
  </si>
  <si>
    <t>2-1.</t>
  </si>
  <si>
    <t>Site Reconnaissance/Field Measurement Visit</t>
  </si>
  <si>
    <t>Per Visit</t>
  </si>
  <si>
    <t>2-2.</t>
  </si>
  <si>
    <t>Per Survey</t>
  </si>
  <si>
    <t>2-3.</t>
  </si>
  <si>
    <t>2-4.</t>
  </si>
  <si>
    <t>Contractor Oversight for Non-Price Schedule Activities</t>
  </si>
  <si>
    <t>Per Day</t>
  </si>
  <si>
    <t>3.</t>
  </si>
  <si>
    <t>MOBILIZATION</t>
  </si>
  <si>
    <t>3-1.</t>
  </si>
  <si>
    <t>Per Round Trip</t>
  </si>
  <si>
    <t>3-2.</t>
  </si>
  <si>
    <t>3-3.</t>
  </si>
  <si>
    <t>3-4.</t>
  </si>
  <si>
    <t>3-5.</t>
  </si>
  <si>
    <t>3-6.</t>
  </si>
  <si>
    <t>3-7.</t>
  </si>
  <si>
    <t>3-8.</t>
  </si>
  <si>
    <t>3-9.</t>
  </si>
  <si>
    <t>3-10.</t>
  </si>
  <si>
    <t>4.</t>
  </si>
  <si>
    <t>5.</t>
  </si>
  <si>
    <t>DRILLING AND BORING</t>
  </si>
  <si>
    <t>Sonic Core Sampling - 5 or 10 foot (during boring)</t>
  </si>
  <si>
    <t xml:space="preserve">Hand Auger Boring ≤ 10 foot total depth </t>
  </si>
  <si>
    <t>Per Boring</t>
  </si>
  <si>
    <t>Per Foot</t>
  </si>
  <si>
    <t>5-4.</t>
  </si>
  <si>
    <t>5-5.</t>
  </si>
  <si>
    <t>5-6.</t>
  </si>
  <si>
    <t>5-7.</t>
  </si>
  <si>
    <t xml:space="preserve">HSA or MR Boring, ≤ 6 inch diameter, 50 to 100 foot total depth </t>
  </si>
  <si>
    <t>5-8.</t>
  </si>
  <si>
    <t xml:space="preserve">HSA or MR Boring, ≤ 6 inch diameter, &gt; 100 foot total depth </t>
  </si>
  <si>
    <t>5-9.</t>
  </si>
  <si>
    <t xml:space="preserve">HSA or MR Boring, &gt; 6 to 10 inch diameter, &lt; 50 foot total depth </t>
  </si>
  <si>
    <t xml:space="preserve">HSA or MR Boring, &gt; 6 to 10 inch diameter, 50 to 100 foot total depth </t>
  </si>
  <si>
    <t>5-11.</t>
  </si>
  <si>
    <t xml:space="preserve">HSA or MR Boring, &gt; 6 to 10 inch diameter, &gt; 100 foot total depth </t>
  </si>
  <si>
    <t>5-12.</t>
  </si>
  <si>
    <t xml:space="preserve">HSA or MR Boring, &gt; 10 to 14 inch diameter, &lt; 50 foot total depth </t>
  </si>
  <si>
    <t>5-13.</t>
  </si>
  <si>
    <t xml:space="preserve">HSA or MR Boring, &gt; 10 to 14 inch diameter, 50 to 100 foot total depth </t>
  </si>
  <si>
    <t>5-14.</t>
  </si>
  <si>
    <t xml:space="preserve">HSA or MR Boring, &gt; 10 to 14 inch diameter, &gt; 100 foot total depth </t>
  </si>
  <si>
    <t>5-15.</t>
  </si>
  <si>
    <t xml:space="preserve">Sonic Boring, ≤ 6 inch diameter, &lt; 50 foot total depth </t>
  </si>
  <si>
    <t>5-16.</t>
  </si>
  <si>
    <t xml:space="preserve">Sonic Boring, ≤ 6 inch diameter, 50 to 100 foot total depth </t>
  </si>
  <si>
    <t>5-17.</t>
  </si>
  <si>
    <t xml:space="preserve">Sonic Boring, ≤ 6 inch diameter, &gt; 100 foot total depth </t>
  </si>
  <si>
    <t xml:space="preserve">Sonic Boring, &gt; 6 to 10 inch diameter, &lt; 50 foot total depth </t>
  </si>
  <si>
    <t xml:space="preserve">Sonic Boring, &gt; 6 to 10 inch diameter, 50 to 100 foot total depth </t>
  </si>
  <si>
    <t xml:space="preserve">Sonic Boring, &gt; 6 to 10 inch diameter, &gt; 100 foot total depth </t>
  </si>
  <si>
    <t xml:space="preserve">Sonic Boring, &gt; 10 to 14 inch diameter, &lt; 50 foot total depth </t>
  </si>
  <si>
    <t xml:space="preserve">Sonic Boring, &gt; 10 to 14 inch diameter, 50 to 100 foot total depth </t>
  </si>
  <si>
    <t xml:space="preserve">Sonic Boring, &gt; 10 to 14 inch diameter, &gt; 100 foot total depth </t>
  </si>
  <si>
    <t>6.</t>
  </si>
  <si>
    <t>WELL INSTALLATION</t>
  </si>
  <si>
    <t>6-1.</t>
  </si>
  <si>
    <t>6-2.</t>
  </si>
  <si>
    <t>6-3.</t>
  </si>
  <si>
    <t>6-4.</t>
  </si>
  <si>
    <t>6-5.</t>
  </si>
  <si>
    <t>Surface Casing - 6 inch diameter</t>
  </si>
  <si>
    <t>6-6.</t>
  </si>
  <si>
    <t>Surface Casing - 8 inch diameter</t>
  </si>
  <si>
    <t>6-7.</t>
  </si>
  <si>
    <t>Surface Casing - 10 inch diameter</t>
  </si>
  <si>
    <t>Surface Casing - 12 inch diameter</t>
  </si>
  <si>
    <t>Additional Well Screen &gt; 20 feet - 1 inch diameter</t>
  </si>
  <si>
    <t>Additional Well Screen &gt; 20 feet - 2 inch diameter</t>
  </si>
  <si>
    <t>Additional Well Screen &gt; 20 feet - 4 inch diameter</t>
  </si>
  <si>
    <t>Additional Well Screen &gt; 20 feet - 6 inch diameter</t>
  </si>
  <si>
    <t xml:space="preserve">Above Grade Well Completion </t>
  </si>
  <si>
    <t>Installation of Well Vault - 2 x 2 x 2 foot</t>
  </si>
  <si>
    <t>Per Vault</t>
  </si>
  <si>
    <t>Installation of Well Vault - 4 x 4 x 2 foot</t>
  </si>
  <si>
    <t>7.</t>
  </si>
  <si>
    <t>WELL ABANDONMENT</t>
  </si>
  <si>
    <t>7-1.</t>
  </si>
  <si>
    <t>Grout and Abandon Well, 1 to 2 inch diameter</t>
  </si>
  <si>
    <t>7-2.</t>
  </si>
  <si>
    <t>Grout and Abandon Well, &gt; 2 to 4 inch diameter</t>
  </si>
  <si>
    <t>7-3.</t>
  </si>
  <si>
    <t>Grout and Abandon Well, &gt; 4 to 6 inch diameter</t>
  </si>
  <si>
    <t>7-4.</t>
  </si>
  <si>
    <t>Grout and Abandon Well, &gt; 6 inch diameter</t>
  </si>
  <si>
    <t>7-5.</t>
  </si>
  <si>
    <t>Removal of Well Vault - 2 x 2 x 2 foot</t>
  </si>
  <si>
    <t>7-6.</t>
  </si>
  <si>
    <t>Removal of Well Vault - 4 x 4 x 2 foot</t>
  </si>
  <si>
    <t>8.</t>
  </si>
  <si>
    <t>SAMPLE COLLECTION AND FIELD TESTING</t>
  </si>
  <si>
    <t>8-1.</t>
  </si>
  <si>
    <t>Monitoring Well Sampling with Water Level, ≤ 100 foot depth</t>
  </si>
  <si>
    <t>8-2.</t>
  </si>
  <si>
    <t>Monitoring Well Sampling with Water Level, &gt; 100 foot depth</t>
  </si>
  <si>
    <t>8-3.</t>
  </si>
  <si>
    <t>Domestic Water Well Sampling</t>
  </si>
  <si>
    <t>8-4.</t>
  </si>
  <si>
    <t xml:space="preserve">Other Water Sampling </t>
  </si>
  <si>
    <t>Per Sample</t>
  </si>
  <si>
    <t>8-5.</t>
  </si>
  <si>
    <t>Free Product Sample Collection</t>
  </si>
  <si>
    <t>8-6.</t>
  </si>
  <si>
    <t>Soil/Sediment Sample Collection</t>
  </si>
  <si>
    <t>8-7.</t>
  </si>
  <si>
    <t>8-8.</t>
  </si>
  <si>
    <t>8-9.</t>
  </si>
  <si>
    <t>8-10.</t>
  </si>
  <si>
    <t>9.</t>
  </si>
  <si>
    <t xml:space="preserve">LABORATORY ANALYSIS  </t>
  </si>
  <si>
    <t>Soil, BTEX + MTBE (EPA 8021 or EPA 8260)</t>
  </si>
  <si>
    <t>9-3.</t>
  </si>
  <si>
    <t>Soil, Volatile Organic Halocarbons (EPA 8021 or EPA 8260)</t>
  </si>
  <si>
    <t>9-4.</t>
  </si>
  <si>
    <t>Soil, BTEX + MTBE + VOHs (EPA 8021 or EPA 8260)</t>
  </si>
  <si>
    <t>9-5.</t>
  </si>
  <si>
    <t>Soil, Polycyclic Aromatic Hydrocarbons (EPA 8270 or EPA 8310)</t>
  </si>
  <si>
    <t>9-6.</t>
  </si>
  <si>
    <t>Soil, Priority Pollutant Volatile Organics (EPA 8260)</t>
  </si>
  <si>
    <t>Soil, Priority Pollutant Extractable Organics-Base Neutral and Acid Extractables (EPA 8270 list [e.g., EPA 8081/8082 + EPA 8270])</t>
  </si>
  <si>
    <t>Soil, Total Recoverable Petroleum Hydrocarbons (FL-PRO)</t>
  </si>
  <si>
    <t>9-9.</t>
  </si>
  <si>
    <t>Soil, PCBs [or Aroclors] (EPA 8082)</t>
  </si>
  <si>
    <t>9-10.</t>
  </si>
  <si>
    <t>9-11.</t>
  </si>
  <si>
    <t>Soil, Arsenic (EPA 6010 or EPA 6020)</t>
  </si>
  <si>
    <t>Soil, Cadmium (EPA 6010 or EPA 6020)</t>
  </si>
  <si>
    <t>9-13.</t>
  </si>
  <si>
    <t>Soil, Chromium (EPA 6010 or EPA 6020)</t>
  </si>
  <si>
    <t>9-14.</t>
  </si>
  <si>
    <t>Soil, Lead (EPA 6010 or EPA 6020)</t>
  </si>
  <si>
    <t>9-15.</t>
  </si>
  <si>
    <t>Soil, Toxicity Characteristic Leaching Procedure-Extraction Only (EPA 1311)</t>
  </si>
  <si>
    <t>9-16.</t>
  </si>
  <si>
    <t>9-17.</t>
  </si>
  <si>
    <t>Soil, Organic Carbon, Total (EPA 9060 or Walkey-Black)</t>
  </si>
  <si>
    <t>9-18.</t>
  </si>
  <si>
    <t>9-19.</t>
  </si>
  <si>
    <t>Soil, Moisture Content (ASTM D2216-10)</t>
  </si>
  <si>
    <t>9-20.</t>
  </si>
  <si>
    <t>Soil, Texture, (See Gee 7 Bauder [1966])</t>
  </si>
  <si>
    <t>Water, BTEX + MTBE (EPA 602, EPA 624, EPA 8021 or EPA 8260)</t>
  </si>
  <si>
    <t>Water, Volatile Organic Halocarbons, except EDB (EPA 8021 or EPA 8260)</t>
  </si>
  <si>
    <t>Water, BTEX + MTBE + VOHs (EPA 601/602, EPA 624, EPA 6021 or EPA 8260)</t>
  </si>
  <si>
    <t>Water, Polycyclic Aromatic Hydrocarbons, including 1-methylnaphthalene + 2-methylnaphthalene (EPA 610 [HPLC], EPA 625, EPA 8270 or EPA 8310)</t>
  </si>
  <si>
    <t>Water, EDB [1,2-dibromoethane or ethylene dibromide] (EPA 504.1 or EPA 8011)</t>
  </si>
  <si>
    <t>Water, Priority Pollutant Volatile Organics [for NPDES purposes only] (EPA 624)</t>
  </si>
  <si>
    <t>Water, Priority Pollutant Volatile Organics (EPA 8260)</t>
  </si>
  <si>
    <t>Water, Priority Pollutant Extractable Organics-Base Neutral and Acid Extractables [for NPDES purposes only] (EPA 625 list [e.g., EPA 608 + EPA 625])</t>
  </si>
  <si>
    <t>Water, Priority Pollutant Extractable Organics-Base Neutral and Acid Extractables (EPA 8270 list [e.g., EPA 8081/8082 + EPA 8270 or EPA 608 + EPA 8270)</t>
  </si>
  <si>
    <t>Water, Total Recoverable Petroleum Hydrocarbons (FL-PRO)</t>
  </si>
  <si>
    <t>Water, PCBs [or Aroclors] (EPA 608 or EPA 8082)</t>
  </si>
  <si>
    <t>Water, Arsenic, Total (EPA 200.7, EPA 200.8, EPA 6010 or EPA 6020)</t>
  </si>
  <si>
    <t>Water, Cadmium, Total (EPA 200.7, EPA 200.8, EPA 6010 or EPA 6020)</t>
  </si>
  <si>
    <t>Water, Chromium, Total (EPA 200.7, EPA 200.8, EPA 6010 or EPA 6020)</t>
  </si>
  <si>
    <t>Water, Lead, Total (EPA 200.7, EPA 200.8, EPA 6010 or EPA 6020)</t>
  </si>
  <si>
    <t>Water, Mercury, Total (EPA 245.1, EPA 6020 or EPA 7470)</t>
  </si>
  <si>
    <t>Water, Calcium, Total (EPA 200.7, EPA 6010 or EPA 6020)</t>
  </si>
  <si>
    <t>Water, Iron, Total (EPA 200.7, EPA 6010 or EPA 6020)</t>
  </si>
  <si>
    <t>Water, Magnesium, Total (EPA 200.7, EPA 6010 or EPA 6020)</t>
  </si>
  <si>
    <t>Water, Manganese, Total (EPA 200.7, EPA 200.8, EPA 6010 or EPA 6020)</t>
  </si>
  <si>
    <t>Water, Potassium, Total (EPA 200.7, EPA 6010 or EPA 6020)</t>
  </si>
  <si>
    <t>Water, Sodium, Total (EPA 200.7, EPA 6010 or EPA 6020)</t>
  </si>
  <si>
    <t>Water, Alkalinity [as CaCO3] (EPA 310.2 or SM 2320 B)</t>
  </si>
  <si>
    <t>Water, Ammonia [as N] (EPA 350.1, SM 4500-NH3 C, SM 4500-NH3 D, SM 4500-NH3 G or SM 4500-NH3 H)</t>
  </si>
  <si>
    <t>Water, Chloride (EPA 300.0, EPA 9056, EPA 9251, EPA 9053, SM 4500CI B, SM 4500CI C or SM 4500CI E)</t>
  </si>
  <si>
    <t>Water, Hardness, Total [as CaCO3] (SM 2340 B or SM 2340 C)</t>
  </si>
  <si>
    <t>Water, Nitrate [as N] (EPA 300.0 or EPA 353.2)</t>
  </si>
  <si>
    <t>Water, Nitrate-Nitrite [as N] (EPA 300.0, EPA 353.2, SM 4500-NO3 E or SM 4500-NO3 F)</t>
  </si>
  <si>
    <t>Water, Nitrite [as N] (EPA 300.0, EPA 300.1, SM 4500-NO2 B or SM 4500-NO3 F)</t>
  </si>
  <si>
    <t>Water, Organic Carbon, Total (SM 5310 B, SM 5310 C or EPA 9060)</t>
  </si>
  <si>
    <t>Water, Orthophosphate [as P] (EPA 300.0, EPA 300.1, EPA 365.1, EPA 365.3, EPA 9056, SM 4500-PE or SM 4500-PF)</t>
  </si>
  <si>
    <t>Water, Residue-filterable [Total Dissolved Solids] (SM 2540 C)</t>
  </si>
  <si>
    <t>Water, Residue-nonfilterable [Total Suspended Solids] (SM 2540 D)</t>
  </si>
  <si>
    <t>Water, Sulfate (ASTM D516-02, ASTM D516-90, EPA 300.0, EPA 300.1, EPA 375.2, EPA 9038, EPA 9056 or SM 4500-SO4 C)</t>
  </si>
  <si>
    <t>Water, Acute Bioassay-96 Hour, Freshwater, Vertebrate/Invertebrate [Vertebrate: Pimephales promelas or Cyprinella leedsi/Invertebrate: Ceriodaphnia dubia] (EPA 2000.0/2002.0)</t>
  </si>
  <si>
    <t>Water, Acute Bioassay-96 Hour, Estuarine + Marine, Vertebrate/Invertebrate [Vertebrate: Menidia beryllina, Meridia menidia or Menida peninsulae/Invertebrate: Mysidopsis bahia] (EPA 2006.0/2007.0)</t>
  </si>
  <si>
    <t>Air, Total Petroleum Hydrocarbons (EPA Method 18 or TO-3)</t>
  </si>
  <si>
    <t>Air, Volatile Organic Aromatics (EPA Method TO-15)</t>
  </si>
  <si>
    <t>Air, Polycyclic Aromatic Hydrocarbons (EPA Method TO-13)</t>
  </si>
  <si>
    <t>Air, Volatile Organic Compounds (EPA Method TO-17)</t>
  </si>
  <si>
    <t>10.</t>
  </si>
  <si>
    <t>SOIL SOURCE REMOVAL RELATED</t>
  </si>
  <si>
    <t>10-1.</t>
  </si>
  <si>
    <t>Per Sq. Foot/Day</t>
  </si>
  <si>
    <t>10-2.</t>
  </si>
  <si>
    <t>Per Sq. Foot/Week</t>
  </si>
  <si>
    <t>10-3.</t>
  </si>
  <si>
    <t>Per Sq. Foot/Month</t>
  </si>
  <si>
    <t>10-4.</t>
  </si>
  <si>
    <t xml:space="preserve">Conventional Soil Excavation and Loading ≤ 300 cubic yards </t>
  </si>
  <si>
    <t>Per Cubic Yard</t>
  </si>
  <si>
    <t>Conventional Soil Excavation and Loading &gt; 300 cubic yards</t>
  </si>
  <si>
    <t>LDA Excavation and Loading Without Casing ≤ 300 cubic yards</t>
  </si>
  <si>
    <t>LDA Excavation and Loading Without Casing &gt; 300 cubic yards</t>
  </si>
  <si>
    <t>LDA Excavation and Loading With Surface Casing ≤ 300 cubic yards</t>
  </si>
  <si>
    <t>LDA Excavation and Loading With Surface Casing &gt; 300 cubic yards</t>
  </si>
  <si>
    <t>LDA Excavation and Loading With Driven Casing &gt; 300 cubic yards</t>
  </si>
  <si>
    <t>Flowable Fill Concrete and Installation</t>
  </si>
  <si>
    <t>Clean Backfill Material, Compaction and Testing (includes transport) ≤ 300 cubic yards</t>
  </si>
  <si>
    <t>Clean Backfill Material, Compaction and Testing (includes transport) &gt; 300 cubic yards</t>
  </si>
  <si>
    <t>Pea Gravel</t>
  </si>
  <si>
    <t>Per Ton</t>
  </si>
  <si>
    <t>#57 Stone</t>
  </si>
  <si>
    <t>Dewatering System, up to 12 well points (includes installation)</t>
  </si>
  <si>
    <t>Additional Dewatering System Well Points (2) (includes installation)</t>
  </si>
  <si>
    <t>Per Week</t>
  </si>
  <si>
    <t>Per Month</t>
  </si>
  <si>
    <t>11.</t>
  </si>
  <si>
    <t>PETROLEUM STORAGE TANK REMOVAL AND DISPOSAL</t>
  </si>
  <si>
    <t>11-1.</t>
  </si>
  <si>
    <t>Remove and Dispose Petroleum Storage Tank - ≤ 1,000 gal. capacity</t>
  </si>
  <si>
    <t>Per Tank</t>
  </si>
  <si>
    <t>11-2.</t>
  </si>
  <si>
    <t>Remove and Dispose Petroleum Storage Tank - &gt; 1,000 to 5,000 gal. capacity</t>
  </si>
  <si>
    <t>Remove and Dispose Petroleum Storage Tank - &gt; 5,000 to 10,000 gal. capacity</t>
  </si>
  <si>
    <t>11-4.</t>
  </si>
  <si>
    <t>Remove and Dispose Petroleum Storage Tank - &gt; 10,000 gal. capacity</t>
  </si>
  <si>
    <t>12.</t>
  </si>
  <si>
    <t xml:space="preserve">DEBRIS, WASTE AND PRODUCT REMOVAL AND DISPOSAL </t>
  </si>
  <si>
    <t>12-1.</t>
  </si>
  <si>
    <t>Removal and Loading of Asphalt and/or Concrete - up to 4 inch thickness</t>
  </si>
  <si>
    <t>Per Square Foot</t>
  </si>
  <si>
    <t>12-2.</t>
  </si>
  <si>
    <t xml:space="preserve">Additional Removal/Loading Cost for Concrete - &gt; 4 inch thickness </t>
  </si>
  <si>
    <t>12-3.</t>
  </si>
  <si>
    <t xml:space="preserve">Loading, Transport and Disposal/Recycle Clean Overburden </t>
  </si>
  <si>
    <t>12-4.</t>
  </si>
  <si>
    <t xml:space="preserve">Transport and Disposal of Clean Concrete </t>
  </si>
  <si>
    <t>12-5.</t>
  </si>
  <si>
    <t xml:space="preserve">Transport and Disposal of Mixed Debris  </t>
  </si>
  <si>
    <t>12-6.</t>
  </si>
  <si>
    <t>Transport and Disposal of Petroleum Impacted Soil (includes drum)</t>
  </si>
  <si>
    <t>Per Drum</t>
  </si>
  <si>
    <t>12-7.</t>
  </si>
  <si>
    <t>Transport Petroleum Impacted Soil (bulk) ≤ 100 miles</t>
  </si>
  <si>
    <t>Transport Petroleum Impacted Soil (bulk) &gt; 100 miles</t>
  </si>
  <si>
    <t>Disposal of Petroleum Impacted Soil at a Landfill (bulk) ≤ 450 tons</t>
  </si>
  <si>
    <t>Disposal of Petroleum Impacted Soil at a Landfill (bulk) &gt; 450 tons</t>
  </si>
  <si>
    <t>Disposal of Petroleum Impacted Soil at a Thermal Treatment Facility (bulk) ≤ 450 tons</t>
  </si>
  <si>
    <t>Disposal of Petroleum Impacted Soil at a Thermal Treatment Facility (bulk) &gt; 450 tons</t>
  </si>
  <si>
    <t>Transport and Disposal of Petroleum Contact Water (includes drum)</t>
  </si>
  <si>
    <t>Transport and Disposal of Petroleum Contact Water (bulk)</t>
  </si>
  <si>
    <t>Per Gallon</t>
  </si>
  <si>
    <t>Transport and Disposal of Petroleum Product (includes drum)</t>
  </si>
  <si>
    <t>Transport and Disposal of Petroleum Product (bulk)</t>
  </si>
  <si>
    <t>13.</t>
  </si>
  <si>
    <t>RESURFACING</t>
  </si>
  <si>
    <t>13-1.</t>
  </si>
  <si>
    <t>Asphalt Paving - 2 inch thickness (includes sub-base)</t>
  </si>
  <si>
    <t>13-2.</t>
  </si>
  <si>
    <t xml:space="preserve">Asphalt Paving - additional 1 inch thickness </t>
  </si>
  <si>
    <t>13-3.</t>
  </si>
  <si>
    <t>Concrete Paving - 4 inch thickness (includes sub-base)</t>
  </si>
  <si>
    <t>13-4.</t>
  </si>
  <si>
    <t xml:space="preserve">Concrete Paving - additional 1 inch thickness </t>
  </si>
  <si>
    <t>13-5.</t>
  </si>
  <si>
    <t>Crushed Lime Rock Cover - 2 inch thickness</t>
  </si>
  <si>
    <t>Grass - Sod</t>
  </si>
  <si>
    <t xml:space="preserve">Grass - Seed and Mulch </t>
  </si>
  <si>
    <t>14.</t>
  </si>
  <si>
    <t>IN-SITU INJECTION</t>
  </si>
  <si>
    <t>Direct Push Boring with In-Situ Injection</t>
  </si>
  <si>
    <t>14-2.</t>
  </si>
  <si>
    <t>In-Situ Injection Into Existing Well/Treatment Point</t>
  </si>
  <si>
    <t>Materials to be Injected</t>
  </si>
  <si>
    <t>15.</t>
  </si>
  <si>
    <t>15.A.</t>
  </si>
  <si>
    <t>TRENCHING</t>
  </si>
  <si>
    <t>15-1.</t>
  </si>
  <si>
    <t>15-2.</t>
  </si>
  <si>
    <t>15-3.</t>
  </si>
  <si>
    <t>15.B.</t>
  </si>
  <si>
    <t>REMEDIATION SYSTEM INTEGRATION AND STARTUP</t>
  </si>
  <si>
    <t>15-4.</t>
  </si>
  <si>
    <t>15-5.</t>
  </si>
  <si>
    <t>15-6.</t>
  </si>
  <si>
    <t>16.</t>
  </si>
  <si>
    <t>REMEDIAL ACTION - PACKAGED WORK SCOPES (Including Remediation System Equipment)</t>
  </si>
  <si>
    <t>PILOT TEST PACKAGES (Including Remediation System Equipment)</t>
  </si>
  <si>
    <t>16-1.</t>
  </si>
  <si>
    <t xml:space="preserve">Groundwater Recovery System Pilot Test - 8 hours </t>
  </si>
  <si>
    <t>Per Test</t>
  </si>
  <si>
    <t>16-2.</t>
  </si>
  <si>
    <t xml:space="preserve">Groundwater Recovery System Pilot Test - Additional Time  </t>
  </si>
  <si>
    <t>16-3.</t>
  </si>
  <si>
    <t>Air Sparging or Biosparging Pilot Test - 8 hours</t>
  </si>
  <si>
    <t>16-4.</t>
  </si>
  <si>
    <t>Air Sparging or Biosparging Pilot Test - Additional Time</t>
  </si>
  <si>
    <t>16-5.</t>
  </si>
  <si>
    <t>Vapor Extraction Pilot Test - 8 hours</t>
  </si>
  <si>
    <t>Vapor Extraction Pilot Test - Additional Time</t>
  </si>
  <si>
    <t xml:space="preserve">Vapor Extraction/Aquifer Pumping Test - 8 hours  </t>
  </si>
  <si>
    <t xml:space="preserve">Vapor Extraction/Aquifer Pumping Test - Additional Time  </t>
  </si>
  <si>
    <t>Air Sparging/Vapor Extraction Pilot Test - 8 hours</t>
  </si>
  <si>
    <t>Air Sparging/Vapor Extraction Pilot Test - Additional Time</t>
  </si>
  <si>
    <t>Multi-Phase Pilot Test - 8 hours</t>
  </si>
  <si>
    <t>Multi-Phase Pilot Test - Additional Time</t>
  </si>
  <si>
    <t>SHORT TERM/EPISODIC SYSTEM OPERATION PACKAGES (Including Remediation System Equipment)</t>
  </si>
  <si>
    <t>Groundwater Treatment System Package - Medium</t>
  </si>
  <si>
    <t>Air Sparge System Package - Medium</t>
  </si>
  <si>
    <t xml:space="preserve">AS/SVE System Package - Medium </t>
  </si>
  <si>
    <t xml:space="preserve">MPE System Package - Medium </t>
  </si>
  <si>
    <t>MPE System Package - Medium</t>
  </si>
  <si>
    <t>17.</t>
  </si>
  <si>
    <t>MONTHLY REMEDIATION SYSTEM O&amp;M PACKAGED WORK SCOPES (Excluding Remediation System Equipment)</t>
  </si>
  <si>
    <t>17-1.</t>
  </si>
  <si>
    <t>17-2.</t>
  </si>
  <si>
    <t>17-3.</t>
  </si>
  <si>
    <t>17-4.</t>
  </si>
  <si>
    <t>17-5.</t>
  </si>
  <si>
    <t>Supplemental System O&amp;M Package - Add Thermox or Catox Treatment</t>
  </si>
  <si>
    <t>18.</t>
  </si>
  <si>
    <t>REMEDIAL ACTION SYSTEM/EQUIPMENT USE (Equipment Only, Excluding O&amp;M)</t>
  </si>
  <si>
    <t>18-1.</t>
  </si>
  <si>
    <t>Medium Holding Tank - 2,000 to 6,000 gal. capacity - Short Term ≤ 6 mos.</t>
  </si>
  <si>
    <t>18-2.</t>
  </si>
  <si>
    <t>Medium Holding Tank - 2,000 to 6,000 gal. capacity - Long Term &gt; 6 mos.</t>
  </si>
  <si>
    <t>18-3.</t>
  </si>
  <si>
    <t>Large Holding Tank &gt; 6,000 to 10,000 gal. capacity - Short Term ≤ 6 mos.</t>
  </si>
  <si>
    <t>18-4.</t>
  </si>
  <si>
    <t>Large Holding Tank &gt; 6,000 to 10,000 gal. capacity - Long Term &gt; 6 mos.</t>
  </si>
  <si>
    <t>18-5.</t>
  </si>
  <si>
    <t>Groundwater Treatment System - Stand Alone Small - Short Term ≤ 6 mos.</t>
  </si>
  <si>
    <t>18-6.</t>
  </si>
  <si>
    <t>Groundwater Treatment System - Stand Alone Small - Long Term &gt; 6 mos.</t>
  </si>
  <si>
    <t>18-7.</t>
  </si>
  <si>
    <t>Groundwater Treatment System - Stand Alone Medium - Short Term ≤ 6 mos.</t>
  </si>
  <si>
    <t>18-8.</t>
  </si>
  <si>
    <t>Groundwater Treatment System - Stand Alone Medium - Long Term &gt; 6 mos.</t>
  </si>
  <si>
    <t>18-9.</t>
  </si>
  <si>
    <t>Groundwater Treatment System - Stand Alone Large - Short Term ≤ 6 mos.</t>
  </si>
  <si>
    <t>18-10.</t>
  </si>
  <si>
    <t>Groundwater Treatment System - Stand Alone Large - Long Term &gt; 6 mos.</t>
  </si>
  <si>
    <t>18-11.</t>
  </si>
  <si>
    <t>Air Sparge System - Small - Short Term ≤ 6 mos.</t>
  </si>
  <si>
    <t>18-12.</t>
  </si>
  <si>
    <t>Air Sparge System - Small - Long Term &gt; 6 mos.</t>
  </si>
  <si>
    <t>18-13.</t>
  </si>
  <si>
    <t>Air Sparge System - Medium - Short Term ≤ 6 mos.</t>
  </si>
  <si>
    <t>18-14.</t>
  </si>
  <si>
    <t>Air Sparge System - Medium - Long Term &gt; 6 mos.</t>
  </si>
  <si>
    <t>18-15.</t>
  </si>
  <si>
    <t>Air Sparge System - Large - Short Term ≤ 6 mos.</t>
  </si>
  <si>
    <t>18-16.</t>
  </si>
  <si>
    <t>Air Sparge System - Large - Long Term &gt; 6 mos.</t>
  </si>
  <si>
    <t>18-17.</t>
  </si>
  <si>
    <t>AS/SVE System - Small - Short Term ≤ 6 mos.</t>
  </si>
  <si>
    <t>18-18.</t>
  </si>
  <si>
    <t>AS/SVE System - Small - Long Term &gt; 6 mos.</t>
  </si>
  <si>
    <t>18-19.</t>
  </si>
  <si>
    <t>AS/SVE System - Medium - Short Term ≤ 6 mos.</t>
  </si>
  <si>
    <t>18-20.</t>
  </si>
  <si>
    <t>AS/SVE System - Medium - Long Term &gt; 6 mos.</t>
  </si>
  <si>
    <t>18-21.</t>
  </si>
  <si>
    <t>AS/SVE System - Large - Short Term ≤ 6 mos.</t>
  </si>
  <si>
    <t>18-22.</t>
  </si>
  <si>
    <t>AS/SVE System - Large - Long Term &gt; 6 mos.</t>
  </si>
  <si>
    <t>18-23.</t>
  </si>
  <si>
    <t>MPE System - Small - Short Term ≤ 6 mos.</t>
  </si>
  <si>
    <t>18-24.</t>
  </si>
  <si>
    <t>MPE System - Small - Long Term &gt; 6 mos.</t>
  </si>
  <si>
    <t>18-25.</t>
  </si>
  <si>
    <t>MPE System - Medium - Short Term ≤ 6 mos.</t>
  </si>
  <si>
    <t>18-26.</t>
  </si>
  <si>
    <t>MPE System - Medium - Long Term &gt; 6 mos.</t>
  </si>
  <si>
    <t>18-27.</t>
  </si>
  <si>
    <t>MPE System - Large - Short Term ≤ 6 mos.</t>
  </si>
  <si>
    <t>MPE System - Large - Long Term &gt; 6 mos.</t>
  </si>
  <si>
    <t>Groundwater Treatment - Add On - Small - Short Term ≤ 6 mos.</t>
  </si>
  <si>
    <t>Groundwater Treatment - Add On - Medium - Short Term ≤ 6 mos.</t>
  </si>
  <si>
    <t>Groundwater Treatment - Add On - Large - Short Term ≤ 6 mos.</t>
  </si>
  <si>
    <t>Groundwater Treatment - Add On - Small - Long Term &gt; 6 mos.</t>
  </si>
  <si>
    <t>Groundwater Treatment - Add On - Medium - Long Term &gt; 6 mos.</t>
  </si>
  <si>
    <t>Groundwater Treatment - Add On - Large - Long Term &gt; 6 mos.</t>
  </si>
  <si>
    <t>Carbon Off Gas Treatment - Add On - Small - Short Term ≤ 6 mos.</t>
  </si>
  <si>
    <t>Carbon Off Gas Treatment - Add On - Medium - Short Term ≤ 6 mos.</t>
  </si>
  <si>
    <t>Carbon Off Gas Treatment - Add On - Small- Long Term &gt; 6 mos.</t>
  </si>
  <si>
    <t>Carbon Off Gas Treatment - Add On - Medium - Long Term &gt; 6 mos.</t>
  </si>
  <si>
    <t xml:space="preserve">Carbon Off Gas Treatment - Add On - Large - Long Term &gt; 6 mos. </t>
  </si>
  <si>
    <t>Thermox/Catox Off Gas Treatment - Add On - Small - Short Term ≤ 6 mos.</t>
  </si>
  <si>
    <t>Thermox/Catox Off Gas Treatment - Add On - Medium - Short Term ≤ 6 mos.</t>
  </si>
  <si>
    <t>Thermox/Catox Off Gas Treatment - Add On - Large - Short Term ≤ 6 mos.</t>
  </si>
  <si>
    <t xml:space="preserve">Thermox/Catox Off Gas Treatment - Add On - Small - Long Term &gt; 6 mos. </t>
  </si>
  <si>
    <t xml:space="preserve">Thermox/Catox Off Gas Treatment - Add On - Medium - Long Term &gt; 6 mos. </t>
  </si>
  <si>
    <t xml:space="preserve">Thermox/Catox Off Gas Treatment - Add On - Large - Long Term &gt; 6 mos. </t>
  </si>
  <si>
    <t>19.</t>
  </si>
  <si>
    <t>REPORTS (Excluding Professional Engineering and Professional Geology Services)</t>
  </si>
  <si>
    <t>19-1.</t>
  </si>
  <si>
    <t>Soil Source Removal Report</t>
  </si>
  <si>
    <t>Per Report</t>
  </si>
  <si>
    <t>19-2.</t>
  </si>
  <si>
    <t>19-3.</t>
  </si>
  <si>
    <t>General Site Assessment Report</t>
  </si>
  <si>
    <t>19-4.</t>
  </si>
  <si>
    <t>Supplemental Site Assessment Report</t>
  </si>
  <si>
    <t>19-5.</t>
  </si>
  <si>
    <t>Receptor and Exposure Pathway Report</t>
  </si>
  <si>
    <t>19-6.</t>
  </si>
  <si>
    <t>Level 2 Natural Attenuation Monitoring Plan</t>
  </si>
  <si>
    <t>Per Plan</t>
  </si>
  <si>
    <t>19-7.</t>
  </si>
  <si>
    <t xml:space="preserve">Natural Attenuation or Post RA Monitoring Report, Quarterly or Non-Annual </t>
  </si>
  <si>
    <t>19-8.</t>
  </si>
  <si>
    <t xml:space="preserve">Natural Attenuation or Post RA Monitoring Report, Annual </t>
  </si>
  <si>
    <t>19-9.</t>
  </si>
  <si>
    <t>Pilot Test Plan</t>
  </si>
  <si>
    <t>19-10.</t>
  </si>
  <si>
    <t>Pilot Test Report</t>
  </si>
  <si>
    <t>19-11.</t>
  </si>
  <si>
    <t>Level 1 Remedial Action Plan</t>
  </si>
  <si>
    <t>Level 2 Remedial Action Plan</t>
  </si>
  <si>
    <t>Level 1 Limited Scope Remedial Action Plan or RAP Modification Plan</t>
  </si>
  <si>
    <t>Level 2 Limited Scope Remedial Action Plan or RAP Modification Plan</t>
  </si>
  <si>
    <t>Level 3 Limited Scope Remedial Action Plan or RAP Modification Plan</t>
  </si>
  <si>
    <t>Level 4 Limited Scope Remedial Action Plan or RAP Modification Plan</t>
  </si>
  <si>
    <t>As-Built Drawings (P.E. Sealed red lined modifications)</t>
  </si>
  <si>
    <t>Per Drawings</t>
  </si>
  <si>
    <t xml:space="preserve">Remedial Action Startup Report </t>
  </si>
  <si>
    <t>Letter/NPDES Report</t>
  </si>
  <si>
    <t>Remedial Action General Report</t>
  </si>
  <si>
    <t>Remedial Action Interim Report</t>
  </si>
  <si>
    <t xml:space="preserve">Free Product Recovery Report </t>
  </si>
  <si>
    <t xml:space="preserve">Well Abandonment/Site Restoration Report </t>
  </si>
  <si>
    <t>20.</t>
  </si>
  <si>
    <t>PERSONNEL (Excluding Professional Engineer and Professional Geologist)</t>
  </si>
  <si>
    <t>20-1.</t>
  </si>
  <si>
    <t>Per Hour</t>
  </si>
  <si>
    <t>20-2.</t>
  </si>
  <si>
    <t>20-3.</t>
  </si>
  <si>
    <t>20-4.</t>
  </si>
  <si>
    <t>20-5.</t>
  </si>
  <si>
    <t>Assistant Scientist/Technical Specialist</t>
  </si>
  <si>
    <t>20-8.</t>
  </si>
  <si>
    <t>20-9.</t>
  </si>
  <si>
    <t>Draftsperson</t>
  </si>
  <si>
    <t>20-10.</t>
  </si>
  <si>
    <t>20-11.</t>
  </si>
  <si>
    <t>Laborers and Security Guards</t>
  </si>
  <si>
    <t>21.</t>
  </si>
  <si>
    <t>21-1.</t>
  </si>
  <si>
    <t>21-2.</t>
  </si>
  <si>
    <t>21-3.</t>
  </si>
  <si>
    <t>21-4.</t>
  </si>
  <si>
    <t>21-5.</t>
  </si>
  <si>
    <t xml:space="preserve">P.E. Project Oversight for Remediation Technology Pilot Testing </t>
  </si>
  <si>
    <t>21-6.</t>
  </si>
  <si>
    <t>21-7.</t>
  </si>
  <si>
    <t>P.E. Project Oversight for Short Term or Episodic Remediation System Operation</t>
  </si>
  <si>
    <t>21-8.</t>
  </si>
  <si>
    <t>P.E. Project Oversight for Remediation System Operation and Maintenance</t>
  </si>
  <si>
    <t>21-9.</t>
  </si>
  <si>
    <t>P.E. Review and Certification of Sufficiency of Engineering Controls (other than permanent, impermeable surface or top two feet of clean fill), with Monitoring and Maintenance Recommendations Required for a Conditional NFA</t>
  </si>
  <si>
    <t>Per Review and Certification</t>
  </si>
  <si>
    <t>21-10.</t>
  </si>
  <si>
    <t>21-11.</t>
  </si>
  <si>
    <t>P.E. Design and Certification of Plans and Project Oversight of Installation for Engineering Controls (other than permanent, impermeable surface or top two feet of clean fill) required for a conditional NFA</t>
  </si>
  <si>
    <t>Per Engineering Controls Installation</t>
  </si>
  <si>
    <t>21-12.</t>
  </si>
  <si>
    <t>21-13.</t>
  </si>
  <si>
    <t>P.G. or P.E. Review, Evaluation and Certification of a Soil Source Removal Report That Includes a Recommendation for NFA</t>
  </si>
  <si>
    <t>21-14.</t>
  </si>
  <si>
    <t>21-15.</t>
  </si>
  <si>
    <t>P.G. or Qualified P.E. Review, Evaluation and Certification of a General Site Assessment Report</t>
  </si>
  <si>
    <t>21-16.</t>
  </si>
  <si>
    <t>P.G. or Qualified P.E. Review, Evaluation and Certification of a Supplemental Site Assessment Report</t>
  </si>
  <si>
    <t>21-17.</t>
  </si>
  <si>
    <t>P.G. or P.E. Review, Evaluation and Certification of a Receptor and Exposure Pathway Report</t>
  </si>
  <si>
    <t>21-18.</t>
  </si>
  <si>
    <t>P.E. Review, Evaluation and Certification of a Level 2 Natural Attenuation Monitoring Plan</t>
  </si>
  <si>
    <t>21-19.</t>
  </si>
  <si>
    <t>21-20.</t>
  </si>
  <si>
    <t>P.G or P.E. Review, Evaluation and Certification of an Annual Natural Attenuation Monitoring Report</t>
  </si>
  <si>
    <t>21-21.</t>
  </si>
  <si>
    <t>P.E. Review, Evaluation and Certification of a Pilot Test Plan</t>
  </si>
  <si>
    <t>21-22.</t>
  </si>
  <si>
    <t>P.E. Review, Evaluation and Certification of a Pilot Test Report</t>
  </si>
  <si>
    <t>21-23.</t>
  </si>
  <si>
    <t>P.E. Review, Evaluation and Certification of a Level 1 Remedial Action Plan</t>
  </si>
  <si>
    <t>21-24.</t>
  </si>
  <si>
    <t>P.E. Review, Evaluation and Certification of a Level 2 Remedial Action Plan</t>
  </si>
  <si>
    <t>21-25.</t>
  </si>
  <si>
    <t>P.E. Review, Evaluation and Certification of a Level 1 Limited Scope Remedial Action Plan or RAP Modification Plan</t>
  </si>
  <si>
    <t>21-26.</t>
  </si>
  <si>
    <t>P.E. Review, Evaluation and Certification of a Level 2 Limited Scope Remedial Action Plan or RAP Modification Plan</t>
  </si>
  <si>
    <t>21-27.</t>
  </si>
  <si>
    <t>P.E. Review, Evaluation and Certification of a Level 3 Limited Scope Remedial Action Plan or RAP Modification Plan</t>
  </si>
  <si>
    <t>21-28.</t>
  </si>
  <si>
    <t>P.E. Review, Evaluation and Certification of a Level 4 Limited Scope Remedial Action Plan or RAP Modification Plan</t>
  </si>
  <si>
    <t>21-29.</t>
  </si>
  <si>
    <t>P.E. Review, Evaluation and Certification of As-Built Drawings (P.E. sealed red lined modifications)</t>
  </si>
  <si>
    <t>Per Set of Drawings</t>
  </si>
  <si>
    <t>21-30.</t>
  </si>
  <si>
    <t>P.E. Review, Evaluation and Certification of a Remedial Action Startup Report That Includes a Recommendation for System Modification or Significant Change in the Course of Action</t>
  </si>
  <si>
    <t>P.E. Review, Evaluation and Certification of a Non-Annual Operation and Maintenance Report That Includes Significant Proposed Changes to the Approved RAP</t>
  </si>
  <si>
    <t>P.E. Review, Evaluation and Certification of an Annual Operation and Maintenance Report</t>
  </si>
  <si>
    <t>P.G or P.E. Review, Evaluation and Certification of a Remedial Action General Report</t>
  </si>
  <si>
    <t>22.</t>
  </si>
  <si>
    <t>The Calculations Tab includes formulas to calculate mobilizations, per diem, and other</t>
  </si>
  <si>
    <t xml:space="preserve">unit rate items.  </t>
  </si>
  <si>
    <t>CALCULATIONS</t>
  </si>
  <si>
    <t>Mobilizations</t>
  </si>
  <si>
    <t>Drilling</t>
  </si>
  <si>
    <t># of Days</t>
  </si>
  <si>
    <t>Total Number of Wells</t>
  </si>
  <si>
    <t>Small System Trenching</t>
  </si>
  <si>
    <t>Medium System Trenching</t>
  </si>
  <si>
    <t>Large System Trenching</t>
  </si>
  <si>
    <t>Extra Large System Trenching</t>
  </si>
  <si>
    <t>System Delivery/Setup</t>
  </si>
  <si>
    <t>Source Removal</t>
  </si>
  <si>
    <t>Sheet Piling Installation</t>
  </si>
  <si>
    <t>Dewatering System Installation</t>
  </si>
  <si>
    <t>Surface Removal</t>
  </si>
  <si>
    <t>Excavation (cubic yards)</t>
  </si>
  <si>
    <t>Equipment Breakdown</t>
  </si>
  <si>
    <t>Resurfacing</t>
  </si>
  <si>
    <t>Per Diem</t>
  </si>
  <si>
    <t>Groundwater Sampling</t>
  </si>
  <si>
    <t>Remediation System Trenching</t>
  </si>
  <si>
    <t>Remediation System Startup</t>
  </si>
  <si>
    <t>Total</t>
  </si>
  <si>
    <t>Per diem is paid for contractors (oversight) and subcontractors (drillers, construction subs, etc).</t>
  </si>
  <si>
    <t xml:space="preserve">HSA or MR Boring, ≤ 6 inch diameter, &lt; 50 foot total depth </t>
  </si>
  <si>
    <r>
      <t xml:space="preserve">Per diem is only allowed if the site is greater than 50 miles from the contractor's office </t>
    </r>
    <r>
      <rPr>
        <b/>
        <sz val="11"/>
        <color theme="1"/>
        <rFont val="Arial"/>
        <family val="2"/>
      </rPr>
      <t>AND</t>
    </r>
    <r>
      <rPr>
        <sz val="11"/>
        <color theme="1"/>
        <rFont val="Arial"/>
        <family val="2"/>
      </rPr>
      <t xml:space="preserve"> if they will be staying overnight.  Prorated in 1/4 day increments.</t>
    </r>
  </si>
  <si>
    <t>The number of days can be determined from the Mobilizations tables above.</t>
  </si>
  <si>
    <t>NOTES:</t>
  </si>
  <si>
    <t>TOTAL:</t>
  </si>
  <si>
    <t>Totals</t>
  </si>
  <si>
    <t># of People</t>
  </si>
  <si>
    <t>Activity</t>
  </si>
  <si>
    <t>Mobilizations (each vehicle)</t>
  </si>
  <si>
    <t xml:space="preserve"> Backfill/Compaction</t>
  </si>
  <si>
    <t xml:space="preserve"> Excavation</t>
  </si>
  <si>
    <t>Number of Days</t>
  </si>
  <si>
    <t>Total Drilling/Boring Footage</t>
  </si>
  <si>
    <t>Days</t>
  </si>
  <si>
    <t>Mobes (each Vehicle)</t>
  </si>
  <si>
    <r>
      <t xml:space="preserve">Enter data in yellow cells only. </t>
    </r>
    <r>
      <rPr>
        <sz val="11"/>
        <color rgb="FFFF0000"/>
        <rFont val="Arial"/>
        <family val="2"/>
      </rPr>
      <t xml:space="preserve"> </t>
    </r>
    <r>
      <rPr>
        <sz val="11"/>
        <rFont val="Arial"/>
        <family val="2"/>
      </rPr>
      <t>These are general calculations.  Adjustments can be made if site conditions are known to make work more difficult or cause delays.</t>
    </r>
  </si>
  <si>
    <t>County:</t>
  </si>
  <si>
    <t>Facility Name:</t>
  </si>
  <si>
    <t>Each tab shows the potential pay items that may be associated with the scope of work.  Not every pay item will be needed for every scope of work.</t>
  </si>
  <si>
    <t>Some quantities on the pay items have a general formula to estimate the number of items required.  If the contractor comes up with a different number based on their own experience, you should use that number instead.</t>
  </si>
  <si>
    <t>1-7.</t>
  </si>
  <si>
    <t>6% Handling Fee for Cost Reimbursable Items</t>
  </si>
  <si>
    <t>% Surcharge</t>
  </si>
  <si>
    <t>1-2.a.</t>
  </si>
  <si>
    <t>4-1.b.</t>
  </si>
  <si>
    <t>Split Spoon Sampling – 2 foot (during boring) &lt; 50 feet</t>
  </si>
  <si>
    <t>Split Spoon Sampling – 2 foot (during boring) 50 to 100 feet</t>
  </si>
  <si>
    <t>Split Spoon Sampling – 2 foot (during boring) &gt; 100 feet</t>
  </si>
  <si>
    <t>5-3.a.</t>
  </si>
  <si>
    <t>Direct Push Technology (DPT) Rig and Equipment</t>
  </si>
  <si>
    <t>Full Day</t>
  </si>
  <si>
    <t>Well Redevelopment</t>
  </si>
  <si>
    <t>Removal of Well Pad and Manhole</t>
  </si>
  <si>
    <t>8-11.</t>
  </si>
  <si>
    <t>Electronic Data Deliverables (EDD)</t>
  </si>
  <si>
    <t>Per Sampling Event</t>
  </si>
  <si>
    <t>8-12.</t>
  </si>
  <si>
    <t>Survey Latitude/Longitude of Existing Monitor Wells</t>
  </si>
  <si>
    <t>8-13.</t>
  </si>
  <si>
    <t>Survey Latitude/Longitude of New Monitor Wells</t>
  </si>
  <si>
    <t>9-8.a.</t>
  </si>
  <si>
    <t>Soil, TRPH Fractionation (MADEP-EPH/VPH Method or TPHCWG Direct Method)</t>
  </si>
  <si>
    <t>Water, EDB [1,2-dibromoethane or ethylene dibromide] (EPA 8260 SIM)</t>
  </si>
  <si>
    <t>Water, Dissolved Lead (includes filter appropriate to sample method - EPA 200.7, 200.9, 6010B, or 7380)</t>
  </si>
  <si>
    <t>Water, Dissolved Iron (includes filter appropriate to sample method - EPA 200.7, 200.9, 6010B, or 7380)</t>
  </si>
  <si>
    <t>Water, BTEX/MTBE + Naphthalene (EPA 8260)</t>
  </si>
  <si>
    <t>Water, EDC [1,2-dichloroethane] (EPA Method 8021 or 8260)</t>
  </si>
  <si>
    <t>Water, Methane (EPA SOP RSK-175)</t>
  </si>
  <si>
    <t>Sheet Piling Installation for ≤  20 feet deep Excavation</t>
  </si>
  <si>
    <t>Per Sq. Foot</t>
  </si>
  <si>
    <t>Sheet Piling Rental for ≤  20 feet deep Excavation</t>
  </si>
  <si>
    <t>Sheet Piling Installation for &gt; 20 feet deep Excavation</t>
  </si>
  <si>
    <t>Sheet Piling Rental for &gt;  20 feet deep Excavation</t>
  </si>
  <si>
    <t>Clean Overburden Used As Backfill, Compaction and Testing ≤ 300 cubic yards</t>
  </si>
  <si>
    <t>Clean Overburden Used As Backfill, Compaction and Testing &gt; 300 cubic yards</t>
  </si>
  <si>
    <t>Delivery, Pick Up and Rental of 20 Cubic Yard Roll-Off Container</t>
  </si>
  <si>
    <t>Additional Rental of 20 Cubic Yard Roll-Off Container</t>
  </si>
  <si>
    <t>14-3.</t>
  </si>
  <si>
    <t>Groundwater Injection System (not by direct push)</t>
  </si>
  <si>
    <t>14-5.</t>
  </si>
  <si>
    <t>Trenching and Installation of 1-10 Plumbing (and Electrical) Lines in Trench</t>
  </si>
  <si>
    <t>Trenching and Installation of 11 - 20  Lines</t>
  </si>
  <si>
    <t>Trenching and Installation of 21 - 30 Lines</t>
  </si>
  <si>
    <t>Trenching and Installation of Additional 1-10 Lines Greater Than 30 Lines</t>
  </si>
  <si>
    <t>Plumbing and Electrical Materials/Equipment Installed in Trench (If FDEP authorizes, submit quote(s) with Change Order)</t>
  </si>
  <si>
    <t>Traffic Bearing Trench Plates (materials)</t>
  </si>
  <si>
    <t>Infiltration Gallery Installation</t>
  </si>
  <si>
    <t>Per Startup</t>
  </si>
  <si>
    <t>15-7.</t>
  </si>
  <si>
    <t>15-8.</t>
  </si>
  <si>
    <t>Utility Drop</t>
  </si>
  <si>
    <t>15-9.</t>
  </si>
  <si>
    <t>Utility Connection</t>
  </si>
  <si>
    <t>15-10.</t>
  </si>
  <si>
    <t>Utility Disconnect</t>
  </si>
  <si>
    <t>Air Sparging/Multiphase Extraction Pilot Test - 8 hours</t>
  </si>
  <si>
    <t>Air Sparging/Multiphase Extraction Pilot Test - Additional Time</t>
  </si>
  <si>
    <t>Per 2 Hours</t>
  </si>
  <si>
    <t>AS/MPE System Package - Medium</t>
  </si>
  <si>
    <t>SVE System Package - Medium</t>
  </si>
  <si>
    <t>Soil Vapor Extraction (SVE) System - Small - Short Term ≤ 6 Months</t>
  </si>
  <si>
    <t>Soil Vapor Extraction (SVE) System - Small - Long Term &gt; 6 Months</t>
  </si>
  <si>
    <t>Soil Vapor Extraction (SVE) System - Medium - Short Term ≤ 6 Months</t>
  </si>
  <si>
    <t>Soil Vapor Extraction (SVE) System - Medium - Long Term &gt; 6 Months</t>
  </si>
  <si>
    <t>Soil Vapor Extraction (SVE) System - Large - Short Term ≤ 6 Months</t>
  </si>
  <si>
    <t>Soil Vapor Extraction (SVE) System - Large - Long Term &gt; 6 Months</t>
  </si>
  <si>
    <t>Air Sparge/Multphase Extraction (AS/MPE) System - Small - Short Term ≤ 6 Months</t>
  </si>
  <si>
    <t>Air Sparge/Multphase Extraction (AS/MPE) System - Small - Long Term &gt; 6 Months</t>
  </si>
  <si>
    <t>Air Sparge/Multphase Extraction (AS/MPE) System - Medium - Short Term ≤ 6 Months</t>
  </si>
  <si>
    <t>Air Sparge/Multphase Extraction (AS/MPE) System - Medium - Long Term &gt; 6 Months</t>
  </si>
  <si>
    <t>Air Sparge/Multphase Extraction (AS/MPE) System - Large - Short Term ≤ 6 Months</t>
  </si>
  <si>
    <t>Air Sparge/Multphase Extraction (AS/MPE) System - Large - Long Term &gt; 6 Months</t>
  </si>
  <si>
    <t>Interim Assessment Report</t>
  </si>
  <si>
    <t>P.E. Review, Evaluation, and Certification of Construction Drawings</t>
  </si>
  <si>
    <t>P.E. Review, Evaluation, and Certification of Annual PARM Report</t>
  </si>
  <si>
    <t>If contractor hours are required for items that do not have a unit rate cost, you can use Section 20/21 for hourly rates of various personnel, or item 2-4 if only oversight is required.</t>
  </si>
  <si>
    <t>Reimbursable Pay Items require three quotes if total costs are greater than $2500.</t>
  </si>
  <si>
    <t>Reimbursable Pay Items require one quote if total costs are $2500 or less.</t>
  </si>
  <si>
    <t>It the reimbursable pay item is spread over multiple tasks, the total cost of all tasks will</t>
  </si>
  <si>
    <t>be used to determine if the cost is above or below $2500.</t>
  </si>
  <si>
    <t xml:space="preserve">*For deep monitoring wells, the footage for the surface casing should use pay items 5-12 through 5-14 (depending on depth), and pay items 5-6 through 5-8 for the installation of the deep well.                                          *Example:  If you are installing a deep well to 50 feet with 40 feet of surface casing, you would have 40 feet under 5-12, and 50 feet under 5-7.                                   *Well installation items use the full footage of the 2-inch well and surface casing.                                                 *Example: for the well above, you would have 50 feet for 6-2 and 40 feet for 6-5.
</t>
  </si>
  <si>
    <t>14-1.a.</t>
  </si>
  <si>
    <t>Drilling rate is dependent on the work scoped and lithology (typically 140-190'/day).</t>
  </si>
  <si>
    <t>7-Digit Facility ID #:</t>
  </si>
  <si>
    <t>spi code</t>
  </si>
  <si>
    <t>CONTRACTED ITEM PRICE</t>
  </si>
  <si>
    <t>NEGOTIATED ITEM PRICE</t>
  </si>
  <si>
    <t>TOTAL QUANTITIES</t>
  </si>
  <si>
    <t>TASK 1
QUANT.</t>
  </si>
  <si>
    <t>TASK 2
QUANT.</t>
  </si>
  <si>
    <t>TASK 3
QUANT.</t>
  </si>
  <si>
    <t>TASK 4
QUANT.</t>
  </si>
  <si>
    <t>TASK 5
QUANT.</t>
  </si>
  <si>
    <t>TASK 6
QUANT.</t>
  </si>
  <si>
    <t>TASK 7
QUANT.</t>
  </si>
  <si>
    <t>TASK 8
QUANT.</t>
  </si>
  <si>
    <t>TASK 9
QUANT.</t>
  </si>
  <si>
    <t>TASK 10
QUANT.</t>
  </si>
  <si>
    <t>OFFICE ACTIVITIES</t>
  </si>
  <si>
    <t>Updated Site Health &amp; Safety Plan for Continued Work (no cost to DEP)</t>
  </si>
  <si>
    <t>Notice of Discovery of Contamination Package (initial or TPOC)</t>
  </si>
  <si>
    <t>Permit Fees (actual fee only, cost to obtain permit is included in applicable pay items)</t>
  </si>
  <si>
    <t>Obtaining Off-Site Property Access Agreement, ROW Access Agreement or Permit</t>
  </si>
  <si>
    <t>Project Specific Financial Guarantee Bond (if required by FDEP)</t>
  </si>
  <si>
    <t>1-8.</t>
  </si>
  <si>
    <t>Map and Table Generation</t>
  </si>
  <si>
    <t>Receptor Survey and Exposure Pathway Identification</t>
  </si>
  <si>
    <t>Professional Land Survey subject to FDEP authorization to perform and the SPI displaying the cost not to exceed as supported by quote(s) prior to performance</t>
  </si>
  <si>
    <t>2-5.</t>
  </si>
  <si>
    <t>Maintenance of Traffic</t>
  </si>
  <si>
    <t>Light Duty Vehicle (car or 1/2 ton truck) Mobilization</t>
  </si>
  <si>
    <t>Heavy Duty/Stake Bed Truck (3/4 ton +) Mobilization</t>
  </si>
  <si>
    <t>Work Trailer Mobilization</t>
  </si>
  <si>
    <t xml:space="preserve">DPT Rig and Support Vehicles Mobilization </t>
  </si>
  <si>
    <t>Drill Rig and Support Vehicles Mobilization (hollow stem auger, mud rotary or sonic)</t>
  </si>
  <si>
    <t>Excavator Mobilization</t>
  </si>
  <si>
    <t>LDA Rig and Support Vehicles Mobilization</t>
  </si>
  <si>
    <t>Loader/Backhoe Mobilization</t>
  </si>
  <si>
    <t xml:space="preserve">Mini Excavator/Loader Mobilization </t>
  </si>
  <si>
    <t>Drum Compactor Mobilization</t>
  </si>
  <si>
    <t>4-1.a.</t>
  </si>
  <si>
    <t>Per Spoon</t>
  </si>
  <si>
    <t>4-1.c.</t>
  </si>
  <si>
    <t>4-1.d.</t>
  </si>
  <si>
    <t>Per Core</t>
  </si>
  <si>
    <t>4-2.</t>
  </si>
  <si>
    <t>4-3.</t>
  </si>
  <si>
    <t>4-4.</t>
  </si>
  <si>
    <t>DPT Membrane Interface Probe (MIP) Equipped with PID and ECD
(add-on cost to DPT base rate)</t>
  </si>
  <si>
    <t>4-5.</t>
  </si>
  <si>
    <t>4-6.</t>
  </si>
  <si>
    <t>4-7.</t>
  </si>
  <si>
    <t>4-8.</t>
  </si>
  <si>
    <t>4-9.</t>
  </si>
  <si>
    <t>4-10.</t>
  </si>
  <si>
    <t>4-11.</t>
  </si>
  <si>
    <t>4-12.</t>
  </si>
  <si>
    <t>4-13.</t>
  </si>
  <si>
    <t>4-14.</t>
  </si>
  <si>
    <t>4-15.</t>
  </si>
  <si>
    <t>4-16.</t>
  </si>
  <si>
    <t>4-17.</t>
  </si>
  <si>
    <t>4-18.</t>
  </si>
  <si>
    <t>4-19.</t>
  </si>
  <si>
    <t>4-20.</t>
  </si>
  <si>
    <t>4-21.</t>
  </si>
  <si>
    <t>4-22.</t>
  </si>
  <si>
    <t>5-1.</t>
  </si>
  <si>
    <t>Well Installation - 1 inch diameter (vertical)</t>
  </si>
  <si>
    <t>5-2.a.</t>
  </si>
  <si>
    <t>Well Installation - 2 inch diameter (vertical)</t>
  </si>
  <si>
    <t>5-2.b.</t>
  </si>
  <si>
    <t>Horizontal Well Installation - 2 inch diameter (includes trenching)</t>
  </si>
  <si>
    <t>Well Installation - 4 inch diameter (vertical)</t>
  </si>
  <si>
    <t>5-3.b.</t>
  </si>
  <si>
    <t>Horizontal Well Installation - 4 inch diameter (includes trenching)</t>
  </si>
  <si>
    <t>Well Installation - 1.5 inch diameter (vertical)</t>
  </si>
  <si>
    <t>Well Installation - 6 inch diameter (vertical)</t>
  </si>
  <si>
    <t>5-10.a.</t>
  </si>
  <si>
    <t>5-10.b.</t>
  </si>
  <si>
    <t>5-10.c.</t>
  </si>
  <si>
    <t>5-10.d.</t>
  </si>
  <si>
    <t>Per Well</t>
  </si>
  <si>
    <t>Removal and Reinstallation of 8-inch Manhole and Well Pad</t>
  </si>
  <si>
    <t xml:space="preserve">Removal and Reinstallation of 12-inch Manhole and Well Pad </t>
  </si>
  <si>
    <t>Prepacked Screen</t>
  </si>
  <si>
    <t>7-7.</t>
  </si>
  <si>
    <t xml:space="preserve">Water Level/Free Product Gauging </t>
  </si>
  <si>
    <t>7-8.</t>
  </si>
  <si>
    <t xml:space="preserve">Free Product Gauging and Bailing </t>
  </si>
  <si>
    <t>7-9.</t>
  </si>
  <si>
    <t>Vapor/Ambient Air Sample Collection - Passive Dosimeter, Sorbent Tube, TedlarTM Bag (or equivalent)</t>
  </si>
  <si>
    <t>7-10.</t>
  </si>
  <si>
    <t>Vapor/Ambient Air Sample Collection - SUMMATM Canister (or equivalent)</t>
  </si>
  <si>
    <t>7-11.</t>
  </si>
  <si>
    <t>7-12.</t>
  </si>
  <si>
    <t>7-13.</t>
  </si>
  <si>
    <t>7-14.</t>
  </si>
  <si>
    <t>Encore (25 gram)</t>
  </si>
  <si>
    <t>Soil, Used Oil/Unknown Product Group-Table D of Ch. 62-780, F.A.C., except for non-Priority Pollutant Organics (multiple methods)</t>
  </si>
  <si>
    <t>8-8.a.</t>
  </si>
  <si>
    <t>Soil, 8 RCRA Metals (EPA 6010 or EPA 6020 [Arsenic, Barium, Cadmium, Chromium, Lead, Selenium, Silver] and EPA 6020 or EPA 7471 [Mercury])</t>
  </si>
  <si>
    <t>8-14.</t>
  </si>
  <si>
    <t>8-15.</t>
  </si>
  <si>
    <t>8-16.</t>
  </si>
  <si>
    <t>Soil, Synthetic Precipitation Leaching Procedure-Extraction Only (EPA 1312)</t>
  </si>
  <si>
    <t>8-17.</t>
  </si>
  <si>
    <t>8-18.</t>
  </si>
  <si>
    <t>Soil, Dry Bulk Density (ASTM D1556-07, ASTM D2167-08, ASTM D2922-01, -04, -04e, -96e1 or ASTM D2937-10)</t>
  </si>
  <si>
    <t>8-19.</t>
  </si>
  <si>
    <t>8-20.</t>
  </si>
  <si>
    <t>8-21.</t>
  </si>
  <si>
    <t>Soil, Cumene (Isopropyl benzene), 1,2,4-Trimethylbenzene and 1,3,5-Trimethylbenzene (EPA 8260)</t>
  </si>
  <si>
    <t>8-22.</t>
  </si>
  <si>
    <t>Water, Gasoline/Kerosene Analytical Group-Table C of Ch. 62-780, F.A.C. (multiple methods)</t>
  </si>
  <si>
    <t>8-23.</t>
  </si>
  <si>
    <t>Water, Used Oil/Unknown Product Group-Table D of Ch. 62-780, F.A.C., except for non-Priority Pollutant Organics (multiple methods)</t>
  </si>
  <si>
    <t>8-24.</t>
  </si>
  <si>
    <t>8-25.</t>
  </si>
  <si>
    <t>8-26.</t>
  </si>
  <si>
    <t>8-27.</t>
  </si>
  <si>
    <t>8-28.</t>
  </si>
  <si>
    <t>8-29.</t>
  </si>
  <si>
    <t>8-30.</t>
  </si>
  <si>
    <t>8-31.</t>
  </si>
  <si>
    <t>8-32.</t>
  </si>
  <si>
    <t>8-33.</t>
  </si>
  <si>
    <t>8-34.</t>
  </si>
  <si>
    <t>8-35.</t>
  </si>
  <si>
    <t>8-36.</t>
  </si>
  <si>
    <t>8-37.</t>
  </si>
  <si>
    <t>8-38.</t>
  </si>
  <si>
    <t>8-39.</t>
  </si>
  <si>
    <t>8-40.</t>
  </si>
  <si>
    <t>8-41.</t>
  </si>
  <si>
    <t>8-42.</t>
  </si>
  <si>
    <t>8-43.</t>
  </si>
  <si>
    <t>8-44.</t>
  </si>
  <si>
    <t>8-45.</t>
  </si>
  <si>
    <t>8-46.</t>
  </si>
  <si>
    <t>8-47.</t>
  </si>
  <si>
    <t>8-48.</t>
  </si>
  <si>
    <t>8-49.</t>
  </si>
  <si>
    <t>8-50.</t>
  </si>
  <si>
    <t>8-51.</t>
  </si>
  <si>
    <t>8-52.</t>
  </si>
  <si>
    <t>8-53.</t>
  </si>
  <si>
    <t>8-54.</t>
  </si>
  <si>
    <t>8-55.</t>
  </si>
  <si>
    <t>8-56.</t>
  </si>
  <si>
    <t>8-57.</t>
  </si>
  <si>
    <t>8-58.</t>
  </si>
  <si>
    <t>8-59.</t>
  </si>
  <si>
    <t>8-60.</t>
  </si>
  <si>
    <t>8-61.</t>
  </si>
  <si>
    <t>Water, Heterotrophic Plate Count (SM 9215 B or SIMPLATE)</t>
  </si>
  <si>
    <t>8-62.</t>
  </si>
  <si>
    <t>8-63.</t>
  </si>
  <si>
    <t>8-64.</t>
  </si>
  <si>
    <t>8-65.</t>
  </si>
  <si>
    <t>8-66.</t>
  </si>
  <si>
    <t>8-67.</t>
  </si>
  <si>
    <t>Water, Cumene (Isopropyl benzene), 1,2,4-Trimethylbenzene and 1,3,5-Trimethylbenzene (EPA 8260)</t>
  </si>
  <si>
    <t>8-68.</t>
  </si>
  <si>
    <t>8-69.</t>
  </si>
  <si>
    <t>8-70.</t>
  </si>
  <si>
    <t>8-71.</t>
  </si>
  <si>
    <t>8-72.</t>
  </si>
  <si>
    <t xml:space="preserve">Additional Laboratory charge for 7 Day Turnaround. This is an additional charge (percentage) above the normal rate for expedited turnaround by the laboratory for an analysis. For Example: entering 0.05 is a 5% surcharge for 7 Day Turnaround above the rate for normal turnaround. </t>
  </si>
  <si>
    <t>8-73.</t>
  </si>
  <si>
    <t xml:space="preserve">Additional Laboratory charge for 3 Day Turnaround. This is an additional charge (percentage) above the normal rate for expedited turnaround by the laboratory for an analysis. For Example: entering 0.50 is a 50% surcharge for 3 Day Turnaround above the rate for normal turnaround. </t>
  </si>
  <si>
    <t>8-74.</t>
  </si>
  <si>
    <t xml:space="preserve">Additional Laboratory charge for 1 Day Turnaround. This is an additional charge (percentage) above the normal rate for expedited turnaround by the laboratory for an analysis. For Example: entering 1.00 is a 100% surcharge for 1 Day Turnaround above the rate for normal turnaround. </t>
  </si>
  <si>
    <t>9-1.a.</t>
  </si>
  <si>
    <t>9-1.b.</t>
  </si>
  <si>
    <t>9-1.c.</t>
  </si>
  <si>
    <t xml:space="preserve">Sheet Piling Rental for ≤  20 feet deep Excavation </t>
  </si>
  <si>
    <t>9-1.d.</t>
  </si>
  <si>
    <t>9-2.a.</t>
  </si>
  <si>
    <t>9-2.b.</t>
  </si>
  <si>
    <t>9-2.c.</t>
  </si>
  <si>
    <t>9-2.d.</t>
  </si>
  <si>
    <t>9-7.a</t>
  </si>
  <si>
    <t>9-7.b.</t>
  </si>
  <si>
    <t>LDA Excavation and Loading With Driven Casing ≤ 300 cubic yards</t>
  </si>
  <si>
    <t>9-8.b.</t>
  </si>
  <si>
    <t>9-12.a.</t>
  </si>
  <si>
    <t>9-12.b.</t>
  </si>
  <si>
    <t>11-3.</t>
  </si>
  <si>
    <t>11-5.</t>
  </si>
  <si>
    <t>11-6.</t>
  </si>
  <si>
    <t>11-7.</t>
  </si>
  <si>
    <t>11-8.</t>
  </si>
  <si>
    <t>11-9.</t>
  </si>
  <si>
    <t>11-10.</t>
  </si>
  <si>
    <t>11-11.</t>
  </si>
  <si>
    <t>11-12.</t>
  </si>
  <si>
    <t>11-13.</t>
  </si>
  <si>
    <t>11-14.</t>
  </si>
  <si>
    <t>11-15.</t>
  </si>
  <si>
    <t>Vacuum Truck Transportation, Disposal and Extraction Operations</t>
  </si>
  <si>
    <t>11-16.</t>
  </si>
  <si>
    <t>11-17.</t>
  </si>
  <si>
    <t>11-18.</t>
  </si>
  <si>
    <t>11-19.</t>
  </si>
  <si>
    <t>TRENCHING, INTEGRATION AND STARTUP</t>
  </si>
  <si>
    <t>14.A.</t>
  </si>
  <si>
    <t>Per Linear Foot of
Trench</t>
  </si>
  <si>
    <t>14-1.b.</t>
  </si>
  <si>
    <t>14-1.c.</t>
  </si>
  <si>
    <t>14-1.d.</t>
  </si>
  <si>
    <t>Installation of Plumbing (and Electrical) Lines Above Ground</t>
  </si>
  <si>
    <t>14-3.a.</t>
  </si>
  <si>
    <t>14-3.b.</t>
  </si>
  <si>
    <t>14.B.</t>
  </si>
  <si>
    <t>14-4.a.</t>
  </si>
  <si>
    <t>System Installation/Integration/Startup - 1 Technology Component - 1-10 Recovery/Treatment Points</t>
  </si>
  <si>
    <t>14-4.b.</t>
  </si>
  <si>
    <t>System Installation/Integration/Startup - 1 Technology Component - 11-20 Recovery/Treatment Points</t>
  </si>
  <si>
    <t>14-4.c.</t>
  </si>
  <si>
    <t>System Installation/Integration/Startup - 1 Technology Component - 21-30 Recovery/Treatment Points</t>
  </si>
  <si>
    <t>14-4.d.</t>
  </si>
  <si>
    <t>System Installation/Integration/Startup - 1 Technology Component - 1-10 Additional Recovery/Treatment Points greater Than 30 (This tem is used in conjunction with 14.4.c when needed)</t>
  </si>
  <si>
    <t>System Installation/Integration/Startup – Addition of 1 Technology Component</t>
  </si>
  <si>
    <t>Per Additional Tech
Component</t>
  </si>
  <si>
    <t>14-6.</t>
  </si>
  <si>
    <t>Compound Construction/Fencing (materials)</t>
  </si>
  <si>
    <t>14-7.</t>
  </si>
  <si>
    <t>14-8.</t>
  </si>
  <si>
    <t>14-9.</t>
  </si>
  <si>
    <t>14-10.</t>
  </si>
  <si>
    <t>Utility Usage Bills</t>
  </si>
  <si>
    <t>Per 2 Hrs</t>
  </si>
  <si>
    <t>15-11.</t>
  </si>
  <si>
    <t>15-12.</t>
  </si>
  <si>
    <t>15-13.</t>
  </si>
  <si>
    <t>15-14.</t>
  </si>
  <si>
    <t>15-15.</t>
  </si>
  <si>
    <t>In-Situ Chemical Oxidation (including Ozone) Pilot Test - 8 hours</t>
  </si>
  <si>
    <t>15-16.</t>
  </si>
  <si>
    <t>In-Situ Chemical Oxidation (including Ozone) Pilot Test - Additional Time</t>
  </si>
  <si>
    <t>15-17.</t>
  </si>
  <si>
    <t>15-18.</t>
  </si>
  <si>
    <t>15-19.</t>
  </si>
  <si>
    <t>15-20.</t>
  </si>
  <si>
    <t>15-21.</t>
  </si>
  <si>
    <t>15-22.</t>
  </si>
  <si>
    <t>15-23.</t>
  </si>
  <si>
    <t>15-24.</t>
  </si>
  <si>
    <t>15-25.</t>
  </si>
  <si>
    <t>15-26.</t>
  </si>
  <si>
    <t>15-27.</t>
  </si>
  <si>
    <t>15-28.</t>
  </si>
  <si>
    <t>15-29.</t>
  </si>
  <si>
    <t>In-Situ Chemical Oxidation (including Ozone) Package – Medium</t>
  </si>
  <si>
    <t>15-30.</t>
  </si>
  <si>
    <t xml:space="preserve">System O&amp;M Package (excludes system) - Small </t>
  </si>
  <si>
    <t>System O&amp;M Package (excludes system) - Medium</t>
  </si>
  <si>
    <t xml:space="preserve">System O&amp;M Package (excludes system) - Large </t>
  </si>
  <si>
    <t xml:space="preserve">System O&amp;M Package (excludes system) - Extra Large </t>
  </si>
  <si>
    <t>17-6.</t>
  </si>
  <si>
    <t>17-7.</t>
  </si>
  <si>
    <t>17-8.</t>
  </si>
  <si>
    <t>17-9.</t>
  </si>
  <si>
    <t>17-10.</t>
  </si>
  <si>
    <t>17-11.</t>
  </si>
  <si>
    <t>17-12.</t>
  </si>
  <si>
    <t>17-13.</t>
  </si>
  <si>
    <t>17-14.</t>
  </si>
  <si>
    <t>17-15.</t>
  </si>
  <si>
    <t>17-16.</t>
  </si>
  <si>
    <t>17-17.</t>
  </si>
  <si>
    <t>17-18.</t>
  </si>
  <si>
    <t>17-19.</t>
  </si>
  <si>
    <t>17-20.</t>
  </si>
  <si>
    <t>17-21.</t>
  </si>
  <si>
    <t>17-22.</t>
  </si>
  <si>
    <t>17-23.</t>
  </si>
  <si>
    <t>17-24.</t>
  </si>
  <si>
    <t>17-25.</t>
  </si>
  <si>
    <t>17-26.</t>
  </si>
  <si>
    <t>17-27.</t>
  </si>
  <si>
    <t>17-28.</t>
  </si>
  <si>
    <t>17-29.</t>
  </si>
  <si>
    <t>17-30.</t>
  </si>
  <si>
    <t>17-31.</t>
  </si>
  <si>
    <t>17-32.</t>
  </si>
  <si>
    <t>17-33.</t>
  </si>
  <si>
    <t>17-34.</t>
  </si>
  <si>
    <t>17-35.</t>
  </si>
  <si>
    <t>17-36.</t>
  </si>
  <si>
    <t>17-37.</t>
  </si>
  <si>
    <t>Carbon Off Gas Treatment - Add On - Large - Short Term ≤ 6 mos.</t>
  </si>
  <si>
    <t>17-38.</t>
  </si>
  <si>
    <t>17-39.</t>
  </si>
  <si>
    <t>17-40.</t>
  </si>
  <si>
    <t>17-41.</t>
  </si>
  <si>
    <t>17-42.</t>
  </si>
  <si>
    <t>17-43.</t>
  </si>
  <si>
    <t>17-44.</t>
  </si>
  <si>
    <t>17-45.</t>
  </si>
  <si>
    <t>17-46.</t>
  </si>
  <si>
    <t>17-47.</t>
  </si>
  <si>
    <t>17-48.</t>
  </si>
  <si>
    <t>17-49.</t>
  </si>
  <si>
    <t>17-50.</t>
  </si>
  <si>
    <t>17-51.</t>
  </si>
  <si>
    <t>17-52.</t>
  </si>
  <si>
    <t>17-53.</t>
  </si>
  <si>
    <t>17-54.</t>
  </si>
  <si>
    <t>17-55.</t>
  </si>
  <si>
    <t>17-56.</t>
  </si>
  <si>
    <t>17-57.</t>
  </si>
  <si>
    <t>17-58.</t>
  </si>
  <si>
    <t>17-59.</t>
  </si>
  <si>
    <t>In-Situ Chemical Oxidation (including Ozone) System – Small – Long Term &gt; 6 Months</t>
  </si>
  <si>
    <t>17-60.</t>
  </si>
  <si>
    <t>In-Situ Chemical Oxidation (including Ozone) System – Small - Short Term ≤ 6 Months</t>
  </si>
  <si>
    <t>17-61.</t>
  </si>
  <si>
    <t>In-Situ Chemical Oxidation (including Ozone) System – Medium – Long Term &gt; 6 Months</t>
  </si>
  <si>
    <t>17-62.</t>
  </si>
  <si>
    <t>In-Situ Chemical Oxidation (including Ozone) System – Medium - Short Term ≤ 6 Months</t>
  </si>
  <si>
    <t>17-63.</t>
  </si>
  <si>
    <t>In-Situ Chemical Oxidation (including Ozone) System – Large - Long Term &gt; 6 Months</t>
  </si>
  <si>
    <t>17-64.</t>
  </si>
  <si>
    <t>In-Situ Chemical Oxidation (including Ozone) System – Large -Short Term ≤ 6 Months</t>
  </si>
  <si>
    <t>Level 1 Natural Attenuation Monitoring Plan</t>
  </si>
  <si>
    <t>Construction Drawings and Design Specifications</t>
  </si>
  <si>
    <t xml:space="preserve">Operation and Maintenance Report, Quarterly or Non-Annual </t>
  </si>
  <si>
    <t xml:space="preserve">Operation and Maintenance Annual Report </t>
  </si>
  <si>
    <t>Program/Contract Manager</t>
  </si>
  <si>
    <t>Project/Site Manager</t>
  </si>
  <si>
    <t>Engineer</t>
  </si>
  <si>
    <t>Geologist/Geoscientist</t>
  </si>
  <si>
    <t>Hydrogeologist/Modeler</t>
  </si>
  <si>
    <t>Scientist/Technical Specialist</t>
  </si>
  <si>
    <t>Field Technician</t>
  </si>
  <si>
    <t>Administrative Staff</t>
  </si>
  <si>
    <t xml:space="preserve">PROFESSIONAL ENGINEERING AND PROFESSIONAL GEOLOGY SERVICES       </t>
  </si>
  <si>
    <t>Professional Engineer</t>
  </si>
  <si>
    <t>Professional Geologist</t>
  </si>
  <si>
    <t>P.G. Field Oversight of Drilling and Boring and Soil-Boring Logging</t>
  </si>
  <si>
    <t>P.G. Field Oversight of Well Installation</t>
  </si>
  <si>
    <t>20-6.a.</t>
  </si>
  <si>
    <t>P.E. Project Oversight for Remediation System Integration and Startup - Small System</t>
  </si>
  <si>
    <t>Per System</t>
  </si>
  <si>
    <t>20-6.b.</t>
  </si>
  <si>
    <t>P.E. Project Oversight for Remediation System Integration and Startup - Medium System</t>
  </si>
  <si>
    <t>20-6.c.</t>
  </si>
  <si>
    <t>P.E. Project Oversight for Remediation System Integration and Startup - Large System</t>
  </si>
  <si>
    <t>20-6.d.</t>
  </si>
  <si>
    <t>P.E. Project Oversight for Remediation System Integration and Startup - Extra Large System</t>
  </si>
  <si>
    <t>20-7.a.</t>
  </si>
  <si>
    <t xml:space="preserve">P.E. Project Oversight for Short Term or Episodic Remediation System Operation </t>
  </si>
  <si>
    <t>20-7.b.</t>
  </si>
  <si>
    <t>P.G. or Qualified P.E. Review and Certification of Sufficiency of Engineering Controls Limited to Permanent, Impermeable Surface or Top Two Feet of Clean Fill with Monitoring and Maintenance Recommendations Required for a Conditional NFA</t>
  </si>
  <si>
    <t>20-12.</t>
  </si>
  <si>
    <t>P.G. or Qualified P.E. Review, Evaluation and Certification of Plans and Project Oversight for Installation of Engineering Controls Limited to Permanent, Impermeable Surface or Top Two Feet of Clean Fill Required for a Conditional NFA</t>
  </si>
  <si>
    <t>20-13.</t>
  </si>
  <si>
    <t>20-14.</t>
  </si>
  <si>
    <t>20-15.</t>
  </si>
  <si>
    <t>20-16.</t>
  </si>
  <si>
    <t>20-17.</t>
  </si>
  <si>
    <t>P.E. Review, Evaluation and Certification of a Level 1 Natural Attenuation Monitoring Plan</t>
  </si>
  <si>
    <t>20-18.</t>
  </si>
  <si>
    <t>20-19.</t>
  </si>
  <si>
    <t>P.E. or P.G. Review, Evaluation and Certification of a Non-Annual Natural Attenuation or Post RA Monitoring Report That Includes a Recommendation for NFA or a Recommendation to Modify the Approved Monitoring Plan.</t>
  </si>
  <si>
    <t>20-20.</t>
  </si>
  <si>
    <t>20-21.</t>
  </si>
  <si>
    <t>20-22.</t>
  </si>
  <si>
    <t>20-23.</t>
  </si>
  <si>
    <t>20-24.</t>
  </si>
  <si>
    <t>20-25.</t>
  </si>
  <si>
    <t>20-26.</t>
  </si>
  <si>
    <t>20-27.</t>
  </si>
  <si>
    <t>20-28.</t>
  </si>
  <si>
    <t>20-29.</t>
  </si>
  <si>
    <t>20-30.</t>
  </si>
  <si>
    <t>20-31.</t>
  </si>
  <si>
    <t>20-32.</t>
  </si>
  <si>
    <t>20-33.</t>
  </si>
  <si>
    <t>20-34.</t>
  </si>
  <si>
    <t>P.G or P.E. Review, Evaluation and Certification of an Interim Assessment or Remedial Action Report That Includes a Recommendation for System Modification or Significant Change in the Course of Action</t>
  </si>
  <si>
    <t>20-35.</t>
  </si>
  <si>
    <t>20-36.</t>
  </si>
  <si>
    <t>MISCELLANEOUS ITEMS</t>
  </si>
  <si>
    <t>'</t>
  </si>
  <si>
    <t>Contingent Funding</t>
  </si>
  <si>
    <t>22-1.</t>
  </si>
  <si>
    <t>Contingent Funding - Allowance only to be used as offset for field change orders</t>
  </si>
  <si>
    <t>NOT BILLABLE</t>
  </si>
  <si>
    <t>*For reimbursable pay items the cost listed is a "not to exceed" amount. Fees will be reimbursed for the pay item based on the actual invoice. Please note, the unit of measure for these items will be displayed as dollars for invoicing purposes. Please refer to the Scope of Work for additional description of these items.</t>
  </si>
  <si>
    <t>Version 20.0</t>
  </si>
  <si>
    <r>
      <rPr>
        <b/>
        <sz val="11"/>
        <color theme="1"/>
        <rFont val="Arial"/>
        <family val="2"/>
      </rPr>
      <t>Drilling:</t>
    </r>
    <r>
      <rPr>
        <sz val="11"/>
        <color theme="1"/>
        <rFont val="Arial"/>
        <family val="2"/>
      </rPr>
      <t xml:space="preserve">
 - 1 light vehicle (SPI 3-1)
 - 1 drill rig and support vehicles (SPI 3-5)
</t>
    </r>
  </si>
  <si>
    <r>
      <rPr>
        <b/>
        <sz val="11"/>
        <color theme="1"/>
        <rFont val="Arial"/>
        <family val="2"/>
      </rPr>
      <t>Groundwater Sampling:</t>
    </r>
    <r>
      <rPr>
        <sz val="11"/>
        <color theme="1"/>
        <rFont val="Arial"/>
        <family val="2"/>
      </rPr>
      <t xml:space="preserve">
 - 1 light vehicle (SPI 3-1)</t>
    </r>
  </si>
  <si>
    <r>
      <rPr>
        <b/>
        <sz val="11"/>
        <color theme="1"/>
        <rFont val="Arial"/>
        <family val="2"/>
      </rPr>
      <t>Remediation System Construction:</t>
    </r>
    <r>
      <rPr>
        <sz val="11"/>
        <color theme="1"/>
        <rFont val="Arial"/>
        <family val="2"/>
      </rPr>
      <t xml:space="preserve">
 - 1 light vehicle (SPI 3-1)
 - 1 heavy duty truck (SPI 3-2)
 - 1 work trailer (optional, SPI 3-3)</t>
    </r>
  </si>
  <si>
    <r>
      <rPr>
        <b/>
        <sz val="11"/>
        <color theme="1"/>
        <rFont val="Arial"/>
        <family val="2"/>
      </rPr>
      <t>Source Removal:</t>
    </r>
    <r>
      <rPr>
        <sz val="11"/>
        <color theme="1"/>
        <rFont val="Arial"/>
        <family val="2"/>
      </rPr>
      <t xml:space="preserve">
 - 1 light vehicle (SPI 3-1)
 - 1 heavy duty truck (SPI 3-2)
 - 1 work trailer (optional, SPI 3-3)</t>
    </r>
  </si>
  <si>
    <t>x</t>
  </si>
  <si>
    <t>This document is intended to provide guidance in preparing the SPI for various work scopes.  The guidance documents have been set up to reflect the items that may be needed on an SPI for each scope of work, with comments on the cells to explain how to calculate the number of units required.  The guidance only includes typical costs for work scopes, more extensive or complex work scopes may require additional pay items.</t>
  </si>
  <si>
    <t>NOTE:  If any field work is required, use the Site Assessment SPI tab</t>
  </si>
  <si>
    <t>for pay item examples.</t>
  </si>
  <si>
    <t xml:space="preserve">Performance of a Pilot Test can be included in the RAP Scope of work, </t>
  </si>
  <si>
    <t>refer to the Pilot Test SPI for pay item examples.</t>
  </si>
  <si>
    <t xml:space="preserve">*For deep monitoring wells, the footage for the surface casing should use pay items 4-11 through 4-13 (depending on depth), and pay items 4-5 through 4-7 for the installation of the deep well.                                          *Example:  If you are installing a deep well to 50 feet with 40 feet of surface casing, you would have 40 feet under 4-11, and 50 feet under 4-6.                                   *Well installation items use the full footage of the 2-inch well and surface casing.                                                 *Example: for the well above, you would have 50 feet for 5-2.a and 40 feet for 5-6.
</t>
  </si>
  <si>
    <t>2+418:4330-12.</t>
  </si>
  <si>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</sst>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4" formatCode="_(&quot;$&quot;* #,##0.00_);_(&quot;$&quot;* \(#,##0.00\);_(&quot;$&quot;* &quot;-&quot;??_);_(@_)"/>
    <numFmt numFmtId="164" formatCode="[&lt;=9999999]###\-####;\(###\)\ ###\-####"/>
    <numFmt numFmtId="165" formatCode="0.0"/>
  </numFmts>
  <fonts count="25" x14ac:knownFonts="1">
    <font>
      <sz val="11"/>
      <color theme="1"/>
      <name val="Calibri"/>
      <family val="2"/>
      <scheme val="minor"/>
    </font>
    <font>
      <sz val="11"/>
      <color theme="1"/>
      <name val="Arial"/>
      <family val="2"/>
    </font>
    <font>
      <b/>
      <sz val="16"/>
      <color theme="1"/>
      <name val="Arial"/>
      <family val="2"/>
    </font>
    <font>
      <b/>
      <sz val="14"/>
      <color theme="1"/>
      <name val="Arial"/>
      <family val="2"/>
    </font>
    <font>
      <b/>
      <sz val="11"/>
      <color theme="1"/>
      <name val="Arial"/>
      <family val="2"/>
    </font>
    <font>
      <b/>
      <sz val="11"/>
      <color theme="1"/>
      <name val="Calibri"/>
      <family val="2"/>
      <scheme val="minor"/>
    </font>
    <font>
      <b/>
      <sz val="11"/>
      <color theme="1"/>
      <name val="Arial Narrow"/>
      <family val="2"/>
    </font>
    <font>
      <sz val="11"/>
      <color theme="1"/>
      <name val="Arial Narrow"/>
      <family val="2"/>
    </font>
    <font>
      <sz val="11"/>
      <name val="Arial Narrow"/>
      <family val="2"/>
    </font>
    <font>
      <b/>
      <sz val="11"/>
      <name val="Arial Narrow"/>
      <family val="2"/>
    </font>
    <font>
      <sz val="11"/>
      <name val="Arial"/>
      <family val="2"/>
    </font>
    <font>
      <b/>
      <sz val="11"/>
      <color rgb="FFFF0000"/>
      <name val="Arial"/>
      <family val="2"/>
    </font>
    <font>
      <sz val="11"/>
      <color rgb="FFFF0000"/>
      <name val="Arial"/>
      <family val="2"/>
    </font>
    <font>
      <b/>
      <sz val="14"/>
      <color theme="0"/>
      <name val="Arial"/>
      <family val="2"/>
    </font>
    <font>
      <b/>
      <sz val="9"/>
      <color indexed="81"/>
      <name val="Tahoma"/>
      <family val="2"/>
    </font>
    <font>
      <sz val="11"/>
      <color rgb="FF000000"/>
      <name val="Calibri"/>
      <family val="2"/>
      <scheme val="minor"/>
    </font>
    <font>
      <sz val="11"/>
      <color rgb="FFFF0000"/>
      <name val="Arial Narrow"/>
      <family val="2"/>
    </font>
    <font>
      <sz val="14"/>
      <color rgb="FFFF0000"/>
      <name val="Arial Narrow"/>
      <family val="2"/>
    </font>
    <font>
      <sz val="14"/>
      <name val="Arial Narrow"/>
      <family val="2"/>
    </font>
    <font>
      <b/>
      <i/>
      <sz val="11"/>
      <color rgb="FFFF0000"/>
      <name val="Arial Narrow"/>
      <family val="2"/>
    </font>
    <font>
      <sz val="14"/>
      <color theme="1"/>
      <name val="Arial Narrow"/>
      <family val="2"/>
    </font>
    <font>
      <b/>
      <sz val="11"/>
      <color theme="0" tint="-0.14999847407452621"/>
      <name val="Calibri"/>
      <family val="2"/>
      <scheme val="minor"/>
    </font>
    <font>
      <b/>
      <sz val="11"/>
      <name val="Calibri"/>
      <family val="2"/>
      <scheme val="minor"/>
    </font>
    <font>
      <sz val="9"/>
      <color theme="1"/>
      <name val="Arial Narrow"/>
      <family val="2"/>
    </font>
    <font>
      <i/>
      <sz val="9"/>
      <color theme="1"/>
      <name val="Arial Narrow"/>
      <family val="2"/>
    </font>
  </fonts>
  <fills count="10">
    <fill>
      <patternFill patternType="none"/>
    </fill>
    <fill>
      <patternFill patternType="gray125"/>
    </fill>
    <fill>
      <patternFill patternType="solid">
        <fgColor theme="0" tint="-0.14999847407452621"/>
        <bgColor indexed="64"/>
      </patternFill>
    </fill>
    <fill>
      <patternFill patternType="solid">
        <fgColor rgb="FFFFFFCC"/>
        <bgColor indexed="64"/>
      </patternFill>
    </fill>
    <fill>
      <patternFill patternType="solid">
        <fgColor rgb="FFFFFF00"/>
        <bgColor indexed="64"/>
      </patternFill>
    </fill>
    <fill>
      <patternFill patternType="solid">
        <fgColor theme="6" tint="0.39997558519241921"/>
        <bgColor indexed="64"/>
      </patternFill>
    </fill>
    <fill>
      <patternFill patternType="solid">
        <fgColor theme="6" tint="-0.249977111117893"/>
        <bgColor indexed="64"/>
      </patternFill>
    </fill>
    <fill>
      <patternFill patternType="solid">
        <fgColor rgb="FFFFC000"/>
        <bgColor indexed="64"/>
      </patternFill>
    </fill>
    <fill>
      <patternFill patternType="solid">
        <fgColor rgb="FFC7EAFC"/>
        <bgColor indexed="64"/>
      </patternFill>
    </fill>
    <fill>
      <patternFill patternType="solid">
        <fgColor rgb="FFFF0000"/>
        <bgColor indexed="64"/>
      </patternFill>
    </fill>
  </fills>
  <borders count="28">
    <border>
      <left/>
      <right/>
      <top/>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right/>
      <top style="thin">
        <color indexed="64"/>
      </top>
      <bottom/>
      <diagonal/>
    </border>
    <border>
      <left/>
      <right style="thin">
        <color indexed="64"/>
      </right>
      <top/>
      <bottom style="thin">
        <color indexed="64"/>
      </bottom>
      <diagonal/>
    </border>
    <border>
      <left/>
      <right/>
      <top/>
      <bottom style="thin">
        <color indexed="64"/>
      </bottom>
      <diagonal/>
    </border>
    <border>
      <left style="thin">
        <color indexed="64"/>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right/>
      <top style="medium">
        <color indexed="64"/>
      </top>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style="thin">
        <color indexed="64"/>
      </left>
      <right style="medium">
        <color auto="1"/>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s>
  <cellStyleXfs count="1">
    <xf numFmtId="0" fontId="0" fillId="0" borderId="0"/>
  </cellStyleXfs>
  <cellXfs count="136">
    <xf numFmtId="0" fontId="0" fillId="0" borderId="0" xfId="0"/>
    <xf numFmtId="0" fontId="1" fillId="0" borderId="0" xfId="0" applyFont="1"/>
    <xf numFmtId="0" fontId="2" fillId="0" borderId="0" xfId="0" applyFont="1"/>
    <xf numFmtId="0" fontId="4" fillId="0" borderId="0" xfId="0" applyFont="1"/>
    <xf numFmtId="0" fontId="0" fillId="2" borderId="6" xfId="0" applyFill="1" applyBorder="1"/>
    <xf numFmtId="0" fontId="7" fillId="2" borderId="6" xfId="0" applyFont="1" applyFill="1" applyBorder="1" applyAlignment="1">
      <alignment horizontal="center"/>
    </xf>
    <xf numFmtId="0" fontId="7" fillId="0" borderId="10" xfId="0" applyFont="1" applyBorder="1" applyAlignment="1">
      <alignment horizontal="center"/>
    </xf>
    <xf numFmtId="0" fontId="7" fillId="3" borderId="10" xfId="0" applyFont="1" applyFill="1" applyBorder="1" applyAlignment="1">
      <alignment horizontal="center"/>
    </xf>
    <xf numFmtId="0" fontId="5" fillId="2" borderId="10" xfId="0" applyFont="1" applyFill="1" applyBorder="1" applyAlignment="1">
      <alignment horizontal="center"/>
    </xf>
    <xf numFmtId="0" fontId="8" fillId="0" borderId="10" xfId="0" applyFont="1" applyBorder="1" applyAlignment="1">
      <alignment horizontal="center"/>
    </xf>
    <xf numFmtId="0" fontId="7" fillId="0" borderId="10" xfId="0" applyFont="1" applyBorder="1" applyAlignment="1">
      <alignment horizontal="center" wrapText="1"/>
    </xf>
    <xf numFmtId="0" fontId="1" fillId="4" borderId="10" xfId="0" applyFont="1" applyFill="1" applyBorder="1" applyAlignment="1">
      <alignment horizontal="center"/>
    </xf>
    <xf numFmtId="0" fontId="1" fillId="0" borderId="10" xfId="0" applyFont="1" applyBorder="1" applyAlignment="1">
      <alignment horizontal="center"/>
    </xf>
    <xf numFmtId="0" fontId="1" fillId="0" borderId="0" xfId="0" applyFont="1" applyAlignment="1">
      <alignment horizontal="left" indent="1"/>
    </xf>
    <xf numFmtId="0" fontId="4" fillId="0" borderId="13" xfId="0" applyFont="1" applyBorder="1"/>
    <xf numFmtId="0" fontId="4" fillId="0" borderId="14" xfId="0" applyFont="1" applyBorder="1"/>
    <xf numFmtId="0" fontId="1" fillId="0" borderId="14" xfId="0" applyFont="1" applyBorder="1"/>
    <xf numFmtId="0" fontId="4" fillId="0" borderId="15" xfId="0" applyFont="1" applyBorder="1"/>
    <xf numFmtId="0" fontId="4" fillId="0" borderId="10" xfId="0" applyFont="1" applyBorder="1"/>
    <xf numFmtId="3" fontId="1" fillId="0" borderId="10" xfId="0" applyNumberFormat="1" applyFont="1" applyBorder="1" applyAlignment="1">
      <alignment horizontal="right" indent="1"/>
    </xf>
    <xf numFmtId="0" fontId="1" fillId="0" borderId="16" xfId="0" applyFont="1" applyBorder="1" applyAlignment="1">
      <alignment horizontal="left" indent="1"/>
    </xf>
    <xf numFmtId="3" fontId="1" fillId="4" borderId="10" xfId="0" applyNumberFormat="1" applyFont="1" applyFill="1" applyBorder="1" applyAlignment="1">
      <alignment horizontal="right" indent="1"/>
    </xf>
    <xf numFmtId="0" fontId="4" fillId="0" borderId="17" xfId="0" applyFont="1" applyBorder="1" applyAlignment="1">
      <alignment horizontal="center" wrapText="1"/>
    </xf>
    <xf numFmtId="0" fontId="4" fillId="0" borderId="12" xfId="0" applyFont="1" applyBorder="1" applyAlignment="1">
      <alignment horizontal="center" wrapText="1"/>
    </xf>
    <xf numFmtId="0" fontId="4" fillId="0" borderId="18" xfId="0" applyFont="1" applyBorder="1"/>
    <xf numFmtId="0" fontId="1" fillId="0" borderId="15" xfId="0" applyFont="1" applyBorder="1" applyAlignment="1">
      <alignment horizontal="right" indent="1"/>
    </xf>
    <xf numFmtId="0" fontId="4" fillId="0" borderId="19" xfId="0" applyFont="1" applyBorder="1" applyAlignment="1">
      <alignment horizontal="center"/>
    </xf>
    <xf numFmtId="0" fontId="4" fillId="0" borderId="16" xfId="0" applyFont="1" applyBorder="1" applyAlignment="1">
      <alignment horizontal="right" indent="1"/>
    </xf>
    <xf numFmtId="0" fontId="1" fillId="0" borderId="16" xfId="0" applyFont="1" applyBorder="1" applyAlignment="1">
      <alignment horizontal="right" indent="1"/>
    </xf>
    <xf numFmtId="0" fontId="1" fillId="0" borderId="8" xfId="0" applyFont="1" applyBorder="1" applyAlignment="1">
      <alignment horizontal="center"/>
    </xf>
    <xf numFmtId="0" fontId="1" fillId="0" borderId="8" xfId="0" applyFont="1" applyBorder="1" applyAlignment="1">
      <alignment horizontal="right" indent="1"/>
    </xf>
    <xf numFmtId="0" fontId="1" fillId="0" borderId="10" xfId="0" applyFont="1" applyBorder="1" applyAlignment="1">
      <alignment horizontal="right" indent="1"/>
    </xf>
    <xf numFmtId="0" fontId="1" fillId="4" borderId="8" xfId="0" applyFont="1" applyFill="1" applyBorder="1" applyAlignment="1">
      <alignment horizontal="right" indent="1"/>
    </xf>
    <xf numFmtId="0" fontId="1" fillId="0" borderId="18" xfId="0" applyFont="1" applyBorder="1" applyAlignment="1">
      <alignment vertical="top" wrapText="1"/>
    </xf>
    <xf numFmtId="0" fontId="7" fillId="0" borderId="0" xfId="0" applyFont="1"/>
    <xf numFmtId="0" fontId="7" fillId="0" borderId="0" xfId="0" applyFont="1" applyAlignment="1">
      <alignment horizontal="center"/>
    </xf>
    <xf numFmtId="49" fontId="7" fillId="0" borderId="7" xfId="0" applyNumberFormat="1" applyFont="1" applyBorder="1" applyAlignment="1">
      <alignment horizontal="center" vertical="center"/>
    </xf>
    <xf numFmtId="0" fontId="8" fillId="0" borderId="10" xfId="0" applyFont="1" applyBorder="1" applyAlignment="1">
      <alignment horizontal="center" wrapText="1"/>
    </xf>
    <xf numFmtId="0" fontId="15" fillId="0" borderId="10" xfId="0" applyFont="1" applyBorder="1" applyAlignment="1">
      <alignment wrapText="1"/>
    </xf>
    <xf numFmtId="0" fontId="7" fillId="7" borderId="0" xfId="0" applyFont="1" applyFill="1"/>
    <xf numFmtId="0" fontId="4" fillId="0" borderId="19" xfId="0" applyFont="1" applyBorder="1" applyAlignment="1">
      <alignment horizontal="center" wrapText="1"/>
    </xf>
    <xf numFmtId="0" fontId="1" fillId="0" borderId="17" xfId="0" applyFont="1" applyBorder="1" applyAlignment="1">
      <alignment horizontal="center"/>
    </xf>
    <xf numFmtId="0" fontId="1" fillId="0" borderId="0" xfId="0" applyFont="1" applyAlignment="1">
      <alignment horizontal="left"/>
    </xf>
    <xf numFmtId="0" fontId="16" fillId="0" borderId="0" xfId="0" applyFont="1" applyAlignment="1" applyProtection="1">
      <alignment horizontal="center"/>
      <protection hidden="1"/>
    </xf>
    <xf numFmtId="0" fontId="16" fillId="0" borderId="0" xfId="0" applyFont="1" applyAlignment="1">
      <alignment horizontal="center"/>
    </xf>
    <xf numFmtId="0" fontId="16" fillId="0" borderId="0" xfId="0" applyFont="1"/>
    <xf numFmtId="0" fontId="17" fillId="0" borderId="0" xfId="0" applyFont="1" applyProtection="1">
      <protection hidden="1"/>
    </xf>
    <xf numFmtId="0" fontId="16" fillId="0" borderId="0" xfId="0" applyFont="1" applyProtection="1">
      <protection hidden="1"/>
    </xf>
    <xf numFmtId="0" fontId="16" fillId="0" borderId="0" xfId="0" applyFont="1" applyAlignment="1">
      <alignment wrapText="1"/>
    </xf>
    <xf numFmtId="0" fontId="18" fillId="0" borderId="0" xfId="0" applyFont="1" applyProtection="1">
      <protection hidden="1"/>
    </xf>
    <xf numFmtId="0" fontId="8" fillId="0" borderId="0" xfId="0" applyFont="1" applyProtection="1">
      <protection hidden="1"/>
    </xf>
    <xf numFmtId="0" fontId="8" fillId="0" borderId="0" xfId="0" applyFont="1" applyAlignment="1">
      <alignment wrapText="1"/>
    </xf>
    <xf numFmtId="0" fontId="8" fillId="0" borderId="0" xfId="0" applyFont="1" applyAlignment="1">
      <alignment horizontal="center"/>
    </xf>
    <xf numFmtId="0" fontId="8" fillId="0" borderId="0" xfId="0" applyFont="1"/>
    <xf numFmtId="0" fontId="18" fillId="0" borderId="0" xfId="0" applyFont="1"/>
    <xf numFmtId="0" fontId="19" fillId="0" borderId="0" xfId="0" applyFont="1" applyAlignment="1" applyProtection="1">
      <alignment horizontal="center" vertical="center" wrapText="1"/>
      <protection hidden="1"/>
    </xf>
    <xf numFmtId="0" fontId="6" fillId="8" borderId="1" xfId="0" applyFont="1" applyFill="1" applyBorder="1" applyAlignment="1">
      <alignment horizontal="center" vertical="center" wrapText="1"/>
    </xf>
    <xf numFmtId="0" fontId="6" fillId="8" borderId="4" xfId="0" applyFont="1" applyFill="1" applyBorder="1" applyAlignment="1">
      <alignment horizontal="center" vertical="center" wrapText="1"/>
    </xf>
    <xf numFmtId="0" fontId="9" fillId="8" borderId="4" xfId="0" applyFont="1" applyFill="1" applyBorder="1" applyAlignment="1">
      <alignment horizontal="center" vertical="center" wrapText="1"/>
    </xf>
    <xf numFmtId="0" fontId="6" fillId="8" borderId="4" xfId="0" applyFont="1" applyFill="1" applyBorder="1" applyAlignment="1">
      <alignment horizontal="center" wrapText="1"/>
    </xf>
    <xf numFmtId="0" fontId="6" fillId="8" borderId="24" xfId="0" applyFont="1" applyFill="1" applyBorder="1" applyAlignment="1">
      <alignment horizontal="center" wrapText="1"/>
    </xf>
    <xf numFmtId="0" fontId="18" fillId="0" borderId="0" xfId="0" applyFont="1" applyAlignment="1" applyProtection="1">
      <alignment horizontal="center" vertical="center"/>
      <protection hidden="1"/>
    </xf>
    <xf numFmtId="0" fontId="8" fillId="0" borderId="0" xfId="0" applyFont="1" applyAlignment="1">
      <alignment horizontal="left"/>
    </xf>
    <xf numFmtId="49" fontId="6" fillId="2" borderId="5" xfId="0" applyNumberFormat="1" applyFont="1" applyFill="1" applyBorder="1" applyAlignment="1">
      <alignment horizontal="center" vertical="center"/>
    </xf>
    <xf numFmtId="44" fontId="0" fillId="2" borderId="6" xfId="0" applyNumberFormat="1" applyFill="1" applyBorder="1"/>
    <xf numFmtId="0" fontId="7" fillId="2" borderId="27" xfId="0" applyFont="1" applyFill="1" applyBorder="1" applyAlignment="1">
      <alignment horizontal="center"/>
    </xf>
    <xf numFmtId="49" fontId="8" fillId="0" borderId="0" xfId="0" applyNumberFormat="1" applyFont="1" applyAlignment="1" applyProtection="1">
      <alignment horizontal="center"/>
      <protection hidden="1"/>
    </xf>
    <xf numFmtId="0" fontId="20" fillId="0" borderId="0" xfId="0" applyFont="1"/>
    <xf numFmtId="44" fontId="8" fillId="0" borderId="10" xfId="0" applyNumberFormat="1" applyFont="1" applyBorder="1"/>
    <xf numFmtId="44" fontId="7" fillId="0" borderId="10" xfId="0" applyNumberFormat="1" applyFont="1" applyBorder="1" applyProtection="1">
      <protection locked="0"/>
    </xf>
    <xf numFmtId="0" fontId="8" fillId="0" borderId="10" xfId="0" applyFont="1" applyBorder="1" applyAlignment="1" applyProtection="1">
      <alignment horizontal="center"/>
      <protection locked="0"/>
    </xf>
    <xf numFmtId="44" fontId="8" fillId="3" borderId="10" xfId="0" applyNumberFormat="1" applyFont="1" applyFill="1" applyBorder="1"/>
    <xf numFmtId="44" fontId="7" fillId="3" borderId="10" xfId="0" applyNumberFormat="1" applyFont="1" applyFill="1" applyBorder="1" applyProtection="1">
      <protection locked="0"/>
    </xf>
    <xf numFmtId="0" fontId="8" fillId="3" borderId="10" xfId="0" applyFont="1" applyFill="1" applyBorder="1" applyAlignment="1" applyProtection="1">
      <alignment horizontal="center"/>
      <protection locked="0"/>
    </xf>
    <xf numFmtId="0" fontId="7" fillId="0" borderId="9" xfId="0" applyFont="1" applyBorder="1" applyAlignment="1">
      <alignment horizontal="center"/>
    </xf>
    <xf numFmtId="49" fontId="6" fillId="2" borderId="7" xfId="0" applyNumberFormat="1" applyFont="1" applyFill="1" applyBorder="1" applyAlignment="1">
      <alignment horizontal="center" vertical="center"/>
    </xf>
    <xf numFmtId="0" fontId="5" fillId="2" borderId="10" xfId="0" applyFont="1" applyFill="1" applyBorder="1" applyAlignment="1">
      <alignment wrapText="1"/>
    </xf>
    <xf numFmtId="44" fontId="5" fillId="2" borderId="10" xfId="0" applyNumberFormat="1" applyFont="1" applyFill="1" applyBorder="1"/>
    <xf numFmtId="44" fontId="7" fillId="2" borderId="10" xfId="0" applyNumberFormat="1" applyFont="1" applyFill="1" applyBorder="1"/>
    <xf numFmtId="0" fontId="7" fillId="2" borderId="10" xfId="0" applyFont="1" applyFill="1" applyBorder="1" applyAlignment="1">
      <alignment horizontal="center"/>
    </xf>
    <xf numFmtId="0" fontId="7" fillId="0" borderId="10" xfId="0" applyFont="1" applyBorder="1" applyAlignment="1" applyProtection="1">
      <alignment horizontal="center"/>
      <protection locked="0"/>
    </xf>
    <xf numFmtId="0" fontId="7" fillId="3" borderId="10" xfId="0" applyFont="1" applyFill="1" applyBorder="1" applyAlignment="1" applyProtection="1">
      <alignment horizontal="center"/>
      <protection locked="0"/>
    </xf>
    <xf numFmtId="49" fontId="8" fillId="0" borderId="7" xfId="0" applyNumberFormat="1" applyFont="1" applyBorder="1" applyAlignment="1">
      <alignment horizontal="center" vertical="center"/>
    </xf>
    <xf numFmtId="49" fontId="9" fillId="2" borderId="7" xfId="0" applyNumberFormat="1" applyFont="1" applyFill="1" applyBorder="1" applyAlignment="1">
      <alignment horizontal="center" vertical="center"/>
    </xf>
    <xf numFmtId="0" fontId="21" fillId="2" borderId="10" xfId="0" quotePrefix="1" applyFont="1" applyFill="1" applyBorder="1" applyAlignment="1" applyProtection="1">
      <alignment wrapText="1"/>
      <protection hidden="1"/>
    </xf>
    <xf numFmtId="44" fontId="22" fillId="2" borderId="10" xfId="0" quotePrefix="1" applyNumberFormat="1" applyFont="1" applyFill="1" applyBorder="1"/>
    <xf numFmtId="44" fontId="8" fillId="2" borderId="10" xfId="0" applyNumberFormat="1" applyFont="1" applyFill="1" applyBorder="1"/>
    <xf numFmtId="0" fontId="22" fillId="2" borderId="10" xfId="0" quotePrefix="1" applyFont="1" applyFill="1" applyBorder="1" applyAlignment="1">
      <alignment horizontal="center"/>
    </xf>
    <xf numFmtId="0" fontId="8" fillId="2" borderId="10" xfId="0" applyFont="1" applyFill="1" applyBorder="1" applyAlignment="1">
      <alignment horizontal="center"/>
    </xf>
    <xf numFmtId="0" fontId="17" fillId="0" borderId="0" xfId="0" applyFont="1" applyAlignment="1" applyProtection="1">
      <alignment horizontal="center"/>
      <protection hidden="1"/>
    </xf>
    <xf numFmtId="0" fontId="23" fillId="0" borderId="0" xfId="0" applyFont="1" applyAlignment="1">
      <alignment horizontal="right" vertical="top"/>
    </xf>
    <xf numFmtId="165" fontId="24" fillId="0" borderId="0" xfId="0" applyNumberFormat="1" applyFont="1" applyAlignment="1">
      <alignment horizontal="right" vertical="top"/>
    </xf>
    <xf numFmtId="0" fontId="7" fillId="9" borderId="0" xfId="0" applyFont="1" applyFill="1"/>
    <xf numFmtId="0" fontId="7" fillId="0" borderId="10" xfId="0" quotePrefix="1" applyFont="1" applyBorder="1" applyAlignment="1" applyProtection="1">
      <alignment horizontal="center"/>
      <protection locked="0"/>
    </xf>
    <xf numFmtId="0" fontId="8" fillId="0" borderId="8" xfId="0" applyFont="1" applyBorder="1" applyAlignment="1" applyProtection="1">
      <alignment vertical="center" wrapText="1"/>
      <protection locked="0"/>
    </xf>
    <xf numFmtId="0" fontId="8" fillId="0" borderId="9" xfId="0" applyFont="1" applyBorder="1" applyAlignment="1" applyProtection="1">
      <alignment vertical="center" wrapText="1"/>
      <protection locked="0"/>
    </xf>
    <xf numFmtId="0" fontId="9" fillId="2" borderId="8" xfId="0" applyFont="1" applyFill="1" applyBorder="1" applyAlignment="1">
      <alignment vertical="center" wrapText="1"/>
    </xf>
    <xf numFmtId="0" fontId="9" fillId="2" borderId="9" xfId="0" applyFont="1" applyFill="1" applyBorder="1" applyAlignment="1">
      <alignment vertical="center" wrapText="1"/>
    </xf>
    <xf numFmtId="0" fontId="8" fillId="0" borderId="8" xfId="0" applyFont="1" applyBorder="1" applyAlignment="1">
      <alignment vertical="center" wrapText="1"/>
    </xf>
    <xf numFmtId="0" fontId="8" fillId="0" borderId="9" xfId="0" applyFont="1" applyBorder="1" applyAlignment="1">
      <alignment vertical="center" wrapText="1"/>
    </xf>
    <xf numFmtId="0" fontId="7" fillId="0" borderId="12" xfId="0" applyFont="1" applyBorder="1" applyAlignment="1">
      <alignment wrapText="1"/>
    </xf>
    <xf numFmtId="0" fontId="8" fillId="0" borderId="8" xfId="0" applyFont="1" applyBorder="1" applyAlignment="1">
      <alignment horizontal="left" vertical="center" wrapText="1"/>
    </xf>
    <xf numFmtId="0" fontId="8" fillId="0" borderId="9" xfId="0" applyFont="1" applyBorder="1" applyAlignment="1">
      <alignment horizontal="left" vertical="center" wrapText="1"/>
    </xf>
    <xf numFmtId="0" fontId="0" fillId="0" borderId="9" xfId="0" applyBorder="1" applyAlignment="1">
      <alignment wrapText="1"/>
    </xf>
    <xf numFmtId="0" fontId="6" fillId="8" borderId="2" xfId="0" applyFont="1" applyFill="1" applyBorder="1" applyAlignment="1">
      <alignment horizontal="center" vertical="center" wrapText="1"/>
    </xf>
    <xf numFmtId="0" fontId="6" fillId="8" borderId="3" xfId="0" applyFont="1" applyFill="1" applyBorder="1" applyAlignment="1">
      <alignment horizontal="center" vertical="center" wrapText="1"/>
    </xf>
    <xf numFmtId="0" fontId="6" fillId="2" borderId="25" xfId="0" quotePrefix="1" applyFont="1" applyFill="1" applyBorder="1" applyAlignment="1">
      <alignment vertical="center"/>
    </xf>
    <xf numFmtId="0" fontId="6" fillId="2" borderId="26" xfId="0" quotePrefix="1" applyFont="1" applyFill="1" applyBorder="1" applyAlignment="1">
      <alignment vertical="center"/>
    </xf>
    <xf numFmtId="0" fontId="6" fillId="0" borderId="0" xfId="0" applyFont="1" applyAlignment="1">
      <alignment horizontal="right"/>
    </xf>
    <xf numFmtId="0" fontId="8" fillId="0" borderId="14" xfId="0" applyFont="1" applyBorder="1" applyAlignment="1" applyProtection="1">
      <alignment horizontal="left"/>
      <protection locked="0"/>
    </xf>
    <xf numFmtId="164" fontId="8" fillId="0" borderId="11" xfId="0" applyNumberFormat="1" applyFont="1" applyBorder="1" applyAlignment="1" applyProtection="1">
      <alignment horizontal="left"/>
      <protection locked="0"/>
    </xf>
    <xf numFmtId="0" fontId="8" fillId="0" borderId="11" xfId="0" applyFont="1" applyBorder="1" applyProtection="1">
      <protection locked="0"/>
    </xf>
    <xf numFmtId="0" fontId="1" fillId="0" borderId="0" xfId="0" applyFont="1" applyAlignment="1">
      <alignment horizontal="left" wrapText="1"/>
    </xf>
    <xf numFmtId="0" fontId="1" fillId="0" borderId="0" xfId="0" applyFont="1" applyAlignment="1">
      <alignment horizontal="left" vertical="top" wrapText="1"/>
    </xf>
    <xf numFmtId="0" fontId="3" fillId="5" borderId="8" xfId="0" applyFont="1" applyFill="1" applyBorder="1" applyAlignment="1">
      <alignment horizontal="center"/>
    </xf>
    <xf numFmtId="0" fontId="3" fillId="5" borderId="11" xfId="0" applyFont="1" applyFill="1" applyBorder="1" applyAlignment="1">
      <alignment horizontal="center"/>
    </xf>
    <xf numFmtId="0" fontId="3" fillId="5" borderId="9" xfId="0" applyFont="1" applyFill="1" applyBorder="1" applyAlignment="1">
      <alignment horizontal="center"/>
    </xf>
    <xf numFmtId="0" fontId="1" fillId="0" borderId="18" xfId="0" applyFont="1" applyBorder="1" applyAlignment="1">
      <alignment horizontal="left" vertical="top" wrapText="1"/>
    </xf>
    <xf numFmtId="0" fontId="1" fillId="0" borderId="17" xfId="0" applyFont="1" applyBorder="1" applyAlignment="1">
      <alignment horizontal="left" vertical="top" wrapText="1"/>
    </xf>
    <xf numFmtId="0" fontId="1" fillId="0" borderId="12" xfId="0" applyFont="1" applyBorder="1" applyAlignment="1">
      <alignment horizontal="left" vertical="top" wrapText="1"/>
    </xf>
    <xf numFmtId="0" fontId="13" fillId="6" borderId="23" xfId="0" applyFont="1" applyFill="1" applyBorder="1" applyAlignment="1">
      <alignment horizontal="center"/>
    </xf>
    <xf numFmtId="0" fontId="13" fillId="6" borderId="22" xfId="0" applyFont="1" applyFill="1" applyBorder="1" applyAlignment="1">
      <alignment horizontal="center"/>
    </xf>
    <xf numFmtId="0" fontId="13" fillId="6" borderId="21" xfId="0" applyFont="1" applyFill="1" applyBorder="1" applyAlignment="1">
      <alignment horizontal="center"/>
    </xf>
    <xf numFmtId="0" fontId="11" fillId="0" borderId="20" xfId="0" applyFont="1" applyBorder="1" applyAlignment="1">
      <alignment horizontal="center" wrapText="1"/>
    </xf>
    <xf numFmtId="0" fontId="1" fillId="0" borderId="16" xfId="0" applyFont="1" applyBorder="1" applyAlignment="1">
      <alignment horizontal="right" indent="1"/>
    </xf>
    <xf numFmtId="0" fontId="1" fillId="0" borderId="0" xfId="0" applyFont="1" applyAlignment="1">
      <alignment horizontal="right" indent="1"/>
    </xf>
    <xf numFmtId="0" fontId="1" fillId="0" borderId="19" xfId="0" applyFont="1" applyBorder="1" applyAlignment="1">
      <alignment horizontal="right" indent="1"/>
    </xf>
    <xf numFmtId="0" fontId="1" fillId="0" borderId="15" xfId="0" applyFont="1" applyBorder="1" applyAlignment="1">
      <alignment horizontal="right" indent="1"/>
    </xf>
    <xf numFmtId="0" fontId="1" fillId="0" borderId="14" xfId="0" applyFont="1" applyBorder="1" applyAlignment="1">
      <alignment horizontal="right" indent="1"/>
    </xf>
    <xf numFmtId="0" fontId="1" fillId="0" borderId="13" xfId="0" applyFont="1" applyBorder="1" applyAlignment="1">
      <alignment horizontal="right" indent="1"/>
    </xf>
    <xf numFmtId="0" fontId="15" fillId="0" borderId="18" xfId="0" applyFont="1" applyBorder="1" applyAlignment="1">
      <alignment horizontal="left" wrapText="1"/>
    </xf>
    <xf numFmtId="0" fontId="15" fillId="0" borderId="12" xfId="0" applyFont="1" applyBorder="1" applyAlignment="1">
      <alignment horizontal="left" wrapText="1"/>
    </xf>
    <xf numFmtId="0" fontId="15" fillId="0" borderId="17" xfId="0" applyFont="1" applyBorder="1" applyAlignment="1">
      <alignment horizontal="left" wrapText="1"/>
    </xf>
    <xf numFmtId="0" fontId="15" fillId="0" borderId="16" xfId="0" applyFont="1" applyBorder="1" applyAlignment="1">
      <alignment horizontal="left" wrapText="1"/>
    </xf>
    <xf numFmtId="0" fontId="15" fillId="0" borderId="0" xfId="0" applyFont="1" applyAlignment="1">
      <alignment horizontal="left" wrapText="1"/>
    </xf>
    <xf numFmtId="0" fontId="15" fillId="0" borderId="19" xfId="0" applyFont="1" applyBorder="1" applyAlignment="1">
      <alignment horizontal="left" wrapText="1"/>
    </xf>
  </cellXfs>
  <cellStyles count="1">
    <cellStyle name="Normal" xfId="0" builtinId="0"/>
  </cellStyles>
  <dxfs count="18">
    <dxf>
      <font>
        <color auto="1"/>
      </font>
      <fill>
        <patternFill>
          <bgColor rgb="FFFF5050"/>
        </patternFill>
      </fill>
    </dxf>
    <dxf>
      <fill>
        <patternFill>
          <bgColor rgb="FFFFFFCC"/>
        </patternFill>
      </fill>
    </dxf>
    <dxf>
      <font>
        <color auto="1"/>
      </font>
      <fill>
        <patternFill>
          <bgColor rgb="FFFF5050"/>
        </patternFill>
      </fill>
    </dxf>
    <dxf>
      <fill>
        <patternFill>
          <bgColor rgb="FFFFFFCC"/>
        </patternFill>
      </fill>
    </dxf>
    <dxf>
      <font>
        <color auto="1"/>
      </font>
      <fill>
        <patternFill>
          <bgColor rgb="FFFF5050"/>
        </patternFill>
      </fill>
    </dxf>
    <dxf>
      <fill>
        <patternFill>
          <bgColor rgb="FFFFFFCC"/>
        </patternFill>
      </fill>
    </dxf>
    <dxf>
      <font>
        <color auto="1"/>
      </font>
      <fill>
        <patternFill>
          <bgColor rgb="FFFF5050"/>
        </patternFill>
      </fill>
    </dxf>
    <dxf>
      <fill>
        <patternFill>
          <bgColor rgb="FFFFFFCC"/>
        </patternFill>
      </fill>
    </dxf>
    <dxf>
      <font>
        <color auto="1"/>
      </font>
      <fill>
        <patternFill>
          <bgColor rgb="FFFF5050"/>
        </patternFill>
      </fill>
    </dxf>
    <dxf>
      <fill>
        <patternFill>
          <bgColor rgb="FFFFFFCC"/>
        </patternFill>
      </fill>
    </dxf>
    <dxf>
      <font>
        <color auto="1"/>
      </font>
      <fill>
        <patternFill>
          <bgColor rgb="FFFF5050"/>
        </patternFill>
      </fill>
    </dxf>
    <dxf>
      <fill>
        <patternFill>
          <bgColor rgb="FFFFFFCC"/>
        </patternFill>
      </fill>
    </dxf>
    <dxf>
      <font>
        <color auto="1"/>
      </font>
      <fill>
        <patternFill>
          <bgColor rgb="FFFF5050"/>
        </patternFill>
      </fill>
    </dxf>
    <dxf>
      <fill>
        <patternFill>
          <bgColor rgb="FFFFFFCC"/>
        </patternFill>
      </fill>
    </dxf>
    <dxf>
      <font>
        <color auto="1"/>
      </font>
      <fill>
        <patternFill>
          <bgColor rgb="FFFF5050"/>
        </patternFill>
      </fill>
    </dxf>
    <dxf>
      <fill>
        <patternFill>
          <bgColor rgb="FFFFFFCC"/>
        </patternFill>
      </fill>
    </dxf>
    <dxf>
      <font>
        <color auto="1"/>
      </font>
      <fill>
        <patternFill>
          <bgColor rgb="FFFF5050"/>
        </patternFill>
      </fill>
    </dxf>
    <dxf>
      <fill>
        <patternFill>
          <bgColor rgb="FFFFFFCC"/>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ctrlProps/ctrlProp1.xml><?xml version="1.0" encoding="utf-8"?>
<formControlPr xmlns="http://schemas.microsoft.com/office/spreadsheetml/2009/9/main" objectType="CheckBox" checked="Checked" fmlaLink="$I$6" lockText="1" noThreeD="1"/>
</file>

<file path=xl/ctrlProps/ctrlProp10.xml><?xml version="1.0" encoding="utf-8"?>
<formControlPr xmlns="http://schemas.microsoft.com/office/spreadsheetml/2009/9/main" objectType="CheckBox" fmlaLink="$R$6" lockText="1" noThreeD="1"/>
</file>

<file path=xl/ctrlProps/ctrlProp11.xml><?xml version="1.0" encoding="utf-8"?>
<formControlPr xmlns="http://schemas.microsoft.com/office/spreadsheetml/2009/9/main" objectType="CheckBox" checked="Checked" fmlaLink="$I$6" lockText="1" noThreeD="1"/>
</file>

<file path=xl/ctrlProps/ctrlProp12.xml><?xml version="1.0" encoding="utf-8"?>
<formControlPr xmlns="http://schemas.microsoft.com/office/spreadsheetml/2009/9/main" objectType="CheckBox" checked="Checked" fmlaLink="$J$6" lockText="1" noThreeD="1"/>
</file>

<file path=xl/ctrlProps/ctrlProp13.xml><?xml version="1.0" encoding="utf-8"?>
<formControlPr xmlns="http://schemas.microsoft.com/office/spreadsheetml/2009/9/main" objectType="CheckBox" fmlaLink="$K$6" lockText="1" noThreeD="1"/>
</file>

<file path=xl/ctrlProps/ctrlProp14.xml><?xml version="1.0" encoding="utf-8"?>
<formControlPr xmlns="http://schemas.microsoft.com/office/spreadsheetml/2009/9/main" objectType="CheckBox" fmlaLink="$L$6" lockText="1" noThreeD="1"/>
</file>

<file path=xl/ctrlProps/ctrlProp15.xml><?xml version="1.0" encoding="utf-8"?>
<formControlPr xmlns="http://schemas.microsoft.com/office/spreadsheetml/2009/9/main" objectType="CheckBox" fmlaLink="$M$6" lockText="1" noThreeD="1"/>
</file>

<file path=xl/ctrlProps/ctrlProp16.xml><?xml version="1.0" encoding="utf-8"?>
<formControlPr xmlns="http://schemas.microsoft.com/office/spreadsheetml/2009/9/main" objectType="CheckBox" fmlaLink="$N$6" lockText="1" noThreeD="1"/>
</file>

<file path=xl/ctrlProps/ctrlProp17.xml><?xml version="1.0" encoding="utf-8"?>
<formControlPr xmlns="http://schemas.microsoft.com/office/spreadsheetml/2009/9/main" objectType="CheckBox" fmlaLink="$O$6" lockText="1" noThreeD="1"/>
</file>

<file path=xl/ctrlProps/ctrlProp18.xml><?xml version="1.0" encoding="utf-8"?>
<formControlPr xmlns="http://schemas.microsoft.com/office/spreadsheetml/2009/9/main" objectType="CheckBox" fmlaLink="$P$6" lockText="1" noThreeD="1"/>
</file>

<file path=xl/ctrlProps/ctrlProp19.xml><?xml version="1.0" encoding="utf-8"?>
<formControlPr xmlns="http://schemas.microsoft.com/office/spreadsheetml/2009/9/main" objectType="CheckBox" fmlaLink="$Q$6" lockText="1" noThreeD="1"/>
</file>

<file path=xl/ctrlProps/ctrlProp2.xml><?xml version="1.0" encoding="utf-8"?>
<formControlPr xmlns="http://schemas.microsoft.com/office/spreadsheetml/2009/9/main" objectType="CheckBox" checked="Checked" fmlaLink="$J$6" lockText="1" noThreeD="1"/>
</file>

<file path=xl/ctrlProps/ctrlProp20.xml><?xml version="1.0" encoding="utf-8"?>
<formControlPr xmlns="http://schemas.microsoft.com/office/spreadsheetml/2009/9/main" objectType="CheckBox" fmlaLink="$R$6" lockText="1" noThreeD="1"/>
</file>

<file path=xl/ctrlProps/ctrlProp21.xml><?xml version="1.0" encoding="utf-8"?>
<formControlPr xmlns="http://schemas.microsoft.com/office/spreadsheetml/2009/9/main" objectType="CheckBox" checked="Checked" fmlaLink="$I$6" lockText="1" noThreeD="1"/>
</file>

<file path=xl/ctrlProps/ctrlProp22.xml><?xml version="1.0" encoding="utf-8"?>
<formControlPr xmlns="http://schemas.microsoft.com/office/spreadsheetml/2009/9/main" objectType="CheckBox" fmlaLink="$I$6" lockText="1" noThreeD="1"/>
</file>

<file path=xl/ctrlProps/ctrlProp23.xml><?xml version="1.0" encoding="utf-8"?>
<formControlPr xmlns="http://schemas.microsoft.com/office/spreadsheetml/2009/9/main" objectType="CheckBox" checked="Checked" fmlaLink="$J$6" lockText="1" noThreeD="1"/>
</file>

<file path=xl/ctrlProps/ctrlProp24.xml><?xml version="1.0" encoding="utf-8"?>
<formControlPr xmlns="http://schemas.microsoft.com/office/spreadsheetml/2009/9/main" objectType="CheckBox" checked="Checked" fmlaLink="$K$6" lockText="1" noThreeD="1"/>
</file>

<file path=xl/ctrlProps/ctrlProp25.xml><?xml version="1.0" encoding="utf-8"?>
<formControlPr xmlns="http://schemas.microsoft.com/office/spreadsheetml/2009/9/main" objectType="CheckBox" fmlaLink="$L$6" lockText="1" noThreeD="1"/>
</file>

<file path=xl/ctrlProps/ctrlProp26.xml><?xml version="1.0" encoding="utf-8"?>
<formControlPr xmlns="http://schemas.microsoft.com/office/spreadsheetml/2009/9/main" objectType="CheckBox" fmlaLink="$M$6" lockText="1" noThreeD="1"/>
</file>

<file path=xl/ctrlProps/ctrlProp27.xml><?xml version="1.0" encoding="utf-8"?>
<formControlPr xmlns="http://schemas.microsoft.com/office/spreadsheetml/2009/9/main" objectType="CheckBox" fmlaLink="$N$6" lockText="1" noThreeD="1"/>
</file>

<file path=xl/ctrlProps/ctrlProp28.xml><?xml version="1.0" encoding="utf-8"?>
<formControlPr xmlns="http://schemas.microsoft.com/office/spreadsheetml/2009/9/main" objectType="CheckBox" fmlaLink="$O$6" lockText="1" noThreeD="1"/>
</file>

<file path=xl/ctrlProps/ctrlProp29.xml><?xml version="1.0" encoding="utf-8"?>
<formControlPr xmlns="http://schemas.microsoft.com/office/spreadsheetml/2009/9/main" objectType="CheckBox" fmlaLink="$P$6" lockText="1" noThreeD="1"/>
</file>

<file path=xl/ctrlProps/ctrlProp3.xml><?xml version="1.0" encoding="utf-8"?>
<formControlPr xmlns="http://schemas.microsoft.com/office/spreadsheetml/2009/9/main" objectType="CheckBox" checked="Checked" fmlaLink="$K$6" lockText="1" noThreeD="1"/>
</file>

<file path=xl/ctrlProps/ctrlProp30.xml><?xml version="1.0" encoding="utf-8"?>
<formControlPr xmlns="http://schemas.microsoft.com/office/spreadsheetml/2009/9/main" objectType="CheckBox" fmlaLink="$Q$6" lockText="1" noThreeD="1"/>
</file>

<file path=xl/ctrlProps/ctrlProp31.xml><?xml version="1.0" encoding="utf-8"?>
<formControlPr xmlns="http://schemas.microsoft.com/office/spreadsheetml/2009/9/main" objectType="CheckBox" fmlaLink="$R$6" lockText="1" noThreeD="1"/>
</file>

<file path=xl/ctrlProps/ctrlProp32.xml><?xml version="1.0" encoding="utf-8"?>
<formControlPr xmlns="http://schemas.microsoft.com/office/spreadsheetml/2009/9/main" objectType="CheckBox" fmlaLink="$I$6" lockText="1" noThreeD="1"/>
</file>

<file path=xl/ctrlProps/ctrlProp33.xml><?xml version="1.0" encoding="utf-8"?>
<formControlPr xmlns="http://schemas.microsoft.com/office/spreadsheetml/2009/9/main" objectType="CheckBox" fmlaLink="$I$6" lockText="1" noThreeD="1"/>
</file>

<file path=xl/ctrlProps/ctrlProp34.xml><?xml version="1.0" encoding="utf-8"?>
<formControlPr xmlns="http://schemas.microsoft.com/office/spreadsheetml/2009/9/main" objectType="CheckBox" checked="Checked" fmlaLink="$J$6" lockText="1" noThreeD="1"/>
</file>

<file path=xl/ctrlProps/ctrlProp35.xml><?xml version="1.0" encoding="utf-8"?>
<formControlPr xmlns="http://schemas.microsoft.com/office/spreadsheetml/2009/9/main" objectType="CheckBox" checked="Checked" fmlaLink="$K$6" lockText="1" noThreeD="1"/>
</file>

<file path=xl/ctrlProps/ctrlProp36.xml><?xml version="1.0" encoding="utf-8"?>
<formControlPr xmlns="http://schemas.microsoft.com/office/spreadsheetml/2009/9/main" objectType="CheckBox" checked="Checked" fmlaLink="$L$6" lockText="1" noThreeD="1"/>
</file>

<file path=xl/ctrlProps/ctrlProp37.xml><?xml version="1.0" encoding="utf-8"?>
<formControlPr xmlns="http://schemas.microsoft.com/office/spreadsheetml/2009/9/main" objectType="CheckBox" fmlaLink="$M$6" lockText="1" noThreeD="1"/>
</file>

<file path=xl/ctrlProps/ctrlProp38.xml><?xml version="1.0" encoding="utf-8"?>
<formControlPr xmlns="http://schemas.microsoft.com/office/spreadsheetml/2009/9/main" objectType="CheckBox" fmlaLink="$N$6" lockText="1" noThreeD="1"/>
</file>

<file path=xl/ctrlProps/ctrlProp39.xml><?xml version="1.0" encoding="utf-8"?>
<formControlPr xmlns="http://schemas.microsoft.com/office/spreadsheetml/2009/9/main" objectType="CheckBox" fmlaLink="$O$6" lockText="1" noThreeD="1"/>
</file>

<file path=xl/ctrlProps/ctrlProp4.xml><?xml version="1.0" encoding="utf-8"?>
<formControlPr xmlns="http://schemas.microsoft.com/office/spreadsheetml/2009/9/main" objectType="CheckBox" fmlaLink="$L$6" lockText="1" noThreeD="1"/>
</file>

<file path=xl/ctrlProps/ctrlProp40.xml><?xml version="1.0" encoding="utf-8"?>
<formControlPr xmlns="http://schemas.microsoft.com/office/spreadsheetml/2009/9/main" objectType="CheckBox" fmlaLink="$P$6" lockText="1" noThreeD="1"/>
</file>

<file path=xl/ctrlProps/ctrlProp41.xml><?xml version="1.0" encoding="utf-8"?>
<formControlPr xmlns="http://schemas.microsoft.com/office/spreadsheetml/2009/9/main" objectType="CheckBox" fmlaLink="$Q$6" lockText="1" noThreeD="1"/>
</file>

<file path=xl/ctrlProps/ctrlProp42.xml><?xml version="1.0" encoding="utf-8"?>
<formControlPr xmlns="http://schemas.microsoft.com/office/spreadsheetml/2009/9/main" objectType="CheckBox" fmlaLink="$R$6" lockText="1" noThreeD="1"/>
</file>

<file path=xl/ctrlProps/ctrlProp43.xml><?xml version="1.0" encoding="utf-8"?>
<formControlPr xmlns="http://schemas.microsoft.com/office/spreadsheetml/2009/9/main" objectType="CheckBox" fmlaLink="$I$6" lockText="1" noThreeD="1"/>
</file>

<file path=xl/ctrlProps/ctrlProp44.xml><?xml version="1.0" encoding="utf-8"?>
<formControlPr xmlns="http://schemas.microsoft.com/office/spreadsheetml/2009/9/main" objectType="CheckBox" fmlaLink="$I$6" lockText="1" noThreeD="1"/>
</file>

<file path=xl/ctrlProps/ctrlProp45.xml><?xml version="1.0" encoding="utf-8"?>
<formControlPr xmlns="http://schemas.microsoft.com/office/spreadsheetml/2009/9/main" objectType="CheckBox" checked="Checked" fmlaLink="$J$6" lockText="1" noThreeD="1"/>
</file>

<file path=xl/ctrlProps/ctrlProp46.xml><?xml version="1.0" encoding="utf-8"?>
<formControlPr xmlns="http://schemas.microsoft.com/office/spreadsheetml/2009/9/main" objectType="CheckBox" checked="Checked" fmlaLink="$K$6" lockText="1" noThreeD="1"/>
</file>

<file path=xl/ctrlProps/ctrlProp47.xml><?xml version="1.0" encoding="utf-8"?>
<formControlPr xmlns="http://schemas.microsoft.com/office/spreadsheetml/2009/9/main" objectType="CheckBox" checked="Checked" fmlaLink="$L$6" lockText="1" noThreeD="1"/>
</file>

<file path=xl/ctrlProps/ctrlProp48.xml><?xml version="1.0" encoding="utf-8"?>
<formControlPr xmlns="http://schemas.microsoft.com/office/spreadsheetml/2009/9/main" objectType="CheckBox" checked="Checked" fmlaLink="$M$6" lockText="1" noThreeD="1"/>
</file>

<file path=xl/ctrlProps/ctrlProp49.xml><?xml version="1.0" encoding="utf-8"?>
<formControlPr xmlns="http://schemas.microsoft.com/office/spreadsheetml/2009/9/main" objectType="CheckBox" fmlaLink="$N$6" lockText="1" noThreeD="1"/>
</file>

<file path=xl/ctrlProps/ctrlProp5.xml><?xml version="1.0" encoding="utf-8"?>
<formControlPr xmlns="http://schemas.microsoft.com/office/spreadsheetml/2009/9/main" objectType="CheckBox" fmlaLink="$M$6" lockText="1" noThreeD="1"/>
</file>

<file path=xl/ctrlProps/ctrlProp50.xml><?xml version="1.0" encoding="utf-8"?>
<formControlPr xmlns="http://schemas.microsoft.com/office/spreadsheetml/2009/9/main" objectType="CheckBox" fmlaLink="$O$6" lockText="1" noThreeD="1"/>
</file>

<file path=xl/ctrlProps/ctrlProp51.xml><?xml version="1.0" encoding="utf-8"?>
<formControlPr xmlns="http://schemas.microsoft.com/office/spreadsheetml/2009/9/main" objectType="CheckBox" fmlaLink="$P$6" lockText="1" noThreeD="1"/>
</file>

<file path=xl/ctrlProps/ctrlProp52.xml><?xml version="1.0" encoding="utf-8"?>
<formControlPr xmlns="http://schemas.microsoft.com/office/spreadsheetml/2009/9/main" objectType="CheckBox" fmlaLink="$Q$6" lockText="1" noThreeD="1"/>
</file>

<file path=xl/ctrlProps/ctrlProp53.xml><?xml version="1.0" encoding="utf-8"?>
<formControlPr xmlns="http://schemas.microsoft.com/office/spreadsheetml/2009/9/main" objectType="CheckBox" fmlaLink="$R$6" lockText="1" noThreeD="1"/>
</file>

<file path=xl/ctrlProps/ctrlProp54.xml><?xml version="1.0" encoding="utf-8"?>
<formControlPr xmlns="http://schemas.microsoft.com/office/spreadsheetml/2009/9/main" objectType="CheckBox" fmlaLink="$I$6" lockText="1" noThreeD="1"/>
</file>

<file path=xl/ctrlProps/ctrlProp55.xml><?xml version="1.0" encoding="utf-8"?>
<formControlPr xmlns="http://schemas.microsoft.com/office/spreadsheetml/2009/9/main" objectType="CheckBox" fmlaLink="$I$6" lockText="1" noThreeD="1"/>
</file>

<file path=xl/ctrlProps/ctrlProp56.xml><?xml version="1.0" encoding="utf-8"?>
<formControlPr xmlns="http://schemas.microsoft.com/office/spreadsheetml/2009/9/main" objectType="CheckBox" fmlaLink="$J$6" lockText="1" noThreeD="1"/>
</file>

<file path=xl/ctrlProps/ctrlProp57.xml><?xml version="1.0" encoding="utf-8"?>
<formControlPr xmlns="http://schemas.microsoft.com/office/spreadsheetml/2009/9/main" objectType="CheckBox" fmlaLink="$K$6" lockText="1" noThreeD="1"/>
</file>

<file path=xl/ctrlProps/ctrlProp58.xml><?xml version="1.0" encoding="utf-8"?>
<formControlPr xmlns="http://schemas.microsoft.com/office/spreadsheetml/2009/9/main" objectType="CheckBox" fmlaLink="$L$6" lockText="1" noThreeD="1"/>
</file>

<file path=xl/ctrlProps/ctrlProp59.xml><?xml version="1.0" encoding="utf-8"?>
<formControlPr xmlns="http://schemas.microsoft.com/office/spreadsheetml/2009/9/main" objectType="CheckBox" fmlaLink="$M$6" lockText="1" noThreeD="1"/>
</file>

<file path=xl/ctrlProps/ctrlProp6.xml><?xml version="1.0" encoding="utf-8"?>
<formControlPr xmlns="http://schemas.microsoft.com/office/spreadsheetml/2009/9/main" objectType="CheckBox" fmlaLink="$N$6" lockText="1" noThreeD="1"/>
</file>

<file path=xl/ctrlProps/ctrlProp60.xml><?xml version="1.0" encoding="utf-8"?>
<formControlPr xmlns="http://schemas.microsoft.com/office/spreadsheetml/2009/9/main" objectType="CheckBox" fmlaLink="$N$6" lockText="1" noThreeD="1"/>
</file>

<file path=xl/ctrlProps/ctrlProp61.xml><?xml version="1.0" encoding="utf-8"?>
<formControlPr xmlns="http://schemas.microsoft.com/office/spreadsheetml/2009/9/main" objectType="CheckBox" fmlaLink="$O$6" lockText="1" noThreeD="1"/>
</file>

<file path=xl/ctrlProps/ctrlProp62.xml><?xml version="1.0" encoding="utf-8"?>
<formControlPr xmlns="http://schemas.microsoft.com/office/spreadsheetml/2009/9/main" objectType="CheckBox" fmlaLink="$P$6" lockText="1" noThreeD="1"/>
</file>

<file path=xl/ctrlProps/ctrlProp63.xml><?xml version="1.0" encoding="utf-8"?>
<formControlPr xmlns="http://schemas.microsoft.com/office/spreadsheetml/2009/9/main" objectType="CheckBox" fmlaLink="$Q$6" lockText="1" noThreeD="1"/>
</file>

<file path=xl/ctrlProps/ctrlProp64.xml><?xml version="1.0" encoding="utf-8"?>
<formControlPr xmlns="http://schemas.microsoft.com/office/spreadsheetml/2009/9/main" objectType="CheckBox" fmlaLink="$R$6" lockText="1" noThreeD="1"/>
</file>

<file path=xl/ctrlProps/ctrlProp65.xml><?xml version="1.0" encoding="utf-8"?>
<formControlPr xmlns="http://schemas.microsoft.com/office/spreadsheetml/2009/9/main" objectType="CheckBox" fmlaLink="$I$6" lockText="1" noThreeD="1"/>
</file>

<file path=xl/ctrlProps/ctrlProp66.xml><?xml version="1.0" encoding="utf-8"?>
<formControlPr xmlns="http://schemas.microsoft.com/office/spreadsheetml/2009/9/main" objectType="CheckBox" fmlaLink="$I$6" lockText="1" noThreeD="1"/>
</file>

<file path=xl/ctrlProps/ctrlProp67.xml><?xml version="1.0" encoding="utf-8"?>
<formControlPr xmlns="http://schemas.microsoft.com/office/spreadsheetml/2009/9/main" objectType="CheckBox" checked="Checked" fmlaLink="$J$6" lockText="1" noThreeD="1"/>
</file>

<file path=xl/ctrlProps/ctrlProp68.xml><?xml version="1.0" encoding="utf-8"?>
<formControlPr xmlns="http://schemas.microsoft.com/office/spreadsheetml/2009/9/main" objectType="CheckBox" fmlaLink="$K$6" lockText="1" noThreeD="1"/>
</file>

<file path=xl/ctrlProps/ctrlProp69.xml><?xml version="1.0" encoding="utf-8"?>
<formControlPr xmlns="http://schemas.microsoft.com/office/spreadsheetml/2009/9/main" objectType="CheckBox" fmlaLink="$L$6" lockText="1" noThreeD="1"/>
</file>

<file path=xl/ctrlProps/ctrlProp7.xml><?xml version="1.0" encoding="utf-8"?>
<formControlPr xmlns="http://schemas.microsoft.com/office/spreadsheetml/2009/9/main" objectType="CheckBox" fmlaLink="$O$6" lockText="1" noThreeD="1"/>
</file>

<file path=xl/ctrlProps/ctrlProp70.xml><?xml version="1.0" encoding="utf-8"?>
<formControlPr xmlns="http://schemas.microsoft.com/office/spreadsheetml/2009/9/main" objectType="CheckBox" fmlaLink="$M$6" lockText="1" noThreeD="1"/>
</file>

<file path=xl/ctrlProps/ctrlProp71.xml><?xml version="1.0" encoding="utf-8"?>
<formControlPr xmlns="http://schemas.microsoft.com/office/spreadsheetml/2009/9/main" objectType="CheckBox" fmlaLink="$N$6" lockText="1" noThreeD="1"/>
</file>

<file path=xl/ctrlProps/ctrlProp72.xml><?xml version="1.0" encoding="utf-8"?>
<formControlPr xmlns="http://schemas.microsoft.com/office/spreadsheetml/2009/9/main" objectType="CheckBox" fmlaLink="$O$6" lockText="1" noThreeD="1"/>
</file>

<file path=xl/ctrlProps/ctrlProp73.xml><?xml version="1.0" encoding="utf-8"?>
<formControlPr xmlns="http://schemas.microsoft.com/office/spreadsheetml/2009/9/main" objectType="CheckBox" fmlaLink="$P$6" lockText="1" noThreeD="1"/>
</file>

<file path=xl/ctrlProps/ctrlProp74.xml><?xml version="1.0" encoding="utf-8"?>
<formControlPr xmlns="http://schemas.microsoft.com/office/spreadsheetml/2009/9/main" objectType="CheckBox" fmlaLink="$Q$6" lockText="1" noThreeD="1"/>
</file>

<file path=xl/ctrlProps/ctrlProp75.xml><?xml version="1.0" encoding="utf-8"?>
<formControlPr xmlns="http://schemas.microsoft.com/office/spreadsheetml/2009/9/main" objectType="CheckBox" fmlaLink="$R$6" lockText="1" noThreeD="1"/>
</file>

<file path=xl/ctrlProps/ctrlProp76.xml><?xml version="1.0" encoding="utf-8"?>
<formControlPr xmlns="http://schemas.microsoft.com/office/spreadsheetml/2009/9/main" objectType="CheckBox" fmlaLink="$I$6" lockText="1" noThreeD="1"/>
</file>

<file path=xl/ctrlProps/ctrlProp77.xml><?xml version="1.0" encoding="utf-8"?>
<formControlPr xmlns="http://schemas.microsoft.com/office/spreadsheetml/2009/9/main" objectType="CheckBox" fmlaLink="$I$6" lockText="1" noThreeD="1"/>
</file>

<file path=xl/ctrlProps/ctrlProp78.xml><?xml version="1.0" encoding="utf-8"?>
<formControlPr xmlns="http://schemas.microsoft.com/office/spreadsheetml/2009/9/main" objectType="CheckBox" checked="Checked" fmlaLink="$J$6" lockText="1" noThreeD="1"/>
</file>

<file path=xl/ctrlProps/ctrlProp79.xml><?xml version="1.0" encoding="utf-8"?>
<formControlPr xmlns="http://schemas.microsoft.com/office/spreadsheetml/2009/9/main" objectType="CheckBox" fmlaLink="$K$6" lockText="1" noThreeD="1"/>
</file>

<file path=xl/ctrlProps/ctrlProp8.xml><?xml version="1.0" encoding="utf-8"?>
<formControlPr xmlns="http://schemas.microsoft.com/office/spreadsheetml/2009/9/main" objectType="CheckBox" fmlaLink="$P$6" lockText="1" noThreeD="1"/>
</file>

<file path=xl/ctrlProps/ctrlProp80.xml><?xml version="1.0" encoding="utf-8"?>
<formControlPr xmlns="http://schemas.microsoft.com/office/spreadsheetml/2009/9/main" objectType="CheckBox" fmlaLink="$L$6" lockText="1" noThreeD="1"/>
</file>

<file path=xl/ctrlProps/ctrlProp81.xml><?xml version="1.0" encoding="utf-8"?>
<formControlPr xmlns="http://schemas.microsoft.com/office/spreadsheetml/2009/9/main" objectType="CheckBox" fmlaLink="$M$6" lockText="1" noThreeD="1"/>
</file>

<file path=xl/ctrlProps/ctrlProp82.xml><?xml version="1.0" encoding="utf-8"?>
<formControlPr xmlns="http://schemas.microsoft.com/office/spreadsheetml/2009/9/main" objectType="CheckBox" fmlaLink="$N$6" lockText="1" noThreeD="1"/>
</file>

<file path=xl/ctrlProps/ctrlProp83.xml><?xml version="1.0" encoding="utf-8"?>
<formControlPr xmlns="http://schemas.microsoft.com/office/spreadsheetml/2009/9/main" objectType="CheckBox" fmlaLink="$O$6" lockText="1" noThreeD="1"/>
</file>

<file path=xl/ctrlProps/ctrlProp84.xml><?xml version="1.0" encoding="utf-8"?>
<formControlPr xmlns="http://schemas.microsoft.com/office/spreadsheetml/2009/9/main" objectType="CheckBox" fmlaLink="$P$6" lockText="1" noThreeD="1"/>
</file>

<file path=xl/ctrlProps/ctrlProp85.xml><?xml version="1.0" encoding="utf-8"?>
<formControlPr xmlns="http://schemas.microsoft.com/office/spreadsheetml/2009/9/main" objectType="CheckBox" fmlaLink="$Q$6" lockText="1" noThreeD="1"/>
</file>

<file path=xl/ctrlProps/ctrlProp86.xml><?xml version="1.0" encoding="utf-8"?>
<formControlPr xmlns="http://schemas.microsoft.com/office/spreadsheetml/2009/9/main" objectType="CheckBox" fmlaLink="$R$6" lockText="1" noThreeD="1"/>
</file>

<file path=xl/ctrlProps/ctrlProp87.xml><?xml version="1.0" encoding="utf-8"?>
<formControlPr xmlns="http://schemas.microsoft.com/office/spreadsheetml/2009/9/main" objectType="CheckBox" fmlaLink="$I$6" lockText="1" noThreeD="1"/>
</file>

<file path=xl/ctrlProps/ctrlProp88.xml><?xml version="1.0" encoding="utf-8"?>
<formControlPr xmlns="http://schemas.microsoft.com/office/spreadsheetml/2009/9/main" objectType="CheckBox" fmlaLink="$I$6" lockText="1" noThreeD="1"/>
</file>

<file path=xl/ctrlProps/ctrlProp89.xml><?xml version="1.0" encoding="utf-8"?>
<formControlPr xmlns="http://schemas.microsoft.com/office/spreadsheetml/2009/9/main" objectType="CheckBox" checked="Checked" fmlaLink="$J$6" lockText="1" noThreeD="1"/>
</file>

<file path=xl/ctrlProps/ctrlProp9.xml><?xml version="1.0" encoding="utf-8"?>
<formControlPr xmlns="http://schemas.microsoft.com/office/spreadsheetml/2009/9/main" objectType="CheckBox" fmlaLink="$Q$6" lockText="1" noThreeD="1"/>
</file>

<file path=xl/ctrlProps/ctrlProp90.xml><?xml version="1.0" encoding="utf-8"?>
<formControlPr xmlns="http://schemas.microsoft.com/office/spreadsheetml/2009/9/main" objectType="CheckBox" fmlaLink="$K$6" lockText="1" noThreeD="1"/>
</file>

<file path=xl/ctrlProps/ctrlProp91.xml><?xml version="1.0" encoding="utf-8"?>
<formControlPr xmlns="http://schemas.microsoft.com/office/spreadsheetml/2009/9/main" objectType="CheckBox" fmlaLink="$L$6" lockText="1" noThreeD="1"/>
</file>

<file path=xl/ctrlProps/ctrlProp92.xml><?xml version="1.0" encoding="utf-8"?>
<formControlPr xmlns="http://schemas.microsoft.com/office/spreadsheetml/2009/9/main" objectType="CheckBox" fmlaLink="$M$6" lockText="1" noThreeD="1"/>
</file>

<file path=xl/ctrlProps/ctrlProp93.xml><?xml version="1.0" encoding="utf-8"?>
<formControlPr xmlns="http://schemas.microsoft.com/office/spreadsheetml/2009/9/main" objectType="CheckBox" fmlaLink="$N$6" lockText="1" noThreeD="1"/>
</file>

<file path=xl/ctrlProps/ctrlProp94.xml><?xml version="1.0" encoding="utf-8"?>
<formControlPr xmlns="http://schemas.microsoft.com/office/spreadsheetml/2009/9/main" objectType="CheckBox" fmlaLink="$O$6" lockText="1" noThreeD="1"/>
</file>

<file path=xl/ctrlProps/ctrlProp95.xml><?xml version="1.0" encoding="utf-8"?>
<formControlPr xmlns="http://schemas.microsoft.com/office/spreadsheetml/2009/9/main" objectType="CheckBox" fmlaLink="$P$6" lockText="1" noThreeD="1"/>
</file>

<file path=xl/ctrlProps/ctrlProp96.xml><?xml version="1.0" encoding="utf-8"?>
<formControlPr xmlns="http://schemas.microsoft.com/office/spreadsheetml/2009/9/main" objectType="CheckBox" fmlaLink="$Q$6" lockText="1" noThreeD="1"/>
</file>

<file path=xl/ctrlProps/ctrlProp97.xml><?xml version="1.0" encoding="utf-8"?>
<formControlPr xmlns="http://schemas.microsoft.com/office/spreadsheetml/2009/9/main" objectType="CheckBox" fmlaLink="$R$6" lockText="1" noThreeD="1"/>
</file>

<file path=xl/ctrlProps/ctrlProp98.xml><?xml version="1.0" encoding="utf-8"?>
<formControlPr xmlns="http://schemas.microsoft.com/office/spreadsheetml/2009/9/main" objectType="CheckBox" fmlaLink="$I$6"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8</xdr:col>
          <xdr:colOff>209550</xdr:colOff>
          <xdr:row>6</xdr:row>
          <xdr:rowOff>0</xdr:rowOff>
        </xdr:from>
        <xdr:to>
          <xdr:col>8</xdr:col>
          <xdr:colOff>514350</xdr:colOff>
          <xdr:row>7</xdr:row>
          <xdr:rowOff>85725</xdr:rowOff>
        </xdr:to>
        <xdr:sp macro="" textlink="">
          <xdr:nvSpPr>
            <xdr:cNvPr id="49153" name="Check Box 1" descr="Task 1" hidden="1">
              <a:extLst>
                <a:ext uri="{63B3BB69-23CF-44E3-9099-C40C66FF867C}">
                  <a14:compatExt spid="_x0000_s49153"/>
                </a:ext>
                <a:ext uri="{FF2B5EF4-FFF2-40B4-BE49-F238E27FC236}">
                  <a16:creationId xmlns:a16="http://schemas.microsoft.com/office/drawing/2014/main" id="{00000000-0008-0000-0200-000001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209550</xdr:colOff>
          <xdr:row>6</xdr:row>
          <xdr:rowOff>0</xdr:rowOff>
        </xdr:from>
        <xdr:to>
          <xdr:col>9</xdr:col>
          <xdr:colOff>514350</xdr:colOff>
          <xdr:row>7</xdr:row>
          <xdr:rowOff>85725</xdr:rowOff>
        </xdr:to>
        <xdr:sp macro="" textlink="">
          <xdr:nvSpPr>
            <xdr:cNvPr id="49154" name="Check Box 2" descr="Task 2" hidden="1">
              <a:extLst>
                <a:ext uri="{63B3BB69-23CF-44E3-9099-C40C66FF867C}">
                  <a14:compatExt spid="_x0000_s49154"/>
                </a:ext>
                <a:ext uri="{FF2B5EF4-FFF2-40B4-BE49-F238E27FC236}">
                  <a16:creationId xmlns:a16="http://schemas.microsoft.com/office/drawing/2014/main" id="{00000000-0008-0000-0200-000002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209550</xdr:colOff>
          <xdr:row>6</xdr:row>
          <xdr:rowOff>0</xdr:rowOff>
        </xdr:from>
        <xdr:to>
          <xdr:col>10</xdr:col>
          <xdr:colOff>514350</xdr:colOff>
          <xdr:row>7</xdr:row>
          <xdr:rowOff>85725</xdr:rowOff>
        </xdr:to>
        <xdr:sp macro="" textlink="">
          <xdr:nvSpPr>
            <xdr:cNvPr id="49155" name="Check Box 3" descr="Task 3" hidden="1">
              <a:extLst>
                <a:ext uri="{63B3BB69-23CF-44E3-9099-C40C66FF867C}">
                  <a14:compatExt spid="_x0000_s49155"/>
                </a:ext>
                <a:ext uri="{FF2B5EF4-FFF2-40B4-BE49-F238E27FC236}">
                  <a16:creationId xmlns:a16="http://schemas.microsoft.com/office/drawing/2014/main" id="{00000000-0008-0000-0200-000003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209550</xdr:colOff>
          <xdr:row>6</xdr:row>
          <xdr:rowOff>0</xdr:rowOff>
        </xdr:from>
        <xdr:to>
          <xdr:col>11</xdr:col>
          <xdr:colOff>514350</xdr:colOff>
          <xdr:row>7</xdr:row>
          <xdr:rowOff>85725</xdr:rowOff>
        </xdr:to>
        <xdr:sp macro="" textlink="">
          <xdr:nvSpPr>
            <xdr:cNvPr id="49156" name="Check Box 4" descr="Task 4" hidden="1">
              <a:extLst>
                <a:ext uri="{63B3BB69-23CF-44E3-9099-C40C66FF867C}">
                  <a14:compatExt spid="_x0000_s49156"/>
                </a:ext>
                <a:ext uri="{FF2B5EF4-FFF2-40B4-BE49-F238E27FC236}">
                  <a16:creationId xmlns:a16="http://schemas.microsoft.com/office/drawing/2014/main" id="{00000000-0008-0000-0200-000004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209550</xdr:colOff>
          <xdr:row>6</xdr:row>
          <xdr:rowOff>0</xdr:rowOff>
        </xdr:from>
        <xdr:to>
          <xdr:col>12</xdr:col>
          <xdr:colOff>514350</xdr:colOff>
          <xdr:row>7</xdr:row>
          <xdr:rowOff>85725</xdr:rowOff>
        </xdr:to>
        <xdr:sp macro="" textlink="">
          <xdr:nvSpPr>
            <xdr:cNvPr id="49157" name="Check Box 5" descr="Task 5" hidden="1">
              <a:extLst>
                <a:ext uri="{63B3BB69-23CF-44E3-9099-C40C66FF867C}">
                  <a14:compatExt spid="_x0000_s49157"/>
                </a:ext>
                <a:ext uri="{FF2B5EF4-FFF2-40B4-BE49-F238E27FC236}">
                  <a16:creationId xmlns:a16="http://schemas.microsoft.com/office/drawing/2014/main" id="{00000000-0008-0000-0200-000005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209550</xdr:colOff>
          <xdr:row>6</xdr:row>
          <xdr:rowOff>0</xdr:rowOff>
        </xdr:from>
        <xdr:to>
          <xdr:col>13</xdr:col>
          <xdr:colOff>514350</xdr:colOff>
          <xdr:row>7</xdr:row>
          <xdr:rowOff>85725</xdr:rowOff>
        </xdr:to>
        <xdr:sp macro="" textlink="">
          <xdr:nvSpPr>
            <xdr:cNvPr id="49158" name="Check Box 6" descr="Task 6" hidden="1">
              <a:extLst>
                <a:ext uri="{63B3BB69-23CF-44E3-9099-C40C66FF867C}">
                  <a14:compatExt spid="_x0000_s49158"/>
                </a:ext>
                <a:ext uri="{FF2B5EF4-FFF2-40B4-BE49-F238E27FC236}">
                  <a16:creationId xmlns:a16="http://schemas.microsoft.com/office/drawing/2014/main" id="{00000000-0008-0000-0200-000006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209550</xdr:colOff>
          <xdr:row>6</xdr:row>
          <xdr:rowOff>0</xdr:rowOff>
        </xdr:from>
        <xdr:to>
          <xdr:col>14</xdr:col>
          <xdr:colOff>514350</xdr:colOff>
          <xdr:row>7</xdr:row>
          <xdr:rowOff>85725</xdr:rowOff>
        </xdr:to>
        <xdr:sp macro="" textlink="">
          <xdr:nvSpPr>
            <xdr:cNvPr id="49159" name="Check Box 7" descr="Task 7" hidden="1">
              <a:extLst>
                <a:ext uri="{63B3BB69-23CF-44E3-9099-C40C66FF867C}">
                  <a14:compatExt spid="_x0000_s49159"/>
                </a:ext>
                <a:ext uri="{FF2B5EF4-FFF2-40B4-BE49-F238E27FC236}">
                  <a16:creationId xmlns:a16="http://schemas.microsoft.com/office/drawing/2014/main" id="{00000000-0008-0000-0200-000007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209550</xdr:colOff>
          <xdr:row>6</xdr:row>
          <xdr:rowOff>0</xdr:rowOff>
        </xdr:from>
        <xdr:to>
          <xdr:col>15</xdr:col>
          <xdr:colOff>514350</xdr:colOff>
          <xdr:row>7</xdr:row>
          <xdr:rowOff>85725</xdr:rowOff>
        </xdr:to>
        <xdr:sp macro="" textlink="">
          <xdr:nvSpPr>
            <xdr:cNvPr id="49160" name="Check Box 8" descr="Task 8" hidden="1">
              <a:extLst>
                <a:ext uri="{63B3BB69-23CF-44E3-9099-C40C66FF867C}">
                  <a14:compatExt spid="_x0000_s49160"/>
                </a:ext>
                <a:ext uri="{FF2B5EF4-FFF2-40B4-BE49-F238E27FC236}">
                  <a16:creationId xmlns:a16="http://schemas.microsoft.com/office/drawing/2014/main" id="{00000000-0008-0000-0200-000008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209550</xdr:colOff>
          <xdr:row>6</xdr:row>
          <xdr:rowOff>0</xdr:rowOff>
        </xdr:from>
        <xdr:to>
          <xdr:col>16</xdr:col>
          <xdr:colOff>514350</xdr:colOff>
          <xdr:row>7</xdr:row>
          <xdr:rowOff>85725</xdr:rowOff>
        </xdr:to>
        <xdr:sp macro="" textlink="">
          <xdr:nvSpPr>
            <xdr:cNvPr id="49161" name="Check Box 9" descr="Task 9" hidden="1">
              <a:extLst>
                <a:ext uri="{63B3BB69-23CF-44E3-9099-C40C66FF867C}">
                  <a14:compatExt spid="_x0000_s49161"/>
                </a:ext>
                <a:ext uri="{FF2B5EF4-FFF2-40B4-BE49-F238E27FC236}">
                  <a16:creationId xmlns:a16="http://schemas.microsoft.com/office/drawing/2014/main" id="{00000000-0008-0000-0200-000009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209550</xdr:colOff>
          <xdr:row>6</xdr:row>
          <xdr:rowOff>0</xdr:rowOff>
        </xdr:from>
        <xdr:to>
          <xdr:col>17</xdr:col>
          <xdr:colOff>514350</xdr:colOff>
          <xdr:row>7</xdr:row>
          <xdr:rowOff>85725</xdr:rowOff>
        </xdr:to>
        <xdr:sp macro="" textlink="">
          <xdr:nvSpPr>
            <xdr:cNvPr id="49162" name="Check Box 10" descr="Task 10" hidden="1">
              <a:extLst>
                <a:ext uri="{63B3BB69-23CF-44E3-9099-C40C66FF867C}">
                  <a14:compatExt spid="_x0000_s49162"/>
                </a:ext>
                <a:ext uri="{FF2B5EF4-FFF2-40B4-BE49-F238E27FC236}">
                  <a16:creationId xmlns:a16="http://schemas.microsoft.com/office/drawing/2014/main" id="{00000000-0008-0000-0200-00000A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oneCellAnchor>
    <xdr:from>
      <xdr:col>11</xdr:col>
      <xdr:colOff>0</xdr:colOff>
      <xdr:row>41</xdr:row>
      <xdr:rowOff>0</xdr:rowOff>
    </xdr:from>
    <xdr:ext cx="3291416" cy="2264834"/>
    <xdr:sp macro="" textlink="">
      <xdr:nvSpPr>
        <xdr:cNvPr id="3" name="TextBox 2">
          <a:extLst>
            <a:ext uri="{FF2B5EF4-FFF2-40B4-BE49-F238E27FC236}">
              <a16:creationId xmlns:a16="http://schemas.microsoft.com/office/drawing/2014/main" id="{B79B149F-54EC-4DA7-9AF4-FAA9DDA483BD}"/>
            </a:ext>
          </a:extLst>
        </xdr:cNvPr>
        <xdr:cNvSpPr txBox="1"/>
      </xdr:nvSpPr>
      <xdr:spPr>
        <a:xfrm>
          <a:off x="10953750" y="7672917"/>
          <a:ext cx="3291416" cy="2264834"/>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lang="en-US" sz="1100"/>
            <a:t>*For deep monitoring wells, the footage for the surface casing should use pay items 4-11 through 4-13 (depending on depth), and pay items 4-5 through 4-7 for the installation of the deep well.                                          *Example:  If you are installing a deep well to 50 feet with 40 feet of surface casing, you would have 40 feet under 4-11, and 50 feet under 4-6.                                   *Well installation items use the full footage of the 2-inch well and</a:t>
          </a:r>
          <a:r>
            <a:rPr lang="en-US" sz="1100" baseline="0"/>
            <a:t> surface casing.                                                 *Example: for the well above, you would have 50 feet for 5-2.a and 40 feet for 5-6.</a:t>
          </a:r>
          <a:endParaRPr lang="en-US" sz="1100"/>
        </a:p>
      </xdr:txBody>
    </xdr:sp>
    <xdr:clientData/>
  </xdr:one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8</xdr:col>
          <xdr:colOff>209550</xdr:colOff>
          <xdr:row>6</xdr:row>
          <xdr:rowOff>0</xdr:rowOff>
        </xdr:from>
        <xdr:to>
          <xdr:col>8</xdr:col>
          <xdr:colOff>514350</xdr:colOff>
          <xdr:row>7</xdr:row>
          <xdr:rowOff>85725</xdr:rowOff>
        </xdr:to>
        <xdr:sp macro="" textlink="">
          <xdr:nvSpPr>
            <xdr:cNvPr id="52225" name="Check Box 1" descr="Task 1" hidden="1">
              <a:extLst>
                <a:ext uri="{63B3BB69-23CF-44E3-9099-C40C66FF867C}">
                  <a14:compatExt spid="_x0000_s52225"/>
                </a:ext>
                <a:ext uri="{FF2B5EF4-FFF2-40B4-BE49-F238E27FC236}">
                  <a16:creationId xmlns:a16="http://schemas.microsoft.com/office/drawing/2014/main" id="{00000000-0008-0000-0300-000001C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209550</xdr:colOff>
          <xdr:row>6</xdr:row>
          <xdr:rowOff>0</xdr:rowOff>
        </xdr:from>
        <xdr:to>
          <xdr:col>9</xdr:col>
          <xdr:colOff>514350</xdr:colOff>
          <xdr:row>7</xdr:row>
          <xdr:rowOff>85725</xdr:rowOff>
        </xdr:to>
        <xdr:sp macro="" textlink="">
          <xdr:nvSpPr>
            <xdr:cNvPr id="52226" name="Check Box 2" descr="Task 2" hidden="1">
              <a:extLst>
                <a:ext uri="{63B3BB69-23CF-44E3-9099-C40C66FF867C}">
                  <a14:compatExt spid="_x0000_s52226"/>
                </a:ext>
                <a:ext uri="{FF2B5EF4-FFF2-40B4-BE49-F238E27FC236}">
                  <a16:creationId xmlns:a16="http://schemas.microsoft.com/office/drawing/2014/main" id="{00000000-0008-0000-0300-000002C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209550</xdr:colOff>
          <xdr:row>6</xdr:row>
          <xdr:rowOff>0</xdr:rowOff>
        </xdr:from>
        <xdr:to>
          <xdr:col>10</xdr:col>
          <xdr:colOff>514350</xdr:colOff>
          <xdr:row>7</xdr:row>
          <xdr:rowOff>85725</xdr:rowOff>
        </xdr:to>
        <xdr:sp macro="" textlink="">
          <xdr:nvSpPr>
            <xdr:cNvPr id="52227" name="Check Box 3" descr="Task 3" hidden="1">
              <a:extLst>
                <a:ext uri="{63B3BB69-23CF-44E3-9099-C40C66FF867C}">
                  <a14:compatExt spid="_x0000_s52227"/>
                </a:ext>
                <a:ext uri="{FF2B5EF4-FFF2-40B4-BE49-F238E27FC236}">
                  <a16:creationId xmlns:a16="http://schemas.microsoft.com/office/drawing/2014/main" id="{00000000-0008-0000-0300-000003C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209550</xdr:colOff>
          <xdr:row>6</xdr:row>
          <xdr:rowOff>0</xdr:rowOff>
        </xdr:from>
        <xdr:to>
          <xdr:col>11</xdr:col>
          <xdr:colOff>514350</xdr:colOff>
          <xdr:row>7</xdr:row>
          <xdr:rowOff>85725</xdr:rowOff>
        </xdr:to>
        <xdr:sp macro="" textlink="">
          <xdr:nvSpPr>
            <xdr:cNvPr id="52228" name="Check Box 4" descr="Task 4" hidden="1">
              <a:extLst>
                <a:ext uri="{63B3BB69-23CF-44E3-9099-C40C66FF867C}">
                  <a14:compatExt spid="_x0000_s52228"/>
                </a:ext>
                <a:ext uri="{FF2B5EF4-FFF2-40B4-BE49-F238E27FC236}">
                  <a16:creationId xmlns:a16="http://schemas.microsoft.com/office/drawing/2014/main" id="{00000000-0008-0000-0300-000004C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209550</xdr:colOff>
          <xdr:row>6</xdr:row>
          <xdr:rowOff>0</xdr:rowOff>
        </xdr:from>
        <xdr:to>
          <xdr:col>12</xdr:col>
          <xdr:colOff>514350</xdr:colOff>
          <xdr:row>7</xdr:row>
          <xdr:rowOff>85725</xdr:rowOff>
        </xdr:to>
        <xdr:sp macro="" textlink="">
          <xdr:nvSpPr>
            <xdr:cNvPr id="52229" name="Check Box 5" descr="Task 5" hidden="1">
              <a:extLst>
                <a:ext uri="{63B3BB69-23CF-44E3-9099-C40C66FF867C}">
                  <a14:compatExt spid="_x0000_s52229"/>
                </a:ext>
                <a:ext uri="{FF2B5EF4-FFF2-40B4-BE49-F238E27FC236}">
                  <a16:creationId xmlns:a16="http://schemas.microsoft.com/office/drawing/2014/main" id="{00000000-0008-0000-0300-000005C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209550</xdr:colOff>
          <xdr:row>6</xdr:row>
          <xdr:rowOff>0</xdr:rowOff>
        </xdr:from>
        <xdr:to>
          <xdr:col>13</xdr:col>
          <xdr:colOff>514350</xdr:colOff>
          <xdr:row>7</xdr:row>
          <xdr:rowOff>85725</xdr:rowOff>
        </xdr:to>
        <xdr:sp macro="" textlink="">
          <xdr:nvSpPr>
            <xdr:cNvPr id="52230" name="Check Box 6" descr="Task 6" hidden="1">
              <a:extLst>
                <a:ext uri="{63B3BB69-23CF-44E3-9099-C40C66FF867C}">
                  <a14:compatExt spid="_x0000_s52230"/>
                </a:ext>
                <a:ext uri="{FF2B5EF4-FFF2-40B4-BE49-F238E27FC236}">
                  <a16:creationId xmlns:a16="http://schemas.microsoft.com/office/drawing/2014/main" id="{00000000-0008-0000-0300-000006C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209550</xdr:colOff>
          <xdr:row>6</xdr:row>
          <xdr:rowOff>0</xdr:rowOff>
        </xdr:from>
        <xdr:to>
          <xdr:col>14</xdr:col>
          <xdr:colOff>514350</xdr:colOff>
          <xdr:row>7</xdr:row>
          <xdr:rowOff>85725</xdr:rowOff>
        </xdr:to>
        <xdr:sp macro="" textlink="">
          <xdr:nvSpPr>
            <xdr:cNvPr id="52231" name="Check Box 7" descr="Task 7" hidden="1">
              <a:extLst>
                <a:ext uri="{63B3BB69-23CF-44E3-9099-C40C66FF867C}">
                  <a14:compatExt spid="_x0000_s52231"/>
                </a:ext>
                <a:ext uri="{FF2B5EF4-FFF2-40B4-BE49-F238E27FC236}">
                  <a16:creationId xmlns:a16="http://schemas.microsoft.com/office/drawing/2014/main" id="{00000000-0008-0000-0300-000007C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209550</xdr:colOff>
          <xdr:row>6</xdr:row>
          <xdr:rowOff>0</xdr:rowOff>
        </xdr:from>
        <xdr:to>
          <xdr:col>15</xdr:col>
          <xdr:colOff>514350</xdr:colOff>
          <xdr:row>7</xdr:row>
          <xdr:rowOff>85725</xdr:rowOff>
        </xdr:to>
        <xdr:sp macro="" textlink="">
          <xdr:nvSpPr>
            <xdr:cNvPr id="52232" name="Check Box 8" descr="Task 8" hidden="1">
              <a:extLst>
                <a:ext uri="{63B3BB69-23CF-44E3-9099-C40C66FF867C}">
                  <a14:compatExt spid="_x0000_s52232"/>
                </a:ext>
                <a:ext uri="{FF2B5EF4-FFF2-40B4-BE49-F238E27FC236}">
                  <a16:creationId xmlns:a16="http://schemas.microsoft.com/office/drawing/2014/main" id="{00000000-0008-0000-0300-000008C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209550</xdr:colOff>
          <xdr:row>6</xdr:row>
          <xdr:rowOff>0</xdr:rowOff>
        </xdr:from>
        <xdr:to>
          <xdr:col>16</xdr:col>
          <xdr:colOff>514350</xdr:colOff>
          <xdr:row>7</xdr:row>
          <xdr:rowOff>85725</xdr:rowOff>
        </xdr:to>
        <xdr:sp macro="" textlink="">
          <xdr:nvSpPr>
            <xdr:cNvPr id="52233" name="Check Box 9" descr="Task 9" hidden="1">
              <a:extLst>
                <a:ext uri="{63B3BB69-23CF-44E3-9099-C40C66FF867C}">
                  <a14:compatExt spid="_x0000_s52233"/>
                </a:ext>
                <a:ext uri="{FF2B5EF4-FFF2-40B4-BE49-F238E27FC236}">
                  <a16:creationId xmlns:a16="http://schemas.microsoft.com/office/drawing/2014/main" id="{00000000-0008-0000-0300-000009C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209550</xdr:colOff>
          <xdr:row>6</xdr:row>
          <xdr:rowOff>0</xdr:rowOff>
        </xdr:from>
        <xdr:to>
          <xdr:col>17</xdr:col>
          <xdr:colOff>514350</xdr:colOff>
          <xdr:row>7</xdr:row>
          <xdr:rowOff>85725</xdr:rowOff>
        </xdr:to>
        <xdr:sp macro="" textlink="">
          <xdr:nvSpPr>
            <xdr:cNvPr id="52234" name="Check Box 10" descr="Task 10" hidden="1">
              <a:extLst>
                <a:ext uri="{63B3BB69-23CF-44E3-9099-C40C66FF867C}">
                  <a14:compatExt spid="_x0000_s52234"/>
                </a:ext>
                <a:ext uri="{FF2B5EF4-FFF2-40B4-BE49-F238E27FC236}">
                  <a16:creationId xmlns:a16="http://schemas.microsoft.com/office/drawing/2014/main" id="{00000000-0008-0000-0300-00000AC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209550</xdr:colOff>
          <xdr:row>6</xdr:row>
          <xdr:rowOff>0</xdr:rowOff>
        </xdr:from>
        <xdr:to>
          <xdr:col>8</xdr:col>
          <xdr:colOff>514350</xdr:colOff>
          <xdr:row>7</xdr:row>
          <xdr:rowOff>85725</xdr:rowOff>
        </xdr:to>
        <xdr:sp macro="" textlink="">
          <xdr:nvSpPr>
            <xdr:cNvPr id="52455" name="Check Box 231" descr="Task 1" hidden="1">
              <a:extLst>
                <a:ext uri="{63B3BB69-23CF-44E3-9099-C40C66FF867C}">
                  <a14:compatExt spid="_x0000_s52455"/>
                </a:ext>
                <a:ext uri="{FF2B5EF4-FFF2-40B4-BE49-F238E27FC236}">
                  <a16:creationId xmlns:a16="http://schemas.microsoft.com/office/drawing/2014/main" id="{00000000-0008-0000-0300-0000E7C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oneCellAnchor>
    <xdr:from>
      <xdr:col>11</xdr:col>
      <xdr:colOff>0</xdr:colOff>
      <xdr:row>43</xdr:row>
      <xdr:rowOff>0</xdr:rowOff>
    </xdr:from>
    <xdr:ext cx="3291416" cy="2264834"/>
    <xdr:sp macro="" textlink="">
      <xdr:nvSpPr>
        <xdr:cNvPr id="2" name="TextBox 1">
          <a:extLst>
            <a:ext uri="{FF2B5EF4-FFF2-40B4-BE49-F238E27FC236}">
              <a16:creationId xmlns:a16="http://schemas.microsoft.com/office/drawing/2014/main" id="{21725973-B1FD-408D-BABB-472D3E1C5F36}"/>
            </a:ext>
          </a:extLst>
        </xdr:cNvPr>
        <xdr:cNvSpPr txBox="1"/>
      </xdr:nvSpPr>
      <xdr:spPr>
        <a:xfrm>
          <a:off x="10953750" y="6638925"/>
          <a:ext cx="3291416" cy="2264834"/>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lang="en-US" sz="1100"/>
            <a:t>*For deep monitoring wells, the footage for the surface casing should use pay items 4-11 through 4-13 (depending on depth), and pay items 4-5 through 4-7 for the installation of the deep well.                                          *Example:  If you are installing a deep well to 50 feet with 40 feet of surface casing, you would have 40 feet under 4-11, and 50 feet under 4-6.                                   *Well installation items use the full footage of the 2-inch well and</a:t>
          </a:r>
          <a:r>
            <a:rPr lang="en-US" sz="1100" baseline="0"/>
            <a:t> surface casing.                                                 *Example: for the well above, you would have 50 feet for 5-2.a and 40 feet for 5-6.</a:t>
          </a:r>
          <a:endParaRPr lang="en-US" sz="1100"/>
        </a:p>
      </xdr:txBody>
    </xdr:sp>
    <xdr:clientData/>
  </xdr:oneCellAnchor>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8</xdr:col>
          <xdr:colOff>209550</xdr:colOff>
          <xdr:row>6</xdr:row>
          <xdr:rowOff>0</xdr:rowOff>
        </xdr:from>
        <xdr:to>
          <xdr:col>8</xdr:col>
          <xdr:colOff>514350</xdr:colOff>
          <xdr:row>7</xdr:row>
          <xdr:rowOff>85725</xdr:rowOff>
        </xdr:to>
        <xdr:sp macro="" textlink="">
          <xdr:nvSpPr>
            <xdr:cNvPr id="53249" name="Check Box 1" descr="Task 1" hidden="1">
              <a:extLst>
                <a:ext uri="{63B3BB69-23CF-44E3-9099-C40C66FF867C}">
                  <a14:compatExt spid="_x0000_s53249"/>
                </a:ext>
                <a:ext uri="{FF2B5EF4-FFF2-40B4-BE49-F238E27FC236}">
                  <a16:creationId xmlns:a16="http://schemas.microsoft.com/office/drawing/2014/main" id="{00000000-0008-0000-0400-000001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209550</xdr:colOff>
          <xdr:row>6</xdr:row>
          <xdr:rowOff>0</xdr:rowOff>
        </xdr:from>
        <xdr:to>
          <xdr:col>9</xdr:col>
          <xdr:colOff>514350</xdr:colOff>
          <xdr:row>7</xdr:row>
          <xdr:rowOff>85725</xdr:rowOff>
        </xdr:to>
        <xdr:sp macro="" textlink="">
          <xdr:nvSpPr>
            <xdr:cNvPr id="53250" name="Check Box 2" descr="Task 2" hidden="1">
              <a:extLst>
                <a:ext uri="{63B3BB69-23CF-44E3-9099-C40C66FF867C}">
                  <a14:compatExt spid="_x0000_s53250"/>
                </a:ext>
                <a:ext uri="{FF2B5EF4-FFF2-40B4-BE49-F238E27FC236}">
                  <a16:creationId xmlns:a16="http://schemas.microsoft.com/office/drawing/2014/main" id="{00000000-0008-0000-0400-000002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209550</xdr:colOff>
          <xdr:row>6</xdr:row>
          <xdr:rowOff>0</xdr:rowOff>
        </xdr:from>
        <xdr:to>
          <xdr:col>10</xdr:col>
          <xdr:colOff>514350</xdr:colOff>
          <xdr:row>7</xdr:row>
          <xdr:rowOff>85725</xdr:rowOff>
        </xdr:to>
        <xdr:sp macro="" textlink="">
          <xdr:nvSpPr>
            <xdr:cNvPr id="53251" name="Check Box 3" descr="Task 3" hidden="1">
              <a:extLst>
                <a:ext uri="{63B3BB69-23CF-44E3-9099-C40C66FF867C}">
                  <a14:compatExt spid="_x0000_s53251"/>
                </a:ext>
                <a:ext uri="{FF2B5EF4-FFF2-40B4-BE49-F238E27FC236}">
                  <a16:creationId xmlns:a16="http://schemas.microsoft.com/office/drawing/2014/main" id="{00000000-0008-0000-0400-000003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209550</xdr:colOff>
          <xdr:row>6</xdr:row>
          <xdr:rowOff>0</xdr:rowOff>
        </xdr:from>
        <xdr:to>
          <xdr:col>11</xdr:col>
          <xdr:colOff>514350</xdr:colOff>
          <xdr:row>7</xdr:row>
          <xdr:rowOff>85725</xdr:rowOff>
        </xdr:to>
        <xdr:sp macro="" textlink="">
          <xdr:nvSpPr>
            <xdr:cNvPr id="53252" name="Check Box 4" descr="Task 4" hidden="1">
              <a:extLst>
                <a:ext uri="{63B3BB69-23CF-44E3-9099-C40C66FF867C}">
                  <a14:compatExt spid="_x0000_s53252"/>
                </a:ext>
                <a:ext uri="{FF2B5EF4-FFF2-40B4-BE49-F238E27FC236}">
                  <a16:creationId xmlns:a16="http://schemas.microsoft.com/office/drawing/2014/main" id="{00000000-0008-0000-0400-000004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209550</xdr:colOff>
          <xdr:row>6</xdr:row>
          <xdr:rowOff>0</xdr:rowOff>
        </xdr:from>
        <xdr:to>
          <xdr:col>12</xdr:col>
          <xdr:colOff>514350</xdr:colOff>
          <xdr:row>7</xdr:row>
          <xdr:rowOff>85725</xdr:rowOff>
        </xdr:to>
        <xdr:sp macro="" textlink="">
          <xdr:nvSpPr>
            <xdr:cNvPr id="53253" name="Check Box 5" descr="Task 5" hidden="1">
              <a:extLst>
                <a:ext uri="{63B3BB69-23CF-44E3-9099-C40C66FF867C}">
                  <a14:compatExt spid="_x0000_s53253"/>
                </a:ext>
                <a:ext uri="{FF2B5EF4-FFF2-40B4-BE49-F238E27FC236}">
                  <a16:creationId xmlns:a16="http://schemas.microsoft.com/office/drawing/2014/main" id="{00000000-0008-0000-0400-000005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209550</xdr:colOff>
          <xdr:row>6</xdr:row>
          <xdr:rowOff>0</xdr:rowOff>
        </xdr:from>
        <xdr:to>
          <xdr:col>13</xdr:col>
          <xdr:colOff>514350</xdr:colOff>
          <xdr:row>7</xdr:row>
          <xdr:rowOff>85725</xdr:rowOff>
        </xdr:to>
        <xdr:sp macro="" textlink="">
          <xdr:nvSpPr>
            <xdr:cNvPr id="53254" name="Check Box 6" descr="Task 6" hidden="1">
              <a:extLst>
                <a:ext uri="{63B3BB69-23CF-44E3-9099-C40C66FF867C}">
                  <a14:compatExt spid="_x0000_s53254"/>
                </a:ext>
                <a:ext uri="{FF2B5EF4-FFF2-40B4-BE49-F238E27FC236}">
                  <a16:creationId xmlns:a16="http://schemas.microsoft.com/office/drawing/2014/main" id="{00000000-0008-0000-0400-000006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209550</xdr:colOff>
          <xdr:row>6</xdr:row>
          <xdr:rowOff>0</xdr:rowOff>
        </xdr:from>
        <xdr:to>
          <xdr:col>14</xdr:col>
          <xdr:colOff>514350</xdr:colOff>
          <xdr:row>7</xdr:row>
          <xdr:rowOff>85725</xdr:rowOff>
        </xdr:to>
        <xdr:sp macro="" textlink="">
          <xdr:nvSpPr>
            <xdr:cNvPr id="53255" name="Check Box 7" descr="Task 7" hidden="1">
              <a:extLst>
                <a:ext uri="{63B3BB69-23CF-44E3-9099-C40C66FF867C}">
                  <a14:compatExt spid="_x0000_s53255"/>
                </a:ext>
                <a:ext uri="{FF2B5EF4-FFF2-40B4-BE49-F238E27FC236}">
                  <a16:creationId xmlns:a16="http://schemas.microsoft.com/office/drawing/2014/main" id="{00000000-0008-0000-0400-000007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209550</xdr:colOff>
          <xdr:row>6</xdr:row>
          <xdr:rowOff>0</xdr:rowOff>
        </xdr:from>
        <xdr:to>
          <xdr:col>15</xdr:col>
          <xdr:colOff>514350</xdr:colOff>
          <xdr:row>7</xdr:row>
          <xdr:rowOff>85725</xdr:rowOff>
        </xdr:to>
        <xdr:sp macro="" textlink="">
          <xdr:nvSpPr>
            <xdr:cNvPr id="53256" name="Check Box 8" descr="Task 8" hidden="1">
              <a:extLst>
                <a:ext uri="{63B3BB69-23CF-44E3-9099-C40C66FF867C}">
                  <a14:compatExt spid="_x0000_s53256"/>
                </a:ext>
                <a:ext uri="{FF2B5EF4-FFF2-40B4-BE49-F238E27FC236}">
                  <a16:creationId xmlns:a16="http://schemas.microsoft.com/office/drawing/2014/main" id="{00000000-0008-0000-0400-000008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209550</xdr:colOff>
          <xdr:row>6</xdr:row>
          <xdr:rowOff>0</xdr:rowOff>
        </xdr:from>
        <xdr:to>
          <xdr:col>16</xdr:col>
          <xdr:colOff>514350</xdr:colOff>
          <xdr:row>7</xdr:row>
          <xdr:rowOff>85725</xdr:rowOff>
        </xdr:to>
        <xdr:sp macro="" textlink="">
          <xdr:nvSpPr>
            <xdr:cNvPr id="53257" name="Check Box 9" descr="Task 9" hidden="1">
              <a:extLst>
                <a:ext uri="{63B3BB69-23CF-44E3-9099-C40C66FF867C}">
                  <a14:compatExt spid="_x0000_s53257"/>
                </a:ext>
                <a:ext uri="{FF2B5EF4-FFF2-40B4-BE49-F238E27FC236}">
                  <a16:creationId xmlns:a16="http://schemas.microsoft.com/office/drawing/2014/main" id="{00000000-0008-0000-0400-000009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209550</xdr:colOff>
          <xdr:row>6</xdr:row>
          <xdr:rowOff>0</xdr:rowOff>
        </xdr:from>
        <xdr:to>
          <xdr:col>17</xdr:col>
          <xdr:colOff>514350</xdr:colOff>
          <xdr:row>7</xdr:row>
          <xdr:rowOff>85725</xdr:rowOff>
        </xdr:to>
        <xdr:sp macro="" textlink="">
          <xdr:nvSpPr>
            <xdr:cNvPr id="53258" name="Check Box 10" descr="Task 10" hidden="1">
              <a:extLst>
                <a:ext uri="{63B3BB69-23CF-44E3-9099-C40C66FF867C}">
                  <a14:compatExt spid="_x0000_s53258"/>
                </a:ext>
                <a:ext uri="{FF2B5EF4-FFF2-40B4-BE49-F238E27FC236}">
                  <a16:creationId xmlns:a16="http://schemas.microsoft.com/office/drawing/2014/main" id="{00000000-0008-0000-0400-00000A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209550</xdr:colOff>
          <xdr:row>6</xdr:row>
          <xdr:rowOff>0</xdr:rowOff>
        </xdr:from>
        <xdr:to>
          <xdr:col>8</xdr:col>
          <xdr:colOff>514350</xdr:colOff>
          <xdr:row>7</xdr:row>
          <xdr:rowOff>85725</xdr:rowOff>
        </xdr:to>
        <xdr:sp macro="" textlink="">
          <xdr:nvSpPr>
            <xdr:cNvPr id="65477" name="Check Box 6085" descr="Task 1" hidden="1">
              <a:extLst>
                <a:ext uri="{63B3BB69-23CF-44E3-9099-C40C66FF867C}">
                  <a14:compatExt spid="_x0000_s65477"/>
                </a:ext>
                <a:ext uri="{FF2B5EF4-FFF2-40B4-BE49-F238E27FC236}">
                  <a16:creationId xmlns:a16="http://schemas.microsoft.com/office/drawing/2014/main" id="{00000000-0008-0000-0400-0000C5F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8</xdr:col>
          <xdr:colOff>209550</xdr:colOff>
          <xdr:row>6</xdr:row>
          <xdr:rowOff>0</xdr:rowOff>
        </xdr:from>
        <xdr:to>
          <xdr:col>8</xdr:col>
          <xdr:colOff>514350</xdr:colOff>
          <xdr:row>7</xdr:row>
          <xdr:rowOff>85725</xdr:rowOff>
        </xdr:to>
        <xdr:sp macro="" textlink="">
          <xdr:nvSpPr>
            <xdr:cNvPr id="54273" name="Check Box 1" descr="Task 1" hidden="1">
              <a:extLst>
                <a:ext uri="{63B3BB69-23CF-44E3-9099-C40C66FF867C}">
                  <a14:compatExt spid="_x0000_s54273"/>
                </a:ext>
                <a:ext uri="{FF2B5EF4-FFF2-40B4-BE49-F238E27FC236}">
                  <a16:creationId xmlns:a16="http://schemas.microsoft.com/office/drawing/2014/main" id="{00000000-0008-0000-0500-000001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209550</xdr:colOff>
          <xdr:row>6</xdr:row>
          <xdr:rowOff>0</xdr:rowOff>
        </xdr:from>
        <xdr:to>
          <xdr:col>9</xdr:col>
          <xdr:colOff>514350</xdr:colOff>
          <xdr:row>7</xdr:row>
          <xdr:rowOff>85725</xdr:rowOff>
        </xdr:to>
        <xdr:sp macro="" textlink="">
          <xdr:nvSpPr>
            <xdr:cNvPr id="54274" name="Check Box 2" descr="Task 2" hidden="1">
              <a:extLst>
                <a:ext uri="{63B3BB69-23CF-44E3-9099-C40C66FF867C}">
                  <a14:compatExt spid="_x0000_s54274"/>
                </a:ext>
                <a:ext uri="{FF2B5EF4-FFF2-40B4-BE49-F238E27FC236}">
                  <a16:creationId xmlns:a16="http://schemas.microsoft.com/office/drawing/2014/main" id="{00000000-0008-0000-0500-000002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209550</xdr:colOff>
          <xdr:row>6</xdr:row>
          <xdr:rowOff>0</xdr:rowOff>
        </xdr:from>
        <xdr:to>
          <xdr:col>10</xdr:col>
          <xdr:colOff>514350</xdr:colOff>
          <xdr:row>7</xdr:row>
          <xdr:rowOff>85725</xdr:rowOff>
        </xdr:to>
        <xdr:sp macro="" textlink="">
          <xdr:nvSpPr>
            <xdr:cNvPr id="54275" name="Check Box 3" descr="Task 3" hidden="1">
              <a:extLst>
                <a:ext uri="{63B3BB69-23CF-44E3-9099-C40C66FF867C}">
                  <a14:compatExt spid="_x0000_s54275"/>
                </a:ext>
                <a:ext uri="{FF2B5EF4-FFF2-40B4-BE49-F238E27FC236}">
                  <a16:creationId xmlns:a16="http://schemas.microsoft.com/office/drawing/2014/main" id="{00000000-0008-0000-0500-000003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209550</xdr:colOff>
          <xdr:row>6</xdr:row>
          <xdr:rowOff>0</xdr:rowOff>
        </xdr:from>
        <xdr:to>
          <xdr:col>11</xdr:col>
          <xdr:colOff>514350</xdr:colOff>
          <xdr:row>7</xdr:row>
          <xdr:rowOff>85725</xdr:rowOff>
        </xdr:to>
        <xdr:sp macro="" textlink="">
          <xdr:nvSpPr>
            <xdr:cNvPr id="54276" name="Check Box 4" descr="Task 4" hidden="1">
              <a:extLst>
                <a:ext uri="{63B3BB69-23CF-44E3-9099-C40C66FF867C}">
                  <a14:compatExt spid="_x0000_s54276"/>
                </a:ext>
                <a:ext uri="{FF2B5EF4-FFF2-40B4-BE49-F238E27FC236}">
                  <a16:creationId xmlns:a16="http://schemas.microsoft.com/office/drawing/2014/main" id="{00000000-0008-0000-0500-000004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209550</xdr:colOff>
          <xdr:row>6</xdr:row>
          <xdr:rowOff>0</xdr:rowOff>
        </xdr:from>
        <xdr:to>
          <xdr:col>12</xdr:col>
          <xdr:colOff>514350</xdr:colOff>
          <xdr:row>7</xdr:row>
          <xdr:rowOff>85725</xdr:rowOff>
        </xdr:to>
        <xdr:sp macro="" textlink="">
          <xdr:nvSpPr>
            <xdr:cNvPr id="54277" name="Check Box 5" descr="Task 5" hidden="1">
              <a:extLst>
                <a:ext uri="{63B3BB69-23CF-44E3-9099-C40C66FF867C}">
                  <a14:compatExt spid="_x0000_s54277"/>
                </a:ext>
                <a:ext uri="{FF2B5EF4-FFF2-40B4-BE49-F238E27FC236}">
                  <a16:creationId xmlns:a16="http://schemas.microsoft.com/office/drawing/2014/main" id="{00000000-0008-0000-0500-000005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209550</xdr:colOff>
          <xdr:row>6</xdr:row>
          <xdr:rowOff>0</xdr:rowOff>
        </xdr:from>
        <xdr:to>
          <xdr:col>13</xdr:col>
          <xdr:colOff>514350</xdr:colOff>
          <xdr:row>7</xdr:row>
          <xdr:rowOff>85725</xdr:rowOff>
        </xdr:to>
        <xdr:sp macro="" textlink="">
          <xdr:nvSpPr>
            <xdr:cNvPr id="54278" name="Check Box 6" descr="Task 6" hidden="1">
              <a:extLst>
                <a:ext uri="{63B3BB69-23CF-44E3-9099-C40C66FF867C}">
                  <a14:compatExt spid="_x0000_s54278"/>
                </a:ext>
                <a:ext uri="{FF2B5EF4-FFF2-40B4-BE49-F238E27FC236}">
                  <a16:creationId xmlns:a16="http://schemas.microsoft.com/office/drawing/2014/main" id="{00000000-0008-0000-0500-000006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209550</xdr:colOff>
          <xdr:row>6</xdr:row>
          <xdr:rowOff>0</xdr:rowOff>
        </xdr:from>
        <xdr:to>
          <xdr:col>14</xdr:col>
          <xdr:colOff>514350</xdr:colOff>
          <xdr:row>7</xdr:row>
          <xdr:rowOff>85725</xdr:rowOff>
        </xdr:to>
        <xdr:sp macro="" textlink="">
          <xdr:nvSpPr>
            <xdr:cNvPr id="54279" name="Check Box 7" descr="Task 7" hidden="1">
              <a:extLst>
                <a:ext uri="{63B3BB69-23CF-44E3-9099-C40C66FF867C}">
                  <a14:compatExt spid="_x0000_s54279"/>
                </a:ext>
                <a:ext uri="{FF2B5EF4-FFF2-40B4-BE49-F238E27FC236}">
                  <a16:creationId xmlns:a16="http://schemas.microsoft.com/office/drawing/2014/main" id="{00000000-0008-0000-0500-000007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209550</xdr:colOff>
          <xdr:row>6</xdr:row>
          <xdr:rowOff>0</xdr:rowOff>
        </xdr:from>
        <xdr:to>
          <xdr:col>15</xdr:col>
          <xdr:colOff>514350</xdr:colOff>
          <xdr:row>7</xdr:row>
          <xdr:rowOff>85725</xdr:rowOff>
        </xdr:to>
        <xdr:sp macro="" textlink="">
          <xdr:nvSpPr>
            <xdr:cNvPr id="54280" name="Check Box 8" descr="Task 8" hidden="1">
              <a:extLst>
                <a:ext uri="{63B3BB69-23CF-44E3-9099-C40C66FF867C}">
                  <a14:compatExt spid="_x0000_s54280"/>
                </a:ext>
                <a:ext uri="{FF2B5EF4-FFF2-40B4-BE49-F238E27FC236}">
                  <a16:creationId xmlns:a16="http://schemas.microsoft.com/office/drawing/2014/main" id="{00000000-0008-0000-0500-000008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209550</xdr:colOff>
          <xdr:row>6</xdr:row>
          <xdr:rowOff>0</xdr:rowOff>
        </xdr:from>
        <xdr:to>
          <xdr:col>16</xdr:col>
          <xdr:colOff>514350</xdr:colOff>
          <xdr:row>7</xdr:row>
          <xdr:rowOff>85725</xdr:rowOff>
        </xdr:to>
        <xdr:sp macro="" textlink="">
          <xdr:nvSpPr>
            <xdr:cNvPr id="54281" name="Check Box 9" descr="Task 9" hidden="1">
              <a:extLst>
                <a:ext uri="{63B3BB69-23CF-44E3-9099-C40C66FF867C}">
                  <a14:compatExt spid="_x0000_s54281"/>
                </a:ext>
                <a:ext uri="{FF2B5EF4-FFF2-40B4-BE49-F238E27FC236}">
                  <a16:creationId xmlns:a16="http://schemas.microsoft.com/office/drawing/2014/main" id="{00000000-0008-0000-0500-000009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209550</xdr:colOff>
          <xdr:row>6</xdr:row>
          <xdr:rowOff>0</xdr:rowOff>
        </xdr:from>
        <xdr:to>
          <xdr:col>17</xdr:col>
          <xdr:colOff>514350</xdr:colOff>
          <xdr:row>7</xdr:row>
          <xdr:rowOff>85725</xdr:rowOff>
        </xdr:to>
        <xdr:sp macro="" textlink="">
          <xdr:nvSpPr>
            <xdr:cNvPr id="54282" name="Check Box 10" descr="Task 10" hidden="1">
              <a:extLst>
                <a:ext uri="{63B3BB69-23CF-44E3-9099-C40C66FF867C}">
                  <a14:compatExt spid="_x0000_s54282"/>
                </a:ext>
                <a:ext uri="{FF2B5EF4-FFF2-40B4-BE49-F238E27FC236}">
                  <a16:creationId xmlns:a16="http://schemas.microsoft.com/office/drawing/2014/main" id="{00000000-0008-0000-0500-00000A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209550</xdr:colOff>
          <xdr:row>6</xdr:row>
          <xdr:rowOff>0</xdr:rowOff>
        </xdr:from>
        <xdr:to>
          <xdr:col>8</xdr:col>
          <xdr:colOff>514350</xdr:colOff>
          <xdr:row>7</xdr:row>
          <xdr:rowOff>85725</xdr:rowOff>
        </xdr:to>
        <xdr:sp macro="" textlink="">
          <xdr:nvSpPr>
            <xdr:cNvPr id="129911" name="Check Box 52087" descr="Task 1" hidden="1">
              <a:extLst>
                <a:ext uri="{63B3BB69-23CF-44E3-9099-C40C66FF867C}">
                  <a14:compatExt spid="_x0000_s129911"/>
                </a:ext>
                <a:ext uri="{FF2B5EF4-FFF2-40B4-BE49-F238E27FC236}">
                  <a16:creationId xmlns:a16="http://schemas.microsoft.com/office/drawing/2014/main" id="{00000000-0008-0000-0500-000077FB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8</xdr:col>
          <xdr:colOff>209550</xdr:colOff>
          <xdr:row>6</xdr:row>
          <xdr:rowOff>0</xdr:rowOff>
        </xdr:from>
        <xdr:to>
          <xdr:col>8</xdr:col>
          <xdr:colOff>514350</xdr:colOff>
          <xdr:row>7</xdr:row>
          <xdr:rowOff>85725</xdr:rowOff>
        </xdr:to>
        <xdr:sp macro="" textlink="">
          <xdr:nvSpPr>
            <xdr:cNvPr id="55297" name="Check Box 1" descr="Task 1" hidden="1">
              <a:extLst>
                <a:ext uri="{63B3BB69-23CF-44E3-9099-C40C66FF867C}">
                  <a14:compatExt spid="_x0000_s55297"/>
                </a:ext>
                <a:ext uri="{FF2B5EF4-FFF2-40B4-BE49-F238E27FC236}">
                  <a16:creationId xmlns:a16="http://schemas.microsoft.com/office/drawing/2014/main" id="{00000000-0008-0000-0600-000001D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209550</xdr:colOff>
          <xdr:row>6</xdr:row>
          <xdr:rowOff>0</xdr:rowOff>
        </xdr:from>
        <xdr:to>
          <xdr:col>9</xdr:col>
          <xdr:colOff>514350</xdr:colOff>
          <xdr:row>7</xdr:row>
          <xdr:rowOff>85725</xdr:rowOff>
        </xdr:to>
        <xdr:sp macro="" textlink="">
          <xdr:nvSpPr>
            <xdr:cNvPr id="55298" name="Check Box 2" descr="Task 2" hidden="1">
              <a:extLst>
                <a:ext uri="{63B3BB69-23CF-44E3-9099-C40C66FF867C}">
                  <a14:compatExt spid="_x0000_s55298"/>
                </a:ext>
                <a:ext uri="{FF2B5EF4-FFF2-40B4-BE49-F238E27FC236}">
                  <a16:creationId xmlns:a16="http://schemas.microsoft.com/office/drawing/2014/main" id="{00000000-0008-0000-0600-000002D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209550</xdr:colOff>
          <xdr:row>6</xdr:row>
          <xdr:rowOff>0</xdr:rowOff>
        </xdr:from>
        <xdr:to>
          <xdr:col>10</xdr:col>
          <xdr:colOff>514350</xdr:colOff>
          <xdr:row>7</xdr:row>
          <xdr:rowOff>85725</xdr:rowOff>
        </xdr:to>
        <xdr:sp macro="" textlink="">
          <xdr:nvSpPr>
            <xdr:cNvPr id="55299" name="Check Box 3" descr="Task 3" hidden="1">
              <a:extLst>
                <a:ext uri="{63B3BB69-23CF-44E3-9099-C40C66FF867C}">
                  <a14:compatExt spid="_x0000_s55299"/>
                </a:ext>
                <a:ext uri="{FF2B5EF4-FFF2-40B4-BE49-F238E27FC236}">
                  <a16:creationId xmlns:a16="http://schemas.microsoft.com/office/drawing/2014/main" id="{00000000-0008-0000-0600-000003D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209550</xdr:colOff>
          <xdr:row>6</xdr:row>
          <xdr:rowOff>0</xdr:rowOff>
        </xdr:from>
        <xdr:to>
          <xdr:col>11</xdr:col>
          <xdr:colOff>514350</xdr:colOff>
          <xdr:row>7</xdr:row>
          <xdr:rowOff>85725</xdr:rowOff>
        </xdr:to>
        <xdr:sp macro="" textlink="">
          <xdr:nvSpPr>
            <xdr:cNvPr id="55300" name="Check Box 4" descr="Task 4" hidden="1">
              <a:extLst>
                <a:ext uri="{63B3BB69-23CF-44E3-9099-C40C66FF867C}">
                  <a14:compatExt spid="_x0000_s55300"/>
                </a:ext>
                <a:ext uri="{FF2B5EF4-FFF2-40B4-BE49-F238E27FC236}">
                  <a16:creationId xmlns:a16="http://schemas.microsoft.com/office/drawing/2014/main" id="{00000000-0008-0000-0600-000004D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209550</xdr:colOff>
          <xdr:row>6</xdr:row>
          <xdr:rowOff>0</xdr:rowOff>
        </xdr:from>
        <xdr:to>
          <xdr:col>12</xdr:col>
          <xdr:colOff>514350</xdr:colOff>
          <xdr:row>7</xdr:row>
          <xdr:rowOff>85725</xdr:rowOff>
        </xdr:to>
        <xdr:sp macro="" textlink="">
          <xdr:nvSpPr>
            <xdr:cNvPr id="55301" name="Check Box 5" descr="Task 5" hidden="1">
              <a:extLst>
                <a:ext uri="{63B3BB69-23CF-44E3-9099-C40C66FF867C}">
                  <a14:compatExt spid="_x0000_s55301"/>
                </a:ext>
                <a:ext uri="{FF2B5EF4-FFF2-40B4-BE49-F238E27FC236}">
                  <a16:creationId xmlns:a16="http://schemas.microsoft.com/office/drawing/2014/main" id="{00000000-0008-0000-0600-000005D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209550</xdr:colOff>
          <xdr:row>6</xdr:row>
          <xdr:rowOff>0</xdr:rowOff>
        </xdr:from>
        <xdr:to>
          <xdr:col>13</xdr:col>
          <xdr:colOff>514350</xdr:colOff>
          <xdr:row>7</xdr:row>
          <xdr:rowOff>85725</xdr:rowOff>
        </xdr:to>
        <xdr:sp macro="" textlink="">
          <xdr:nvSpPr>
            <xdr:cNvPr id="55302" name="Check Box 6" descr="Task 6" hidden="1">
              <a:extLst>
                <a:ext uri="{63B3BB69-23CF-44E3-9099-C40C66FF867C}">
                  <a14:compatExt spid="_x0000_s55302"/>
                </a:ext>
                <a:ext uri="{FF2B5EF4-FFF2-40B4-BE49-F238E27FC236}">
                  <a16:creationId xmlns:a16="http://schemas.microsoft.com/office/drawing/2014/main" id="{00000000-0008-0000-0600-000006D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209550</xdr:colOff>
          <xdr:row>6</xdr:row>
          <xdr:rowOff>0</xdr:rowOff>
        </xdr:from>
        <xdr:to>
          <xdr:col>14</xdr:col>
          <xdr:colOff>514350</xdr:colOff>
          <xdr:row>7</xdr:row>
          <xdr:rowOff>85725</xdr:rowOff>
        </xdr:to>
        <xdr:sp macro="" textlink="">
          <xdr:nvSpPr>
            <xdr:cNvPr id="55303" name="Check Box 7" descr="Task 7" hidden="1">
              <a:extLst>
                <a:ext uri="{63B3BB69-23CF-44E3-9099-C40C66FF867C}">
                  <a14:compatExt spid="_x0000_s55303"/>
                </a:ext>
                <a:ext uri="{FF2B5EF4-FFF2-40B4-BE49-F238E27FC236}">
                  <a16:creationId xmlns:a16="http://schemas.microsoft.com/office/drawing/2014/main" id="{00000000-0008-0000-0600-000007D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209550</xdr:colOff>
          <xdr:row>6</xdr:row>
          <xdr:rowOff>0</xdr:rowOff>
        </xdr:from>
        <xdr:to>
          <xdr:col>15</xdr:col>
          <xdr:colOff>514350</xdr:colOff>
          <xdr:row>7</xdr:row>
          <xdr:rowOff>85725</xdr:rowOff>
        </xdr:to>
        <xdr:sp macro="" textlink="">
          <xdr:nvSpPr>
            <xdr:cNvPr id="55304" name="Check Box 8" descr="Task 8" hidden="1">
              <a:extLst>
                <a:ext uri="{63B3BB69-23CF-44E3-9099-C40C66FF867C}">
                  <a14:compatExt spid="_x0000_s55304"/>
                </a:ext>
                <a:ext uri="{FF2B5EF4-FFF2-40B4-BE49-F238E27FC236}">
                  <a16:creationId xmlns:a16="http://schemas.microsoft.com/office/drawing/2014/main" id="{00000000-0008-0000-0600-000008D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209550</xdr:colOff>
          <xdr:row>6</xdr:row>
          <xdr:rowOff>0</xdr:rowOff>
        </xdr:from>
        <xdr:to>
          <xdr:col>16</xdr:col>
          <xdr:colOff>514350</xdr:colOff>
          <xdr:row>7</xdr:row>
          <xdr:rowOff>85725</xdr:rowOff>
        </xdr:to>
        <xdr:sp macro="" textlink="">
          <xdr:nvSpPr>
            <xdr:cNvPr id="55305" name="Check Box 9" descr="Task 9" hidden="1">
              <a:extLst>
                <a:ext uri="{63B3BB69-23CF-44E3-9099-C40C66FF867C}">
                  <a14:compatExt spid="_x0000_s55305"/>
                </a:ext>
                <a:ext uri="{FF2B5EF4-FFF2-40B4-BE49-F238E27FC236}">
                  <a16:creationId xmlns:a16="http://schemas.microsoft.com/office/drawing/2014/main" id="{00000000-0008-0000-0600-000009D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209550</xdr:colOff>
          <xdr:row>6</xdr:row>
          <xdr:rowOff>0</xdr:rowOff>
        </xdr:from>
        <xdr:to>
          <xdr:col>17</xdr:col>
          <xdr:colOff>514350</xdr:colOff>
          <xdr:row>7</xdr:row>
          <xdr:rowOff>85725</xdr:rowOff>
        </xdr:to>
        <xdr:sp macro="" textlink="">
          <xdr:nvSpPr>
            <xdr:cNvPr id="55306" name="Check Box 10" descr="Task 10" hidden="1">
              <a:extLst>
                <a:ext uri="{63B3BB69-23CF-44E3-9099-C40C66FF867C}">
                  <a14:compatExt spid="_x0000_s55306"/>
                </a:ext>
                <a:ext uri="{FF2B5EF4-FFF2-40B4-BE49-F238E27FC236}">
                  <a16:creationId xmlns:a16="http://schemas.microsoft.com/office/drawing/2014/main" id="{00000000-0008-0000-0600-00000AD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209550</xdr:colOff>
          <xdr:row>6</xdr:row>
          <xdr:rowOff>0</xdr:rowOff>
        </xdr:from>
        <xdr:to>
          <xdr:col>8</xdr:col>
          <xdr:colOff>514350</xdr:colOff>
          <xdr:row>7</xdr:row>
          <xdr:rowOff>85725</xdr:rowOff>
        </xdr:to>
        <xdr:sp macro="" textlink="">
          <xdr:nvSpPr>
            <xdr:cNvPr id="55332" name="Check Box 36" descr="Task 1" hidden="1">
              <a:extLst>
                <a:ext uri="{63B3BB69-23CF-44E3-9099-C40C66FF867C}">
                  <a14:compatExt spid="_x0000_s55332"/>
                </a:ext>
                <a:ext uri="{FF2B5EF4-FFF2-40B4-BE49-F238E27FC236}">
                  <a16:creationId xmlns:a16="http://schemas.microsoft.com/office/drawing/2014/main" id="{00000000-0008-0000-0600-000024D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oneCellAnchor>
    <xdr:from>
      <xdr:col>11</xdr:col>
      <xdr:colOff>0</xdr:colOff>
      <xdr:row>43</xdr:row>
      <xdr:rowOff>0</xdr:rowOff>
    </xdr:from>
    <xdr:ext cx="3291416" cy="2264834"/>
    <xdr:sp macro="" textlink="">
      <xdr:nvSpPr>
        <xdr:cNvPr id="3" name="TextBox 2">
          <a:extLst>
            <a:ext uri="{FF2B5EF4-FFF2-40B4-BE49-F238E27FC236}">
              <a16:creationId xmlns:a16="http://schemas.microsoft.com/office/drawing/2014/main" id="{6F3F78AB-CCE9-451B-8264-69311858DDA3}"/>
            </a:ext>
          </a:extLst>
        </xdr:cNvPr>
        <xdr:cNvSpPr txBox="1"/>
      </xdr:nvSpPr>
      <xdr:spPr>
        <a:xfrm>
          <a:off x="10953750" y="8636000"/>
          <a:ext cx="3291416" cy="2264834"/>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lang="en-US" sz="1100"/>
            <a:t>*For deep monitoring wells, the footage for the surface casing should use pay items 4-11 through 4-13 (depending on depth), and pay items 4-5 through 4-7 for the installation of the deep well.                                          *Example:  If you are installing a deep well to 50 feet with 40 feet of surface casing, you would have 40 feet under 4-11, and 50 feet under 4-6.                                   *Well installation items use the full footage of the 2-inch well and</a:t>
          </a:r>
          <a:r>
            <a:rPr lang="en-US" sz="1100" baseline="0"/>
            <a:t> surface casing.                                                 *Example: for the well above, you would have 50 feet for 5-2.a and 40 feet for 5-6.</a:t>
          </a:r>
          <a:endParaRPr lang="en-US" sz="1100"/>
        </a:p>
      </xdr:txBody>
    </xdr:sp>
    <xdr:clientData/>
  </xdr:oneCellAnchor>
</xdr:wsDr>
</file>

<file path=xl/drawings/drawing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8</xdr:col>
          <xdr:colOff>209550</xdr:colOff>
          <xdr:row>6</xdr:row>
          <xdr:rowOff>0</xdr:rowOff>
        </xdr:from>
        <xdr:to>
          <xdr:col>8</xdr:col>
          <xdr:colOff>514350</xdr:colOff>
          <xdr:row>7</xdr:row>
          <xdr:rowOff>85725</xdr:rowOff>
        </xdr:to>
        <xdr:sp macro="" textlink="">
          <xdr:nvSpPr>
            <xdr:cNvPr id="56321" name="Check Box 1" descr="Task 1" hidden="1">
              <a:extLst>
                <a:ext uri="{63B3BB69-23CF-44E3-9099-C40C66FF867C}">
                  <a14:compatExt spid="_x0000_s56321"/>
                </a:ext>
                <a:ext uri="{FF2B5EF4-FFF2-40B4-BE49-F238E27FC236}">
                  <a16:creationId xmlns:a16="http://schemas.microsoft.com/office/drawing/2014/main" id="{00000000-0008-0000-0700-000001D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209550</xdr:colOff>
          <xdr:row>6</xdr:row>
          <xdr:rowOff>0</xdr:rowOff>
        </xdr:from>
        <xdr:to>
          <xdr:col>9</xdr:col>
          <xdr:colOff>514350</xdr:colOff>
          <xdr:row>7</xdr:row>
          <xdr:rowOff>85725</xdr:rowOff>
        </xdr:to>
        <xdr:sp macro="" textlink="">
          <xdr:nvSpPr>
            <xdr:cNvPr id="56322" name="Check Box 2" descr="Task 2" hidden="1">
              <a:extLst>
                <a:ext uri="{63B3BB69-23CF-44E3-9099-C40C66FF867C}">
                  <a14:compatExt spid="_x0000_s56322"/>
                </a:ext>
                <a:ext uri="{FF2B5EF4-FFF2-40B4-BE49-F238E27FC236}">
                  <a16:creationId xmlns:a16="http://schemas.microsoft.com/office/drawing/2014/main" id="{00000000-0008-0000-0700-000002D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209550</xdr:colOff>
          <xdr:row>6</xdr:row>
          <xdr:rowOff>0</xdr:rowOff>
        </xdr:from>
        <xdr:to>
          <xdr:col>10</xdr:col>
          <xdr:colOff>514350</xdr:colOff>
          <xdr:row>7</xdr:row>
          <xdr:rowOff>85725</xdr:rowOff>
        </xdr:to>
        <xdr:sp macro="" textlink="">
          <xdr:nvSpPr>
            <xdr:cNvPr id="56323" name="Check Box 3" descr="Task 3" hidden="1">
              <a:extLst>
                <a:ext uri="{63B3BB69-23CF-44E3-9099-C40C66FF867C}">
                  <a14:compatExt spid="_x0000_s56323"/>
                </a:ext>
                <a:ext uri="{FF2B5EF4-FFF2-40B4-BE49-F238E27FC236}">
                  <a16:creationId xmlns:a16="http://schemas.microsoft.com/office/drawing/2014/main" id="{00000000-0008-0000-0700-000003D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209550</xdr:colOff>
          <xdr:row>6</xdr:row>
          <xdr:rowOff>0</xdr:rowOff>
        </xdr:from>
        <xdr:to>
          <xdr:col>11</xdr:col>
          <xdr:colOff>514350</xdr:colOff>
          <xdr:row>7</xdr:row>
          <xdr:rowOff>85725</xdr:rowOff>
        </xdr:to>
        <xdr:sp macro="" textlink="">
          <xdr:nvSpPr>
            <xdr:cNvPr id="56324" name="Check Box 4" descr="Task 4" hidden="1">
              <a:extLst>
                <a:ext uri="{63B3BB69-23CF-44E3-9099-C40C66FF867C}">
                  <a14:compatExt spid="_x0000_s56324"/>
                </a:ext>
                <a:ext uri="{FF2B5EF4-FFF2-40B4-BE49-F238E27FC236}">
                  <a16:creationId xmlns:a16="http://schemas.microsoft.com/office/drawing/2014/main" id="{00000000-0008-0000-0700-000004D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209550</xdr:colOff>
          <xdr:row>6</xdr:row>
          <xdr:rowOff>0</xdr:rowOff>
        </xdr:from>
        <xdr:to>
          <xdr:col>12</xdr:col>
          <xdr:colOff>514350</xdr:colOff>
          <xdr:row>7</xdr:row>
          <xdr:rowOff>85725</xdr:rowOff>
        </xdr:to>
        <xdr:sp macro="" textlink="">
          <xdr:nvSpPr>
            <xdr:cNvPr id="56325" name="Check Box 5" descr="Task 5" hidden="1">
              <a:extLst>
                <a:ext uri="{63B3BB69-23CF-44E3-9099-C40C66FF867C}">
                  <a14:compatExt spid="_x0000_s56325"/>
                </a:ext>
                <a:ext uri="{FF2B5EF4-FFF2-40B4-BE49-F238E27FC236}">
                  <a16:creationId xmlns:a16="http://schemas.microsoft.com/office/drawing/2014/main" id="{00000000-0008-0000-0700-000005D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209550</xdr:colOff>
          <xdr:row>6</xdr:row>
          <xdr:rowOff>0</xdr:rowOff>
        </xdr:from>
        <xdr:to>
          <xdr:col>13</xdr:col>
          <xdr:colOff>514350</xdr:colOff>
          <xdr:row>7</xdr:row>
          <xdr:rowOff>85725</xdr:rowOff>
        </xdr:to>
        <xdr:sp macro="" textlink="">
          <xdr:nvSpPr>
            <xdr:cNvPr id="56326" name="Check Box 6" descr="Task 6" hidden="1">
              <a:extLst>
                <a:ext uri="{63B3BB69-23CF-44E3-9099-C40C66FF867C}">
                  <a14:compatExt spid="_x0000_s56326"/>
                </a:ext>
                <a:ext uri="{FF2B5EF4-FFF2-40B4-BE49-F238E27FC236}">
                  <a16:creationId xmlns:a16="http://schemas.microsoft.com/office/drawing/2014/main" id="{00000000-0008-0000-0700-000006D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209550</xdr:colOff>
          <xdr:row>6</xdr:row>
          <xdr:rowOff>0</xdr:rowOff>
        </xdr:from>
        <xdr:to>
          <xdr:col>14</xdr:col>
          <xdr:colOff>514350</xdr:colOff>
          <xdr:row>7</xdr:row>
          <xdr:rowOff>85725</xdr:rowOff>
        </xdr:to>
        <xdr:sp macro="" textlink="">
          <xdr:nvSpPr>
            <xdr:cNvPr id="56327" name="Check Box 7" descr="Task 7" hidden="1">
              <a:extLst>
                <a:ext uri="{63B3BB69-23CF-44E3-9099-C40C66FF867C}">
                  <a14:compatExt spid="_x0000_s56327"/>
                </a:ext>
                <a:ext uri="{FF2B5EF4-FFF2-40B4-BE49-F238E27FC236}">
                  <a16:creationId xmlns:a16="http://schemas.microsoft.com/office/drawing/2014/main" id="{00000000-0008-0000-0700-000007D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209550</xdr:colOff>
          <xdr:row>6</xdr:row>
          <xdr:rowOff>0</xdr:rowOff>
        </xdr:from>
        <xdr:to>
          <xdr:col>15</xdr:col>
          <xdr:colOff>514350</xdr:colOff>
          <xdr:row>7</xdr:row>
          <xdr:rowOff>85725</xdr:rowOff>
        </xdr:to>
        <xdr:sp macro="" textlink="">
          <xdr:nvSpPr>
            <xdr:cNvPr id="56328" name="Check Box 8" descr="Task 8" hidden="1">
              <a:extLst>
                <a:ext uri="{63B3BB69-23CF-44E3-9099-C40C66FF867C}">
                  <a14:compatExt spid="_x0000_s56328"/>
                </a:ext>
                <a:ext uri="{FF2B5EF4-FFF2-40B4-BE49-F238E27FC236}">
                  <a16:creationId xmlns:a16="http://schemas.microsoft.com/office/drawing/2014/main" id="{00000000-0008-0000-0700-000008D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209550</xdr:colOff>
          <xdr:row>6</xdr:row>
          <xdr:rowOff>0</xdr:rowOff>
        </xdr:from>
        <xdr:to>
          <xdr:col>16</xdr:col>
          <xdr:colOff>514350</xdr:colOff>
          <xdr:row>7</xdr:row>
          <xdr:rowOff>85725</xdr:rowOff>
        </xdr:to>
        <xdr:sp macro="" textlink="">
          <xdr:nvSpPr>
            <xdr:cNvPr id="56329" name="Check Box 9" descr="Task 9" hidden="1">
              <a:extLst>
                <a:ext uri="{63B3BB69-23CF-44E3-9099-C40C66FF867C}">
                  <a14:compatExt spid="_x0000_s56329"/>
                </a:ext>
                <a:ext uri="{FF2B5EF4-FFF2-40B4-BE49-F238E27FC236}">
                  <a16:creationId xmlns:a16="http://schemas.microsoft.com/office/drawing/2014/main" id="{00000000-0008-0000-0700-000009D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209550</xdr:colOff>
          <xdr:row>6</xdr:row>
          <xdr:rowOff>0</xdr:rowOff>
        </xdr:from>
        <xdr:to>
          <xdr:col>17</xdr:col>
          <xdr:colOff>514350</xdr:colOff>
          <xdr:row>7</xdr:row>
          <xdr:rowOff>85725</xdr:rowOff>
        </xdr:to>
        <xdr:sp macro="" textlink="">
          <xdr:nvSpPr>
            <xdr:cNvPr id="56330" name="Check Box 10" descr="Task 10" hidden="1">
              <a:extLst>
                <a:ext uri="{63B3BB69-23CF-44E3-9099-C40C66FF867C}">
                  <a14:compatExt spid="_x0000_s56330"/>
                </a:ext>
                <a:ext uri="{FF2B5EF4-FFF2-40B4-BE49-F238E27FC236}">
                  <a16:creationId xmlns:a16="http://schemas.microsoft.com/office/drawing/2014/main" id="{00000000-0008-0000-0700-00000AD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209550</xdr:colOff>
          <xdr:row>6</xdr:row>
          <xdr:rowOff>0</xdr:rowOff>
        </xdr:from>
        <xdr:to>
          <xdr:col>8</xdr:col>
          <xdr:colOff>514350</xdr:colOff>
          <xdr:row>7</xdr:row>
          <xdr:rowOff>85725</xdr:rowOff>
        </xdr:to>
        <xdr:sp macro="" textlink="">
          <xdr:nvSpPr>
            <xdr:cNvPr id="56342" name="Check Box 22" descr="Task 1" hidden="1">
              <a:extLst>
                <a:ext uri="{63B3BB69-23CF-44E3-9099-C40C66FF867C}">
                  <a14:compatExt spid="_x0000_s56342"/>
                </a:ext>
                <a:ext uri="{FF2B5EF4-FFF2-40B4-BE49-F238E27FC236}">
                  <a16:creationId xmlns:a16="http://schemas.microsoft.com/office/drawing/2014/main" id="{00000000-0008-0000-0700-000016D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8</xdr:col>
          <xdr:colOff>209550</xdr:colOff>
          <xdr:row>6</xdr:row>
          <xdr:rowOff>0</xdr:rowOff>
        </xdr:from>
        <xdr:to>
          <xdr:col>8</xdr:col>
          <xdr:colOff>514350</xdr:colOff>
          <xdr:row>7</xdr:row>
          <xdr:rowOff>85725</xdr:rowOff>
        </xdr:to>
        <xdr:sp macro="" textlink="">
          <xdr:nvSpPr>
            <xdr:cNvPr id="57345" name="Check Box 1" descr="Task 1" hidden="1">
              <a:extLst>
                <a:ext uri="{63B3BB69-23CF-44E3-9099-C40C66FF867C}">
                  <a14:compatExt spid="_x0000_s57345"/>
                </a:ext>
                <a:ext uri="{FF2B5EF4-FFF2-40B4-BE49-F238E27FC236}">
                  <a16:creationId xmlns:a16="http://schemas.microsoft.com/office/drawing/2014/main" id="{00000000-0008-0000-0800-000001E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209550</xdr:colOff>
          <xdr:row>6</xdr:row>
          <xdr:rowOff>0</xdr:rowOff>
        </xdr:from>
        <xdr:to>
          <xdr:col>9</xdr:col>
          <xdr:colOff>514350</xdr:colOff>
          <xdr:row>7</xdr:row>
          <xdr:rowOff>85725</xdr:rowOff>
        </xdr:to>
        <xdr:sp macro="" textlink="">
          <xdr:nvSpPr>
            <xdr:cNvPr id="57346" name="Check Box 2" descr="Task 2" hidden="1">
              <a:extLst>
                <a:ext uri="{63B3BB69-23CF-44E3-9099-C40C66FF867C}">
                  <a14:compatExt spid="_x0000_s57346"/>
                </a:ext>
                <a:ext uri="{FF2B5EF4-FFF2-40B4-BE49-F238E27FC236}">
                  <a16:creationId xmlns:a16="http://schemas.microsoft.com/office/drawing/2014/main" id="{00000000-0008-0000-0800-000002E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209550</xdr:colOff>
          <xdr:row>6</xdr:row>
          <xdr:rowOff>0</xdr:rowOff>
        </xdr:from>
        <xdr:to>
          <xdr:col>10</xdr:col>
          <xdr:colOff>514350</xdr:colOff>
          <xdr:row>7</xdr:row>
          <xdr:rowOff>85725</xdr:rowOff>
        </xdr:to>
        <xdr:sp macro="" textlink="">
          <xdr:nvSpPr>
            <xdr:cNvPr id="57347" name="Check Box 3" descr="Task 3" hidden="1">
              <a:extLst>
                <a:ext uri="{63B3BB69-23CF-44E3-9099-C40C66FF867C}">
                  <a14:compatExt spid="_x0000_s57347"/>
                </a:ext>
                <a:ext uri="{FF2B5EF4-FFF2-40B4-BE49-F238E27FC236}">
                  <a16:creationId xmlns:a16="http://schemas.microsoft.com/office/drawing/2014/main" id="{00000000-0008-0000-0800-000003E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209550</xdr:colOff>
          <xdr:row>6</xdr:row>
          <xdr:rowOff>0</xdr:rowOff>
        </xdr:from>
        <xdr:to>
          <xdr:col>11</xdr:col>
          <xdr:colOff>514350</xdr:colOff>
          <xdr:row>7</xdr:row>
          <xdr:rowOff>85725</xdr:rowOff>
        </xdr:to>
        <xdr:sp macro="" textlink="">
          <xdr:nvSpPr>
            <xdr:cNvPr id="57348" name="Check Box 4" descr="Task 4" hidden="1">
              <a:extLst>
                <a:ext uri="{63B3BB69-23CF-44E3-9099-C40C66FF867C}">
                  <a14:compatExt spid="_x0000_s57348"/>
                </a:ext>
                <a:ext uri="{FF2B5EF4-FFF2-40B4-BE49-F238E27FC236}">
                  <a16:creationId xmlns:a16="http://schemas.microsoft.com/office/drawing/2014/main" id="{00000000-0008-0000-0800-000004E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209550</xdr:colOff>
          <xdr:row>6</xdr:row>
          <xdr:rowOff>0</xdr:rowOff>
        </xdr:from>
        <xdr:to>
          <xdr:col>12</xdr:col>
          <xdr:colOff>514350</xdr:colOff>
          <xdr:row>7</xdr:row>
          <xdr:rowOff>85725</xdr:rowOff>
        </xdr:to>
        <xdr:sp macro="" textlink="">
          <xdr:nvSpPr>
            <xdr:cNvPr id="57349" name="Check Box 5" descr="Task 5" hidden="1">
              <a:extLst>
                <a:ext uri="{63B3BB69-23CF-44E3-9099-C40C66FF867C}">
                  <a14:compatExt spid="_x0000_s57349"/>
                </a:ext>
                <a:ext uri="{FF2B5EF4-FFF2-40B4-BE49-F238E27FC236}">
                  <a16:creationId xmlns:a16="http://schemas.microsoft.com/office/drawing/2014/main" id="{00000000-0008-0000-0800-000005E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209550</xdr:colOff>
          <xdr:row>6</xdr:row>
          <xdr:rowOff>0</xdr:rowOff>
        </xdr:from>
        <xdr:to>
          <xdr:col>13</xdr:col>
          <xdr:colOff>514350</xdr:colOff>
          <xdr:row>7</xdr:row>
          <xdr:rowOff>85725</xdr:rowOff>
        </xdr:to>
        <xdr:sp macro="" textlink="">
          <xdr:nvSpPr>
            <xdr:cNvPr id="57350" name="Check Box 6" descr="Task 6" hidden="1">
              <a:extLst>
                <a:ext uri="{63B3BB69-23CF-44E3-9099-C40C66FF867C}">
                  <a14:compatExt spid="_x0000_s57350"/>
                </a:ext>
                <a:ext uri="{FF2B5EF4-FFF2-40B4-BE49-F238E27FC236}">
                  <a16:creationId xmlns:a16="http://schemas.microsoft.com/office/drawing/2014/main" id="{00000000-0008-0000-0800-000006E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209550</xdr:colOff>
          <xdr:row>6</xdr:row>
          <xdr:rowOff>0</xdr:rowOff>
        </xdr:from>
        <xdr:to>
          <xdr:col>14</xdr:col>
          <xdr:colOff>514350</xdr:colOff>
          <xdr:row>7</xdr:row>
          <xdr:rowOff>85725</xdr:rowOff>
        </xdr:to>
        <xdr:sp macro="" textlink="">
          <xdr:nvSpPr>
            <xdr:cNvPr id="57351" name="Check Box 7" descr="Task 7" hidden="1">
              <a:extLst>
                <a:ext uri="{63B3BB69-23CF-44E3-9099-C40C66FF867C}">
                  <a14:compatExt spid="_x0000_s57351"/>
                </a:ext>
                <a:ext uri="{FF2B5EF4-FFF2-40B4-BE49-F238E27FC236}">
                  <a16:creationId xmlns:a16="http://schemas.microsoft.com/office/drawing/2014/main" id="{00000000-0008-0000-0800-000007E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209550</xdr:colOff>
          <xdr:row>6</xdr:row>
          <xdr:rowOff>0</xdr:rowOff>
        </xdr:from>
        <xdr:to>
          <xdr:col>15</xdr:col>
          <xdr:colOff>514350</xdr:colOff>
          <xdr:row>7</xdr:row>
          <xdr:rowOff>85725</xdr:rowOff>
        </xdr:to>
        <xdr:sp macro="" textlink="">
          <xdr:nvSpPr>
            <xdr:cNvPr id="57352" name="Check Box 8" descr="Task 8" hidden="1">
              <a:extLst>
                <a:ext uri="{63B3BB69-23CF-44E3-9099-C40C66FF867C}">
                  <a14:compatExt spid="_x0000_s57352"/>
                </a:ext>
                <a:ext uri="{FF2B5EF4-FFF2-40B4-BE49-F238E27FC236}">
                  <a16:creationId xmlns:a16="http://schemas.microsoft.com/office/drawing/2014/main" id="{00000000-0008-0000-0800-000008E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209550</xdr:colOff>
          <xdr:row>6</xdr:row>
          <xdr:rowOff>0</xdr:rowOff>
        </xdr:from>
        <xdr:to>
          <xdr:col>16</xdr:col>
          <xdr:colOff>514350</xdr:colOff>
          <xdr:row>7</xdr:row>
          <xdr:rowOff>85725</xdr:rowOff>
        </xdr:to>
        <xdr:sp macro="" textlink="">
          <xdr:nvSpPr>
            <xdr:cNvPr id="57353" name="Check Box 9" descr="Task 9" hidden="1">
              <a:extLst>
                <a:ext uri="{63B3BB69-23CF-44E3-9099-C40C66FF867C}">
                  <a14:compatExt spid="_x0000_s57353"/>
                </a:ext>
                <a:ext uri="{FF2B5EF4-FFF2-40B4-BE49-F238E27FC236}">
                  <a16:creationId xmlns:a16="http://schemas.microsoft.com/office/drawing/2014/main" id="{00000000-0008-0000-0800-000009E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209550</xdr:colOff>
          <xdr:row>6</xdr:row>
          <xdr:rowOff>0</xdr:rowOff>
        </xdr:from>
        <xdr:to>
          <xdr:col>17</xdr:col>
          <xdr:colOff>514350</xdr:colOff>
          <xdr:row>7</xdr:row>
          <xdr:rowOff>85725</xdr:rowOff>
        </xdr:to>
        <xdr:sp macro="" textlink="">
          <xdr:nvSpPr>
            <xdr:cNvPr id="57354" name="Check Box 10" descr="Task 10" hidden="1">
              <a:extLst>
                <a:ext uri="{63B3BB69-23CF-44E3-9099-C40C66FF867C}">
                  <a14:compatExt spid="_x0000_s57354"/>
                </a:ext>
                <a:ext uri="{FF2B5EF4-FFF2-40B4-BE49-F238E27FC236}">
                  <a16:creationId xmlns:a16="http://schemas.microsoft.com/office/drawing/2014/main" id="{00000000-0008-0000-0800-00000AE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209550</xdr:colOff>
          <xdr:row>6</xdr:row>
          <xdr:rowOff>0</xdr:rowOff>
        </xdr:from>
        <xdr:to>
          <xdr:col>8</xdr:col>
          <xdr:colOff>514350</xdr:colOff>
          <xdr:row>7</xdr:row>
          <xdr:rowOff>85725</xdr:rowOff>
        </xdr:to>
        <xdr:sp macro="" textlink="">
          <xdr:nvSpPr>
            <xdr:cNvPr id="57366" name="Check Box 22" descr="Task 1" hidden="1">
              <a:extLst>
                <a:ext uri="{63B3BB69-23CF-44E3-9099-C40C66FF867C}">
                  <a14:compatExt spid="_x0000_s57366"/>
                </a:ext>
                <a:ext uri="{FF2B5EF4-FFF2-40B4-BE49-F238E27FC236}">
                  <a16:creationId xmlns:a16="http://schemas.microsoft.com/office/drawing/2014/main" id="{00000000-0008-0000-0800-000016E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8.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8</xdr:col>
          <xdr:colOff>209550</xdr:colOff>
          <xdr:row>6</xdr:row>
          <xdr:rowOff>0</xdr:rowOff>
        </xdr:from>
        <xdr:to>
          <xdr:col>8</xdr:col>
          <xdr:colOff>514350</xdr:colOff>
          <xdr:row>7</xdr:row>
          <xdr:rowOff>85725</xdr:rowOff>
        </xdr:to>
        <xdr:sp macro="" textlink="">
          <xdr:nvSpPr>
            <xdr:cNvPr id="58369" name="Check Box 1" descr="Task 1" hidden="1">
              <a:extLst>
                <a:ext uri="{63B3BB69-23CF-44E3-9099-C40C66FF867C}">
                  <a14:compatExt spid="_x0000_s58369"/>
                </a:ext>
                <a:ext uri="{FF2B5EF4-FFF2-40B4-BE49-F238E27FC236}">
                  <a16:creationId xmlns:a16="http://schemas.microsoft.com/office/drawing/2014/main" id="{00000000-0008-0000-0900-000001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209550</xdr:colOff>
          <xdr:row>6</xdr:row>
          <xdr:rowOff>0</xdr:rowOff>
        </xdr:from>
        <xdr:to>
          <xdr:col>9</xdr:col>
          <xdr:colOff>514350</xdr:colOff>
          <xdr:row>7</xdr:row>
          <xdr:rowOff>85725</xdr:rowOff>
        </xdr:to>
        <xdr:sp macro="" textlink="">
          <xdr:nvSpPr>
            <xdr:cNvPr id="58370" name="Check Box 2" descr="Task 2" hidden="1">
              <a:extLst>
                <a:ext uri="{63B3BB69-23CF-44E3-9099-C40C66FF867C}">
                  <a14:compatExt spid="_x0000_s58370"/>
                </a:ext>
                <a:ext uri="{FF2B5EF4-FFF2-40B4-BE49-F238E27FC236}">
                  <a16:creationId xmlns:a16="http://schemas.microsoft.com/office/drawing/2014/main" id="{00000000-0008-0000-0900-000002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209550</xdr:colOff>
          <xdr:row>6</xdr:row>
          <xdr:rowOff>0</xdr:rowOff>
        </xdr:from>
        <xdr:to>
          <xdr:col>10</xdr:col>
          <xdr:colOff>514350</xdr:colOff>
          <xdr:row>7</xdr:row>
          <xdr:rowOff>85725</xdr:rowOff>
        </xdr:to>
        <xdr:sp macro="" textlink="">
          <xdr:nvSpPr>
            <xdr:cNvPr id="58371" name="Check Box 3" descr="Task 3" hidden="1">
              <a:extLst>
                <a:ext uri="{63B3BB69-23CF-44E3-9099-C40C66FF867C}">
                  <a14:compatExt spid="_x0000_s58371"/>
                </a:ext>
                <a:ext uri="{FF2B5EF4-FFF2-40B4-BE49-F238E27FC236}">
                  <a16:creationId xmlns:a16="http://schemas.microsoft.com/office/drawing/2014/main" id="{00000000-0008-0000-0900-000003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209550</xdr:colOff>
          <xdr:row>6</xdr:row>
          <xdr:rowOff>0</xdr:rowOff>
        </xdr:from>
        <xdr:to>
          <xdr:col>11</xdr:col>
          <xdr:colOff>514350</xdr:colOff>
          <xdr:row>7</xdr:row>
          <xdr:rowOff>85725</xdr:rowOff>
        </xdr:to>
        <xdr:sp macro="" textlink="">
          <xdr:nvSpPr>
            <xdr:cNvPr id="58372" name="Check Box 4" descr="Task 4" hidden="1">
              <a:extLst>
                <a:ext uri="{63B3BB69-23CF-44E3-9099-C40C66FF867C}">
                  <a14:compatExt spid="_x0000_s58372"/>
                </a:ext>
                <a:ext uri="{FF2B5EF4-FFF2-40B4-BE49-F238E27FC236}">
                  <a16:creationId xmlns:a16="http://schemas.microsoft.com/office/drawing/2014/main" id="{00000000-0008-0000-0900-000004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209550</xdr:colOff>
          <xdr:row>6</xdr:row>
          <xdr:rowOff>0</xdr:rowOff>
        </xdr:from>
        <xdr:to>
          <xdr:col>12</xdr:col>
          <xdr:colOff>514350</xdr:colOff>
          <xdr:row>7</xdr:row>
          <xdr:rowOff>85725</xdr:rowOff>
        </xdr:to>
        <xdr:sp macro="" textlink="">
          <xdr:nvSpPr>
            <xdr:cNvPr id="58373" name="Check Box 5" descr="Task 5" hidden="1">
              <a:extLst>
                <a:ext uri="{63B3BB69-23CF-44E3-9099-C40C66FF867C}">
                  <a14:compatExt spid="_x0000_s58373"/>
                </a:ext>
                <a:ext uri="{FF2B5EF4-FFF2-40B4-BE49-F238E27FC236}">
                  <a16:creationId xmlns:a16="http://schemas.microsoft.com/office/drawing/2014/main" id="{00000000-0008-0000-0900-000005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209550</xdr:colOff>
          <xdr:row>6</xdr:row>
          <xdr:rowOff>0</xdr:rowOff>
        </xdr:from>
        <xdr:to>
          <xdr:col>13</xdr:col>
          <xdr:colOff>514350</xdr:colOff>
          <xdr:row>7</xdr:row>
          <xdr:rowOff>85725</xdr:rowOff>
        </xdr:to>
        <xdr:sp macro="" textlink="">
          <xdr:nvSpPr>
            <xdr:cNvPr id="58374" name="Check Box 6" descr="Task 6" hidden="1">
              <a:extLst>
                <a:ext uri="{63B3BB69-23CF-44E3-9099-C40C66FF867C}">
                  <a14:compatExt spid="_x0000_s58374"/>
                </a:ext>
                <a:ext uri="{FF2B5EF4-FFF2-40B4-BE49-F238E27FC236}">
                  <a16:creationId xmlns:a16="http://schemas.microsoft.com/office/drawing/2014/main" id="{00000000-0008-0000-0900-000006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209550</xdr:colOff>
          <xdr:row>6</xdr:row>
          <xdr:rowOff>0</xdr:rowOff>
        </xdr:from>
        <xdr:to>
          <xdr:col>14</xdr:col>
          <xdr:colOff>514350</xdr:colOff>
          <xdr:row>7</xdr:row>
          <xdr:rowOff>85725</xdr:rowOff>
        </xdr:to>
        <xdr:sp macro="" textlink="">
          <xdr:nvSpPr>
            <xdr:cNvPr id="58375" name="Check Box 7" descr="Task 7" hidden="1">
              <a:extLst>
                <a:ext uri="{63B3BB69-23CF-44E3-9099-C40C66FF867C}">
                  <a14:compatExt spid="_x0000_s58375"/>
                </a:ext>
                <a:ext uri="{FF2B5EF4-FFF2-40B4-BE49-F238E27FC236}">
                  <a16:creationId xmlns:a16="http://schemas.microsoft.com/office/drawing/2014/main" id="{00000000-0008-0000-0900-000007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209550</xdr:colOff>
          <xdr:row>6</xdr:row>
          <xdr:rowOff>0</xdr:rowOff>
        </xdr:from>
        <xdr:to>
          <xdr:col>15</xdr:col>
          <xdr:colOff>514350</xdr:colOff>
          <xdr:row>7</xdr:row>
          <xdr:rowOff>85725</xdr:rowOff>
        </xdr:to>
        <xdr:sp macro="" textlink="">
          <xdr:nvSpPr>
            <xdr:cNvPr id="58376" name="Check Box 8" descr="Task 8" hidden="1">
              <a:extLst>
                <a:ext uri="{63B3BB69-23CF-44E3-9099-C40C66FF867C}">
                  <a14:compatExt spid="_x0000_s58376"/>
                </a:ext>
                <a:ext uri="{FF2B5EF4-FFF2-40B4-BE49-F238E27FC236}">
                  <a16:creationId xmlns:a16="http://schemas.microsoft.com/office/drawing/2014/main" id="{00000000-0008-0000-0900-000008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209550</xdr:colOff>
          <xdr:row>6</xdr:row>
          <xdr:rowOff>0</xdr:rowOff>
        </xdr:from>
        <xdr:to>
          <xdr:col>16</xdr:col>
          <xdr:colOff>514350</xdr:colOff>
          <xdr:row>7</xdr:row>
          <xdr:rowOff>85725</xdr:rowOff>
        </xdr:to>
        <xdr:sp macro="" textlink="">
          <xdr:nvSpPr>
            <xdr:cNvPr id="58377" name="Check Box 9" descr="Task 9" hidden="1">
              <a:extLst>
                <a:ext uri="{63B3BB69-23CF-44E3-9099-C40C66FF867C}">
                  <a14:compatExt spid="_x0000_s58377"/>
                </a:ext>
                <a:ext uri="{FF2B5EF4-FFF2-40B4-BE49-F238E27FC236}">
                  <a16:creationId xmlns:a16="http://schemas.microsoft.com/office/drawing/2014/main" id="{00000000-0008-0000-0900-000009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209550</xdr:colOff>
          <xdr:row>6</xdr:row>
          <xdr:rowOff>0</xdr:rowOff>
        </xdr:from>
        <xdr:to>
          <xdr:col>17</xdr:col>
          <xdr:colOff>514350</xdr:colOff>
          <xdr:row>7</xdr:row>
          <xdr:rowOff>85725</xdr:rowOff>
        </xdr:to>
        <xdr:sp macro="" textlink="">
          <xdr:nvSpPr>
            <xdr:cNvPr id="58378" name="Check Box 10" descr="Task 10" hidden="1">
              <a:extLst>
                <a:ext uri="{63B3BB69-23CF-44E3-9099-C40C66FF867C}">
                  <a14:compatExt spid="_x0000_s58378"/>
                </a:ext>
                <a:ext uri="{FF2B5EF4-FFF2-40B4-BE49-F238E27FC236}">
                  <a16:creationId xmlns:a16="http://schemas.microsoft.com/office/drawing/2014/main" id="{00000000-0008-0000-0900-00000A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209550</xdr:colOff>
          <xdr:row>6</xdr:row>
          <xdr:rowOff>0</xdr:rowOff>
        </xdr:from>
        <xdr:to>
          <xdr:col>8</xdr:col>
          <xdr:colOff>514350</xdr:colOff>
          <xdr:row>7</xdr:row>
          <xdr:rowOff>85725</xdr:rowOff>
        </xdr:to>
        <xdr:sp macro="" textlink="">
          <xdr:nvSpPr>
            <xdr:cNvPr id="58390" name="Check Box 22" descr="Task 1" hidden="1">
              <a:extLst>
                <a:ext uri="{63B3BB69-23CF-44E3-9099-C40C66FF867C}">
                  <a14:compatExt spid="_x0000_s58390"/>
                </a:ext>
                <a:ext uri="{FF2B5EF4-FFF2-40B4-BE49-F238E27FC236}">
                  <a16:creationId xmlns:a16="http://schemas.microsoft.com/office/drawing/2014/main" id="{00000000-0008-0000-0900-000016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9.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8</xdr:col>
          <xdr:colOff>209550</xdr:colOff>
          <xdr:row>6</xdr:row>
          <xdr:rowOff>0</xdr:rowOff>
        </xdr:from>
        <xdr:to>
          <xdr:col>8</xdr:col>
          <xdr:colOff>514350</xdr:colOff>
          <xdr:row>7</xdr:row>
          <xdr:rowOff>85725</xdr:rowOff>
        </xdr:to>
        <xdr:sp macro="" textlink="">
          <xdr:nvSpPr>
            <xdr:cNvPr id="59393" name="Check Box 1" descr="Task 1" hidden="1">
              <a:extLst>
                <a:ext uri="{63B3BB69-23CF-44E3-9099-C40C66FF867C}">
                  <a14:compatExt spid="_x0000_s59393"/>
                </a:ext>
                <a:ext uri="{FF2B5EF4-FFF2-40B4-BE49-F238E27FC236}">
                  <a16:creationId xmlns:a16="http://schemas.microsoft.com/office/drawing/2014/main" id="{00000000-0008-0000-0A00-000001E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209550</xdr:colOff>
          <xdr:row>6</xdr:row>
          <xdr:rowOff>0</xdr:rowOff>
        </xdr:from>
        <xdr:to>
          <xdr:col>9</xdr:col>
          <xdr:colOff>514350</xdr:colOff>
          <xdr:row>7</xdr:row>
          <xdr:rowOff>85725</xdr:rowOff>
        </xdr:to>
        <xdr:sp macro="" textlink="">
          <xdr:nvSpPr>
            <xdr:cNvPr id="59394" name="Check Box 2" descr="Task 2" hidden="1">
              <a:extLst>
                <a:ext uri="{63B3BB69-23CF-44E3-9099-C40C66FF867C}">
                  <a14:compatExt spid="_x0000_s59394"/>
                </a:ext>
                <a:ext uri="{FF2B5EF4-FFF2-40B4-BE49-F238E27FC236}">
                  <a16:creationId xmlns:a16="http://schemas.microsoft.com/office/drawing/2014/main" id="{00000000-0008-0000-0A00-000002E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209550</xdr:colOff>
          <xdr:row>6</xdr:row>
          <xdr:rowOff>0</xdr:rowOff>
        </xdr:from>
        <xdr:to>
          <xdr:col>10</xdr:col>
          <xdr:colOff>514350</xdr:colOff>
          <xdr:row>7</xdr:row>
          <xdr:rowOff>85725</xdr:rowOff>
        </xdr:to>
        <xdr:sp macro="" textlink="">
          <xdr:nvSpPr>
            <xdr:cNvPr id="59395" name="Check Box 3" descr="Task 3" hidden="1">
              <a:extLst>
                <a:ext uri="{63B3BB69-23CF-44E3-9099-C40C66FF867C}">
                  <a14:compatExt spid="_x0000_s59395"/>
                </a:ext>
                <a:ext uri="{FF2B5EF4-FFF2-40B4-BE49-F238E27FC236}">
                  <a16:creationId xmlns:a16="http://schemas.microsoft.com/office/drawing/2014/main" id="{00000000-0008-0000-0A00-000003E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209550</xdr:colOff>
          <xdr:row>6</xdr:row>
          <xdr:rowOff>0</xdr:rowOff>
        </xdr:from>
        <xdr:to>
          <xdr:col>11</xdr:col>
          <xdr:colOff>514350</xdr:colOff>
          <xdr:row>7</xdr:row>
          <xdr:rowOff>85725</xdr:rowOff>
        </xdr:to>
        <xdr:sp macro="" textlink="">
          <xdr:nvSpPr>
            <xdr:cNvPr id="59396" name="Check Box 4" descr="Task 4" hidden="1">
              <a:extLst>
                <a:ext uri="{63B3BB69-23CF-44E3-9099-C40C66FF867C}">
                  <a14:compatExt spid="_x0000_s59396"/>
                </a:ext>
                <a:ext uri="{FF2B5EF4-FFF2-40B4-BE49-F238E27FC236}">
                  <a16:creationId xmlns:a16="http://schemas.microsoft.com/office/drawing/2014/main" id="{00000000-0008-0000-0A00-000004E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209550</xdr:colOff>
          <xdr:row>6</xdr:row>
          <xdr:rowOff>0</xdr:rowOff>
        </xdr:from>
        <xdr:to>
          <xdr:col>12</xdr:col>
          <xdr:colOff>514350</xdr:colOff>
          <xdr:row>7</xdr:row>
          <xdr:rowOff>85725</xdr:rowOff>
        </xdr:to>
        <xdr:sp macro="" textlink="">
          <xdr:nvSpPr>
            <xdr:cNvPr id="59397" name="Check Box 5" descr="Task 5" hidden="1">
              <a:extLst>
                <a:ext uri="{63B3BB69-23CF-44E3-9099-C40C66FF867C}">
                  <a14:compatExt spid="_x0000_s59397"/>
                </a:ext>
                <a:ext uri="{FF2B5EF4-FFF2-40B4-BE49-F238E27FC236}">
                  <a16:creationId xmlns:a16="http://schemas.microsoft.com/office/drawing/2014/main" id="{00000000-0008-0000-0A00-000005E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209550</xdr:colOff>
          <xdr:row>6</xdr:row>
          <xdr:rowOff>0</xdr:rowOff>
        </xdr:from>
        <xdr:to>
          <xdr:col>13</xdr:col>
          <xdr:colOff>514350</xdr:colOff>
          <xdr:row>7</xdr:row>
          <xdr:rowOff>85725</xdr:rowOff>
        </xdr:to>
        <xdr:sp macro="" textlink="">
          <xdr:nvSpPr>
            <xdr:cNvPr id="59398" name="Check Box 6" descr="Task 6" hidden="1">
              <a:extLst>
                <a:ext uri="{63B3BB69-23CF-44E3-9099-C40C66FF867C}">
                  <a14:compatExt spid="_x0000_s59398"/>
                </a:ext>
                <a:ext uri="{FF2B5EF4-FFF2-40B4-BE49-F238E27FC236}">
                  <a16:creationId xmlns:a16="http://schemas.microsoft.com/office/drawing/2014/main" id="{00000000-0008-0000-0A00-000006E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209550</xdr:colOff>
          <xdr:row>6</xdr:row>
          <xdr:rowOff>0</xdr:rowOff>
        </xdr:from>
        <xdr:to>
          <xdr:col>14</xdr:col>
          <xdr:colOff>514350</xdr:colOff>
          <xdr:row>7</xdr:row>
          <xdr:rowOff>85725</xdr:rowOff>
        </xdr:to>
        <xdr:sp macro="" textlink="">
          <xdr:nvSpPr>
            <xdr:cNvPr id="59399" name="Check Box 7" descr="Task 7" hidden="1">
              <a:extLst>
                <a:ext uri="{63B3BB69-23CF-44E3-9099-C40C66FF867C}">
                  <a14:compatExt spid="_x0000_s59399"/>
                </a:ext>
                <a:ext uri="{FF2B5EF4-FFF2-40B4-BE49-F238E27FC236}">
                  <a16:creationId xmlns:a16="http://schemas.microsoft.com/office/drawing/2014/main" id="{00000000-0008-0000-0A00-000007E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209550</xdr:colOff>
          <xdr:row>6</xdr:row>
          <xdr:rowOff>0</xdr:rowOff>
        </xdr:from>
        <xdr:to>
          <xdr:col>15</xdr:col>
          <xdr:colOff>514350</xdr:colOff>
          <xdr:row>7</xdr:row>
          <xdr:rowOff>85725</xdr:rowOff>
        </xdr:to>
        <xdr:sp macro="" textlink="">
          <xdr:nvSpPr>
            <xdr:cNvPr id="59400" name="Check Box 8" descr="Task 8" hidden="1">
              <a:extLst>
                <a:ext uri="{63B3BB69-23CF-44E3-9099-C40C66FF867C}">
                  <a14:compatExt spid="_x0000_s59400"/>
                </a:ext>
                <a:ext uri="{FF2B5EF4-FFF2-40B4-BE49-F238E27FC236}">
                  <a16:creationId xmlns:a16="http://schemas.microsoft.com/office/drawing/2014/main" id="{00000000-0008-0000-0A00-000008E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209550</xdr:colOff>
          <xdr:row>6</xdr:row>
          <xdr:rowOff>0</xdr:rowOff>
        </xdr:from>
        <xdr:to>
          <xdr:col>16</xdr:col>
          <xdr:colOff>514350</xdr:colOff>
          <xdr:row>7</xdr:row>
          <xdr:rowOff>85725</xdr:rowOff>
        </xdr:to>
        <xdr:sp macro="" textlink="">
          <xdr:nvSpPr>
            <xdr:cNvPr id="59401" name="Check Box 9" descr="Task 9" hidden="1">
              <a:extLst>
                <a:ext uri="{63B3BB69-23CF-44E3-9099-C40C66FF867C}">
                  <a14:compatExt spid="_x0000_s59401"/>
                </a:ext>
                <a:ext uri="{FF2B5EF4-FFF2-40B4-BE49-F238E27FC236}">
                  <a16:creationId xmlns:a16="http://schemas.microsoft.com/office/drawing/2014/main" id="{00000000-0008-0000-0A00-000009E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209550</xdr:colOff>
          <xdr:row>6</xdr:row>
          <xdr:rowOff>0</xdr:rowOff>
        </xdr:from>
        <xdr:to>
          <xdr:col>17</xdr:col>
          <xdr:colOff>514350</xdr:colOff>
          <xdr:row>7</xdr:row>
          <xdr:rowOff>85725</xdr:rowOff>
        </xdr:to>
        <xdr:sp macro="" textlink="">
          <xdr:nvSpPr>
            <xdr:cNvPr id="59402" name="Check Box 10" descr="Task 10" hidden="1">
              <a:extLst>
                <a:ext uri="{63B3BB69-23CF-44E3-9099-C40C66FF867C}">
                  <a14:compatExt spid="_x0000_s59402"/>
                </a:ext>
                <a:ext uri="{FF2B5EF4-FFF2-40B4-BE49-F238E27FC236}">
                  <a16:creationId xmlns:a16="http://schemas.microsoft.com/office/drawing/2014/main" id="{00000000-0008-0000-0A00-00000AE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209550</xdr:colOff>
          <xdr:row>6</xdr:row>
          <xdr:rowOff>0</xdr:rowOff>
        </xdr:from>
        <xdr:to>
          <xdr:col>8</xdr:col>
          <xdr:colOff>514350</xdr:colOff>
          <xdr:row>7</xdr:row>
          <xdr:rowOff>85725</xdr:rowOff>
        </xdr:to>
        <xdr:sp macro="" textlink="">
          <xdr:nvSpPr>
            <xdr:cNvPr id="59414" name="Check Box 22" descr="Task 1" hidden="1">
              <a:extLst>
                <a:ext uri="{63B3BB69-23CF-44E3-9099-C40C66FF867C}">
                  <a14:compatExt spid="_x0000_s59414"/>
                </a:ext>
                <a:ext uri="{FF2B5EF4-FFF2-40B4-BE49-F238E27FC236}">
                  <a16:creationId xmlns:a16="http://schemas.microsoft.com/office/drawing/2014/main" id="{00000000-0008-0000-0A00-000016E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externalLinks/_rels/externalLink1.xml.rels><?xml version="1.0" encoding="UTF-8" standalone="yes"?>
<Relationships xmlns="http://schemas.openxmlformats.org/package/2006/relationships"><Relationship Id="rId3" Type="http://schemas.openxmlformats.org/officeDocument/2006/relationships/externalLinkPath" Target="../../christopher_j_bayliss_floridadep_gov/Documents/Desktop/Copy%20of%20Unlocked%20SOW%20Units%20SPI.xlsm" TargetMode="External"/><Relationship Id="rId2" Type="http://schemas.openxmlformats.org/officeDocument/2006/relationships/externalLinkPath" Target="https://floridadep-my.sharepoint.com/personal/christopher_j_bayliss_floridadep_gov/Documents/Desktop/Copy%20of%20Unlocked%20SOW%20Units%20SPI.xlsm" TargetMode="External"/><Relationship Id="rId1" Type="http://schemas.openxmlformats.org/officeDocument/2006/relationships/externalLinkPath" Target="/personal/christopher_j_bayliss_floridadep_gov/Documents/Desktop/Copy%20of%20Unlocked%20SOW%20Units%20SPI.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relativeUrl r:id="rId3"/>
    </xxl21:alternateUrls>
    <sheetNames>
      <sheetName val="utility"/>
      <sheetName val="SOW Units"/>
      <sheetName val="Copy of Unlocked SOW Units SPI"/>
    </sheetNames>
    <sheetDataSet>
      <sheetData sheetId="0"/>
      <sheetData sheetId="1"/>
      <sheetData sheetId="2"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8" Type="http://schemas.openxmlformats.org/officeDocument/2006/relationships/ctrlProp" Target="../ctrlProps/ctrlProp81.xml"/><Relationship Id="rId13" Type="http://schemas.openxmlformats.org/officeDocument/2006/relationships/ctrlProp" Target="../ctrlProps/ctrlProp86.xml"/><Relationship Id="rId3" Type="http://schemas.openxmlformats.org/officeDocument/2006/relationships/vmlDrawing" Target="../drawings/vmlDrawing8.vml"/><Relationship Id="rId7" Type="http://schemas.openxmlformats.org/officeDocument/2006/relationships/ctrlProp" Target="../ctrlProps/ctrlProp80.xml"/><Relationship Id="rId12" Type="http://schemas.openxmlformats.org/officeDocument/2006/relationships/ctrlProp" Target="../ctrlProps/ctrlProp85.xml"/><Relationship Id="rId2" Type="http://schemas.openxmlformats.org/officeDocument/2006/relationships/drawing" Target="../drawings/drawing8.xml"/><Relationship Id="rId1" Type="http://schemas.openxmlformats.org/officeDocument/2006/relationships/printerSettings" Target="../printerSettings/printerSettings10.bin"/><Relationship Id="rId6" Type="http://schemas.openxmlformats.org/officeDocument/2006/relationships/ctrlProp" Target="../ctrlProps/ctrlProp79.xml"/><Relationship Id="rId11" Type="http://schemas.openxmlformats.org/officeDocument/2006/relationships/ctrlProp" Target="../ctrlProps/ctrlProp84.xml"/><Relationship Id="rId5" Type="http://schemas.openxmlformats.org/officeDocument/2006/relationships/ctrlProp" Target="../ctrlProps/ctrlProp78.xml"/><Relationship Id="rId15" Type="http://schemas.openxmlformats.org/officeDocument/2006/relationships/comments" Target="../comments8.xml"/><Relationship Id="rId10" Type="http://schemas.openxmlformats.org/officeDocument/2006/relationships/ctrlProp" Target="../ctrlProps/ctrlProp83.xml"/><Relationship Id="rId4" Type="http://schemas.openxmlformats.org/officeDocument/2006/relationships/ctrlProp" Target="../ctrlProps/ctrlProp77.xml"/><Relationship Id="rId9" Type="http://schemas.openxmlformats.org/officeDocument/2006/relationships/ctrlProp" Target="../ctrlProps/ctrlProp82.xml"/><Relationship Id="rId14" Type="http://schemas.openxmlformats.org/officeDocument/2006/relationships/ctrlProp" Target="../ctrlProps/ctrlProp87.xml"/></Relationships>
</file>

<file path=xl/worksheets/_rels/sheet11.xml.rels><?xml version="1.0" encoding="UTF-8" standalone="yes"?>
<Relationships xmlns="http://schemas.openxmlformats.org/package/2006/relationships"><Relationship Id="rId8" Type="http://schemas.openxmlformats.org/officeDocument/2006/relationships/ctrlProp" Target="../ctrlProps/ctrlProp92.xml"/><Relationship Id="rId13" Type="http://schemas.openxmlformats.org/officeDocument/2006/relationships/ctrlProp" Target="../ctrlProps/ctrlProp97.xml"/><Relationship Id="rId3" Type="http://schemas.openxmlformats.org/officeDocument/2006/relationships/vmlDrawing" Target="../drawings/vmlDrawing9.vml"/><Relationship Id="rId7" Type="http://schemas.openxmlformats.org/officeDocument/2006/relationships/ctrlProp" Target="../ctrlProps/ctrlProp91.xml"/><Relationship Id="rId12" Type="http://schemas.openxmlformats.org/officeDocument/2006/relationships/ctrlProp" Target="../ctrlProps/ctrlProp96.xml"/><Relationship Id="rId2" Type="http://schemas.openxmlformats.org/officeDocument/2006/relationships/drawing" Target="../drawings/drawing9.xml"/><Relationship Id="rId1" Type="http://schemas.openxmlformats.org/officeDocument/2006/relationships/printerSettings" Target="../printerSettings/printerSettings11.bin"/><Relationship Id="rId6" Type="http://schemas.openxmlformats.org/officeDocument/2006/relationships/ctrlProp" Target="../ctrlProps/ctrlProp90.xml"/><Relationship Id="rId11" Type="http://schemas.openxmlformats.org/officeDocument/2006/relationships/ctrlProp" Target="../ctrlProps/ctrlProp95.xml"/><Relationship Id="rId5" Type="http://schemas.openxmlformats.org/officeDocument/2006/relationships/ctrlProp" Target="../ctrlProps/ctrlProp89.xml"/><Relationship Id="rId15" Type="http://schemas.openxmlformats.org/officeDocument/2006/relationships/comments" Target="../comments9.xml"/><Relationship Id="rId10" Type="http://schemas.openxmlformats.org/officeDocument/2006/relationships/ctrlProp" Target="../ctrlProps/ctrlProp94.xml"/><Relationship Id="rId4" Type="http://schemas.openxmlformats.org/officeDocument/2006/relationships/ctrlProp" Target="../ctrlProps/ctrlProp88.xml"/><Relationship Id="rId9" Type="http://schemas.openxmlformats.org/officeDocument/2006/relationships/ctrlProp" Target="../ctrlProps/ctrlProp93.xml"/><Relationship Id="rId14" Type="http://schemas.openxmlformats.org/officeDocument/2006/relationships/ctrlProp" Target="../ctrlProps/ctrlProp98.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1.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1.xml"/><Relationship Id="rId1" Type="http://schemas.openxmlformats.org/officeDocument/2006/relationships/printerSettings" Target="../printerSettings/printerSettings3.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omments" Target="../comments1.xml"/></Relationships>
</file>

<file path=xl/worksheets/_rels/sheet4.xml.rels><?xml version="1.0" encoding="UTF-8" standalone="yes"?>
<Relationships xmlns="http://schemas.openxmlformats.org/package/2006/relationships"><Relationship Id="rId8" Type="http://schemas.openxmlformats.org/officeDocument/2006/relationships/ctrlProp" Target="../ctrlProps/ctrlProp15.xml"/><Relationship Id="rId13" Type="http://schemas.openxmlformats.org/officeDocument/2006/relationships/ctrlProp" Target="../ctrlProps/ctrlProp20.xml"/><Relationship Id="rId3" Type="http://schemas.openxmlformats.org/officeDocument/2006/relationships/vmlDrawing" Target="../drawings/vmlDrawing2.vml"/><Relationship Id="rId7" Type="http://schemas.openxmlformats.org/officeDocument/2006/relationships/ctrlProp" Target="../ctrlProps/ctrlProp14.xml"/><Relationship Id="rId12" Type="http://schemas.openxmlformats.org/officeDocument/2006/relationships/ctrlProp" Target="../ctrlProps/ctrlProp19.xml"/><Relationship Id="rId2" Type="http://schemas.openxmlformats.org/officeDocument/2006/relationships/drawing" Target="../drawings/drawing2.xml"/><Relationship Id="rId1" Type="http://schemas.openxmlformats.org/officeDocument/2006/relationships/printerSettings" Target="../printerSettings/printerSettings4.bin"/><Relationship Id="rId6" Type="http://schemas.openxmlformats.org/officeDocument/2006/relationships/ctrlProp" Target="../ctrlProps/ctrlProp13.xml"/><Relationship Id="rId11" Type="http://schemas.openxmlformats.org/officeDocument/2006/relationships/ctrlProp" Target="../ctrlProps/ctrlProp18.xml"/><Relationship Id="rId5" Type="http://schemas.openxmlformats.org/officeDocument/2006/relationships/ctrlProp" Target="../ctrlProps/ctrlProp12.xml"/><Relationship Id="rId15" Type="http://schemas.openxmlformats.org/officeDocument/2006/relationships/comments" Target="../comments2.xml"/><Relationship Id="rId10" Type="http://schemas.openxmlformats.org/officeDocument/2006/relationships/ctrlProp" Target="../ctrlProps/ctrlProp17.xml"/><Relationship Id="rId4" Type="http://schemas.openxmlformats.org/officeDocument/2006/relationships/ctrlProp" Target="../ctrlProps/ctrlProp11.xml"/><Relationship Id="rId9" Type="http://schemas.openxmlformats.org/officeDocument/2006/relationships/ctrlProp" Target="../ctrlProps/ctrlProp16.xml"/><Relationship Id="rId14" Type="http://schemas.openxmlformats.org/officeDocument/2006/relationships/ctrlProp" Target="../ctrlProps/ctrlProp21.xml"/></Relationships>
</file>

<file path=xl/worksheets/_rels/sheet5.xml.rels><?xml version="1.0" encoding="UTF-8" standalone="yes"?>
<Relationships xmlns="http://schemas.openxmlformats.org/package/2006/relationships"><Relationship Id="rId8" Type="http://schemas.openxmlformats.org/officeDocument/2006/relationships/ctrlProp" Target="../ctrlProps/ctrlProp26.xml"/><Relationship Id="rId13" Type="http://schemas.openxmlformats.org/officeDocument/2006/relationships/ctrlProp" Target="../ctrlProps/ctrlProp31.xml"/><Relationship Id="rId3" Type="http://schemas.openxmlformats.org/officeDocument/2006/relationships/vmlDrawing" Target="../drawings/vmlDrawing3.vml"/><Relationship Id="rId7" Type="http://schemas.openxmlformats.org/officeDocument/2006/relationships/ctrlProp" Target="../ctrlProps/ctrlProp25.xml"/><Relationship Id="rId12" Type="http://schemas.openxmlformats.org/officeDocument/2006/relationships/ctrlProp" Target="../ctrlProps/ctrlProp30.xml"/><Relationship Id="rId2" Type="http://schemas.openxmlformats.org/officeDocument/2006/relationships/drawing" Target="../drawings/drawing3.xml"/><Relationship Id="rId1" Type="http://schemas.openxmlformats.org/officeDocument/2006/relationships/printerSettings" Target="../printerSettings/printerSettings5.bin"/><Relationship Id="rId6" Type="http://schemas.openxmlformats.org/officeDocument/2006/relationships/ctrlProp" Target="../ctrlProps/ctrlProp24.xml"/><Relationship Id="rId11" Type="http://schemas.openxmlformats.org/officeDocument/2006/relationships/ctrlProp" Target="../ctrlProps/ctrlProp29.xml"/><Relationship Id="rId5" Type="http://schemas.openxmlformats.org/officeDocument/2006/relationships/ctrlProp" Target="../ctrlProps/ctrlProp23.xml"/><Relationship Id="rId15" Type="http://schemas.openxmlformats.org/officeDocument/2006/relationships/comments" Target="../comments3.xml"/><Relationship Id="rId10" Type="http://schemas.openxmlformats.org/officeDocument/2006/relationships/ctrlProp" Target="../ctrlProps/ctrlProp28.xml"/><Relationship Id="rId4" Type="http://schemas.openxmlformats.org/officeDocument/2006/relationships/ctrlProp" Target="../ctrlProps/ctrlProp22.xml"/><Relationship Id="rId9" Type="http://schemas.openxmlformats.org/officeDocument/2006/relationships/ctrlProp" Target="../ctrlProps/ctrlProp27.xml"/><Relationship Id="rId14" Type="http://schemas.openxmlformats.org/officeDocument/2006/relationships/ctrlProp" Target="../ctrlProps/ctrlProp32.xml"/></Relationships>
</file>

<file path=xl/worksheets/_rels/sheet6.xml.rels><?xml version="1.0" encoding="UTF-8" standalone="yes"?>
<Relationships xmlns="http://schemas.openxmlformats.org/package/2006/relationships"><Relationship Id="rId8" Type="http://schemas.openxmlformats.org/officeDocument/2006/relationships/ctrlProp" Target="../ctrlProps/ctrlProp37.xml"/><Relationship Id="rId13" Type="http://schemas.openxmlformats.org/officeDocument/2006/relationships/ctrlProp" Target="../ctrlProps/ctrlProp42.xml"/><Relationship Id="rId3" Type="http://schemas.openxmlformats.org/officeDocument/2006/relationships/vmlDrawing" Target="../drawings/vmlDrawing4.vml"/><Relationship Id="rId7" Type="http://schemas.openxmlformats.org/officeDocument/2006/relationships/ctrlProp" Target="../ctrlProps/ctrlProp36.xml"/><Relationship Id="rId12" Type="http://schemas.openxmlformats.org/officeDocument/2006/relationships/ctrlProp" Target="../ctrlProps/ctrlProp41.xml"/><Relationship Id="rId2" Type="http://schemas.openxmlformats.org/officeDocument/2006/relationships/drawing" Target="../drawings/drawing4.xml"/><Relationship Id="rId1" Type="http://schemas.openxmlformats.org/officeDocument/2006/relationships/printerSettings" Target="../printerSettings/printerSettings6.bin"/><Relationship Id="rId6" Type="http://schemas.openxmlformats.org/officeDocument/2006/relationships/ctrlProp" Target="../ctrlProps/ctrlProp35.xml"/><Relationship Id="rId11" Type="http://schemas.openxmlformats.org/officeDocument/2006/relationships/ctrlProp" Target="../ctrlProps/ctrlProp40.xml"/><Relationship Id="rId5" Type="http://schemas.openxmlformats.org/officeDocument/2006/relationships/ctrlProp" Target="../ctrlProps/ctrlProp34.xml"/><Relationship Id="rId15" Type="http://schemas.openxmlformats.org/officeDocument/2006/relationships/comments" Target="../comments4.xml"/><Relationship Id="rId10" Type="http://schemas.openxmlformats.org/officeDocument/2006/relationships/ctrlProp" Target="../ctrlProps/ctrlProp39.xml"/><Relationship Id="rId4" Type="http://schemas.openxmlformats.org/officeDocument/2006/relationships/ctrlProp" Target="../ctrlProps/ctrlProp33.xml"/><Relationship Id="rId9" Type="http://schemas.openxmlformats.org/officeDocument/2006/relationships/ctrlProp" Target="../ctrlProps/ctrlProp38.xml"/><Relationship Id="rId14" Type="http://schemas.openxmlformats.org/officeDocument/2006/relationships/ctrlProp" Target="../ctrlProps/ctrlProp43.xml"/></Relationships>
</file>

<file path=xl/worksheets/_rels/sheet7.xml.rels><?xml version="1.0" encoding="UTF-8" standalone="yes"?>
<Relationships xmlns="http://schemas.openxmlformats.org/package/2006/relationships"><Relationship Id="rId8" Type="http://schemas.openxmlformats.org/officeDocument/2006/relationships/ctrlProp" Target="../ctrlProps/ctrlProp48.xml"/><Relationship Id="rId13" Type="http://schemas.openxmlformats.org/officeDocument/2006/relationships/ctrlProp" Target="../ctrlProps/ctrlProp53.xml"/><Relationship Id="rId3" Type="http://schemas.openxmlformats.org/officeDocument/2006/relationships/vmlDrawing" Target="../drawings/vmlDrawing5.vml"/><Relationship Id="rId7" Type="http://schemas.openxmlformats.org/officeDocument/2006/relationships/ctrlProp" Target="../ctrlProps/ctrlProp47.xml"/><Relationship Id="rId12" Type="http://schemas.openxmlformats.org/officeDocument/2006/relationships/ctrlProp" Target="../ctrlProps/ctrlProp52.xml"/><Relationship Id="rId2" Type="http://schemas.openxmlformats.org/officeDocument/2006/relationships/drawing" Target="../drawings/drawing5.xml"/><Relationship Id="rId1" Type="http://schemas.openxmlformats.org/officeDocument/2006/relationships/printerSettings" Target="../printerSettings/printerSettings7.bin"/><Relationship Id="rId6" Type="http://schemas.openxmlformats.org/officeDocument/2006/relationships/ctrlProp" Target="../ctrlProps/ctrlProp46.xml"/><Relationship Id="rId11" Type="http://schemas.openxmlformats.org/officeDocument/2006/relationships/ctrlProp" Target="../ctrlProps/ctrlProp51.xml"/><Relationship Id="rId5" Type="http://schemas.openxmlformats.org/officeDocument/2006/relationships/ctrlProp" Target="../ctrlProps/ctrlProp45.xml"/><Relationship Id="rId15" Type="http://schemas.openxmlformats.org/officeDocument/2006/relationships/comments" Target="../comments5.xml"/><Relationship Id="rId10" Type="http://schemas.openxmlformats.org/officeDocument/2006/relationships/ctrlProp" Target="../ctrlProps/ctrlProp50.xml"/><Relationship Id="rId4" Type="http://schemas.openxmlformats.org/officeDocument/2006/relationships/ctrlProp" Target="../ctrlProps/ctrlProp44.xml"/><Relationship Id="rId9" Type="http://schemas.openxmlformats.org/officeDocument/2006/relationships/ctrlProp" Target="../ctrlProps/ctrlProp49.xml"/><Relationship Id="rId14" Type="http://schemas.openxmlformats.org/officeDocument/2006/relationships/ctrlProp" Target="../ctrlProps/ctrlProp54.xml"/></Relationships>
</file>

<file path=xl/worksheets/_rels/sheet8.xml.rels><?xml version="1.0" encoding="UTF-8" standalone="yes"?>
<Relationships xmlns="http://schemas.openxmlformats.org/package/2006/relationships"><Relationship Id="rId8" Type="http://schemas.openxmlformats.org/officeDocument/2006/relationships/ctrlProp" Target="../ctrlProps/ctrlProp59.xml"/><Relationship Id="rId13" Type="http://schemas.openxmlformats.org/officeDocument/2006/relationships/ctrlProp" Target="../ctrlProps/ctrlProp64.xml"/><Relationship Id="rId3" Type="http://schemas.openxmlformats.org/officeDocument/2006/relationships/vmlDrawing" Target="../drawings/vmlDrawing6.vml"/><Relationship Id="rId7" Type="http://schemas.openxmlformats.org/officeDocument/2006/relationships/ctrlProp" Target="../ctrlProps/ctrlProp58.xml"/><Relationship Id="rId12" Type="http://schemas.openxmlformats.org/officeDocument/2006/relationships/ctrlProp" Target="../ctrlProps/ctrlProp63.xml"/><Relationship Id="rId2" Type="http://schemas.openxmlformats.org/officeDocument/2006/relationships/drawing" Target="../drawings/drawing6.xml"/><Relationship Id="rId1" Type="http://schemas.openxmlformats.org/officeDocument/2006/relationships/printerSettings" Target="../printerSettings/printerSettings8.bin"/><Relationship Id="rId6" Type="http://schemas.openxmlformats.org/officeDocument/2006/relationships/ctrlProp" Target="../ctrlProps/ctrlProp57.xml"/><Relationship Id="rId11" Type="http://schemas.openxmlformats.org/officeDocument/2006/relationships/ctrlProp" Target="../ctrlProps/ctrlProp62.xml"/><Relationship Id="rId5" Type="http://schemas.openxmlformats.org/officeDocument/2006/relationships/ctrlProp" Target="../ctrlProps/ctrlProp56.xml"/><Relationship Id="rId15" Type="http://schemas.openxmlformats.org/officeDocument/2006/relationships/comments" Target="../comments6.xml"/><Relationship Id="rId10" Type="http://schemas.openxmlformats.org/officeDocument/2006/relationships/ctrlProp" Target="../ctrlProps/ctrlProp61.xml"/><Relationship Id="rId4" Type="http://schemas.openxmlformats.org/officeDocument/2006/relationships/ctrlProp" Target="../ctrlProps/ctrlProp55.xml"/><Relationship Id="rId9" Type="http://schemas.openxmlformats.org/officeDocument/2006/relationships/ctrlProp" Target="../ctrlProps/ctrlProp60.xml"/><Relationship Id="rId14" Type="http://schemas.openxmlformats.org/officeDocument/2006/relationships/ctrlProp" Target="../ctrlProps/ctrlProp65.xml"/></Relationships>
</file>

<file path=xl/worksheets/_rels/sheet9.xml.rels><?xml version="1.0" encoding="UTF-8" standalone="yes"?>
<Relationships xmlns="http://schemas.openxmlformats.org/package/2006/relationships"><Relationship Id="rId8" Type="http://schemas.openxmlformats.org/officeDocument/2006/relationships/ctrlProp" Target="../ctrlProps/ctrlProp70.xml"/><Relationship Id="rId13" Type="http://schemas.openxmlformats.org/officeDocument/2006/relationships/ctrlProp" Target="../ctrlProps/ctrlProp75.xml"/><Relationship Id="rId3" Type="http://schemas.openxmlformats.org/officeDocument/2006/relationships/vmlDrawing" Target="../drawings/vmlDrawing7.vml"/><Relationship Id="rId7" Type="http://schemas.openxmlformats.org/officeDocument/2006/relationships/ctrlProp" Target="../ctrlProps/ctrlProp69.xml"/><Relationship Id="rId12" Type="http://schemas.openxmlformats.org/officeDocument/2006/relationships/ctrlProp" Target="../ctrlProps/ctrlProp74.xml"/><Relationship Id="rId2" Type="http://schemas.openxmlformats.org/officeDocument/2006/relationships/drawing" Target="../drawings/drawing7.xml"/><Relationship Id="rId1" Type="http://schemas.openxmlformats.org/officeDocument/2006/relationships/printerSettings" Target="../printerSettings/printerSettings9.bin"/><Relationship Id="rId6" Type="http://schemas.openxmlformats.org/officeDocument/2006/relationships/ctrlProp" Target="../ctrlProps/ctrlProp68.xml"/><Relationship Id="rId11" Type="http://schemas.openxmlformats.org/officeDocument/2006/relationships/ctrlProp" Target="../ctrlProps/ctrlProp73.xml"/><Relationship Id="rId5" Type="http://schemas.openxmlformats.org/officeDocument/2006/relationships/ctrlProp" Target="../ctrlProps/ctrlProp67.xml"/><Relationship Id="rId15" Type="http://schemas.openxmlformats.org/officeDocument/2006/relationships/comments" Target="../comments7.xml"/><Relationship Id="rId10" Type="http://schemas.openxmlformats.org/officeDocument/2006/relationships/ctrlProp" Target="../ctrlProps/ctrlProp72.xml"/><Relationship Id="rId4" Type="http://schemas.openxmlformats.org/officeDocument/2006/relationships/ctrlProp" Target="../ctrlProps/ctrlProp66.xml"/><Relationship Id="rId9" Type="http://schemas.openxmlformats.org/officeDocument/2006/relationships/ctrlProp" Target="../ctrlProps/ctrlProp71.xml"/><Relationship Id="rId14" Type="http://schemas.openxmlformats.org/officeDocument/2006/relationships/ctrlProp" Target="../ctrlProps/ctrlProp7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2"/>
  <dimension ref="A1:I20"/>
  <sheetViews>
    <sheetView tabSelected="1" view="pageBreakPreview" zoomScaleNormal="100" zoomScaleSheetLayoutView="100" workbookViewId="0">
      <selection activeCell="N9" sqref="N9"/>
    </sheetView>
  </sheetViews>
  <sheetFormatPr defaultRowHeight="14.25" x14ac:dyDescent="0.2"/>
  <cols>
    <col min="1" max="16384" width="9.140625" style="1"/>
  </cols>
  <sheetData>
    <row r="1" spans="1:9" ht="20.25" x14ac:dyDescent="0.3">
      <c r="A1" s="2" t="s">
        <v>0</v>
      </c>
    </row>
    <row r="3" spans="1:9" x14ac:dyDescent="0.2">
      <c r="A3" s="112" t="s">
        <v>1046</v>
      </c>
      <c r="B3" s="112"/>
      <c r="C3" s="112"/>
      <c r="D3" s="112"/>
      <c r="E3" s="112"/>
      <c r="F3" s="112"/>
      <c r="G3" s="112"/>
      <c r="H3" s="112"/>
      <c r="I3" s="112"/>
    </row>
    <row r="4" spans="1:9" x14ac:dyDescent="0.2">
      <c r="A4" s="112"/>
      <c r="B4" s="112"/>
      <c r="C4" s="112"/>
      <c r="D4" s="112"/>
      <c r="E4" s="112"/>
      <c r="F4" s="112"/>
      <c r="G4" s="112"/>
      <c r="H4" s="112"/>
      <c r="I4" s="112"/>
    </row>
    <row r="5" spans="1:9" x14ac:dyDescent="0.2">
      <c r="A5" s="112"/>
      <c r="B5" s="112"/>
      <c r="C5" s="112"/>
      <c r="D5" s="112"/>
      <c r="E5" s="112"/>
      <c r="F5" s="112"/>
      <c r="G5" s="112"/>
      <c r="H5" s="112"/>
      <c r="I5" s="112"/>
    </row>
    <row r="6" spans="1:9" ht="29.25" customHeight="1" x14ac:dyDescent="0.2">
      <c r="A6" s="112"/>
      <c r="B6" s="112"/>
      <c r="C6" s="112"/>
      <c r="D6" s="112"/>
      <c r="E6" s="112"/>
      <c r="F6" s="112"/>
      <c r="G6" s="112"/>
      <c r="H6" s="112"/>
      <c r="I6" s="112"/>
    </row>
    <row r="8" spans="1:9" x14ac:dyDescent="0.2">
      <c r="A8" s="1" t="s">
        <v>523</v>
      </c>
    </row>
    <row r="9" spans="1:9" x14ac:dyDescent="0.2">
      <c r="A9" s="1" t="s">
        <v>524</v>
      </c>
    </row>
    <row r="11" spans="1:9" x14ac:dyDescent="0.2">
      <c r="A11" s="112" t="s">
        <v>566</v>
      </c>
      <c r="B11" s="112"/>
      <c r="C11" s="112"/>
      <c r="D11" s="112"/>
      <c r="E11" s="112"/>
      <c r="F11" s="112"/>
      <c r="G11" s="112"/>
      <c r="H11" s="112"/>
      <c r="I11" s="112"/>
    </row>
    <row r="12" spans="1:9" x14ac:dyDescent="0.2">
      <c r="A12" s="112"/>
      <c r="B12" s="112"/>
      <c r="C12" s="112"/>
      <c r="D12" s="112"/>
      <c r="E12" s="112"/>
      <c r="F12" s="112"/>
      <c r="G12" s="112"/>
      <c r="H12" s="112"/>
      <c r="I12" s="112"/>
    </row>
    <row r="14" spans="1:9" x14ac:dyDescent="0.2">
      <c r="A14" s="112" t="s">
        <v>567</v>
      </c>
      <c r="B14" s="112"/>
      <c r="C14" s="112"/>
      <c r="D14" s="112"/>
      <c r="E14" s="112"/>
      <c r="F14" s="112"/>
      <c r="G14" s="112"/>
      <c r="H14" s="112"/>
      <c r="I14" s="112"/>
    </row>
    <row r="15" spans="1:9" x14ac:dyDescent="0.2">
      <c r="A15" s="112"/>
      <c r="B15" s="112"/>
      <c r="C15" s="112"/>
      <c r="D15" s="112"/>
      <c r="E15" s="112"/>
      <c r="F15" s="112"/>
      <c r="G15" s="112"/>
      <c r="H15" s="112"/>
      <c r="I15" s="112"/>
    </row>
    <row r="16" spans="1:9" x14ac:dyDescent="0.2">
      <c r="A16" s="112"/>
      <c r="B16" s="112"/>
      <c r="C16" s="112"/>
      <c r="D16" s="112"/>
      <c r="E16" s="112"/>
      <c r="F16" s="112"/>
      <c r="G16" s="112"/>
      <c r="H16" s="112"/>
      <c r="I16" s="112"/>
    </row>
    <row r="18" spans="1:9" x14ac:dyDescent="0.2">
      <c r="A18" s="113" t="s">
        <v>643</v>
      </c>
      <c r="B18" s="113"/>
      <c r="C18" s="113"/>
      <c r="D18" s="113"/>
      <c r="E18" s="113"/>
      <c r="F18" s="113"/>
      <c r="G18" s="113"/>
      <c r="H18" s="113"/>
      <c r="I18" s="113"/>
    </row>
    <row r="19" spans="1:9" x14ac:dyDescent="0.2">
      <c r="A19" s="113"/>
      <c r="B19" s="113"/>
      <c r="C19" s="113"/>
      <c r="D19" s="113"/>
      <c r="E19" s="113"/>
      <c r="F19" s="113"/>
      <c r="G19" s="113"/>
      <c r="H19" s="113"/>
      <c r="I19" s="113"/>
    </row>
    <row r="20" spans="1:9" x14ac:dyDescent="0.2">
      <c r="A20" s="113"/>
      <c r="B20" s="113"/>
      <c r="C20" s="113"/>
      <c r="D20" s="113"/>
      <c r="E20" s="113"/>
      <c r="F20" s="113"/>
      <c r="G20" s="113"/>
      <c r="H20" s="113"/>
      <c r="I20" s="113"/>
    </row>
  </sheetData>
  <mergeCells count="4">
    <mergeCell ref="A3:I6"/>
    <mergeCell ref="A11:I12"/>
    <mergeCell ref="A14:I16"/>
    <mergeCell ref="A18:I20"/>
  </mergeCells>
  <pageMargins left="0.7" right="0.7" top="0.75" bottom="0.75" header="0.3" footer="0.3"/>
  <pageSetup orientation="portrait" r:id="rId1"/>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6A1823-26C6-4632-BAE6-A153EA7B971D}">
  <dimension ref="A1:U491"/>
  <sheetViews>
    <sheetView topLeftCell="B2" zoomScaleNormal="100" workbookViewId="0">
      <selection activeCell="I14" sqref="I14"/>
    </sheetView>
  </sheetViews>
  <sheetFormatPr defaultRowHeight="18.75" x14ac:dyDescent="0.3"/>
  <cols>
    <col min="1" max="1" width="6.140625" style="43" hidden="1" customWidth="1"/>
    <col min="2" max="2" width="7.7109375" style="35" customWidth="1"/>
    <col min="3" max="3" width="10.85546875" style="34" customWidth="1"/>
    <col min="4" max="4" width="63.7109375" style="34" customWidth="1"/>
    <col min="5" max="5" width="15.42578125" style="35" customWidth="1"/>
    <col min="6" max="7" width="13.7109375" style="35" customWidth="1"/>
    <col min="8" max="8" width="11.7109375" style="35" customWidth="1"/>
    <col min="9" max="18" width="9.140625" style="35"/>
    <col min="19" max="19" width="9.140625" style="49" hidden="1" customWidth="1"/>
    <col min="20" max="20" width="6.42578125" style="50" hidden="1" customWidth="1"/>
    <col min="21" max="21" width="95" style="51" hidden="1" customWidth="1"/>
    <col min="22" max="16384" width="9.140625" style="34"/>
  </cols>
  <sheetData>
    <row r="1" spans="1:21" s="45" customFormat="1" hidden="1" x14ac:dyDescent="0.3">
      <c r="A1" s="43"/>
      <c r="B1" s="44"/>
      <c r="E1" s="44"/>
      <c r="F1" s="44"/>
      <c r="G1" s="44"/>
      <c r="H1" s="44"/>
      <c r="I1" s="44">
        <v>1</v>
      </c>
      <c r="J1" s="44">
        <v>2</v>
      </c>
      <c r="K1" s="44">
        <v>3</v>
      </c>
      <c r="L1" s="44">
        <v>4</v>
      </c>
      <c r="M1" s="44">
        <v>5</v>
      </c>
      <c r="N1" s="44">
        <v>6</v>
      </c>
      <c r="O1" s="44">
        <v>7</v>
      </c>
      <c r="P1" s="44">
        <v>8</v>
      </c>
      <c r="Q1" s="44">
        <v>9</v>
      </c>
      <c r="R1" s="44">
        <v>10</v>
      </c>
      <c r="S1" s="46"/>
      <c r="T1" s="47"/>
      <c r="U1" s="48"/>
    </row>
    <row r="2" spans="1:21" ht="20.100000000000001" customHeight="1" x14ac:dyDescent="0.3">
      <c r="B2" s="108" t="s">
        <v>565</v>
      </c>
      <c r="C2" s="108"/>
      <c r="D2" s="39" t="s">
        <v>645</v>
      </c>
      <c r="E2" s="39"/>
      <c r="F2" s="39"/>
      <c r="G2" s="39"/>
      <c r="H2" s="39"/>
      <c r="I2" s="39"/>
      <c r="J2" s="39"/>
      <c r="K2" s="109"/>
      <c r="L2" s="109"/>
      <c r="M2" s="109"/>
      <c r="N2" s="109"/>
      <c r="O2" s="109"/>
      <c r="P2" s="109"/>
      <c r="Q2" s="109"/>
      <c r="R2" s="43"/>
    </row>
    <row r="3" spans="1:21" ht="18.75" customHeight="1" x14ac:dyDescent="0.3">
      <c r="B3" s="108" t="s">
        <v>651</v>
      </c>
      <c r="C3" s="108"/>
      <c r="D3" s="39" t="s">
        <v>644</v>
      </c>
      <c r="E3" s="39"/>
      <c r="F3" s="39"/>
      <c r="G3" s="39"/>
      <c r="H3" s="39"/>
      <c r="I3" s="39"/>
      <c r="J3" s="39"/>
      <c r="K3" s="110"/>
      <c r="L3" s="110"/>
      <c r="M3" s="110"/>
      <c r="N3" s="110"/>
      <c r="O3" s="110"/>
      <c r="P3" s="110"/>
      <c r="Q3" s="110"/>
    </row>
    <row r="4" spans="1:21" ht="18.75" customHeight="1" x14ac:dyDescent="0.3">
      <c r="B4" s="108" t="s">
        <v>564</v>
      </c>
      <c r="C4" s="108"/>
      <c r="D4" s="39" t="s">
        <v>646</v>
      </c>
      <c r="E4" s="39"/>
      <c r="F4" s="39"/>
      <c r="G4" s="39"/>
      <c r="H4" s="39"/>
      <c r="I4" s="39"/>
      <c r="J4" s="39"/>
      <c r="K4" s="111"/>
      <c r="L4" s="111"/>
      <c r="M4" s="111"/>
      <c r="N4" s="111"/>
      <c r="O4" s="111"/>
      <c r="P4" s="111"/>
      <c r="Q4" s="111"/>
    </row>
    <row r="5" spans="1:21" ht="21" customHeight="1" thickBot="1" x14ac:dyDescent="0.35">
      <c r="D5" s="39" t="s">
        <v>647</v>
      </c>
      <c r="E5" s="39"/>
      <c r="F5" s="39"/>
      <c r="G5" s="39"/>
      <c r="H5" s="39"/>
      <c r="I5" s="39"/>
      <c r="J5" s="39"/>
    </row>
    <row r="6" spans="1:21" s="53" customFormat="1" ht="19.5" hidden="1" customHeight="1" x14ac:dyDescent="0.3">
      <c r="A6" s="52"/>
      <c r="B6" s="52"/>
      <c r="E6" s="52"/>
      <c r="F6" s="52"/>
      <c r="G6" s="52"/>
      <c r="H6" s="52"/>
      <c r="I6" s="52" t="b">
        <f t="shared" ref="I6:R6" ca="1" si="0">IF(SUM(I9:I488)&lt;&gt;0,TRUE,FALSE)</f>
        <v>0</v>
      </c>
      <c r="J6" s="52" t="b">
        <f t="shared" ca="1" si="0"/>
        <v>1</v>
      </c>
      <c r="K6" s="52" t="b">
        <f t="shared" ca="1" si="0"/>
        <v>0</v>
      </c>
      <c r="L6" s="52" t="b">
        <f t="shared" ca="1" si="0"/>
        <v>0</v>
      </c>
      <c r="M6" s="52" t="b">
        <f t="shared" ca="1" si="0"/>
        <v>0</v>
      </c>
      <c r="N6" s="52" t="b">
        <f t="shared" ca="1" si="0"/>
        <v>0</v>
      </c>
      <c r="O6" s="52" t="b">
        <f t="shared" ca="1" si="0"/>
        <v>0</v>
      </c>
      <c r="P6" s="52" t="b">
        <f t="shared" ca="1" si="0"/>
        <v>0</v>
      </c>
      <c r="Q6" s="52" t="b">
        <f t="shared" ca="1" si="0"/>
        <v>0</v>
      </c>
      <c r="R6" s="52" t="b">
        <f t="shared" ca="1" si="0"/>
        <v>0</v>
      </c>
      <c r="S6" s="54"/>
      <c r="U6" s="51"/>
    </row>
    <row r="7" spans="1:21" ht="51.4" customHeight="1" thickBot="1" x14ac:dyDescent="0.35">
      <c r="A7" s="55" t="s">
        <v>652</v>
      </c>
      <c r="B7" s="56" t="s">
        <v>1</v>
      </c>
      <c r="C7" s="104" t="s">
        <v>2</v>
      </c>
      <c r="D7" s="105"/>
      <c r="E7" s="57" t="s">
        <v>3</v>
      </c>
      <c r="F7" s="58" t="s">
        <v>653</v>
      </c>
      <c r="G7" s="57" t="s">
        <v>654</v>
      </c>
      <c r="H7" s="57" t="s">
        <v>655</v>
      </c>
      <c r="I7" s="59" t="s">
        <v>656</v>
      </c>
      <c r="J7" s="59" t="s">
        <v>657</v>
      </c>
      <c r="K7" s="59" t="s">
        <v>658</v>
      </c>
      <c r="L7" s="59" t="s">
        <v>659</v>
      </c>
      <c r="M7" s="59" t="s">
        <v>660</v>
      </c>
      <c r="N7" s="59" t="s">
        <v>661</v>
      </c>
      <c r="O7" s="59" t="s">
        <v>662</v>
      </c>
      <c r="P7" s="59" t="s">
        <v>663</v>
      </c>
      <c r="Q7" s="59" t="s">
        <v>664</v>
      </c>
      <c r="R7" s="60" t="s">
        <v>665</v>
      </c>
      <c r="S7" s="61" t="b">
        <v>1</v>
      </c>
    </row>
    <row r="8" spans="1:21" s="67" customFormat="1" x14ac:dyDescent="0.3">
      <c r="A8" s="62">
        <v>1</v>
      </c>
      <c r="B8" s="63" t="s">
        <v>4</v>
      </c>
      <c r="C8" s="106" t="s">
        <v>666</v>
      </c>
      <c r="D8" s="107"/>
      <c r="E8" s="4"/>
      <c r="F8" s="64"/>
      <c r="G8" s="64"/>
      <c r="H8" s="5"/>
      <c r="I8" s="65"/>
      <c r="J8" s="65"/>
      <c r="K8" s="65"/>
      <c r="L8" s="65"/>
      <c r="M8" s="65"/>
      <c r="N8" s="65"/>
      <c r="O8" s="65"/>
      <c r="P8" s="65"/>
      <c r="Q8" s="65"/>
      <c r="R8" s="65"/>
      <c r="S8" s="54" t="b">
        <f>IF(H8&gt;0,TRUE,FALSE)</f>
        <v>0</v>
      </c>
      <c r="T8" s="66"/>
      <c r="U8" s="51" t="str">
        <f>C8</f>
        <v>OFFICE ACTIVITIES</v>
      </c>
    </row>
    <row r="9" spans="1:21" s="67" customFormat="1" x14ac:dyDescent="0.3">
      <c r="A9" s="62">
        <v>2</v>
      </c>
      <c r="B9" s="36" t="s">
        <v>5</v>
      </c>
      <c r="C9" s="98" t="s">
        <v>6</v>
      </c>
      <c r="D9" s="99"/>
      <c r="E9" s="10" t="s">
        <v>7</v>
      </c>
      <c r="F9" s="68">
        <f>IFERROR(INDEX([1]!Rates[[Column1]:[Column71]],
MATCH('[1]SOW Units'!$B9,[1]!Rates[Pay Item],0),
MATCH(TEXT(#REF!,"0"),[1]!Rates[[#Headers],[Column1]:[Column71]],0)),0)</f>
        <v>0</v>
      </c>
      <c r="G9" s="69">
        <f t="shared" ref="G9:G91" si="1">F9</f>
        <v>0</v>
      </c>
      <c r="H9" s="6">
        <f t="shared" ref="H9:H91" si="2">SUM(I9:R9)</f>
        <v>0</v>
      </c>
      <c r="I9" s="70" t="s">
        <v>1045</v>
      </c>
      <c r="J9" s="70"/>
      <c r="K9" s="70"/>
      <c r="L9" s="70"/>
      <c r="M9" s="70"/>
      <c r="N9" s="70"/>
      <c r="O9" s="70"/>
      <c r="P9" s="70"/>
      <c r="Q9" s="70"/>
      <c r="R9" s="70"/>
      <c r="S9" s="54" t="b">
        <f t="shared" ref="S9:S72" si="3">IF(H9&gt;0,TRUE,FALSE)</f>
        <v>0</v>
      </c>
      <c r="T9" s="66" t="str">
        <f t="shared" ref="T9:U83" si="4">B9</f>
        <v>1-1.</v>
      </c>
      <c r="U9" s="51" t="str">
        <f t="shared" si="4"/>
        <v>File Review</v>
      </c>
    </row>
    <row r="10" spans="1:21" s="67" customFormat="1" x14ac:dyDescent="0.3">
      <c r="A10" s="62">
        <v>3</v>
      </c>
      <c r="B10" s="36" t="s">
        <v>8</v>
      </c>
      <c r="C10" s="98" t="s">
        <v>9</v>
      </c>
      <c r="D10" s="99"/>
      <c r="E10" s="10" t="s">
        <v>10</v>
      </c>
      <c r="F10" s="68">
        <f>IFERROR(INDEX([1]!Rates[[Column1]:[Column71]],
MATCH('[1]SOW Units'!$B10,[1]!Rates[Pay Item],0),
MATCH(TEXT(#REF!,"0"),[1]!Rates[[#Headers],[Column1]:[Column71]],0)),0)</f>
        <v>0</v>
      </c>
      <c r="G10" s="69">
        <f t="shared" si="1"/>
        <v>0</v>
      </c>
      <c r="H10" s="6">
        <f t="shared" si="2"/>
        <v>0</v>
      </c>
      <c r="I10" s="70" t="s">
        <v>1045</v>
      </c>
      <c r="J10" s="70"/>
      <c r="K10" s="70"/>
      <c r="L10" s="70"/>
      <c r="M10" s="70"/>
      <c r="N10" s="70"/>
      <c r="O10" s="70"/>
      <c r="P10" s="70"/>
      <c r="Q10" s="70"/>
      <c r="R10" s="70"/>
      <c r="S10" s="54" t="b">
        <f t="shared" si="3"/>
        <v>0</v>
      </c>
      <c r="T10" s="66" t="str">
        <f t="shared" si="4"/>
        <v>1-2.</v>
      </c>
      <c r="U10" s="51" t="str">
        <f t="shared" si="4"/>
        <v>Site Health &amp; Safety Plan</v>
      </c>
    </row>
    <row r="11" spans="1:21" s="67" customFormat="1" x14ac:dyDescent="0.3">
      <c r="A11" s="62">
        <v>4</v>
      </c>
      <c r="B11" s="36" t="s">
        <v>571</v>
      </c>
      <c r="C11" s="98" t="s">
        <v>667</v>
      </c>
      <c r="D11" s="99"/>
      <c r="E11" s="10" t="s">
        <v>10</v>
      </c>
      <c r="F11" s="68">
        <f>IFERROR(INDEX([1]!Rates[[Column1]:[Column71]],
MATCH('[1]SOW Units'!$B11,[1]!Rates[Pay Item],0),
MATCH(TEXT(#REF!,"0"),[1]!Rates[[#Headers],[Column1]:[Column71]],0)),0)</f>
        <v>0</v>
      </c>
      <c r="G11" s="69">
        <f>F11</f>
        <v>0</v>
      </c>
      <c r="H11" s="6">
        <f t="shared" si="2"/>
        <v>0</v>
      </c>
      <c r="I11" s="70" t="s">
        <v>1045</v>
      </c>
      <c r="J11" s="70"/>
      <c r="K11" s="70"/>
      <c r="L11" s="70"/>
      <c r="M11" s="70"/>
      <c r="N11" s="70"/>
      <c r="O11" s="70"/>
      <c r="P11" s="70"/>
      <c r="Q11" s="70"/>
      <c r="R11" s="70"/>
      <c r="S11" s="54" t="b">
        <f t="shared" si="3"/>
        <v>0</v>
      </c>
      <c r="T11" s="66" t="str">
        <f t="shared" si="4"/>
        <v>1-2.a.</v>
      </c>
      <c r="U11" s="51" t="str">
        <f t="shared" si="4"/>
        <v>Updated Site Health &amp; Safety Plan for Continued Work (no cost to DEP)</v>
      </c>
    </row>
    <row r="12" spans="1:21" s="67" customFormat="1" hidden="1" x14ac:dyDescent="0.3">
      <c r="A12" s="62">
        <v>5</v>
      </c>
      <c r="B12" s="36" t="s">
        <v>11</v>
      </c>
      <c r="C12" s="98" t="s">
        <v>668</v>
      </c>
      <c r="D12" s="99"/>
      <c r="E12" s="10" t="s">
        <v>12</v>
      </c>
      <c r="F12" s="68">
        <f>IFERROR(INDEX([1]!Rates[[Column1]:[Column71]],
MATCH('[1]SOW Units'!$B12,[1]!Rates[Pay Item],0),
MATCH(TEXT(#REF!,"0"),[1]!Rates[[#Headers],[Column1]:[Column71]],0)),0)</f>
        <v>0</v>
      </c>
      <c r="G12" s="69">
        <f t="shared" si="1"/>
        <v>0</v>
      </c>
      <c r="H12" s="6">
        <f t="shared" si="2"/>
        <v>0</v>
      </c>
      <c r="I12" s="70"/>
      <c r="J12" s="70"/>
      <c r="K12" s="70"/>
      <c r="L12" s="70"/>
      <c r="M12" s="70"/>
      <c r="N12" s="70"/>
      <c r="O12" s="70"/>
      <c r="P12" s="70"/>
      <c r="Q12" s="70"/>
      <c r="R12" s="70"/>
      <c r="S12" s="54" t="b">
        <f t="shared" si="3"/>
        <v>0</v>
      </c>
      <c r="T12" s="66" t="str">
        <f t="shared" si="4"/>
        <v>1-3.</v>
      </c>
      <c r="U12" s="51" t="str">
        <f t="shared" si="4"/>
        <v>Notice of Discovery of Contamination Package (initial or TPOC)</v>
      </c>
    </row>
    <row r="13" spans="1:21" s="67" customFormat="1" x14ac:dyDescent="0.3">
      <c r="A13" s="62">
        <v>6</v>
      </c>
      <c r="B13" s="36" t="s">
        <v>13</v>
      </c>
      <c r="C13" s="101" t="s">
        <v>669</v>
      </c>
      <c r="D13" s="102"/>
      <c r="E13" s="7" t="s">
        <v>14</v>
      </c>
      <c r="F13" s="71">
        <v>1</v>
      </c>
      <c r="G13" s="72">
        <f>F13</f>
        <v>1</v>
      </c>
      <c r="H13" s="7">
        <f t="shared" si="2"/>
        <v>300</v>
      </c>
      <c r="I13" s="73"/>
      <c r="J13" s="73">
        <v>300</v>
      </c>
      <c r="K13" s="73"/>
      <c r="L13" s="73"/>
      <c r="M13" s="73"/>
      <c r="N13" s="73"/>
      <c r="O13" s="73"/>
      <c r="P13" s="73"/>
      <c r="Q13" s="73"/>
      <c r="R13" s="73"/>
      <c r="S13" s="54" t="b">
        <f t="shared" si="3"/>
        <v>1</v>
      </c>
      <c r="T13" s="66"/>
      <c r="U13" s="51"/>
    </row>
    <row r="14" spans="1:21" s="67" customFormat="1" x14ac:dyDescent="0.3">
      <c r="A14" s="62">
        <v>7</v>
      </c>
      <c r="B14" s="36" t="s">
        <v>15</v>
      </c>
      <c r="C14" s="98" t="s">
        <v>670</v>
      </c>
      <c r="D14" s="99"/>
      <c r="E14" s="10" t="s">
        <v>16</v>
      </c>
      <c r="F14" s="68">
        <f>IFERROR(INDEX([1]!Rates[[Column1]:[Column71]],
MATCH('[1]SOW Units'!$B14,[1]!Rates[Pay Item],0),
MATCH(TEXT(#REF!,"0"),[1]!Rates[[#Headers],[Column1]:[Column71]],0)),0)</f>
        <v>0</v>
      </c>
      <c r="G14" s="69">
        <f t="shared" si="1"/>
        <v>0</v>
      </c>
      <c r="H14" s="6">
        <f t="shared" si="2"/>
        <v>0</v>
      </c>
      <c r="I14" s="70" t="s">
        <v>1045</v>
      </c>
      <c r="J14" s="70"/>
      <c r="K14" s="70"/>
      <c r="L14" s="70"/>
      <c r="M14" s="70"/>
      <c r="N14" s="70"/>
      <c r="O14" s="70"/>
      <c r="P14" s="70"/>
      <c r="Q14" s="70"/>
      <c r="R14" s="70"/>
      <c r="S14" s="54" t="b">
        <f t="shared" si="3"/>
        <v>0</v>
      </c>
      <c r="T14" s="66" t="str">
        <f t="shared" si="4"/>
        <v>1-5.</v>
      </c>
      <c r="U14" s="51" t="str">
        <f t="shared" si="4"/>
        <v>Obtaining Off-Site Property Access Agreement, ROW Access Agreement or Permit</v>
      </c>
    </row>
    <row r="15" spans="1:21" s="67" customFormat="1" ht="18.75" hidden="1" customHeight="1" x14ac:dyDescent="0.3">
      <c r="A15" s="62">
        <v>8</v>
      </c>
      <c r="B15" s="36" t="s">
        <v>17</v>
      </c>
      <c r="C15" s="101" t="s">
        <v>671</v>
      </c>
      <c r="D15" s="102"/>
      <c r="E15" s="7" t="s">
        <v>14</v>
      </c>
      <c r="F15" s="71">
        <v>1</v>
      </c>
      <c r="G15" s="72">
        <f t="shared" si="1"/>
        <v>1</v>
      </c>
      <c r="H15" s="7">
        <f t="shared" si="2"/>
        <v>0</v>
      </c>
      <c r="I15" s="73"/>
      <c r="J15" s="73"/>
      <c r="K15" s="73"/>
      <c r="L15" s="73"/>
      <c r="M15" s="73"/>
      <c r="N15" s="73"/>
      <c r="O15" s="73"/>
      <c r="P15" s="73"/>
      <c r="Q15" s="73"/>
      <c r="R15" s="73"/>
      <c r="S15" s="54" t="b">
        <f t="shared" si="3"/>
        <v>0</v>
      </c>
      <c r="T15" s="66"/>
      <c r="U15" s="51"/>
    </row>
    <row r="16" spans="1:21" s="67" customFormat="1" ht="18.75" customHeight="1" x14ac:dyDescent="0.3">
      <c r="A16" s="62">
        <v>9</v>
      </c>
      <c r="B16" s="36" t="s">
        <v>568</v>
      </c>
      <c r="C16" s="101" t="s">
        <v>569</v>
      </c>
      <c r="D16" s="102"/>
      <c r="E16" s="6" t="s">
        <v>570</v>
      </c>
      <c r="F16" s="68">
        <f>IFERROR(INDEX([1]!Rates[[Column1]:[Column71]],
MATCH('[1]SOW Units'!$B16,[1]!Rates[Pay Item],0),
MATCH(TEXT(#REF!,"0"),[1]!Rates[[#Headers],[Column1]:[Column71]],0)),0)</f>
        <v>0</v>
      </c>
      <c r="G16" s="69">
        <f t="shared" si="1"/>
        <v>0</v>
      </c>
      <c r="H16" s="6">
        <f t="shared" ca="1" si="2"/>
        <v>300</v>
      </c>
      <c r="I16" s="74">
        <f ca="1">SUMIF($E$10:$E$500,"Reimbursable*",I10:I496)</f>
        <v>0</v>
      </c>
      <c r="J16" s="74">
        <f t="shared" ref="J16:R16" ca="1" si="5">SUMIF($E$10:$E$500,"Reimbursable*",J10:J496)</f>
        <v>300</v>
      </c>
      <c r="K16" s="74">
        <f t="shared" ca="1" si="5"/>
        <v>0</v>
      </c>
      <c r="L16" s="74">
        <f t="shared" ca="1" si="5"/>
        <v>0</v>
      </c>
      <c r="M16" s="74">
        <f t="shared" ca="1" si="5"/>
        <v>0</v>
      </c>
      <c r="N16" s="74">
        <f t="shared" ca="1" si="5"/>
        <v>0</v>
      </c>
      <c r="O16" s="74">
        <f t="shared" ca="1" si="5"/>
        <v>0</v>
      </c>
      <c r="P16" s="74">
        <f t="shared" ca="1" si="5"/>
        <v>0</v>
      </c>
      <c r="Q16" s="74">
        <f t="shared" ca="1" si="5"/>
        <v>0</v>
      </c>
      <c r="R16" s="74">
        <f t="shared" ca="1" si="5"/>
        <v>0</v>
      </c>
      <c r="S16" s="54" t="b">
        <f t="shared" ca="1" si="3"/>
        <v>1</v>
      </c>
      <c r="T16" s="66"/>
      <c r="U16" s="51"/>
    </row>
    <row r="17" spans="1:21" s="67" customFormat="1" x14ac:dyDescent="0.3">
      <c r="A17" s="62">
        <v>10</v>
      </c>
      <c r="B17" s="36" t="s">
        <v>672</v>
      </c>
      <c r="C17" s="98" t="s">
        <v>673</v>
      </c>
      <c r="D17" s="99"/>
      <c r="E17" s="10" t="s">
        <v>10</v>
      </c>
      <c r="F17" s="68">
        <f>IFERROR(INDEX([1]!Rates[[Column1]:[Column71]],
MATCH('[1]SOW Units'!$B17,[1]!Rates[Pay Item],0),
MATCH(TEXT(#REF!,"0"),[1]!Rates[[#Headers],[Column1]:[Column71]],0)),0)</f>
        <v>0</v>
      </c>
      <c r="G17" s="69">
        <f t="shared" si="1"/>
        <v>0</v>
      </c>
      <c r="H17" s="6">
        <f t="shared" si="2"/>
        <v>0</v>
      </c>
      <c r="I17" s="70" t="s">
        <v>1045</v>
      </c>
      <c r="J17" s="70"/>
      <c r="K17" s="70"/>
      <c r="L17" s="70"/>
      <c r="M17" s="70"/>
      <c r="N17" s="70"/>
      <c r="O17" s="70"/>
      <c r="P17" s="70"/>
      <c r="Q17" s="70"/>
      <c r="R17" s="70"/>
      <c r="S17" s="54" t="b">
        <f t="shared" si="3"/>
        <v>0</v>
      </c>
      <c r="T17" s="66" t="str">
        <f t="shared" ref="T17" si="6">B17</f>
        <v>1-8.</v>
      </c>
      <c r="U17" s="51" t="str">
        <f t="shared" si="4"/>
        <v>Map and Table Generation</v>
      </c>
    </row>
    <row r="18" spans="1:21" s="67" customFormat="1" x14ac:dyDescent="0.3">
      <c r="A18" s="62">
        <v>11</v>
      </c>
      <c r="B18" s="75" t="s">
        <v>18</v>
      </c>
      <c r="C18" s="96" t="s">
        <v>19</v>
      </c>
      <c r="D18" s="97"/>
      <c r="E18" s="76"/>
      <c r="F18" s="77"/>
      <c r="G18" s="78"/>
      <c r="H18" s="8"/>
      <c r="I18" s="79"/>
      <c r="J18" s="79"/>
      <c r="K18" s="79"/>
      <c r="L18" s="79"/>
      <c r="M18" s="79"/>
      <c r="N18" s="79"/>
      <c r="O18" s="79"/>
      <c r="P18" s="79"/>
      <c r="Q18" s="79"/>
      <c r="R18" s="79"/>
      <c r="S18" s="54" t="b">
        <f t="shared" si="3"/>
        <v>0</v>
      </c>
      <c r="T18" s="66"/>
      <c r="U18" s="51" t="str">
        <f t="shared" si="4"/>
        <v>FIELD ACTIVITIES - GENERAL</v>
      </c>
    </row>
    <row r="19" spans="1:21" s="67" customFormat="1" hidden="1" x14ac:dyDescent="0.3">
      <c r="A19" s="62">
        <v>12</v>
      </c>
      <c r="B19" s="36" t="s">
        <v>20</v>
      </c>
      <c r="C19" s="98" t="s">
        <v>21</v>
      </c>
      <c r="D19" s="99"/>
      <c r="E19" s="10" t="s">
        <v>22</v>
      </c>
      <c r="F19" s="68">
        <f>IFERROR(INDEX([1]!Rates[[Column1]:[Column71]],
MATCH('[1]SOW Units'!$B19,[1]!Rates[Pay Item],0),
MATCH(TEXT(#REF!,"0"),[1]!Rates[[#Headers],[Column1]:[Column71]],0)),0)</f>
        <v>0</v>
      </c>
      <c r="G19" s="69">
        <f t="shared" si="1"/>
        <v>0</v>
      </c>
      <c r="H19" s="6">
        <f t="shared" si="2"/>
        <v>0</v>
      </c>
      <c r="I19" s="80"/>
      <c r="J19" s="80"/>
      <c r="K19" s="80"/>
      <c r="L19" s="80"/>
      <c r="M19" s="80"/>
      <c r="N19" s="80"/>
      <c r="O19" s="80"/>
      <c r="P19" s="80"/>
      <c r="Q19" s="80"/>
      <c r="R19" s="80"/>
      <c r="S19" s="54" t="b">
        <f t="shared" si="3"/>
        <v>0</v>
      </c>
      <c r="T19" s="66" t="str">
        <f t="shared" si="4"/>
        <v>2-1.</v>
      </c>
      <c r="U19" s="51" t="str">
        <f t="shared" si="4"/>
        <v>Site Reconnaissance/Field Measurement Visit</v>
      </c>
    </row>
    <row r="20" spans="1:21" s="67" customFormat="1" hidden="1" x14ac:dyDescent="0.3">
      <c r="A20" s="62">
        <v>13</v>
      </c>
      <c r="B20" s="36" t="s">
        <v>23</v>
      </c>
      <c r="C20" s="98" t="s">
        <v>674</v>
      </c>
      <c r="D20" s="99"/>
      <c r="E20" s="10" t="s">
        <v>24</v>
      </c>
      <c r="F20" s="68">
        <f>IFERROR(INDEX([1]!Rates[[Column1]:[Column71]],
MATCH('[1]SOW Units'!$B20,[1]!Rates[Pay Item],0),
MATCH(TEXT(#REF!,"0"),[1]!Rates[[#Headers],[Column1]:[Column71]],0)),0)</f>
        <v>0</v>
      </c>
      <c r="G20" s="69">
        <f t="shared" si="1"/>
        <v>0</v>
      </c>
      <c r="H20" s="6">
        <f t="shared" si="2"/>
        <v>0</v>
      </c>
      <c r="I20" s="80"/>
      <c r="J20" s="80"/>
      <c r="K20" s="80"/>
      <c r="L20" s="80"/>
      <c r="M20" s="80"/>
      <c r="N20" s="80"/>
      <c r="O20" s="80"/>
      <c r="P20" s="80"/>
      <c r="Q20" s="80"/>
      <c r="R20" s="80"/>
      <c r="S20" s="54" t="b">
        <f t="shared" si="3"/>
        <v>0</v>
      </c>
      <c r="T20" s="66" t="str">
        <f t="shared" si="4"/>
        <v>2-2.</v>
      </c>
      <c r="U20" s="51" t="str">
        <f t="shared" si="4"/>
        <v>Receptor Survey and Exposure Pathway Identification</v>
      </c>
    </row>
    <row r="21" spans="1:21" s="67" customFormat="1" ht="33.75" customHeight="1" x14ac:dyDescent="0.3">
      <c r="A21" s="62">
        <v>14</v>
      </c>
      <c r="B21" s="36" t="s">
        <v>25</v>
      </c>
      <c r="C21" s="101" t="s">
        <v>675</v>
      </c>
      <c r="D21" s="103"/>
      <c r="E21" s="7" t="s">
        <v>14</v>
      </c>
      <c r="F21" s="71">
        <v>1</v>
      </c>
      <c r="G21" s="72">
        <f t="shared" si="1"/>
        <v>1</v>
      </c>
      <c r="H21" s="7">
        <f t="shared" si="2"/>
        <v>0</v>
      </c>
      <c r="I21" s="81"/>
      <c r="J21" s="81"/>
      <c r="K21" s="81"/>
      <c r="L21" s="81"/>
      <c r="M21" s="81"/>
      <c r="N21" s="81"/>
      <c r="O21" s="81"/>
      <c r="P21" s="81"/>
      <c r="Q21" s="81"/>
      <c r="R21" s="81"/>
      <c r="S21" s="54" t="b">
        <f t="shared" si="3"/>
        <v>0</v>
      </c>
      <c r="T21" s="66"/>
      <c r="U21" s="51"/>
    </row>
    <row r="22" spans="1:21" s="67" customFormat="1" hidden="1" x14ac:dyDescent="0.3">
      <c r="A22" s="62">
        <v>15</v>
      </c>
      <c r="B22" s="36" t="s">
        <v>26</v>
      </c>
      <c r="C22" s="98" t="s">
        <v>27</v>
      </c>
      <c r="D22" s="99"/>
      <c r="E22" s="10" t="s">
        <v>28</v>
      </c>
      <c r="F22" s="68">
        <f>IFERROR(INDEX([1]!Rates[[Column1]:[Column71]],
MATCH('[1]SOW Units'!$B22,[1]!Rates[Pay Item],0),
MATCH(TEXT(#REF!,"0"),[1]!Rates[[#Headers],[Column1]:[Column71]],0)),0)</f>
        <v>0</v>
      </c>
      <c r="G22" s="69">
        <f t="shared" si="1"/>
        <v>0</v>
      </c>
      <c r="H22" s="6">
        <f t="shared" si="2"/>
        <v>0</v>
      </c>
      <c r="I22" s="80"/>
      <c r="J22" s="80"/>
      <c r="K22" s="80"/>
      <c r="L22" s="80"/>
      <c r="M22" s="80"/>
      <c r="N22" s="80"/>
      <c r="O22" s="80"/>
      <c r="P22" s="80"/>
      <c r="Q22" s="80"/>
      <c r="R22" s="80"/>
      <c r="S22" s="54" t="b">
        <f t="shared" si="3"/>
        <v>0</v>
      </c>
      <c r="T22" s="66" t="str">
        <f t="shared" si="4"/>
        <v>2-4.</v>
      </c>
      <c r="U22" s="51" t="str">
        <f t="shared" si="4"/>
        <v>Contractor Oversight for Non-Price Schedule Activities</v>
      </c>
    </row>
    <row r="23" spans="1:21" s="67" customFormat="1" hidden="1" x14ac:dyDescent="0.3">
      <c r="A23" s="62">
        <v>16</v>
      </c>
      <c r="B23" s="36" t="s">
        <v>676</v>
      </c>
      <c r="C23" s="98" t="s">
        <v>677</v>
      </c>
      <c r="D23" s="99"/>
      <c r="E23" s="7" t="s">
        <v>14</v>
      </c>
      <c r="F23" s="71">
        <v>1</v>
      </c>
      <c r="G23" s="72">
        <f t="shared" si="1"/>
        <v>1</v>
      </c>
      <c r="H23" s="7">
        <f t="shared" si="2"/>
        <v>0</v>
      </c>
      <c r="I23" s="81"/>
      <c r="J23" s="81"/>
      <c r="K23" s="81"/>
      <c r="L23" s="81"/>
      <c r="M23" s="81"/>
      <c r="N23" s="81"/>
      <c r="O23" s="81"/>
      <c r="P23" s="81"/>
      <c r="Q23" s="81"/>
      <c r="R23" s="81"/>
      <c r="S23" s="54" t="b">
        <f t="shared" si="3"/>
        <v>0</v>
      </c>
      <c r="T23" s="66"/>
      <c r="U23" s="51"/>
    </row>
    <row r="24" spans="1:21" s="67" customFormat="1" x14ac:dyDescent="0.3">
      <c r="A24" s="62">
        <v>17</v>
      </c>
      <c r="B24" s="75" t="s">
        <v>29</v>
      </c>
      <c r="C24" s="96" t="s">
        <v>30</v>
      </c>
      <c r="D24" s="97"/>
      <c r="E24" s="76"/>
      <c r="F24" s="77"/>
      <c r="G24" s="78"/>
      <c r="H24" s="8"/>
      <c r="I24" s="79"/>
      <c r="J24" s="79"/>
      <c r="K24" s="79"/>
      <c r="L24" s="79"/>
      <c r="M24" s="79"/>
      <c r="N24" s="79"/>
      <c r="O24" s="79"/>
      <c r="P24" s="79"/>
      <c r="Q24" s="79"/>
      <c r="R24" s="79"/>
      <c r="S24" s="54" t="b">
        <f t="shared" si="3"/>
        <v>0</v>
      </c>
      <c r="T24" s="66"/>
      <c r="U24" s="51" t="str">
        <f t="shared" si="4"/>
        <v>MOBILIZATION</v>
      </c>
    </row>
    <row r="25" spans="1:21" s="67" customFormat="1" x14ac:dyDescent="0.3">
      <c r="A25" s="62">
        <v>18</v>
      </c>
      <c r="B25" s="36" t="s">
        <v>31</v>
      </c>
      <c r="C25" s="98" t="s">
        <v>678</v>
      </c>
      <c r="D25" s="99"/>
      <c r="E25" s="10" t="s">
        <v>32</v>
      </c>
      <c r="F25" s="68">
        <f>IFERROR(INDEX([1]!Rates[[Column1]:[Column71]],
MATCH('[1]SOW Units'!$B25,[1]!Rates[Pay Item],0),
MATCH(TEXT(#REF!,"0"),[1]!Rates[[#Headers],[Column1]:[Column71]],0)),0)</f>
        <v>0</v>
      </c>
      <c r="G25" s="69">
        <f t="shared" si="1"/>
        <v>0</v>
      </c>
      <c r="H25" s="6">
        <f t="shared" si="2"/>
        <v>0</v>
      </c>
      <c r="I25" s="80" t="s">
        <v>1045</v>
      </c>
      <c r="J25" s="80" t="s">
        <v>1045</v>
      </c>
      <c r="K25" s="80"/>
      <c r="L25" s="80"/>
      <c r="M25" s="80"/>
      <c r="N25" s="80"/>
      <c r="O25" s="80"/>
      <c r="P25" s="80"/>
      <c r="Q25" s="80"/>
      <c r="R25" s="80"/>
      <c r="S25" s="54" t="b">
        <f t="shared" si="3"/>
        <v>0</v>
      </c>
      <c r="T25" s="66" t="str">
        <f t="shared" si="4"/>
        <v>3-1.</v>
      </c>
      <c r="U25" s="51" t="str">
        <f t="shared" si="4"/>
        <v>Light Duty Vehicle (car or 1/2 ton truck) Mobilization</v>
      </c>
    </row>
    <row r="26" spans="1:21" s="67" customFormat="1" hidden="1" x14ac:dyDescent="0.3">
      <c r="A26" s="62">
        <v>19</v>
      </c>
      <c r="B26" s="36" t="s">
        <v>33</v>
      </c>
      <c r="C26" s="98" t="s">
        <v>679</v>
      </c>
      <c r="D26" s="99"/>
      <c r="E26" s="10" t="s">
        <v>32</v>
      </c>
      <c r="F26" s="68">
        <f>IFERROR(INDEX([1]!Rates[[Column1]:[Column71]],
MATCH('[1]SOW Units'!$B26,[1]!Rates[Pay Item],0),
MATCH(TEXT(#REF!,"0"),[1]!Rates[[#Headers],[Column1]:[Column71]],0)),0)</f>
        <v>0</v>
      </c>
      <c r="G26" s="69">
        <f t="shared" si="1"/>
        <v>0</v>
      </c>
      <c r="H26" s="6">
        <f t="shared" si="2"/>
        <v>0</v>
      </c>
      <c r="I26" s="80"/>
      <c r="J26" s="80"/>
      <c r="K26" s="80"/>
      <c r="L26" s="80"/>
      <c r="M26" s="80"/>
      <c r="N26" s="80"/>
      <c r="O26" s="80"/>
      <c r="P26" s="80"/>
      <c r="Q26" s="80"/>
      <c r="R26" s="80"/>
      <c r="S26" s="54" t="b">
        <f t="shared" si="3"/>
        <v>0</v>
      </c>
      <c r="T26" s="66" t="str">
        <f t="shared" si="4"/>
        <v>3-2.</v>
      </c>
      <c r="U26" s="51" t="str">
        <f t="shared" si="4"/>
        <v>Heavy Duty/Stake Bed Truck (3/4 ton +) Mobilization</v>
      </c>
    </row>
    <row r="27" spans="1:21" s="67" customFormat="1" hidden="1" x14ac:dyDescent="0.3">
      <c r="A27" s="62">
        <v>20</v>
      </c>
      <c r="B27" s="36" t="s">
        <v>34</v>
      </c>
      <c r="C27" s="98" t="s">
        <v>680</v>
      </c>
      <c r="D27" s="99"/>
      <c r="E27" s="10" t="s">
        <v>32</v>
      </c>
      <c r="F27" s="68">
        <f>IFERROR(INDEX([1]!Rates[[Column1]:[Column71]],
MATCH('[1]SOW Units'!$B27,[1]!Rates[Pay Item],0),
MATCH(TEXT(#REF!,"0"),[1]!Rates[[#Headers],[Column1]:[Column71]],0)),0)</f>
        <v>0</v>
      </c>
      <c r="G27" s="69">
        <f t="shared" si="1"/>
        <v>0</v>
      </c>
      <c r="H27" s="6">
        <f t="shared" si="2"/>
        <v>0</v>
      </c>
      <c r="I27" s="80"/>
      <c r="J27" s="80"/>
      <c r="K27" s="80"/>
      <c r="L27" s="80"/>
      <c r="M27" s="80"/>
      <c r="N27" s="80"/>
      <c r="O27" s="80"/>
      <c r="P27" s="80"/>
      <c r="Q27" s="80"/>
      <c r="R27" s="80"/>
      <c r="S27" s="54" t="b">
        <f t="shared" si="3"/>
        <v>0</v>
      </c>
      <c r="T27" s="66" t="str">
        <f t="shared" si="4"/>
        <v>3-3.</v>
      </c>
      <c r="U27" s="51" t="str">
        <f t="shared" si="4"/>
        <v>Work Trailer Mobilization</v>
      </c>
    </row>
    <row r="28" spans="1:21" s="67" customFormat="1" x14ac:dyDescent="0.3">
      <c r="A28" s="62">
        <v>21</v>
      </c>
      <c r="B28" s="36" t="s">
        <v>35</v>
      </c>
      <c r="C28" s="98" t="s">
        <v>681</v>
      </c>
      <c r="D28" s="99"/>
      <c r="E28" s="10" t="s">
        <v>32</v>
      </c>
      <c r="F28" s="68">
        <f>IFERROR(INDEX([1]!Rates[[Column1]:[Column71]],
MATCH('[1]SOW Units'!$B28,[1]!Rates[Pay Item],0),
MATCH(TEXT(#REF!,"0"),[1]!Rates[[#Headers],[Column1]:[Column71]],0)),0)</f>
        <v>0</v>
      </c>
      <c r="G28" s="69">
        <f t="shared" si="1"/>
        <v>0</v>
      </c>
      <c r="H28" s="6">
        <f t="shared" si="2"/>
        <v>0</v>
      </c>
      <c r="I28" s="80"/>
      <c r="J28" s="80" t="s">
        <v>1045</v>
      </c>
      <c r="K28" s="80"/>
      <c r="L28" s="80"/>
      <c r="M28" s="80"/>
      <c r="N28" s="80"/>
      <c r="O28" s="80"/>
      <c r="P28" s="80"/>
      <c r="Q28" s="80"/>
      <c r="R28" s="80"/>
      <c r="S28" s="54" t="b">
        <f t="shared" si="3"/>
        <v>0</v>
      </c>
      <c r="T28" s="66" t="str">
        <f t="shared" si="4"/>
        <v>3-4.</v>
      </c>
      <c r="U28" s="51" t="str">
        <f t="shared" si="4"/>
        <v xml:space="preserve">DPT Rig and Support Vehicles Mobilization </v>
      </c>
    </row>
    <row r="29" spans="1:21" s="67" customFormat="1" x14ac:dyDescent="0.3">
      <c r="A29" s="62">
        <v>22</v>
      </c>
      <c r="B29" s="36" t="s">
        <v>36</v>
      </c>
      <c r="C29" s="98" t="s">
        <v>682</v>
      </c>
      <c r="D29" s="99"/>
      <c r="E29" s="10" t="s">
        <v>32</v>
      </c>
      <c r="F29" s="68">
        <f>IFERROR(INDEX([1]!Rates[[Column1]:[Column71]],
MATCH('[1]SOW Units'!$B29,[1]!Rates[Pay Item],0),
MATCH(TEXT(#REF!,"0"),[1]!Rates[[#Headers],[Column1]:[Column71]],0)),0)</f>
        <v>0</v>
      </c>
      <c r="G29" s="69">
        <f t="shared" si="1"/>
        <v>0</v>
      </c>
      <c r="H29" s="6">
        <f t="shared" si="2"/>
        <v>0</v>
      </c>
      <c r="I29" s="80"/>
      <c r="J29" s="80" t="s">
        <v>1045</v>
      </c>
      <c r="K29" s="80"/>
      <c r="L29" s="80"/>
      <c r="M29" s="80"/>
      <c r="N29" s="80"/>
      <c r="O29" s="80"/>
      <c r="P29" s="80"/>
      <c r="Q29" s="80"/>
      <c r="R29" s="80"/>
      <c r="S29" s="54" t="b">
        <f t="shared" si="3"/>
        <v>0</v>
      </c>
      <c r="T29" s="66" t="str">
        <f t="shared" si="4"/>
        <v>3-5.</v>
      </c>
      <c r="U29" s="51" t="str">
        <f t="shared" si="4"/>
        <v>Drill Rig and Support Vehicles Mobilization (hollow stem auger, mud rotary or sonic)</v>
      </c>
    </row>
    <row r="30" spans="1:21" s="67" customFormat="1" hidden="1" x14ac:dyDescent="0.3">
      <c r="A30" s="62">
        <v>24</v>
      </c>
      <c r="B30" s="36" t="s">
        <v>37</v>
      </c>
      <c r="C30" s="98" t="s">
        <v>683</v>
      </c>
      <c r="D30" s="99"/>
      <c r="E30" s="10" t="s">
        <v>32</v>
      </c>
      <c r="F30" s="68">
        <f>IFERROR(INDEX([1]!Rates[[Column1]:[Column71]],
MATCH('[1]SOW Units'!$B30,[1]!Rates[Pay Item],0),
MATCH(TEXT(#REF!,"0"),[1]!Rates[[#Headers],[Column1]:[Column71]],0)),0)</f>
        <v>0</v>
      </c>
      <c r="G30" s="69">
        <f t="shared" si="1"/>
        <v>0</v>
      </c>
      <c r="H30" s="6">
        <f t="shared" si="2"/>
        <v>0</v>
      </c>
      <c r="I30" s="80"/>
      <c r="J30" s="80"/>
      <c r="K30" s="80"/>
      <c r="L30" s="80"/>
      <c r="M30" s="80"/>
      <c r="N30" s="80"/>
      <c r="O30" s="80"/>
      <c r="P30" s="80"/>
      <c r="Q30" s="80"/>
      <c r="R30" s="80"/>
      <c r="S30" s="54" t="b">
        <f t="shared" si="3"/>
        <v>0</v>
      </c>
      <c r="T30" s="66" t="str">
        <f t="shared" si="4"/>
        <v>3-6.</v>
      </c>
      <c r="U30" s="51" t="str">
        <f t="shared" si="4"/>
        <v>Excavator Mobilization</v>
      </c>
    </row>
    <row r="31" spans="1:21" s="67" customFormat="1" hidden="1" x14ac:dyDescent="0.3">
      <c r="A31" s="62">
        <v>26</v>
      </c>
      <c r="B31" s="36" t="s">
        <v>38</v>
      </c>
      <c r="C31" s="98" t="s">
        <v>684</v>
      </c>
      <c r="D31" s="99"/>
      <c r="E31" s="10" t="s">
        <v>32</v>
      </c>
      <c r="F31" s="68">
        <f>IFERROR(INDEX([1]!Rates[[Column1]:[Column71]],
MATCH('[1]SOW Units'!$B31,[1]!Rates[Pay Item],0),
MATCH(TEXT(#REF!,"0"),[1]!Rates[[#Headers],[Column1]:[Column71]],0)),0)</f>
        <v>0</v>
      </c>
      <c r="G31" s="69">
        <f t="shared" si="1"/>
        <v>0</v>
      </c>
      <c r="H31" s="6">
        <f t="shared" si="2"/>
        <v>0</v>
      </c>
      <c r="I31" s="80"/>
      <c r="J31" s="80"/>
      <c r="K31" s="80"/>
      <c r="L31" s="80"/>
      <c r="M31" s="80"/>
      <c r="N31" s="80"/>
      <c r="O31" s="80"/>
      <c r="P31" s="80"/>
      <c r="Q31" s="80"/>
      <c r="R31" s="80"/>
      <c r="S31" s="54" t="b">
        <f t="shared" si="3"/>
        <v>0</v>
      </c>
      <c r="T31" s="66" t="str">
        <f t="shared" si="4"/>
        <v>3-7.</v>
      </c>
      <c r="U31" s="51" t="str">
        <f t="shared" si="4"/>
        <v>LDA Rig and Support Vehicles Mobilization</v>
      </c>
    </row>
    <row r="32" spans="1:21" s="67" customFormat="1" hidden="1" x14ac:dyDescent="0.3">
      <c r="A32" s="62">
        <v>28</v>
      </c>
      <c r="B32" s="36" t="s">
        <v>39</v>
      </c>
      <c r="C32" s="98" t="s">
        <v>685</v>
      </c>
      <c r="D32" s="99"/>
      <c r="E32" s="10" t="s">
        <v>32</v>
      </c>
      <c r="F32" s="68">
        <f>IFERROR(INDEX([1]!Rates[[Column1]:[Column71]],
MATCH('[1]SOW Units'!$B32,[1]!Rates[Pay Item],0),
MATCH(TEXT(#REF!,"0"),[1]!Rates[[#Headers],[Column1]:[Column71]],0)),0)</f>
        <v>0</v>
      </c>
      <c r="G32" s="69">
        <f t="shared" si="1"/>
        <v>0</v>
      </c>
      <c r="H32" s="6">
        <f t="shared" si="2"/>
        <v>0</v>
      </c>
      <c r="I32" s="80"/>
      <c r="J32" s="80"/>
      <c r="K32" s="80"/>
      <c r="L32" s="80"/>
      <c r="M32" s="80"/>
      <c r="N32" s="80"/>
      <c r="O32" s="80"/>
      <c r="P32" s="80"/>
      <c r="Q32" s="80"/>
      <c r="R32" s="80"/>
      <c r="S32" s="54" t="b">
        <f t="shared" si="3"/>
        <v>0</v>
      </c>
      <c r="T32" s="66" t="str">
        <f t="shared" si="4"/>
        <v>3-8.</v>
      </c>
      <c r="U32" s="51" t="str">
        <f t="shared" si="4"/>
        <v>Loader/Backhoe Mobilization</v>
      </c>
    </row>
    <row r="33" spans="1:21" s="67" customFormat="1" hidden="1" x14ac:dyDescent="0.3">
      <c r="A33" s="62">
        <v>30</v>
      </c>
      <c r="B33" s="36" t="s">
        <v>40</v>
      </c>
      <c r="C33" s="98" t="s">
        <v>686</v>
      </c>
      <c r="D33" s="99"/>
      <c r="E33" s="10" t="s">
        <v>32</v>
      </c>
      <c r="F33" s="68">
        <f>IFERROR(INDEX([1]!Rates[[Column1]:[Column71]],
MATCH('[1]SOW Units'!$B33,[1]!Rates[Pay Item],0),
MATCH(TEXT(#REF!,"0"),[1]!Rates[[#Headers],[Column1]:[Column71]],0)),0)</f>
        <v>0</v>
      </c>
      <c r="G33" s="69">
        <f t="shared" si="1"/>
        <v>0</v>
      </c>
      <c r="H33" s="6">
        <f t="shared" si="2"/>
        <v>0</v>
      </c>
      <c r="I33" s="80"/>
      <c r="J33" s="80"/>
      <c r="K33" s="80"/>
      <c r="L33" s="80"/>
      <c r="M33" s="80"/>
      <c r="N33" s="80"/>
      <c r="O33" s="80"/>
      <c r="P33" s="80"/>
      <c r="Q33" s="80"/>
      <c r="R33" s="80"/>
      <c r="S33" s="54" t="b">
        <f t="shared" si="3"/>
        <v>0</v>
      </c>
      <c r="T33" s="66" t="str">
        <f t="shared" si="4"/>
        <v>3-9.</v>
      </c>
      <c r="U33" s="51" t="str">
        <f t="shared" si="4"/>
        <v xml:space="preserve">Mini Excavator/Loader Mobilization </v>
      </c>
    </row>
    <row r="34" spans="1:21" s="67" customFormat="1" hidden="1" x14ac:dyDescent="0.3">
      <c r="A34" s="62">
        <v>31</v>
      </c>
      <c r="B34" s="36" t="s">
        <v>41</v>
      </c>
      <c r="C34" s="98" t="s">
        <v>687</v>
      </c>
      <c r="D34" s="99"/>
      <c r="E34" s="10" t="s">
        <v>32</v>
      </c>
      <c r="F34" s="68">
        <f>IFERROR(INDEX([1]!Rates[[Column1]:[Column71]],
MATCH('[1]SOW Units'!$B34,[1]!Rates[Pay Item],0),
MATCH(TEXT(#REF!,"0"),[1]!Rates[[#Headers],[Column1]:[Column71]],0)),0)</f>
        <v>0</v>
      </c>
      <c r="G34" s="69">
        <f t="shared" si="1"/>
        <v>0</v>
      </c>
      <c r="H34" s="6">
        <f t="shared" si="2"/>
        <v>0</v>
      </c>
      <c r="I34" s="80"/>
      <c r="J34" s="80"/>
      <c r="K34" s="80"/>
      <c r="L34" s="80"/>
      <c r="M34" s="80"/>
      <c r="N34" s="80"/>
      <c r="O34" s="80"/>
      <c r="P34" s="80"/>
      <c r="Q34" s="80"/>
      <c r="R34" s="80"/>
      <c r="S34" s="54" t="b">
        <f t="shared" si="3"/>
        <v>0</v>
      </c>
      <c r="T34" s="66" t="str">
        <f t="shared" si="4"/>
        <v>3-10.</v>
      </c>
      <c r="U34" s="51" t="str">
        <f t="shared" si="4"/>
        <v>Drum Compactor Mobilization</v>
      </c>
    </row>
    <row r="35" spans="1:21" s="67" customFormat="1" x14ac:dyDescent="0.3">
      <c r="A35" s="62">
        <v>32</v>
      </c>
      <c r="B35" s="75" t="s">
        <v>42</v>
      </c>
      <c r="C35" s="96" t="s">
        <v>44</v>
      </c>
      <c r="D35" s="97"/>
      <c r="E35" s="76"/>
      <c r="F35" s="77"/>
      <c r="G35" s="78"/>
      <c r="H35" s="8"/>
      <c r="I35" s="79"/>
      <c r="J35" s="79"/>
      <c r="K35" s="79"/>
      <c r="L35" s="79"/>
      <c r="M35" s="79"/>
      <c r="N35" s="79"/>
      <c r="O35" s="79"/>
      <c r="P35" s="79"/>
      <c r="Q35" s="79"/>
      <c r="R35" s="79"/>
      <c r="S35" s="54" t="b">
        <f t="shared" si="3"/>
        <v>0</v>
      </c>
      <c r="T35" s="66"/>
      <c r="U35" s="51" t="str">
        <f t="shared" si="4"/>
        <v>DRILLING AND BORING</v>
      </c>
    </row>
    <row r="36" spans="1:21" s="67" customFormat="1" x14ac:dyDescent="0.3">
      <c r="A36" s="62">
        <v>34</v>
      </c>
      <c r="B36" s="36" t="s">
        <v>688</v>
      </c>
      <c r="C36" s="98" t="s">
        <v>573</v>
      </c>
      <c r="D36" s="99"/>
      <c r="E36" s="10" t="s">
        <v>689</v>
      </c>
      <c r="F36" s="68">
        <f>IFERROR(INDEX([1]!Rates[[Column1]:[Column71]],
MATCH('[1]SOW Units'!$B36,[1]!Rates[Pay Item],0),
MATCH(TEXT(#REF!,"0"),[1]!Rates[[#Headers],[Column1]:[Column71]],0)),0)</f>
        <v>0</v>
      </c>
      <c r="G36" s="69">
        <f t="shared" si="1"/>
        <v>0</v>
      </c>
      <c r="H36" s="6">
        <f t="shared" si="2"/>
        <v>0</v>
      </c>
      <c r="I36" s="80"/>
      <c r="J36" s="80" t="s">
        <v>1045</v>
      </c>
      <c r="K36" s="80"/>
      <c r="L36" s="80"/>
      <c r="M36" s="80"/>
      <c r="N36" s="80"/>
      <c r="O36" s="80"/>
      <c r="P36" s="80"/>
      <c r="Q36" s="80"/>
      <c r="R36" s="80"/>
      <c r="S36" s="54" t="b">
        <f t="shared" si="3"/>
        <v>0</v>
      </c>
      <c r="T36" s="66" t="str">
        <f t="shared" si="4"/>
        <v>4-1.a.</v>
      </c>
      <c r="U36" s="51" t="str">
        <f t="shared" si="4"/>
        <v>Split Spoon Sampling – 2 foot (during boring) &lt; 50 feet</v>
      </c>
    </row>
    <row r="37" spans="1:21" s="67" customFormat="1" x14ac:dyDescent="0.3">
      <c r="A37" s="62">
        <v>36</v>
      </c>
      <c r="B37" s="36" t="s">
        <v>572</v>
      </c>
      <c r="C37" s="98" t="s">
        <v>574</v>
      </c>
      <c r="D37" s="99"/>
      <c r="E37" s="10" t="s">
        <v>689</v>
      </c>
      <c r="F37" s="68">
        <f>IFERROR(INDEX([1]!Rates[[Column1]:[Column71]],
MATCH('[1]SOW Units'!$B37,[1]!Rates[Pay Item],0),
MATCH(TEXT(#REF!,"0"),[1]!Rates[[#Headers],[Column1]:[Column71]],0)),0)</f>
        <v>0</v>
      </c>
      <c r="G37" s="69">
        <f t="shared" si="1"/>
        <v>0</v>
      </c>
      <c r="H37" s="6">
        <f t="shared" si="2"/>
        <v>0</v>
      </c>
      <c r="I37" s="80"/>
      <c r="J37" s="80" t="s">
        <v>1045</v>
      </c>
      <c r="K37" s="80"/>
      <c r="L37" s="80"/>
      <c r="M37" s="80"/>
      <c r="N37" s="80"/>
      <c r="O37" s="80"/>
      <c r="P37" s="80"/>
      <c r="Q37" s="80"/>
      <c r="R37" s="80"/>
      <c r="S37" s="54" t="b">
        <f t="shared" si="3"/>
        <v>0</v>
      </c>
      <c r="T37" s="66" t="str">
        <f t="shared" si="4"/>
        <v>4-1.b.</v>
      </c>
      <c r="U37" s="51" t="str">
        <f t="shared" si="4"/>
        <v>Split Spoon Sampling – 2 foot (during boring) 50 to 100 feet</v>
      </c>
    </row>
    <row r="38" spans="1:21" s="67" customFormat="1" x14ac:dyDescent="0.3">
      <c r="A38" s="62">
        <v>37</v>
      </c>
      <c r="B38" s="36" t="s">
        <v>690</v>
      </c>
      <c r="C38" s="98" t="s">
        <v>575</v>
      </c>
      <c r="D38" s="99"/>
      <c r="E38" s="10" t="s">
        <v>689</v>
      </c>
      <c r="F38" s="68">
        <f>IFERROR(INDEX([1]!Rates[[Column1]:[Column71]],
MATCH('[1]SOW Units'!$B38,[1]!Rates[Pay Item],0),
MATCH(TEXT(#REF!,"0"),[1]!Rates[[#Headers],[Column1]:[Column71]],0)),0)</f>
        <v>0</v>
      </c>
      <c r="G38" s="69">
        <f t="shared" si="1"/>
        <v>0</v>
      </c>
      <c r="H38" s="6">
        <f t="shared" si="2"/>
        <v>0</v>
      </c>
      <c r="I38" s="80"/>
      <c r="J38" s="80" t="s">
        <v>1045</v>
      </c>
      <c r="K38" s="80"/>
      <c r="L38" s="80"/>
      <c r="M38" s="80"/>
      <c r="N38" s="80"/>
      <c r="O38" s="80"/>
      <c r="P38" s="80"/>
      <c r="Q38" s="80"/>
      <c r="R38" s="80"/>
      <c r="S38" s="54" t="b">
        <f t="shared" si="3"/>
        <v>0</v>
      </c>
      <c r="T38" s="66" t="str">
        <f t="shared" si="4"/>
        <v>4-1.c.</v>
      </c>
      <c r="U38" s="51" t="str">
        <f t="shared" si="4"/>
        <v>Split Spoon Sampling – 2 foot (during boring) &gt; 100 feet</v>
      </c>
    </row>
    <row r="39" spans="1:21" s="67" customFormat="1" x14ac:dyDescent="0.3">
      <c r="A39" s="62">
        <v>38</v>
      </c>
      <c r="B39" s="36" t="s">
        <v>691</v>
      </c>
      <c r="C39" s="98" t="s">
        <v>45</v>
      </c>
      <c r="D39" s="99"/>
      <c r="E39" s="10" t="s">
        <v>692</v>
      </c>
      <c r="F39" s="68">
        <f>IFERROR(INDEX([1]!Rates[[Column1]:[Column71]],
MATCH('[1]SOW Units'!$B39,[1]!Rates[Pay Item],0),
MATCH(TEXT(#REF!,"0"),[1]!Rates[[#Headers],[Column1]:[Column71]],0)),0)</f>
        <v>0</v>
      </c>
      <c r="G39" s="69">
        <f t="shared" si="1"/>
        <v>0</v>
      </c>
      <c r="H39" s="6">
        <f t="shared" si="2"/>
        <v>0</v>
      </c>
      <c r="I39" s="80"/>
      <c r="J39" s="80" t="s">
        <v>1045</v>
      </c>
      <c r="K39" s="80"/>
      <c r="L39" s="80"/>
      <c r="M39" s="80"/>
      <c r="N39" s="80"/>
      <c r="O39" s="80"/>
      <c r="P39" s="80"/>
      <c r="Q39" s="80"/>
      <c r="R39" s="80"/>
      <c r="S39" s="54" t="b">
        <f t="shared" si="3"/>
        <v>0</v>
      </c>
      <c r="T39" s="66" t="str">
        <f t="shared" si="4"/>
        <v>4-1.d.</v>
      </c>
      <c r="U39" s="51" t="str">
        <f t="shared" si="4"/>
        <v>Sonic Core Sampling - 5 or 10 foot (during boring)</v>
      </c>
    </row>
    <row r="40" spans="1:21" s="67" customFormat="1" x14ac:dyDescent="0.3">
      <c r="A40" s="62">
        <v>39</v>
      </c>
      <c r="B40" s="36" t="s">
        <v>693</v>
      </c>
      <c r="C40" s="98" t="s">
        <v>46</v>
      </c>
      <c r="D40" s="99"/>
      <c r="E40" s="10" t="s">
        <v>47</v>
      </c>
      <c r="F40" s="68">
        <f>IFERROR(INDEX([1]!Rates[[Column1]:[Column71]],
MATCH('[1]SOW Units'!$B40,[1]!Rates[Pay Item],0),
MATCH(TEXT(#REF!,"0"),[1]!Rates[[#Headers],[Column1]:[Column71]],0)),0)</f>
        <v>0</v>
      </c>
      <c r="G40" s="69">
        <f t="shared" si="1"/>
        <v>0</v>
      </c>
      <c r="H40" s="6">
        <f t="shared" si="2"/>
        <v>0</v>
      </c>
      <c r="I40" s="80"/>
      <c r="J40" s="80" t="s">
        <v>1045</v>
      </c>
      <c r="K40" s="80"/>
      <c r="L40" s="80"/>
      <c r="M40" s="80"/>
      <c r="N40" s="80"/>
      <c r="O40" s="80"/>
      <c r="P40" s="80"/>
      <c r="Q40" s="80"/>
      <c r="R40" s="80"/>
      <c r="S40" s="54" t="b">
        <f t="shared" si="3"/>
        <v>0</v>
      </c>
      <c r="T40" s="66" t="str">
        <f t="shared" si="4"/>
        <v>4-2.</v>
      </c>
      <c r="U40" s="51" t="str">
        <f t="shared" si="4"/>
        <v xml:space="preserve">Hand Auger Boring ≤ 10 foot total depth </v>
      </c>
    </row>
    <row r="41" spans="1:21" s="67" customFormat="1" x14ac:dyDescent="0.3">
      <c r="A41" s="62">
        <v>40</v>
      </c>
      <c r="B41" s="36" t="s">
        <v>694</v>
      </c>
      <c r="C41" s="98" t="s">
        <v>577</v>
      </c>
      <c r="D41" s="99"/>
      <c r="E41" s="10" t="s">
        <v>578</v>
      </c>
      <c r="F41" s="68">
        <f>IFERROR(INDEX([1]!Rates[[Column1]:[Column71]],
MATCH('[1]SOW Units'!$B41,[1]!Rates[Pay Item],0),
MATCH(TEXT(#REF!,"0"),[1]!Rates[[#Headers],[Column1]:[Column71]],0)),0)</f>
        <v>0</v>
      </c>
      <c r="G41" s="69">
        <f t="shared" si="1"/>
        <v>0</v>
      </c>
      <c r="H41" s="6">
        <f t="shared" si="2"/>
        <v>0</v>
      </c>
      <c r="I41" s="80"/>
      <c r="J41" s="80" t="s">
        <v>1045</v>
      </c>
      <c r="K41" s="80"/>
      <c r="L41" s="80"/>
      <c r="M41" s="80"/>
      <c r="N41" s="80"/>
      <c r="O41" s="80"/>
      <c r="P41" s="80"/>
      <c r="Q41" s="80"/>
      <c r="R41" s="80"/>
      <c r="S41" s="54" t="b">
        <f t="shared" si="3"/>
        <v>0</v>
      </c>
      <c r="T41" s="66" t="str">
        <f t="shared" si="4"/>
        <v>4-3.</v>
      </c>
      <c r="U41" s="51" t="str">
        <f t="shared" si="4"/>
        <v>Direct Push Technology (DPT) Rig and Equipment</v>
      </c>
    </row>
    <row r="42" spans="1:21" s="67" customFormat="1" ht="33" hidden="1" x14ac:dyDescent="0.3">
      <c r="A42" s="62">
        <v>41</v>
      </c>
      <c r="B42" s="36" t="s">
        <v>695</v>
      </c>
      <c r="C42" s="98" t="s">
        <v>696</v>
      </c>
      <c r="D42" s="99"/>
      <c r="E42" s="10" t="s">
        <v>578</v>
      </c>
      <c r="F42" s="68">
        <f>IFERROR(INDEX([1]!Rates[[Column1]:[Column71]],
MATCH('[1]SOW Units'!$B42,[1]!Rates[Pay Item],0),
MATCH(TEXT(#REF!,"0"),[1]!Rates[[#Headers],[Column1]:[Column71]],0)),0)</f>
        <v>0</v>
      </c>
      <c r="G42" s="69">
        <f t="shared" si="1"/>
        <v>0</v>
      </c>
      <c r="H42" s="6">
        <f t="shared" si="2"/>
        <v>0</v>
      </c>
      <c r="I42" s="80"/>
      <c r="J42" s="80"/>
      <c r="K42" s="80"/>
      <c r="L42" s="80"/>
      <c r="M42" s="80"/>
      <c r="N42" s="80"/>
      <c r="O42" s="80"/>
      <c r="P42" s="80"/>
      <c r="Q42" s="80"/>
      <c r="R42" s="80"/>
      <c r="S42" s="54" t="b">
        <f t="shared" si="3"/>
        <v>0</v>
      </c>
      <c r="T42" s="66" t="str">
        <f t="shared" si="4"/>
        <v>4-4.</v>
      </c>
      <c r="U42" s="51" t="str">
        <f t="shared" si="4"/>
        <v>DPT Membrane Interface Probe (MIP) Equipped with PID and ECD
(add-on cost to DPT base rate)</v>
      </c>
    </row>
    <row r="43" spans="1:21" s="67" customFormat="1" x14ac:dyDescent="0.3">
      <c r="A43" s="62">
        <v>42</v>
      </c>
      <c r="B43" s="36" t="s">
        <v>697</v>
      </c>
      <c r="C43" s="98" t="s">
        <v>548</v>
      </c>
      <c r="D43" s="99"/>
      <c r="E43" s="10" t="s">
        <v>48</v>
      </c>
      <c r="F43" s="68">
        <f>IFERROR(INDEX([1]!Rates[[Column1]:[Column71]],
MATCH('[1]SOW Units'!$B43,[1]!Rates[Pay Item],0),
MATCH(TEXT(#REF!,"0"),[1]!Rates[[#Headers],[Column1]:[Column71]],0)),0)</f>
        <v>0</v>
      </c>
      <c r="G43" s="69">
        <f t="shared" si="1"/>
        <v>0</v>
      </c>
      <c r="H43" s="6">
        <f t="shared" si="2"/>
        <v>0</v>
      </c>
      <c r="I43" s="80"/>
      <c r="J43" s="80" t="s">
        <v>1045</v>
      </c>
      <c r="K43" s="80"/>
      <c r="L43" s="80"/>
      <c r="M43" s="80"/>
      <c r="N43" s="80"/>
      <c r="O43" s="80"/>
      <c r="P43" s="80"/>
      <c r="Q43" s="80"/>
      <c r="R43" s="80"/>
      <c r="S43" s="54" t="b">
        <f t="shared" si="3"/>
        <v>0</v>
      </c>
      <c r="T43" s="66" t="str">
        <f t="shared" si="4"/>
        <v>4-5.</v>
      </c>
      <c r="U43" s="51" t="str">
        <f t="shared" si="4"/>
        <v xml:space="preserve">HSA or MR Boring, ≤ 6 inch diameter, &lt; 50 foot total depth </v>
      </c>
    </row>
    <row r="44" spans="1:21" s="67" customFormat="1" x14ac:dyDescent="0.3">
      <c r="A44" s="62">
        <v>43</v>
      </c>
      <c r="B44" s="36" t="s">
        <v>698</v>
      </c>
      <c r="C44" s="98" t="s">
        <v>53</v>
      </c>
      <c r="D44" s="99"/>
      <c r="E44" s="10" t="s">
        <v>48</v>
      </c>
      <c r="F44" s="68">
        <f>IFERROR(INDEX([1]!Rates[[Column1]:[Column71]],
MATCH('[1]SOW Units'!$B44,[1]!Rates[Pay Item],0),
MATCH(TEXT(#REF!,"0"),[1]!Rates[[#Headers],[Column1]:[Column71]],0)),0)</f>
        <v>0</v>
      </c>
      <c r="G44" s="69">
        <f t="shared" si="1"/>
        <v>0</v>
      </c>
      <c r="H44" s="6">
        <f t="shared" si="2"/>
        <v>0</v>
      </c>
      <c r="I44" s="80"/>
      <c r="J44" s="80" t="s">
        <v>1045</v>
      </c>
      <c r="K44" s="80"/>
      <c r="L44" s="80"/>
      <c r="M44" s="80"/>
      <c r="N44" s="80"/>
      <c r="O44" s="80"/>
      <c r="P44" s="80"/>
      <c r="Q44" s="80"/>
      <c r="R44" s="80"/>
      <c r="S44" s="54" t="b">
        <f t="shared" si="3"/>
        <v>0</v>
      </c>
      <c r="T44" s="66" t="str">
        <f t="shared" si="4"/>
        <v>4-6.</v>
      </c>
      <c r="U44" s="51" t="str">
        <f t="shared" si="4"/>
        <v xml:space="preserve">HSA or MR Boring, ≤ 6 inch diameter, 50 to 100 foot total depth </v>
      </c>
    </row>
    <row r="45" spans="1:21" s="67" customFormat="1" x14ac:dyDescent="0.3">
      <c r="A45" s="62">
        <v>44</v>
      </c>
      <c r="B45" s="36" t="s">
        <v>699</v>
      </c>
      <c r="C45" s="98" t="s">
        <v>55</v>
      </c>
      <c r="D45" s="99"/>
      <c r="E45" s="10" t="s">
        <v>48</v>
      </c>
      <c r="F45" s="68">
        <f>IFERROR(INDEX([1]!Rates[[Column1]:[Column71]],
MATCH('[1]SOW Units'!$B45,[1]!Rates[Pay Item],0),
MATCH(TEXT(#REF!,"0"),[1]!Rates[[#Headers],[Column1]:[Column71]],0)),0)</f>
        <v>0</v>
      </c>
      <c r="G45" s="69">
        <f t="shared" si="1"/>
        <v>0</v>
      </c>
      <c r="H45" s="6">
        <f t="shared" si="2"/>
        <v>0</v>
      </c>
      <c r="I45" s="80"/>
      <c r="J45" s="80" t="s">
        <v>1045</v>
      </c>
      <c r="K45" s="80"/>
      <c r="L45" s="80"/>
      <c r="M45" s="80"/>
      <c r="N45" s="80"/>
      <c r="O45" s="80"/>
      <c r="P45" s="80"/>
      <c r="Q45" s="80"/>
      <c r="R45" s="80"/>
      <c r="S45" s="54" t="b">
        <f t="shared" si="3"/>
        <v>0</v>
      </c>
      <c r="T45" s="66" t="str">
        <f t="shared" si="4"/>
        <v>4-7.</v>
      </c>
      <c r="U45" s="51" t="str">
        <f t="shared" si="4"/>
        <v xml:space="preserve">HSA or MR Boring, ≤ 6 inch diameter, &gt; 100 foot total depth </v>
      </c>
    </row>
    <row r="46" spans="1:21" s="67" customFormat="1" x14ac:dyDescent="0.3">
      <c r="A46" s="62">
        <v>45</v>
      </c>
      <c r="B46" s="36" t="s">
        <v>700</v>
      </c>
      <c r="C46" s="98" t="s">
        <v>57</v>
      </c>
      <c r="D46" s="99"/>
      <c r="E46" s="10" t="s">
        <v>48</v>
      </c>
      <c r="F46" s="68">
        <f>IFERROR(INDEX([1]!Rates[[Column1]:[Column71]],
MATCH('[1]SOW Units'!$B46,[1]!Rates[Pay Item],0),
MATCH(TEXT(#REF!,"0"),[1]!Rates[[#Headers],[Column1]:[Column71]],0)),0)</f>
        <v>0</v>
      </c>
      <c r="G46" s="69">
        <f t="shared" si="1"/>
        <v>0</v>
      </c>
      <c r="H46" s="6">
        <f t="shared" si="2"/>
        <v>0</v>
      </c>
      <c r="I46" s="80"/>
      <c r="J46" s="80" t="s">
        <v>1045</v>
      </c>
      <c r="K46" s="80"/>
      <c r="L46" s="80"/>
      <c r="M46" s="80"/>
      <c r="N46" s="80"/>
      <c r="O46" s="80"/>
      <c r="P46" s="80"/>
      <c r="Q46" s="80"/>
      <c r="R46" s="80"/>
      <c r="S46" s="54" t="b">
        <f t="shared" si="3"/>
        <v>0</v>
      </c>
      <c r="T46" s="66" t="str">
        <f t="shared" si="4"/>
        <v>4-8.</v>
      </c>
      <c r="U46" s="51" t="str">
        <f t="shared" si="4"/>
        <v xml:space="preserve">HSA or MR Boring, &gt; 6 to 10 inch diameter, &lt; 50 foot total depth </v>
      </c>
    </row>
    <row r="47" spans="1:21" s="67" customFormat="1" x14ac:dyDescent="0.3">
      <c r="A47" s="62">
        <v>46</v>
      </c>
      <c r="B47" s="36" t="s">
        <v>701</v>
      </c>
      <c r="C47" s="98" t="s">
        <v>58</v>
      </c>
      <c r="D47" s="99"/>
      <c r="E47" s="10" t="s">
        <v>48</v>
      </c>
      <c r="F47" s="68">
        <f>IFERROR(INDEX([1]!Rates[[Column1]:[Column71]],
MATCH('[1]SOW Units'!$B47,[1]!Rates[Pay Item],0),
MATCH(TEXT(#REF!,"0"),[1]!Rates[[#Headers],[Column1]:[Column71]],0)),0)</f>
        <v>0</v>
      </c>
      <c r="G47" s="69">
        <f t="shared" si="1"/>
        <v>0</v>
      </c>
      <c r="H47" s="6">
        <f t="shared" si="2"/>
        <v>0</v>
      </c>
      <c r="I47" s="80"/>
      <c r="J47" s="80" t="s">
        <v>1045</v>
      </c>
      <c r="K47" s="80"/>
      <c r="L47" s="80"/>
      <c r="M47" s="80"/>
      <c r="N47" s="80"/>
      <c r="O47" s="80"/>
      <c r="P47" s="80"/>
      <c r="Q47" s="80"/>
      <c r="R47" s="80"/>
      <c r="S47" s="54" t="b">
        <f t="shared" si="3"/>
        <v>0</v>
      </c>
      <c r="T47" s="66" t="str">
        <f t="shared" si="4"/>
        <v>4-9.</v>
      </c>
      <c r="U47" s="51" t="str">
        <f t="shared" si="4"/>
        <v xml:space="preserve">HSA or MR Boring, &gt; 6 to 10 inch diameter, 50 to 100 foot total depth </v>
      </c>
    </row>
    <row r="48" spans="1:21" s="67" customFormat="1" x14ac:dyDescent="0.3">
      <c r="A48" s="62">
        <v>48</v>
      </c>
      <c r="B48" s="36" t="s">
        <v>702</v>
      </c>
      <c r="C48" s="98" t="s">
        <v>60</v>
      </c>
      <c r="D48" s="99"/>
      <c r="E48" s="10" t="s">
        <v>48</v>
      </c>
      <c r="F48" s="68">
        <f>IFERROR(INDEX([1]!Rates[[Column1]:[Column71]],
MATCH('[1]SOW Units'!$B48,[1]!Rates[Pay Item],0),
MATCH(TEXT(#REF!,"0"),[1]!Rates[[#Headers],[Column1]:[Column71]],0)),0)</f>
        <v>0</v>
      </c>
      <c r="G48" s="69">
        <f t="shared" si="1"/>
        <v>0</v>
      </c>
      <c r="H48" s="6">
        <f t="shared" si="2"/>
        <v>0</v>
      </c>
      <c r="I48" s="80"/>
      <c r="J48" s="80" t="s">
        <v>1045</v>
      </c>
      <c r="K48" s="80"/>
      <c r="L48" s="80"/>
      <c r="M48" s="80"/>
      <c r="N48" s="80"/>
      <c r="O48" s="80"/>
      <c r="P48" s="80"/>
      <c r="Q48" s="80"/>
      <c r="R48" s="80"/>
      <c r="S48" s="54" t="b">
        <f t="shared" si="3"/>
        <v>0</v>
      </c>
      <c r="T48" s="66" t="str">
        <f t="shared" si="4"/>
        <v>4-10.</v>
      </c>
      <c r="U48" s="51" t="str">
        <f t="shared" si="4"/>
        <v xml:space="preserve">HSA or MR Boring, &gt; 6 to 10 inch diameter, &gt; 100 foot total depth </v>
      </c>
    </row>
    <row r="49" spans="1:21" s="67" customFormat="1" x14ac:dyDescent="0.3">
      <c r="A49" s="62">
        <v>49</v>
      </c>
      <c r="B49" s="36" t="s">
        <v>703</v>
      </c>
      <c r="C49" s="98" t="s">
        <v>62</v>
      </c>
      <c r="D49" s="99"/>
      <c r="E49" s="10" t="s">
        <v>48</v>
      </c>
      <c r="F49" s="68">
        <f>IFERROR(INDEX([1]!Rates[[Column1]:[Column71]],
MATCH('[1]SOW Units'!$B49,[1]!Rates[Pay Item],0),
MATCH(TEXT(#REF!,"0"),[1]!Rates[[#Headers],[Column1]:[Column71]],0)),0)</f>
        <v>0</v>
      </c>
      <c r="G49" s="69">
        <f t="shared" si="1"/>
        <v>0</v>
      </c>
      <c r="H49" s="6">
        <f t="shared" si="2"/>
        <v>0</v>
      </c>
      <c r="I49" s="80"/>
      <c r="J49" s="80" t="s">
        <v>1045</v>
      </c>
      <c r="K49" s="80"/>
      <c r="L49" s="80"/>
      <c r="M49" s="80"/>
      <c r="N49" s="80"/>
      <c r="O49" s="80"/>
      <c r="P49" s="80"/>
      <c r="Q49" s="80"/>
      <c r="R49" s="80"/>
      <c r="S49" s="54" t="b">
        <f t="shared" si="3"/>
        <v>0</v>
      </c>
      <c r="T49" s="66" t="str">
        <f t="shared" si="4"/>
        <v>4-11.</v>
      </c>
      <c r="U49" s="51" t="str">
        <f t="shared" si="4"/>
        <v xml:space="preserve">HSA or MR Boring, &gt; 10 to 14 inch diameter, &lt; 50 foot total depth </v>
      </c>
    </row>
    <row r="50" spans="1:21" s="67" customFormat="1" x14ac:dyDescent="0.3">
      <c r="A50" s="62">
        <v>50</v>
      </c>
      <c r="B50" s="36" t="s">
        <v>704</v>
      </c>
      <c r="C50" s="98" t="s">
        <v>64</v>
      </c>
      <c r="D50" s="99"/>
      <c r="E50" s="10" t="s">
        <v>48</v>
      </c>
      <c r="F50" s="68">
        <f>IFERROR(INDEX([1]!Rates[[Column1]:[Column71]],
MATCH('[1]SOW Units'!$B50,[1]!Rates[Pay Item],0),
MATCH(TEXT(#REF!,"0"),[1]!Rates[[#Headers],[Column1]:[Column71]],0)),0)</f>
        <v>0</v>
      </c>
      <c r="G50" s="69">
        <f t="shared" si="1"/>
        <v>0</v>
      </c>
      <c r="H50" s="6">
        <f t="shared" si="2"/>
        <v>0</v>
      </c>
      <c r="I50" s="80"/>
      <c r="J50" s="80" t="s">
        <v>1045</v>
      </c>
      <c r="K50" s="80"/>
      <c r="L50" s="80"/>
      <c r="M50" s="80"/>
      <c r="N50" s="80"/>
      <c r="O50" s="80"/>
      <c r="P50" s="80"/>
      <c r="Q50" s="80"/>
      <c r="R50" s="80"/>
      <c r="S50" s="54" t="b">
        <f t="shared" si="3"/>
        <v>0</v>
      </c>
      <c r="T50" s="66" t="str">
        <f t="shared" si="4"/>
        <v>4-12.</v>
      </c>
      <c r="U50" s="51" t="str">
        <f t="shared" si="4"/>
        <v xml:space="preserve">HSA or MR Boring, &gt; 10 to 14 inch diameter, 50 to 100 foot total depth </v>
      </c>
    </row>
    <row r="51" spans="1:21" s="67" customFormat="1" x14ac:dyDescent="0.3">
      <c r="A51" s="62">
        <v>51</v>
      </c>
      <c r="B51" s="36" t="s">
        <v>705</v>
      </c>
      <c r="C51" s="98" t="s">
        <v>66</v>
      </c>
      <c r="D51" s="99"/>
      <c r="E51" s="10" t="s">
        <v>48</v>
      </c>
      <c r="F51" s="68">
        <f>IFERROR(INDEX([1]!Rates[[Column1]:[Column71]],
MATCH('[1]SOW Units'!$B51,[1]!Rates[Pay Item],0),
MATCH(TEXT(#REF!,"0"),[1]!Rates[[#Headers],[Column1]:[Column71]],0)),0)</f>
        <v>0</v>
      </c>
      <c r="G51" s="69">
        <f t="shared" si="1"/>
        <v>0</v>
      </c>
      <c r="H51" s="6">
        <f t="shared" si="2"/>
        <v>0</v>
      </c>
      <c r="I51" s="80"/>
      <c r="J51" s="80" t="s">
        <v>1045</v>
      </c>
      <c r="K51" s="80"/>
      <c r="L51" s="80"/>
      <c r="M51" s="80"/>
      <c r="N51" s="80"/>
      <c r="O51" s="80"/>
      <c r="P51" s="80"/>
      <c r="Q51" s="80"/>
      <c r="R51" s="80"/>
      <c r="S51" s="54" t="b">
        <f t="shared" si="3"/>
        <v>0</v>
      </c>
      <c r="T51" s="66" t="str">
        <f t="shared" si="4"/>
        <v>4-13.</v>
      </c>
      <c r="U51" s="51" t="str">
        <f t="shared" si="4"/>
        <v xml:space="preserve">HSA or MR Boring, &gt; 10 to 14 inch diameter, &gt; 100 foot total depth </v>
      </c>
    </row>
    <row r="52" spans="1:21" s="67" customFormat="1" x14ac:dyDescent="0.3">
      <c r="A52" s="62">
        <v>53</v>
      </c>
      <c r="B52" s="36" t="s">
        <v>706</v>
      </c>
      <c r="C52" s="98" t="s">
        <v>68</v>
      </c>
      <c r="D52" s="99"/>
      <c r="E52" s="10" t="s">
        <v>48</v>
      </c>
      <c r="F52" s="68">
        <f>IFERROR(INDEX([1]!Rates[[Column1]:[Column71]],
MATCH('[1]SOW Units'!$B52,[1]!Rates[Pay Item],0),
MATCH(TEXT(#REF!,"0"),[1]!Rates[[#Headers],[Column1]:[Column71]],0)),0)</f>
        <v>0</v>
      </c>
      <c r="G52" s="69">
        <f t="shared" si="1"/>
        <v>0</v>
      </c>
      <c r="H52" s="6">
        <f t="shared" si="2"/>
        <v>0</v>
      </c>
      <c r="I52" s="80"/>
      <c r="J52" s="80" t="s">
        <v>1045</v>
      </c>
      <c r="K52" s="80"/>
      <c r="L52" s="80"/>
      <c r="M52" s="80"/>
      <c r="N52" s="80"/>
      <c r="O52" s="80"/>
      <c r="P52" s="80"/>
      <c r="Q52" s="80"/>
      <c r="R52" s="80"/>
      <c r="S52" s="54" t="b">
        <f t="shared" si="3"/>
        <v>0</v>
      </c>
      <c r="T52" s="66" t="str">
        <f t="shared" si="4"/>
        <v>4-14.</v>
      </c>
      <c r="U52" s="51" t="str">
        <f t="shared" si="4"/>
        <v xml:space="preserve">Sonic Boring, ≤ 6 inch diameter, &lt; 50 foot total depth </v>
      </c>
    </row>
    <row r="53" spans="1:21" s="67" customFormat="1" x14ac:dyDescent="0.3">
      <c r="A53" s="62">
        <v>55</v>
      </c>
      <c r="B53" s="36" t="s">
        <v>707</v>
      </c>
      <c r="C53" s="98" t="s">
        <v>70</v>
      </c>
      <c r="D53" s="99"/>
      <c r="E53" s="10" t="s">
        <v>48</v>
      </c>
      <c r="F53" s="68">
        <f>IFERROR(INDEX([1]!Rates[[Column1]:[Column71]],
MATCH('[1]SOW Units'!$B53,[1]!Rates[Pay Item],0),
MATCH(TEXT(#REF!,"0"),[1]!Rates[[#Headers],[Column1]:[Column71]],0)),0)</f>
        <v>0</v>
      </c>
      <c r="G53" s="69">
        <f t="shared" si="1"/>
        <v>0</v>
      </c>
      <c r="H53" s="6">
        <f t="shared" si="2"/>
        <v>0</v>
      </c>
      <c r="I53" s="80"/>
      <c r="J53" s="80" t="s">
        <v>1045</v>
      </c>
      <c r="K53" s="80"/>
      <c r="L53" s="80"/>
      <c r="M53" s="80"/>
      <c r="N53" s="80"/>
      <c r="O53" s="80"/>
      <c r="P53" s="80"/>
      <c r="Q53" s="80"/>
      <c r="R53" s="80"/>
      <c r="S53" s="54" t="b">
        <f t="shared" si="3"/>
        <v>0</v>
      </c>
      <c r="T53" s="66" t="str">
        <f t="shared" si="4"/>
        <v>4-15.</v>
      </c>
      <c r="U53" s="51" t="str">
        <f t="shared" si="4"/>
        <v xml:space="preserve">Sonic Boring, ≤ 6 inch diameter, 50 to 100 foot total depth </v>
      </c>
    </row>
    <row r="54" spans="1:21" s="67" customFormat="1" x14ac:dyDescent="0.3">
      <c r="A54" s="62">
        <v>58</v>
      </c>
      <c r="B54" s="36" t="s">
        <v>708</v>
      </c>
      <c r="C54" s="98" t="s">
        <v>72</v>
      </c>
      <c r="D54" s="99"/>
      <c r="E54" s="10" t="s">
        <v>48</v>
      </c>
      <c r="F54" s="68">
        <f>IFERROR(INDEX([1]!Rates[[Column1]:[Column71]],
MATCH('[1]SOW Units'!$B54,[1]!Rates[Pay Item],0),
MATCH(TEXT(#REF!,"0"),[1]!Rates[[#Headers],[Column1]:[Column71]],0)),0)</f>
        <v>0</v>
      </c>
      <c r="G54" s="69">
        <f t="shared" si="1"/>
        <v>0</v>
      </c>
      <c r="H54" s="6">
        <f t="shared" si="2"/>
        <v>0</v>
      </c>
      <c r="I54" s="80"/>
      <c r="J54" s="80" t="s">
        <v>1045</v>
      </c>
      <c r="K54" s="80"/>
      <c r="L54" s="80"/>
      <c r="M54" s="80"/>
      <c r="N54" s="80"/>
      <c r="O54" s="80"/>
      <c r="P54" s="80"/>
      <c r="Q54" s="80"/>
      <c r="R54" s="80"/>
      <c r="S54" s="54" t="b">
        <f t="shared" si="3"/>
        <v>0</v>
      </c>
      <c r="T54" s="66" t="str">
        <f t="shared" si="4"/>
        <v>4-16.</v>
      </c>
      <c r="U54" s="51" t="str">
        <f t="shared" si="4"/>
        <v xml:space="preserve">Sonic Boring, ≤ 6 inch diameter, &gt; 100 foot total depth </v>
      </c>
    </row>
    <row r="55" spans="1:21" s="67" customFormat="1" x14ac:dyDescent="0.3">
      <c r="A55" s="62">
        <v>59</v>
      </c>
      <c r="B55" s="36" t="s">
        <v>709</v>
      </c>
      <c r="C55" s="98" t="s">
        <v>73</v>
      </c>
      <c r="D55" s="99"/>
      <c r="E55" s="10" t="s">
        <v>48</v>
      </c>
      <c r="F55" s="68">
        <f>IFERROR(INDEX([1]!Rates[[Column1]:[Column71]],
MATCH('[1]SOW Units'!$B55,[1]!Rates[Pay Item],0),
MATCH(TEXT(#REF!,"0"),[1]!Rates[[#Headers],[Column1]:[Column71]],0)),0)</f>
        <v>0</v>
      </c>
      <c r="G55" s="69">
        <f t="shared" si="1"/>
        <v>0</v>
      </c>
      <c r="H55" s="6">
        <f t="shared" si="2"/>
        <v>0</v>
      </c>
      <c r="I55" s="80"/>
      <c r="J55" s="80" t="s">
        <v>1045</v>
      </c>
      <c r="K55" s="80"/>
      <c r="L55" s="80"/>
      <c r="M55" s="80"/>
      <c r="N55" s="80"/>
      <c r="O55" s="80"/>
      <c r="P55" s="80"/>
      <c r="Q55" s="80"/>
      <c r="R55" s="80"/>
      <c r="S55" s="54" t="b">
        <f t="shared" si="3"/>
        <v>0</v>
      </c>
      <c r="T55" s="66" t="str">
        <f t="shared" si="4"/>
        <v>4-17.</v>
      </c>
      <c r="U55" s="51" t="str">
        <f t="shared" si="4"/>
        <v xml:space="preserve">Sonic Boring, &gt; 6 to 10 inch diameter, &lt; 50 foot total depth </v>
      </c>
    </row>
    <row r="56" spans="1:21" s="67" customFormat="1" x14ac:dyDescent="0.3">
      <c r="A56" s="62">
        <v>60</v>
      </c>
      <c r="B56" s="36" t="s">
        <v>710</v>
      </c>
      <c r="C56" s="98" t="s">
        <v>74</v>
      </c>
      <c r="D56" s="99"/>
      <c r="E56" s="10" t="s">
        <v>48</v>
      </c>
      <c r="F56" s="68">
        <f>IFERROR(INDEX([1]!Rates[[Column1]:[Column71]],
MATCH('[1]SOW Units'!$B56,[1]!Rates[Pay Item],0),
MATCH(TEXT(#REF!,"0"),[1]!Rates[[#Headers],[Column1]:[Column71]],0)),0)</f>
        <v>0</v>
      </c>
      <c r="G56" s="69">
        <f t="shared" si="1"/>
        <v>0</v>
      </c>
      <c r="H56" s="6">
        <f t="shared" si="2"/>
        <v>0</v>
      </c>
      <c r="I56" s="80"/>
      <c r="J56" s="80" t="s">
        <v>1045</v>
      </c>
      <c r="K56" s="80"/>
      <c r="L56" s="80"/>
      <c r="M56" s="80"/>
      <c r="N56" s="80"/>
      <c r="O56" s="80"/>
      <c r="P56" s="80"/>
      <c r="Q56" s="80"/>
      <c r="R56" s="80"/>
      <c r="S56" s="54" t="b">
        <f t="shared" si="3"/>
        <v>0</v>
      </c>
      <c r="T56" s="66" t="str">
        <f t="shared" si="4"/>
        <v>4-18.</v>
      </c>
      <c r="U56" s="51" t="str">
        <f t="shared" si="4"/>
        <v xml:space="preserve">Sonic Boring, &gt; 6 to 10 inch diameter, 50 to 100 foot total depth </v>
      </c>
    </row>
    <row r="57" spans="1:21" s="67" customFormat="1" x14ac:dyDescent="0.3">
      <c r="A57" s="62">
        <v>61</v>
      </c>
      <c r="B57" s="36" t="s">
        <v>711</v>
      </c>
      <c r="C57" s="98" t="s">
        <v>75</v>
      </c>
      <c r="D57" s="99"/>
      <c r="E57" s="10" t="s">
        <v>48</v>
      </c>
      <c r="F57" s="68">
        <f>IFERROR(INDEX([1]!Rates[[Column1]:[Column71]],
MATCH('[1]SOW Units'!$B57,[1]!Rates[Pay Item],0),
MATCH(TEXT(#REF!,"0"),[1]!Rates[[#Headers],[Column1]:[Column71]],0)),0)</f>
        <v>0</v>
      </c>
      <c r="G57" s="69">
        <f t="shared" si="1"/>
        <v>0</v>
      </c>
      <c r="H57" s="6">
        <f t="shared" si="2"/>
        <v>0</v>
      </c>
      <c r="I57" s="80"/>
      <c r="J57" s="80" t="s">
        <v>1045</v>
      </c>
      <c r="K57" s="80"/>
      <c r="L57" s="80"/>
      <c r="M57" s="80"/>
      <c r="N57" s="80"/>
      <c r="O57" s="80"/>
      <c r="P57" s="80"/>
      <c r="Q57" s="80"/>
      <c r="R57" s="80"/>
      <c r="S57" s="54" t="b">
        <f t="shared" si="3"/>
        <v>0</v>
      </c>
      <c r="T57" s="66" t="str">
        <f t="shared" si="4"/>
        <v>4-19.</v>
      </c>
      <c r="U57" s="51" t="str">
        <f t="shared" si="4"/>
        <v xml:space="preserve">Sonic Boring, &gt; 6 to 10 inch diameter, &gt; 100 foot total depth </v>
      </c>
    </row>
    <row r="58" spans="1:21" s="67" customFormat="1" x14ac:dyDescent="0.3">
      <c r="A58" s="62">
        <v>62</v>
      </c>
      <c r="B58" s="36" t="s">
        <v>712</v>
      </c>
      <c r="C58" s="98" t="s">
        <v>76</v>
      </c>
      <c r="D58" s="99"/>
      <c r="E58" s="10" t="s">
        <v>48</v>
      </c>
      <c r="F58" s="68">
        <f>IFERROR(INDEX([1]!Rates[[Column1]:[Column71]],
MATCH('[1]SOW Units'!$B58,[1]!Rates[Pay Item],0),
MATCH(TEXT(#REF!,"0"),[1]!Rates[[#Headers],[Column1]:[Column71]],0)),0)</f>
        <v>0</v>
      </c>
      <c r="G58" s="69">
        <f t="shared" si="1"/>
        <v>0</v>
      </c>
      <c r="H58" s="6">
        <f t="shared" si="2"/>
        <v>0</v>
      </c>
      <c r="I58" s="80"/>
      <c r="J58" s="80" t="s">
        <v>1045</v>
      </c>
      <c r="K58" s="80"/>
      <c r="L58" s="80"/>
      <c r="M58" s="80"/>
      <c r="N58" s="80"/>
      <c r="O58" s="80"/>
      <c r="P58" s="80"/>
      <c r="Q58" s="80"/>
      <c r="R58" s="80"/>
      <c r="S58" s="54" t="b">
        <f t="shared" si="3"/>
        <v>0</v>
      </c>
      <c r="T58" s="66" t="str">
        <f t="shared" si="4"/>
        <v>4-20.</v>
      </c>
      <c r="U58" s="51" t="str">
        <f t="shared" si="4"/>
        <v xml:space="preserve">Sonic Boring, &gt; 10 to 14 inch diameter, &lt; 50 foot total depth </v>
      </c>
    </row>
    <row r="59" spans="1:21" s="67" customFormat="1" x14ac:dyDescent="0.3">
      <c r="A59" s="62">
        <v>63</v>
      </c>
      <c r="B59" s="36" t="s">
        <v>713</v>
      </c>
      <c r="C59" s="98" t="s">
        <v>77</v>
      </c>
      <c r="D59" s="99"/>
      <c r="E59" s="10" t="s">
        <v>48</v>
      </c>
      <c r="F59" s="68">
        <f>IFERROR(INDEX([1]!Rates[[Column1]:[Column71]],
MATCH('[1]SOW Units'!$B59,[1]!Rates[Pay Item],0),
MATCH(TEXT(#REF!,"0"),[1]!Rates[[#Headers],[Column1]:[Column71]],0)),0)</f>
        <v>0</v>
      </c>
      <c r="G59" s="69">
        <f t="shared" si="1"/>
        <v>0</v>
      </c>
      <c r="H59" s="6">
        <f t="shared" si="2"/>
        <v>0</v>
      </c>
      <c r="I59" s="80"/>
      <c r="J59" s="80" t="s">
        <v>1045</v>
      </c>
      <c r="K59" s="80"/>
      <c r="L59" s="80"/>
      <c r="M59" s="80"/>
      <c r="N59" s="80"/>
      <c r="O59" s="80"/>
      <c r="P59" s="80"/>
      <c r="Q59" s="80"/>
      <c r="R59" s="80"/>
      <c r="S59" s="54" t="b">
        <f t="shared" si="3"/>
        <v>0</v>
      </c>
      <c r="T59" s="66" t="str">
        <f t="shared" si="4"/>
        <v>4-21.</v>
      </c>
      <c r="U59" s="51" t="str">
        <f t="shared" si="4"/>
        <v xml:space="preserve">Sonic Boring, &gt; 10 to 14 inch diameter, 50 to 100 foot total depth </v>
      </c>
    </row>
    <row r="60" spans="1:21" s="67" customFormat="1" x14ac:dyDescent="0.3">
      <c r="A60" s="62">
        <v>64</v>
      </c>
      <c r="B60" s="36" t="s">
        <v>714</v>
      </c>
      <c r="C60" s="98" t="s">
        <v>78</v>
      </c>
      <c r="D60" s="99"/>
      <c r="E60" s="10" t="s">
        <v>48</v>
      </c>
      <c r="F60" s="68">
        <f>IFERROR(INDEX([1]!Rates[[Column1]:[Column71]],
MATCH('[1]SOW Units'!$B60,[1]!Rates[Pay Item],0),
MATCH(TEXT(#REF!,"0"),[1]!Rates[[#Headers],[Column1]:[Column71]],0)),0)</f>
        <v>0</v>
      </c>
      <c r="G60" s="69">
        <f t="shared" si="1"/>
        <v>0</v>
      </c>
      <c r="H60" s="6">
        <f t="shared" si="2"/>
        <v>0</v>
      </c>
      <c r="I60" s="80"/>
      <c r="J60" s="80" t="s">
        <v>1045</v>
      </c>
      <c r="K60" s="80"/>
      <c r="L60" s="80"/>
      <c r="M60" s="80"/>
      <c r="N60" s="80"/>
      <c r="O60" s="80"/>
      <c r="P60" s="80"/>
      <c r="Q60" s="80"/>
      <c r="R60" s="80"/>
      <c r="S60" s="54" t="b">
        <f t="shared" si="3"/>
        <v>0</v>
      </c>
      <c r="T60" s="66" t="str">
        <f t="shared" si="4"/>
        <v>4-22.</v>
      </c>
      <c r="U60" s="51" t="str">
        <f t="shared" si="4"/>
        <v xml:space="preserve">Sonic Boring, &gt; 10 to 14 inch diameter, &gt; 100 foot total depth </v>
      </c>
    </row>
    <row r="61" spans="1:21" s="67" customFormat="1" x14ac:dyDescent="0.3">
      <c r="A61" s="62">
        <v>65</v>
      </c>
      <c r="B61" s="75" t="s">
        <v>43</v>
      </c>
      <c r="C61" s="96" t="s">
        <v>80</v>
      </c>
      <c r="D61" s="97"/>
      <c r="E61" s="76"/>
      <c r="F61" s="77"/>
      <c r="G61" s="78"/>
      <c r="H61" s="8"/>
      <c r="I61" s="79"/>
      <c r="J61" s="79"/>
      <c r="K61" s="79"/>
      <c r="L61" s="79"/>
      <c r="M61" s="79"/>
      <c r="N61" s="79"/>
      <c r="O61" s="79"/>
      <c r="P61" s="79"/>
      <c r="Q61" s="79"/>
      <c r="R61" s="79"/>
      <c r="S61" s="54" t="b">
        <f t="shared" si="3"/>
        <v>0</v>
      </c>
      <c r="T61" s="66"/>
      <c r="U61" s="51" t="str">
        <f t="shared" si="4"/>
        <v>WELL INSTALLATION</v>
      </c>
    </row>
    <row r="62" spans="1:21" s="67" customFormat="1" x14ac:dyDescent="0.3">
      <c r="A62" s="62">
        <v>66</v>
      </c>
      <c r="B62" s="36" t="s">
        <v>715</v>
      </c>
      <c r="C62" s="98" t="s">
        <v>716</v>
      </c>
      <c r="D62" s="99"/>
      <c r="E62" s="10" t="s">
        <v>48</v>
      </c>
      <c r="F62" s="68">
        <f>IFERROR(INDEX([1]!Rates[[Column1]:[Column71]],
MATCH('[1]SOW Units'!$B62,[1]!Rates[Pay Item],0),
MATCH(TEXT(#REF!,"0"),[1]!Rates[[#Headers],[Column1]:[Column71]],0)),0)</f>
        <v>0</v>
      </c>
      <c r="G62" s="69">
        <f t="shared" ref="G62:G64" si="7">F62</f>
        <v>0</v>
      </c>
      <c r="H62" s="6">
        <f t="shared" ref="H62:H64" si="8">SUM(I62:R62)</f>
        <v>0</v>
      </c>
      <c r="I62" s="80"/>
      <c r="J62" s="80" t="s">
        <v>1045</v>
      </c>
      <c r="K62" s="80"/>
      <c r="L62" s="80"/>
      <c r="M62" s="80"/>
      <c r="N62" s="80"/>
      <c r="O62" s="80"/>
      <c r="P62" s="80"/>
      <c r="Q62" s="80"/>
      <c r="R62" s="80"/>
      <c r="S62" s="54" t="b">
        <f t="shared" si="3"/>
        <v>0</v>
      </c>
      <c r="T62" s="66" t="str">
        <f t="shared" si="4"/>
        <v>5-1.</v>
      </c>
      <c r="U62" s="51" t="str">
        <f t="shared" si="4"/>
        <v>Well Installation - 1 inch diameter (vertical)</v>
      </c>
    </row>
    <row r="63" spans="1:21" s="67" customFormat="1" x14ac:dyDescent="0.3">
      <c r="A63" s="62">
        <v>67</v>
      </c>
      <c r="B63" s="36" t="s">
        <v>717</v>
      </c>
      <c r="C63" s="98" t="s">
        <v>718</v>
      </c>
      <c r="D63" s="99"/>
      <c r="E63" s="10" t="s">
        <v>48</v>
      </c>
      <c r="F63" s="68">
        <f>IFERROR(INDEX([1]!Rates[[Column1]:[Column71]],
MATCH('[1]SOW Units'!$B63,[1]!Rates[Pay Item],0),
MATCH(TEXT(#REF!,"0"),[1]!Rates[[#Headers],[Column1]:[Column71]],0)),0)</f>
        <v>0</v>
      </c>
      <c r="G63" s="69">
        <f t="shared" si="7"/>
        <v>0</v>
      </c>
      <c r="H63" s="6">
        <f t="shared" si="8"/>
        <v>0</v>
      </c>
      <c r="I63" s="80"/>
      <c r="J63" s="80" t="s">
        <v>1045</v>
      </c>
      <c r="K63" s="80"/>
      <c r="L63" s="80"/>
      <c r="M63" s="80"/>
      <c r="N63" s="80"/>
      <c r="O63" s="80"/>
      <c r="P63" s="80"/>
      <c r="Q63" s="80"/>
      <c r="R63" s="80"/>
      <c r="S63" s="54" t="b">
        <f t="shared" si="3"/>
        <v>0</v>
      </c>
      <c r="T63" s="66" t="str">
        <f t="shared" si="4"/>
        <v>5-2.a.</v>
      </c>
      <c r="U63" s="51" t="str">
        <f t="shared" si="4"/>
        <v>Well Installation - 2 inch diameter (vertical)</v>
      </c>
    </row>
    <row r="64" spans="1:21" s="67" customFormat="1" hidden="1" x14ac:dyDescent="0.3">
      <c r="A64" s="62">
        <v>68</v>
      </c>
      <c r="B64" s="36" t="s">
        <v>719</v>
      </c>
      <c r="C64" s="98" t="s">
        <v>720</v>
      </c>
      <c r="D64" s="99"/>
      <c r="E64" s="10" t="s">
        <v>48</v>
      </c>
      <c r="F64" s="68">
        <f>IFERROR(INDEX([1]!Rates[[Column1]:[Column71]],
MATCH('[1]SOW Units'!$B64,[1]!Rates[Pay Item],0),
MATCH(TEXT(#REF!,"0"),[1]!Rates[[#Headers],[Column1]:[Column71]],0)),0)</f>
        <v>0</v>
      </c>
      <c r="G64" s="69">
        <f t="shared" si="7"/>
        <v>0</v>
      </c>
      <c r="H64" s="6">
        <f t="shared" si="8"/>
        <v>0</v>
      </c>
      <c r="I64" s="80"/>
      <c r="J64" s="80"/>
      <c r="K64" s="80"/>
      <c r="L64" s="80"/>
      <c r="M64" s="80"/>
      <c r="N64" s="80"/>
      <c r="O64" s="80"/>
      <c r="P64" s="80"/>
      <c r="Q64" s="80"/>
      <c r="R64" s="80"/>
      <c r="S64" s="54" t="b">
        <f t="shared" si="3"/>
        <v>0</v>
      </c>
      <c r="T64" s="66" t="str">
        <f t="shared" si="4"/>
        <v>5-2.b.</v>
      </c>
      <c r="U64" s="51" t="str">
        <f t="shared" si="4"/>
        <v>Horizontal Well Installation - 2 inch diameter (includes trenching)</v>
      </c>
    </row>
    <row r="65" spans="1:21" s="67" customFormat="1" x14ac:dyDescent="0.3">
      <c r="A65" s="62">
        <v>69</v>
      </c>
      <c r="B65" s="36" t="s">
        <v>576</v>
      </c>
      <c r="C65" s="98" t="s">
        <v>721</v>
      </c>
      <c r="D65" s="99"/>
      <c r="E65" s="10" t="s">
        <v>48</v>
      </c>
      <c r="F65" s="68">
        <f>IFERROR(INDEX([1]!Rates[[Column1]:[Column71]],
MATCH('[1]SOW Units'!$B65,[1]!Rates[Pay Item],0),
MATCH(TEXT(#REF!,"0"),[1]!Rates[[#Headers],[Column1]:[Column71]],0)),0)</f>
        <v>0</v>
      </c>
      <c r="G65" s="69">
        <f t="shared" si="1"/>
        <v>0</v>
      </c>
      <c r="H65" s="6">
        <f t="shared" si="2"/>
        <v>0</v>
      </c>
      <c r="I65" s="80"/>
      <c r="J65" s="80" t="s">
        <v>1045</v>
      </c>
      <c r="K65" s="80"/>
      <c r="L65" s="80"/>
      <c r="M65" s="80"/>
      <c r="N65" s="80"/>
      <c r="O65" s="80"/>
      <c r="P65" s="80"/>
      <c r="Q65" s="80"/>
      <c r="R65" s="80"/>
      <c r="S65" s="54" t="b">
        <f t="shared" si="3"/>
        <v>0</v>
      </c>
      <c r="T65" s="66" t="str">
        <f t="shared" si="4"/>
        <v>5-3.a.</v>
      </c>
      <c r="U65" s="51" t="str">
        <f t="shared" si="4"/>
        <v>Well Installation - 4 inch diameter (vertical)</v>
      </c>
    </row>
    <row r="66" spans="1:21" s="67" customFormat="1" hidden="1" x14ac:dyDescent="0.3">
      <c r="A66" s="62">
        <v>70</v>
      </c>
      <c r="B66" s="36" t="s">
        <v>722</v>
      </c>
      <c r="C66" s="98" t="s">
        <v>723</v>
      </c>
      <c r="D66" s="99"/>
      <c r="E66" s="10" t="s">
        <v>48</v>
      </c>
      <c r="F66" s="68">
        <f>IFERROR(INDEX([1]!Rates[[Column1]:[Column71]],
MATCH('[1]SOW Units'!$B66,[1]!Rates[Pay Item],0),
MATCH(TEXT(#REF!,"0"),[1]!Rates[[#Headers],[Column1]:[Column71]],0)),0)</f>
        <v>0</v>
      </c>
      <c r="G66" s="69">
        <f t="shared" si="1"/>
        <v>0</v>
      </c>
      <c r="H66" s="6">
        <f t="shared" si="2"/>
        <v>0</v>
      </c>
      <c r="I66" s="80"/>
      <c r="J66" s="80"/>
      <c r="K66" s="80"/>
      <c r="L66" s="80"/>
      <c r="M66" s="80"/>
      <c r="N66" s="80"/>
      <c r="O66" s="80"/>
      <c r="P66" s="80"/>
      <c r="Q66" s="80"/>
      <c r="R66" s="80"/>
      <c r="S66" s="54" t="b">
        <f t="shared" si="3"/>
        <v>0</v>
      </c>
      <c r="T66" s="66" t="str">
        <f t="shared" si="4"/>
        <v>5-3.b.</v>
      </c>
      <c r="U66" s="51" t="str">
        <f t="shared" si="4"/>
        <v>Horizontal Well Installation - 4 inch diameter (includes trenching)</v>
      </c>
    </row>
    <row r="67" spans="1:21" s="67" customFormat="1" x14ac:dyDescent="0.3">
      <c r="A67" s="62">
        <v>71</v>
      </c>
      <c r="B67" s="36" t="s">
        <v>49</v>
      </c>
      <c r="C67" s="98" t="s">
        <v>724</v>
      </c>
      <c r="D67" s="99"/>
      <c r="E67" s="10" t="s">
        <v>48</v>
      </c>
      <c r="F67" s="68">
        <f>IFERROR(INDEX([1]!Rates[[Column1]:[Column71]],
MATCH('[1]SOW Units'!$B67,[1]!Rates[Pay Item],0),
MATCH(TEXT(#REF!,"0"),[1]!Rates[[#Headers],[Column1]:[Column71]],0)),0)</f>
        <v>0</v>
      </c>
      <c r="G67" s="69">
        <f t="shared" si="1"/>
        <v>0</v>
      </c>
      <c r="H67" s="6">
        <f t="shared" si="2"/>
        <v>0</v>
      </c>
      <c r="I67" s="80"/>
      <c r="J67" s="80" t="s">
        <v>1045</v>
      </c>
      <c r="K67" s="80"/>
      <c r="L67" s="80"/>
      <c r="M67" s="80"/>
      <c r="N67" s="80"/>
      <c r="O67" s="80"/>
      <c r="P67" s="80"/>
      <c r="Q67" s="80"/>
      <c r="R67" s="80"/>
      <c r="S67" s="54" t="b">
        <f t="shared" si="3"/>
        <v>0</v>
      </c>
      <c r="T67" s="66" t="str">
        <f t="shared" si="4"/>
        <v>5-4.</v>
      </c>
      <c r="U67" s="51" t="str">
        <f t="shared" si="4"/>
        <v>Well Installation - 1.5 inch diameter (vertical)</v>
      </c>
    </row>
    <row r="68" spans="1:21" s="67" customFormat="1" x14ac:dyDescent="0.3">
      <c r="A68" s="62">
        <v>72</v>
      </c>
      <c r="B68" s="36" t="s">
        <v>50</v>
      </c>
      <c r="C68" s="98" t="s">
        <v>725</v>
      </c>
      <c r="D68" s="99"/>
      <c r="E68" s="10" t="s">
        <v>48</v>
      </c>
      <c r="F68" s="68">
        <f>IFERROR(INDEX([1]!Rates[[Column1]:[Column71]],
MATCH('[1]SOW Units'!$B68,[1]!Rates[Pay Item],0),
MATCH(TEXT(#REF!,"0"),[1]!Rates[[#Headers],[Column1]:[Column71]],0)),0)</f>
        <v>0</v>
      </c>
      <c r="G68" s="69">
        <f t="shared" si="1"/>
        <v>0</v>
      </c>
      <c r="H68" s="6">
        <f t="shared" si="2"/>
        <v>0</v>
      </c>
      <c r="I68" s="80"/>
      <c r="J68" s="80" t="s">
        <v>1045</v>
      </c>
      <c r="K68" s="80"/>
      <c r="L68" s="80"/>
      <c r="M68" s="80"/>
      <c r="N68" s="80"/>
      <c r="O68" s="80"/>
      <c r="P68" s="80"/>
      <c r="Q68" s="80"/>
      <c r="R68" s="80"/>
      <c r="S68" s="54" t="b">
        <f t="shared" si="3"/>
        <v>0</v>
      </c>
      <c r="T68" s="66" t="str">
        <f t="shared" si="4"/>
        <v>5-5.</v>
      </c>
      <c r="U68" s="51" t="str">
        <f t="shared" si="4"/>
        <v>Well Installation - 6 inch diameter (vertical)</v>
      </c>
    </row>
    <row r="69" spans="1:21" s="67" customFormat="1" x14ac:dyDescent="0.3">
      <c r="A69" s="62">
        <v>73</v>
      </c>
      <c r="B69" s="36" t="s">
        <v>51</v>
      </c>
      <c r="C69" s="98" t="s">
        <v>86</v>
      </c>
      <c r="D69" s="99"/>
      <c r="E69" s="10" t="s">
        <v>48</v>
      </c>
      <c r="F69" s="68">
        <f>IFERROR(INDEX([1]!Rates[[Column1]:[Column71]],
MATCH('[1]SOW Units'!$B69,[1]!Rates[Pay Item],0),
MATCH(TEXT(#REF!,"0"),[1]!Rates[[#Headers],[Column1]:[Column71]],0)),0)</f>
        <v>0</v>
      </c>
      <c r="G69" s="69">
        <f t="shared" si="1"/>
        <v>0</v>
      </c>
      <c r="H69" s="6">
        <f t="shared" si="2"/>
        <v>0</v>
      </c>
      <c r="I69" s="80"/>
      <c r="J69" s="80" t="s">
        <v>1045</v>
      </c>
      <c r="K69" s="80"/>
      <c r="L69" s="80"/>
      <c r="M69" s="80"/>
      <c r="N69" s="80"/>
      <c r="O69" s="80"/>
      <c r="P69" s="80"/>
      <c r="Q69" s="80"/>
      <c r="R69" s="80"/>
      <c r="S69" s="54" t="b">
        <f t="shared" si="3"/>
        <v>0</v>
      </c>
      <c r="T69" s="66" t="str">
        <f t="shared" si="4"/>
        <v>5-6.</v>
      </c>
      <c r="U69" s="51" t="str">
        <f t="shared" si="4"/>
        <v>Surface Casing - 6 inch diameter</v>
      </c>
    </row>
    <row r="70" spans="1:21" s="67" customFormat="1" x14ac:dyDescent="0.3">
      <c r="A70" s="62">
        <v>74</v>
      </c>
      <c r="B70" s="36" t="s">
        <v>52</v>
      </c>
      <c r="C70" s="98" t="s">
        <v>88</v>
      </c>
      <c r="D70" s="99"/>
      <c r="E70" s="10" t="s">
        <v>48</v>
      </c>
      <c r="F70" s="68">
        <f>IFERROR(INDEX([1]!Rates[[Column1]:[Column71]],
MATCH('[1]SOW Units'!$B70,[1]!Rates[Pay Item],0),
MATCH(TEXT(#REF!,"0"),[1]!Rates[[#Headers],[Column1]:[Column71]],0)),0)</f>
        <v>0</v>
      </c>
      <c r="G70" s="69">
        <f t="shared" si="1"/>
        <v>0</v>
      </c>
      <c r="H70" s="6">
        <f t="shared" si="2"/>
        <v>0</v>
      </c>
      <c r="I70" s="80"/>
      <c r="J70" s="80" t="s">
        <v>1045</v>
      </c>
      <c r="K70" s="80"/>
      <c r="L70" s="80"/>
      <c r="M70" s="80"/>
      <c r="N70" s="80"/>
      <c r="O70" s="80"/>
      <c r="P70" s="80"/>
      <c r="Q70" s="80"/>
      <c r="R70" s="80"/>
      <c r="S70" s="54" t="b">
        <f t="shared" si="3"/>
        <v>0</v>
      </c>
      <c r="T70" s="66" t="str">
        <f t="shared" si="4"/>
        <v>5-7.</v>
      </c>
      <c r="U70" s="51" t="str">
        <f t="shared" si="4"/>
        <v>Surface Casing - 8 inch diameter</v>
      </c>
    </row>
    <row r="71" spans="1:21" s="67" customFormat="1" x14ac:dyDescent="0.3">
      <c r="A71" s="62">
        <v>75</v>
      </c>
      <c r="B71" s="36" t="s">
        <v>54</v>
      </c>
      <c r="C71" s="98" t="s">
        <v>90</v>
      </c>
      <c r="D71" s="99"/>
      <c r="E71" s="10" t="s">
        <v>48</v>
      </c>
      <c r="F71" s="68">
        <f>IFERROR(INDEX([1]!Rates[[Column1]:[Column71]],
MATCH('[1]SOW Units'!$B71,[1]!Rates[Pay Item],0),
MATCH(TEXT(#REF!,"0"),[1]!Rates[[#Headers],[Column1]:[Column71]],0)),0)</f>
        <v>0</v>
      </c>
      <c r="G71" s="69">
        <f t="shared" si="1"/>
        <v>0</v>
      </c>
      <c r="H71" s="6">
        <f t="shared" si="2"/>
        <v>0</v>
      </c>
      <c r="I71" s="80"/>
      <c r="J71" s="80" t="s">
        <v>1045</v>
      </c>
      <c r="K71" s="80"/>
      <c r="L71" s="80"/>
      <c r="M71" s="80"/>
      <c r="N71" s="80"/>
      <c r="O71" s="80"/>
      <c r="P71" s="80"/>
      <c r="Q71" s="80"/>
      <c r="R71" s="80"/>
      <c r="S71" s="54" t="b">
        <f t="shared" si="3"/>
        <v>0</v>
      </c>
      <c r="T71" s="66" t="str">
        <f t="shared" si="4"/>
        <v>5-8.</v>
      </c>
      <c r="U71" s="51" t="str">
        <f t="shared" si="4"/>
        <v>Surface Casing - 10 inch diameter</v>
      </c>
    </row>
    <row r="72" spans="1:21" s="67" customFormat="1" x14ac:dyDescent="0.3">
      <c r="A72" s="62">
        <v>76</v>
      </c>
      <c r="B72" s="36" t="s">
        <v>56</v>
      </c>
      <c r="C72" s="98" t="s">
        <v>91</v>
      </c>
      <c r="D72" s="99"/>
      <c r="E72" s="10" t="s">
        <v>48</v>
      </c>
      <c r="F72" s="68">
        <f>IFERROR(INDEX([1]!Rates[[Column1]:[Column71]],
MATCH('[1]SOW Units'!$B72,[1]!Rates[Pay Item],0),
MATCH(TEXT(#REF!,"0"),[1]!Rates[[#Headers],[Column1]:[Column71]],0)),0)</f>
        <v>0</v>
      </c>
      <c r="G72" s="69">
        <f t="shared" si="1"/>
        <v>0</v>
      </c>
      <c r="H72" s="6">
        <f t="shared" si="2"/>
        <v>0</v>
      </c>
      <c r="I72" s="80"/>
      <c r="J72" s="80" t="s">
        <v>1045</v>
      </c>
      <c r="K72" s="80"/>
      <c r="L72" s="80"/>
      <c r="M72" s="80"/>
      <c r="N72" s="80"/>
      <c r="O72" s="80"/>
      <c r="P72" s="80"/>
      <c r="Q72" s="80"/>
      <c r="R72" s="80"/>
      <c r="S72" s="54" t="b">
        <f t="shared" si="3"/>
        <v>0</v>
      </c>
      <c r="T72" s="66" t="str">
        <f t="shared" si="4"/>
        <v>5-9.</v>
      </c>
      <c r="U72" s="51" t="str">
        <f t="shared" si="4"/>
        <v>Surface Casing - 12 inch diameter</v>
      </c>
    </row>
    <row r="73" spans="1:21" s="67" customFormat="1" x14ac:dyDescent="0.3">
      <c r="A73" s="62">
        <v>77</v>
      </c>
      <c r="B73" s="36" t="s">
        <v>726</v>
      </c>
      <c r="C73" s="98" t="s">
        <v>92</v>
      </c>
      <c r="D73" s="99"/>
      <c r="E73" s="10" t="s">
        <v>48</v>
      </c>
      <c r="F73" s="68">
        <f>IFERROR(INDEX([1]!Rates[[Column1]:[Column71]],
MATCH('[1]SOW Units'!$B73,[1]!Rates[Pay Item],0),
MATCH(TEXT(#REF!,"0"),[1]!Rates[[#Headers],[Column1]:[Column71]],0)),0)</f>
        <v>0</v>
      </c>
      <c r="G73" s="69">
        <f t="shared" si="1"/>
        <v>0</v>
      </c>
      <c r="H73" s="6">
        <f t="shared" si="2"/>
        <v>0</v>
      </c>
      <c r="I73" s="80"/>
      <c r="J73" s="80" t="s">
        <v>1045</v>
      </c>
      <c r="K73" s="80"/>
      <c r="L73" s="80"/>
      <c r="M73" s="80"/>
      <c r="N73" s="80"/>
      <c r="O73" s="80"/>
      <c r="P73" s="80"/>
      <c r="Q73" s="80"/>
      <c r="R73" s="80"/>
      <c r="S73" s="54" t="b">
        <f t="shared" ref="S73:S136" si="9">IF(H73&gt;0,TRUE,FALSE)</f>
        <v>0</v>
      </c>
      <c r="T73" s="66" t="str">
        <f t="shared" si="4"/>
        <v>5-10.a.</v>
      </c>
      <c r="U73" s="51" t="str">
        <f t="shared" si="4"/>
        <v>Additional Well Screen &gt; 20 feet - 1 inch diameter</v>
      </c>
    </row>
    <row r="74" spans="1:21" s="67" customFormat="1" x14ac:dyDescent="0.3">
      <c r="A74" s="62">
        <v>78</v>
      </c>
      <c r="B74" s="36" t="s">
        <v>727</v>
      </c>
      <c r="C74" s="98" t="s">
        <v>93</v>
      </c>
      <c r="D74" s="99"/>
      <c r="E74" s="10" t="s">
        <v>48</v>
      </c>
      <c r="F74" s="68">
        <f>IFERROR(INDEX([1]!Rates[[Column1]:[Column71]],
MATCH('[1]SOW Units'!$B74,[1]!Rates[Pay Item],0),
MATCH(TEXT(#REF!,"0"),[1]!Rates[[#Headers],[Column1]:[Column71]],0)),0)</f>
        <v>0</v>
      </c>
      <c r="G74" s="69">
        <f t="shared" si="1"/>
        <v>0</v>
      </c>
      <c r="H74" s="6">
        <f t="shared" si="2"/>
        <v>0</v>
      </c>
      <c r="I74" s="80"/>
      <c r="J74" s="80" t="s">
        <v>1045</v>
      </c>
      <c r="K74" s="80"/>
      <c r="L74" s="80"/>
      <c r="M74" s="80"/>
      <c r="N74" s="80"/>
      <c r="O74" s="80"/>
      <c r="P74" s="80"/>
      <c r="Q74" s="80"/>
      <c r="R74" s="80"/>
      <c r="S74" s="54" t="b">
        <f t="shared" si="9"/>
        <v>0</v>
      </c>
      <c r="T74" s="66" t="str">
        <f t="shared" si="4"/>
        <v>5-10.b.</v>
      </c>
      <c r="U74" s="51" t="str">
        <f t="shared" si="4"/>
        <v>Additional Well Screen &gt; 20 feet - 2 inch diameter</v>
      </c>
    </row>
    <row r="75" spans="1:21" s="67" customFormat="1" x14ac:dyDescent="0.3">
      <c r="A75" s="62">
        <v>80</v>
      </c>
      <c r="B75" s="36" t="s">
        <v>728</v>
      </c>
      <c r="C75" s="98" t="s">
        <v>94</v>
      </c>
      <c r="D75" s="99"/>
      <c r="E75" s="10" t="s">
        <v>48</v>
      </c>
      <c r="F75" s="68">
        <f>IFERROR(INDEX([1]!Rates[[Column1]:[Column71]],
MATCH('[1]SOW Units'!$B75,[1]!Rates[Pay Item],0),
MATCH(TEXT(#REF!,"0"),[1]!Rates[[#Headers],[Column1]:[Column71]],0)),0)</f>
        <v>0</v>
      </c>
      <c r="G75" s="69">
        <f t="shared" si="1"/>
        <v>0</v>
      </c>
      <c r="H75" s="6">
        <f t="shared" si="2"/>
        <v>0</v>
      </c>
      <c r="I75" s="80"/>
      <c r="J75" s="80" t="s">
        <v>1045</v>
      </c>
      <c r="K75" s="80"/>
      <c r="L75" s="80"/>
      <c r="M75" s="80"/>
      <c r="N75" s="80"/>
      <c r="O75" s="80"/>
      <c r="P75" s="80"/>
      <c r="Q75" s="80"/>
      <c r="R75" s="80"/>
      <c r="S75" s="54" t="b">
        <f t="shared" si="9"/>
        <v>0</v>
      </c>
      <c r="T75" s="66" t="str">
        <f t="shared" si="4"/>
        <v>5-10.c.</v>
      </c>
      <c r="U75" s="51" t="str">
        <f t="shared" si="4"/>
        <v>Additional Well Screen &gt; 20 feet - 4 inch diameter</v>
      </c>
    </row>
    <row r="76" spans="1:21" s="67" customFormat="1" x14ac:dyDescent="0.3">
      <c r="A76" s="62">
        <v>81</v>
      </c>
      <c r="B76" s="36" t="s">
        <v>729</v>
      </c>
      <c r="C76" s="98" t="s">
        <v>95</v>
      </c>
      <c r="D76" s="99"/>
      <c r="E76" s="10" t="s">
        <v>48</v>
      </c>
      <c r="F76" s="68">
        <f>IFERROR(INDEX([1]!Rates[[Column1]:[Column71]],
MATCH('[1]SOW Units'!$B76,[1]!Rates[Pay Item],0),
MATCH(TEXT(#REF!,"0"),[1]!Rates[[#Headers],[Column1]:[Column71]],0)),0)</f>
        <v>0</v>
      </c>
      <c r="G76" s="69">
        <f t="shared" si="1"/>
        <v>0</v>
      </c>
      <c r="H76" s="6">
        <f t="shared" si="2"/>
        <v>0</v>
      </c>
      <c r="I76" s="80"/>
      <c r="J76" s="80" t="s">
        <v>1045</v>
      </c>
      <c r="K76" s="80"/>
      <c r="L76" s="80"/>
      <c r="M76" s="80"/>
      <c r="N76" s="80"/>
      <c r="O76" s="80"/>
      <c r="P76" s="80"/>
      <c r="Q76" s="80"/>
      <c r="R76" s="80"/>
      <c r="S76" s="54" t="b">
        <f t="shared" si="9"/>
        <v>0</v>
      </c>
      <c r="T76" s="66" t="str">
        <f t="shared" si="4"/>
        <v>5-10.d.</v>
      </c>
      <c r="U76" s="51" t="str">
        <f t="shared" si="4"/>
        <v>Additional Well Screen &gt; 20 feet - 6 inch diameter</v>
      </c>
    </row>
    <row r="77" spans="1:21" s="67" customFormat="1" x14ac:dyDescent="0.3">
      <c r="A77" s="62">
        <v>83</v>
      </c>
      <c r="B77" s="36" t="s">
        <v>59</v>
      </c>
      <c r="C77" s="98" t="s">
        <v>96</v>
      </c>
      <c r="D77" s="99"/>
      <c r="E77" s="10" t="s">
        <v>730</v>
      </c>
      <c r="F77" s="68">
        <f>IFERROR(INDEX([1]!Rates[[Column1]:[Column71]],
MATCH('[1]SOW Units'!$B77,[1]!Rates[Pay Item],0),
MATCH(TEXT(#REF!,"0"),[1]!Rates[[#Headers],[Column1]:[Column71]],0)),0)</f>
        <v>0</v>
      </c>
      <c r="G77" s="69">
        <f t="shared" si="1"/>
        <v>0</v>
      </c>
      <c r="H77" s="6">
        <f t="shared" si="2"/>
        <v>0</v>
      </c>
      <c r="I77" s="80"/>
      <c r="J77" s="80" t="s">
        <v>1045</v>
      </c>
      <c r="K77" s="80"/>
      <c r="L77" s="80"/>
      <c r="M77" s="80"/>
      <c r="N77" s="80"/>
      <c r="O77" s="80"/>
      <c r="P77" s="80"/>
      <c r="Q77" s="80"/>
      <c r="R77" s="80"/>
      <c r="S77" s="54" t="b">
        <f t="shared" si="9"/>
        <v>0</v>
      </c>
      <c r="T77" s="66" t="str">
        <f t="shared" si="4"/>
        <v>5-11.</v>
      </c>
      <c r="U77" s="51" t="str">
        <f t="shared" si="4"/>
        <v xml:space="preserve">Above Grade Well Completion </v>
      </c>
    </row>
    <row r="78" spans="1:21" s="67" customFormat="1" hidden="1" x14ac:dyDescent="0.3">
      <c r="A78" s="62">
        <v>84</v>
      </c>
      <c r="B78" s="36" t="s">
        <v>61</v>
      </c>
      <c r="C78" s="98" t="s">
        <v>97</v>
      </c>
      <c r="D78" s="99"/>
      <c r="E78" s="10" t="s">
        <v>98</v>
      </c>
      <c r="F78" s="68">
        <f>IFERROR(INDEX([1]!Rates[[Column1]:[Column71]],
MATCH('[1]SOW Units'!$B78,[1]!Rates[Pay Item],0),
MATCH(TEXT(#REF!,"0"),[1]!Rates[[#Headers],[Column1]:[Column71]],0)),0)</f>
        <v>0</v>
      </c>
      <c r="G78" s="69">
        <f t="shared" si="1"/>
        <v>0</v>
      </c>
      <c r="H78" s="6">
        <f t="shared" si="2"/>
        <v>0</v>
      </c>
      <c r="I78" s="80"/>
      <c r="J78" s="80"/>
      <c r="K78" s="80"/>
      <c r="L78" s="80"/>
      <c r="M78" s="80"/>
      <c r="N78" s="80"/>
      <c r="O78" s="80"/>
      <c r="P78" s="80"/>
      <c r="Q78" s="80"/>
      <c r="R78" s="80"/>
      <c r="S78" s="54" t="b">
        <f t="shared" si="9"/>
        <v>0</v>
      </c>
      <c r="T78" s="66" t="str">
        <f t="shared" si="4"/>
        <v>5-12.</v>
      </c>
      <c r="U78" s="51" t="str">
        <f t="shared" si="4"/>
        <v>Installation of Well Vault - 2 x 2 x 2 foot</v>
      </c>
    </row>
    <row r="79" spans="1:21" s="67" customFormat="1" hidden="1" x14ac:dyDescent="0.3">
      <c r="A79" s="62">
        <v>85</v>
      </c>
      <c r="B79" s="36" t="s">
        <v>63</v>
      </c>
      <c r="C79" s="98" t="s">
        <v>99</v>
      </c>
      <c r="D79" s="99"/>
      <c r="E79" s="10" t="s">
        <v>98</v>
      </c>
      <c r="F79" s="68">
        <f>IFERROR(INDEX([1]!Rates[[Column1]:[Column71]],
MATCH('[1]SOW Units'!$B79,[1]!Rates[Pay Item],0),
MATCH(TEXT(#REF!,"0"),[1]!Rates[[#Headers],[Column1]:[Column71]],0)),0)</f>
        <v>0</v>
      </c>
      <c r="G79" s="69">
        <f t="shared" si="1"/>
        <v>0</v>
      </c>
      <c r="H79" s="6">
        <f t="shared" si="2"/>
        <v>0</v>
      </c>
      <c r="I79" s="80"/>
      <c r="J79" s="80"/>
      <c r="K79" s="80"/>
      <c r="L79" s="80"/>
      <c r="M79" s="80"/>
      <c r="N79" s="80"/>
      <c r="O79" s="80"/>
      <c r="P79" s="80"/>
      <c r="Q79" s="80"/>
      <c r="R79" s="80"/>
      <c r="S79" s="54" t="b">
        <f t="shared" si="9"/>
        <v>0</v>
      </c>
      <c r="T79" s="66" t="str">
        <f t="shared" si="4"/>
        <v>5-13.</v>
      </c>
      <c r="U79" s="51" t="str">
        <f t="shared" si="4"/>
        <v>Installation of Well Vault - 4 x 4 x 2 foot</v>
      </c>
    </row>
    <row r="80" spans="1:21" s="67" customFormat="1" x14ac:dyDescent="0.3">
      <c r="A80" s="62">
        <v>86</v>
      </c>
      <c r="B80" s="36" t="s">
        <v>65</v>
      </c>
      <c r="C80" s="98" t="s">
        <v>579</v>
      </c>
      <c r="D80" s="99"/>
      <c r="E80" s="10" t="s">
        <v>730</v>
      </c>
      <c r="F80" s="68">
        <f>IFERROR(INDEX([1]!Rates[[Column1]:[Column71]],
MATCH('[1]SOW Units'!$B80,[1]!Rates[Pay Item],0),
MATCH(TEXT(#REF!,"0"),[1]!Rates[[#Headers],[Column1]:[Column71]],0)),0)</f>
        <v>0</v>
      </c>
      <c r="G80" s="69">
        <f t="shared" si="1"/>
        <v>0</v>
      </c>
      <c r="H80" s="6">
        <f t="shared" si="2"/>
        <v>0</v>
      </c>
      <c r="I80" s="80"/>
      <c r="J80" s="80" t="s">
        <v>1045</v>
      </c>
      <c r="K80" s="80"/>
      <c r="L80" s="80"/>
      <c r="M80" s="80"/>
      <c r="N80" s="80"/>
      <c r="O80" s="80"/>
      <c r="P80" s="80"/>
      <c r="Q80" s="80"/>
      <c r="R80" s="80"/>
      <c r="S80" s="54" t="b">
        <f t="shared" si="9"/>
        <v>0</v>
      </c>
      <c r="T80" s="66" t="str">
        <f t="shared" si="4"/>
        <v>5-14.</v>
      </c>
      <c r="U80" s="51" t="str">
        <f t="shared" si="4"/>
        <v>Well Redevelopment</v>
      </c>
    </row>
    <row r="81" spans="1:21" s="67" customFormat="1" x14ac:dyDescent="0.3">
      <c r="A81" s="62">
        <v>87</v>
      </c>
      <c r="B81" s="36" t="s">
        <v>67</v>
      </c>
      <c r="C81" s="98" t="s">
        <v>731</v>
      </c>
      <c r="D81" s="99"/>
      <c r="E81" s="10" t="s">
        <v>730</v>
      </c>
      <c r="F81" s="68">
        <f>IFERROR(INDEX([1]!Rates[[Column1]:[Column71]],
MATCH('[1]SOW Units'!$B81,[1]!Rates[Pay Item],0),
MATCH(TEXT(#REF!,"0"),[1]!Rates[[#Headers],[Column1]:[Column71]],0)),0)</f>
        <v>0</v>
      </c>
      <c r="G81" s="69">
        <f t="shared" si="1"/>
        <v>0</v>
      </c>
      <c r="H81" s="6">
        <f t="shared" si="2"/>
        <v>0</v>
      </c>
      <c r="I81" s="80"/>
      <c r="J81" s="80" t="s">
        <v>1045</v>
      </c>
      <c r="K81" s="80"/>
      <c r="L81" s="80"/>
      <c r="M81" s="80"/>
      <c r="N81" s="80"/>
      <c r="O81" s="80"/>
      <c r="P81" s="80"/>
      <c r="Q81" s="80"/>
      <c r="R81" s="80"/>
      <c r="S81" s="54" t="b">
        <f t="shared" si="9"/>
        <v>0</v>
      </c>
      <c r="T81" s="66" t="str">
        <f t="shared" si="4"/>
        <v>5-15.</v>
      </c>
      <c r="U81" s="51" t="str">
        <f t="shared" si="4"/>
        <v>Removal and Reinstallation of 8-inch Manhole and Well Pad</v>
      </c>
    </row>
    <row r="82" spans="1:21" s="67" customFormat="1" x14ac:dyDescent="0.3">
      <c r="A82" s="62">
        <v>88</v>
      </c>
      <c r="B82" s="36" t="s">
        <v>69</v>
      </c>
      <c r="C82" s="98" t="s">
        <v>732</v>
      </c>
      <c r="D82" s="99"/>
      <c r="E82" s="10" t="s">
        <v>730</v>
      </c>
      <c r="F82" s="68">
        <f>IFERROR(INDEX([1]!Rates[[Column1]:[Column71]],
MATCH('[1]SOW Units'!$B82,[1]!Rates[Pay Item],0),
MATCH(TEXT(#REF!,"0"),[1]!Rates[[#Headers],[Column1]:[Column71]],0)),0)</f>
        <v>0</v>
      </c>
      <c r="G82" s="69">
        <f t="shared" si="1"/>
        <v>0</v>
      </c>
      <c r="H82" s="6">
        <f t="shared" si="2"/>
        <v>0</v>
      </c>
      <c r="I82" s="80"/>
      <c r="J82" s="80" t="s">
        <v>1045</v>
      </c>
      <c r="K82" s="80"/>
      <c r="L82" s="80"/>
      <c r="M82" s="80"/>
      <c r="N82" s="80"/>
      <c r="O82" s="80"/>
      <c r="P82" s="80"/>
      <c r="Q82" s="80"/>
      <c r="R82" s="80"/>
      <c r="S82" s="54" t="b">
        <f t="shared" si="9"/>
        <v>0</v>
      </c>
      <c r="T82" s="66" t="str">
        <f t="shared" si="4"/>
        <v>5-16.</v>
      </c>
      <c r="U82" s="51" t="str">
        <f t="shared" si="4"/>
        <v xml:space="preserve">Removal and Reinstallation of 12-inch Manhole and Well Pad </v>
      </c>
    </row>
    <row r="83" spans="1:21" s="67" customFormat="1" x14ac:dyDescent="0.3">
      <c r="A83" s="62">
        <v>89</v>
      </c>
      <c r="B83" s="36" t="s">
        <v>71</v>
      </c>
      <c r="C83" s="98" t="s">
        <v>733</v>
      </c>
      <c r="D83" s="99"/>
      <c r="E83" s="10" t="s">
        <v>48</v>
      </c>
      <c r="F83" s="68">
        <f>IFERROR(INDEX([1]!Rates[[Column1]:[Column71]],
MATCH('[1]SOW Units'!$B83,[1]!Rates[Pay Item],0),
MATCH(TEXT(#REF!,"0"),[1]!Rates[[#Headers],[Column1]:[Column71]],0)),0)</f>
        <v>0</v>
      </c>
      <c r="G83" s="69">
        <f t="shared" si="1"/>
        <v>0</v>
      </c>
      <c r="H83" s="6">
        <f t="shared" si="2"/>
        <v>0</v>
      </c>
      <c r="I83" s="80"/>
      <c r="J83" s="80" t="s">
        <v>1045</v>
      </c>
      <c r="K83" s="80"/>
      <c r="L83" s="80"/>
      <c r="M83" s="80"/>
      <c r="N83" s="80"/>
      <c r="O83" s="80"/>
      <c r="P83" s="80"/>
      <c r="Q83" s="80"/>
      <c r="R83" s="80"/>
      <c r="S83" s="54" t="b">
        <f t="shared" si="9"/>
        <v>0</v>
      </c>
      <c r="T83" s="66" t="str">
        <f t="shared" si="4"/>
        <v>5-17.</v>
      </c>
      <c r="U83" s="51" t="str">
        <f t="shared" si="4"/>
        <v>Prepacked Screen</v>
      </c>
    </row>
    <row r="84" spans="1:21" s="67" customFormat="1" x14ac:dyDescent="0.3">
      <c r="A84" s="62">
        <v>90</v>
      </c>
      <c r="B84" s="75" t="s">
        <v>79</v>
      </c>
      <c r="C84" s="96" t="s">
        <v>101</v>
      </c>
      <c r="D84" s="97"/>
      <c r="E84" s="76"/>
      <c r="F84" s="77"/>
      <c r="G84" s="78"/>
      <c r="H84" s="8"/>
      <c r="I84" s="79"/>
      <c r="J84" s="79"/>
      <c r="K84" s="79"/>
      <c r="L84" s="79"/>
      <c r="M84" s="79"/>
      <c r="N84" s="79"/>
      <c r="O84" s="79"/>
      <c r="P84" s="79"/>
      <c r="Q84" s="79"/>
      <c r="R84" s="79"/>
      <c r="S84" s="54" t="b">
        <f t="shared" si="9"/>
        <v>0</v>
      </c>
      <c r="T84" s="66"/>
      <c r="U84" s="51" t="str">
        <f t="shared" ref="U84:U147" si="10">C84</f>
        <v>WELL ABANDONMENT</v>
      </c>
    </row>
    <row r="85" spans="1:21" s="67" customFormat="1" x14ac:dyDescent="0.3">
      <c r="A85" s="62">
        <v>91</v>
      </c>
      <c r="B85" s="36" t="s">
        <v>81</v>
      </c>
      <c r="C85" s="98" t="s">
        <v>103</v>
      </c>
      <c r="D85" s="99"/>
      <c r="E85" s="10" t="s">
        <v>48</v>
      </c>
      <c r="F85" s="68">
        <f>IFERROR(INDEX([1]!Rates[[Column1]:[Column71]],
MATCH('[1]SOW Units'!$B85,[1]!Rates[Pay Item],0),
MATCH(TEXT(#REF!,"0"),[1]!Rates[[#Headers],[Column1]:[Column71]],0)),0)</f>
        <v>0</v>
      </c>
      <c r="G85" s="69">
        <f t="shared" si="1"/>
        <v>0</v>
      </c>
      <c r="H85" s="6">
        <f t="shared" si="2"/>
        <v>0</v>
      </c>
      <c r="I85" s="80"/>
      <c r="J85" s="80" t="s">
        <v>1045</v>
      </c>
      <c r="K85" s="80"/>
      <c r="L85" s="80"/>
      <c r="M85" s="80"/>
      <c r="N85" s="80"/>
      <c r="O85" s="80"/>
      <c r="P85" s="80"/>
      <c r="Q85" s="80"/>
      <c r="R85" s="80"/>
      <c r="S85" s="54" t="b">
        <f t="shared" si="9"/>
        <v>0</v>
      </c>
      <c r="T85" s="66" t="str">
        <f t="shared" ref="T85:U206" si="11">B85</f>
        <v>6-1.</v>
      </c>
      <c r="U85" s="51" t="str">
        <f t="shared" si="10"/>
        <v>Grout and Abandon Well, 1 to 2 inch diameter</v>
      </c>
    </row>
    <row r="86" spans="1:21" s="67" customFormat="1" x14ac:dyDescent="0.3">
      <c r="A86" s="62">
        <v>92</v>
      </c>
      <c r="B86" s="36" t="s">
        <v>82</v>
      </c>
      <c r="C86" s="98" t="s">
        <v>105</v>
      </c>
      <c r="D86" s="99"/>
      <c r="E86" s="10" t="s">
        <v>48</v>
      </c>
      <c r="F86" s="68">
        <f>IFERROR(INDEX([1]!Rates[[Column1]:[Column71]],
MATCH('[1]SOW Units'!$B86,[1]!Rates[Pay Item],0),
MATCH(TEXT(#REF!,"0"),[1]!Rates[[#Headers],[Column1]:[Column71]],0)),0)</f>
        <v>0</v>
      </c>
      <c r="G86" s="69">
        <f t="shared" si="1"/>
        <v>0</v>
      </c>
      <c r="H86" s="6">
        <f t="shared" si="2"/>
        <v>0</v>
      </c>
      <c r="I86" s="80"/>
      <c r="J86" s="80" t="s">
        <v>1045</v>
      </c>
      <c r="K86" s="80"/>
      <c r="L86" s="80"/>
      <c r="M86" s="80"/>
      <c r="N86" s="80"/>
      <c r="O86" s="80"/>
      <c r="P86" s="80"/>
      <c r="Q86" s="80"/>
      <c r="R86" s="80"/>
      <c r="S86" s="54" t="b">
        <f t="shared" si="9"/>
        <v>0</v>
      </c>
      <c r="T86" s="66" t="str">
        <f t="shared" si="11"/>
        <v>6-2.</v>
      </c>
      <c r="U86" s="51" t="str">
        <f t="shared" si="10"/>
        <v>Grout and Abandon Well, &gt; 2 to 4 inch diameter</v>
      </c>
    </row>
    <row r="87" spans="1:21" s="67" customFormat="1" x14ac:dyDescent="0.3">
      <c r="A87" s="62">
        <v>93</v>
      </c>
      <c r="B87" s="36" t="s">
        <v>83</v>
      </c>
      <c r="C87" s="98" t="s">
        <v>107</v>
      </c>
      <c r="D87" s="99"/>
      <c r="E87" s="10" t="s">
        <v>48</v>
      </c>
      <c r="F87" s="68">
        <f>IFERROR(INDEX([1]!Rates[[Column1]:[Column71]],
MATCH('[1]SOW Units'!$B87,[1]!Rates[Pay Item],0),
MATCH(TEXT(#REF!,"0"),[1]!Rates[[#Headers],[Column1]:[Column71]],0)),0)</f>
        <v>0</v>
      </c>
      <c r="G87" s="69">
        <f t="shared" si="1"/>
        <v>0</v>
      </c>
      <c r="H87" s="6">
        <f t="shared" si="2"/>
        <v>0</v>
      </c>
      <c r="I87" s="80"/>
      <c r="J87" s="80" t="s">
        <v>1045</v>
      </c>
      <c r="K87" s="80"/>
      <c r="L87" s="80"/>
      <c r="M87" s="80"/>
      <c r="N87" s="80"/>
      <c r="O87" s="80"/>
      <c r="P87" s="80"/>
      <c r="Q87" s="80"/>
      <c r="R87" s="80"/>
      <c r="S87" s="54" t="b">
        <f t="shared" si="9"/>
        <v>0</v>
      </c>
      <c r="T87" s="66" t="str">
        <f t="shared" si="11"/>
        <v>6-3.</v>
      </c>
      <c r="U87" s="51" t="str">
        <f t="shared" si="10"/>
        <v>Grout and Abandon Well, &gt; 4 to 6 inch diameter</v>
      </c>
    </row>
    <row r="88" spans="1:21" s="67" customFormat="1" x14ac:dyDescent="0.3">
      <c r="A88" s="62">
        <v>94</v>
      </c>
      <c r="B88" s="36" t="s">
        <v>84</v>
      </c>
      <c r="C88" s="98" t="s">
        <v>109</v>
      </c>
      <c r="D88" s="99"/>
      <c r="E88" s="10" t="s">
        <v>48</v>
      </c>
      <c r="F88" s="68">
        <f>IFERROR(INDEX([1]!Rates[[Column1]:[Column71]],
MATCH('[1]SOW Units'!$B88,[1]!Rates[Pay Item],0),
MATCH(TEXT(#REF!,"0"),[1]!Rates[[#Headers],[Column1]:[Column71]],0)),0)</f>
        <v>0</v>
      </c>
      <c r="G88" s="69">
        <f t="shared" si="1"/>
        <v>0</v>
      </c>
      <c r="H88" s="6">
        <f t="shared" si="2"/>
        <v>0</v>
      </c>
      <c r="I88" s="80"/>
      <c r="J88" s="80" t="s">
        <v>1045</v>
      </c>
      <c r="K88" s="80"/>
      <c r="L88" s="80"/>
      <c r="M88" s="80"/>
      <c r="N88" s="80"/>
      <c r="O88" s="80"/>
      <c r="P88" s="80"/>
      <c r="Q88" s="80"/>
      <c r="R88" s="80"/>
      <c r="S88" s="54" t="b">
        <f t="shared" si="9"/>
        <v>0</v>
      </c>
      <c r="T88" s="66" t="str">
        <f t="shared" si="11"/>
        <v>6-4.</v>
      </c>
      <c r="U88" s="51" t="str">
        <f t="shared" si="10"/>
        <v>Grout and Abandon Well, &gt; 6 inch diameter</v>
      </c>
    </row>
    <row r="89" spans="1:21" s="67" customFormat="1" x14ac:dyDescent="0.3">
      <c r="A89" s="62">
        <v>95</v>
      </c>
      <c r="B89" s="36" t="s">
        <v>85</v>
      </c>
      <c r="C89" s="98" t="s">
        <v>111</v>
      </c>
      <c r="D89" s="99"/>
      <c r="E89" s="10" t="s">
        <v>98</v>
      </c>
      <c r="F89" s="68">
        <f>IFERROR(INDEX([1]!Rates[[Column1]:[Column71]],
MATCH('[1]SOW Units'!$B89,[1]!Rates[Pay Item],0),
MATCH(TEXT(#REF!,"0"),[1]!Rates[[#Headers],[Column1]:[Column71]],0)),0)</f>
        <v>0</v>
      </c>
      <c r="G89" s="69">
        <f t="shared" si="1"/>
        <v>0</v>
      </c>
      <c r="H89" s="6">
        <f t="shared" si="2"/>
        <v>0</v>
      </c>
      <c r="I89" s="80"/>
      <c r="J89" s="80" t="s">
        <v>1045</v>
      </c>
      <c r="K89" s="80"/>
      <c r="L89" s="80"/>
      <c r="M89" s="80"/>
      <c r="N89" s="80"/>
      <c r="O89" s="80"/>
      <c r="P89" s="80"/>
      <c r="Q89" s="80"/>
      <c r="R89" s="80"/>
      <c r="S89" s="54" t="b">
        <f t="shared" si="9"/>
        <v>0</v>
      </c>
      <c r="T89" s="66" t="str">
        <f t="shared" si="11"/>
        <v>6-5.</v>
      </c>
      <c r="U89" s="51" t="str">
        <f t="shared" si="10"/>
        <v>Removal of Well Vault - 2 x 2 x 2 foot</v>
      </c>
    </row>
    <row r="90" spans="1:21" s="67" customFormat="1" x14ac:dyDescent="0.3">
      <c r="A90" s="62">
        <v>96</v>
      </c>
      <c r="B90" s="36" t="s">
        <v>87</v>
      </c>
      <c r="C90" s="98" t="s">
        <v>113</v>
      </c>
      <c r="D90" s="99"/>
      <c r="E90" s="10" t="s">
        <v>98</v>
      </c>
      <c r="F90" s="68">
        <f>IFERROR(INDEX([1]!Rates[[Column1]:[Column71]],
MATCH('[1]SOW Units'!$B90,[1]!Rates[Pay Item],0),
MATCH(TEXT(#REF!,"0"),[1]!Rates[[#Headers],[Column1]:[Column71]],0)),0)</f>
        <v>0</v>
      </c>
      <c r="G90" s="69">
        <f t="shared" si="1"/>
        <v>0</v>
      </c>
      <c r="H90" s="6">
        <f t="shared" si="2"/>
        <v>0</v>
      </c>
      <c r="I90" s="80"/>
      <c r="J90" s="80" t="s">
        <v>1045</v>
      </c>
      <c r="K90" s="80"/>
      <c r="L90" s="80"/>
      <c r="M90" s="80"/>
      <c r="N90" s="80"/>
      <c r="O90" s="80"/>
      <c r="P90" s="80"/>
      <c r="Q90" s="80"/>
      <c r="R90" s="80"/>
      <c r="S90" s="54" t="b">
        <f t="shared" si="9"/>
        <v>0</v>
      </c>
      <c r="T90" s="66" t="str">
        <f t="shared" si="11"/>
        <v>6-6.</v>
      </c>
      <c r="U90" s="51" t="str">
        <f t="shared" si="10"/>
        <v>Removal of Well Vault - 4 x 4 x 2 foot</v>
      </c>
    </row>
    <row r="91" spans="1:21" s="67" customFormat="1" x14ac:dyDescent="0.3">
      <c r="A91" s="62">
        <v>97</v>
      </c>
      <c r="B91" s="36" t="s">
        <v>89</v>
      </c>
      <c r="C91" s="98" t="s">
        <v>580</v>
      </c>
      <c r="D91" s="99"/>
      <c r="E91" s="10" t="s">
        <v>730</v>
      </c>
      <c r="F91" s="68">
        <f>IFERROR(INDEX([1]!Rates[[Column1]:[Column71]],
MATCH('[1]SOW Units'!$B91,[1]!Rates[Pay Item],0),
MATCH(TEXT(#REF!,"0"),[1]!Rates[[#Headers],[Column1]:[Column71]],0)),0)</f>
        <v>0</v>
      </c>
      <c r="G91" s="69">
        <f t="shared" si="1"/>
        <v>0</v>
      </c>
      <c r="H91" s="6">
        <f t="shared" si="2"/>
        <v>0</v>
      </c>
      <c r="I91" s="80"/>
      <c r="J91" s="80" t="s">
        <v>1045</v>
      </c>
      <c r="K91" s="80"/>
      <c r="L91" s="80"/>
      <c r="M91" s="80"/>
      <c r="N91" s="80"/>
      <c r="O91" s="80"/>
      <c r="P91" s="80"/>
      <c r="Q91" s="80"/>
      <c r="R91" s="80"/>
      <c r="S91" s="54" t="b">
        <f t="shared" si="9"/>
        <v>0</v>
      </c>
      <c r="T91" s="66" t="str">
        <f t="shared" si="11"/>
        <v>6-7.</v>
      </c>
      <c r="U91" s="51" t="str">
        <f t="shared" si="10"/>
        <v>Removal of Well Pad and Manhole</v>
      </c>
    </row>
    <row r="92" spans="1:21" s="67" customFormat="1" x14ac:dyDescent="0.3">
      <c r="A92" s="62">
        <v>98</v>
      </c>
      <c r="B92" s="75" t="s">
        <v>100</v>
      </c>
      <c r="C92" s="96" t="s">
        <v>115</v>
      </c>
      <c r="D92" s="97"/>
      <c r="E92" s="76"/>
      <c r="F92" s="77"/>
      <c r="G92" s="78"/>
      <c r="H92" s="8"/>
      <c r="I92" s="79"/>
      <c r="J92" s="79"/>
      <c r="K92" s="79"/>
      <c r="L92" s="79"/>
      <c r="M92" s="79"/>
      <c r="N92" s="79"/>
      <c r="O92" s="79"/>
      <c r="P92" s="79"/>
      <c r="Q92" s="79"/>
      <c r="R92" s="79"/>
      <c r="S92" s="54" t="b">
        <f t="shared" si="9"/>
        <v>0</v>
      </c>
      <c r="T92" s="66"/>
      <c r="U92" s="51" t="str">
        <f t="shared" si="10"/>
        <v>SAMPLE COLLECTION AND FIELD TESTING</v>
      </c>
    </row>
    <row r="93" spans="1:21" s="67" customFormat="1" x14ac:dyDescent="0.3">
      <c r="A93" s="62">
        <v>99</v>
      </c>
      <c r="B93" s="36" t="s">
        <v>102</v>
      </c>
      <c r="C93" s="98" t="s">
        <v>117</v>
      </c>
      <c r="D93" s="99"/>
      <c r="E93" s="10" t="s">
        <v>730</v>
      </c>
      <c r="F93" s="68">
        <f>IFERROR(INDEX([1]!Rates[[Column1]:[Column71]],
MATCH('[1]SOW Units'!$B93,[1]!Rates[Pay Item],0),
MATCH(TEXT(#REF!,"0"),[1]!Rates[[#Headers],[Column1]:[Column71]],0)),0)</f>
        <v>0</v>
      </c>
      <c r="G93" s="69">
        <f t="shared" ref="G93:G212" si="12">F93</f>
        <v>0</v>
      </c>
      <c r="H93" s="6">
        <f t="shared" ref="H93:H212" si="13">SUM(I93:R93)</f>
        <v>0</v>
      </c>
      <c r="I93" s="80"/>
      <c r="J93" s="80" t="s">
        <v>1045</v>
      </c>
      <c r="K93" s="80"/>
      <c r="L93" s="80"/>
      <c r="M93" s="80"/>
      <c r="N93" s="80"/>
      <c r="O93" s="80"/>
      <c r="P93" s="80"/>
      <c r="Q93" s="80"/>
      <c r="R93" s="80"/>
      <c r="S93" s="54" t="b">
        <f t="shared" si="9"/>
        <v>0</v>
      </c>
      <c r="T93" s="66" t="str">
        <f t="shared" si="11"/>
        <v>7-1.</v>
      </c>
      <c r="U93" s="51" t="str">
        <f t="shared" si="10"/>
        <v>Monitoring Well Sampling with Water Level, ≤ 100 foot depth</v>
      </c>
    </row>
    <row r="94" spans="1:21" s="67" customFormat="1" x14ac:dyDescent="0.3">
      <c r="A94" s="62">
        <v>100</v>
      </c>
      <c r="B94" s="36" t="s">
        <v>104</v>
      </c>
      <c r="C94" s="98" t="s">
        <v>119</v>
      </c>
      <c r="D94" s="99"/>
      <c r="E94" s="10" t="s">
        <v>730</v>
      </c>
      <c r="F94" s="68">
        <f>IFERROR(INDEX([1]!Rates[[Column1]:[Column71]],
MATCH('[1]SOW Units'!$B94,[1]!Rates[Pay Item],0),
MATCH(TEXT(#REF!,"0"),[1]!Rates[[#Headers],[Column1]:[Column71]],0)),0)</f>
        <v>0</v>
      </c>
      <c r="G94" s="69">
        <f t="shared" si="12"/>
        <v>0</v>
      </c>
      <c r="H94" s="6">
        <f t="shared" si="13"/>
        <v>0</v>
      </c>
      <c r="I94" s="80"/>
      <c r="J94" s="80" t="s">
        <v>1045</v>
      </c>
      <c r="K94" s="80"/>
      <c r="L94" s="80"/>
      <c r="M94" s="80"/>
      <c r="N94" s="80"/>
      <c r="O94" s="80"/>
      <c r="P94" s="80"/>
      <c r="Q94" s="80"/>
      <c r="R94" s="80"/>
      <c r="S94" s="54" t="b">
        <f t="shared" si="9"/>
        <v>0</v>
      </c>
      <c r="T94" s="66" t="str">
        <f t="shared" si="11"/>
        <v>7-2.</v>
      </c>
      <c r="U94" s="51" t="str">
        <f t="shared" si="10"/>
        <v>Monitoring Well Sampling with Water Level, &gt; 100 foot depth</v>
      </c>
    </row>
    <row r="95" spans="1:21" s="67" customFormat="1" x14ac:dyDescent="0.3">
      <c r="A95" s="62">
        <v>101</v>
      </c>
      <c r="B95" s="36" t="s">
        <v>106</v>
      </c>
      <c r="C95" s="98" t="s">
        <v>121</v>
      </c>
      <c r="D95" s="99"/>
      <c r="E95" s="10" t="s">
        <v>730</v>
      </c>
      <c r="F95" s="68">
        <f>IFERROR(INDEX([1]!Rates[[Column1]:[Column71]],
MATCH('[1]SOW Units'!$B95,[1]!Rates[Pay Item],0),
MATCH(TEXT(#REF!,"0"),[1]!Rates[[#Headers],[Column1]:[Column71]],0)),0)</f>
        <v>0</v>
      </c>
      <c r="G95" s="69">
        <f t="shared" si="12"/>
        <v>0</v>
      </c>
      <c r="H95" s="6">
        <f t="shared" si="13"/>
        <v>0</v>
      </c>
      <c r="I95" s="80"/>
      <c r="J95" s="80" t="s">
        <v>1045</v>
      </c>
      <c r="K95" s="80"/>
      <c r="L95" s="80"/>
      <c r="M95" s="80"/>
      <c r="N95" s="80"/>
      <c r="O95" s="80"/>
      <c r="P95" s="80"/>
      <c r="Q95" s="80"/>
      <c r="R95" s="80"/>
      <c r="S95" s="54" t="b">
        <f t="shared" si="9"/>
        <v>0</v>
      </c>
      <c r="T95" s="66" t="str">
        <f t="shared" si="11"/>
        <v>7-3.</v>
      </c>
      <c r="U95" s="51" t="str">
        <f t="shared" si="10"/>
        <v>Domestic Water Well Sampling</v>
      </c>
    </row>
    <row r="96" spans="1:21" s="67" customFormat="1" x14ac:dyDescent="0.3">
      <c r="A96" s="62">
        <v>102</v>
      </c>
      <c r="B96" s="36" t="s">
        <v>108</v>
      </c>
      <c r="C96" s="98" t="s">
        <v>123</v>
      </c>
      <c r="D96" s="99"/>
      <c r="E96" s="10" t="s">
        <v>124</v>
      </c>
      <c r="F96" s="68">
        <f>IFERROR(INDEX([1]!Rates[[Column1]:[Column71]],
MATCH('[1]SOW Units'!$B96,[1]!Rates[Pay Item],0),
MATCH(TEXT(#REF!,"0"),[1]!Rates[[#Headers],[Column1]:[Column71]],0)),0)</f>
        <v>0</v>
      </c>
      <c r="G96" s="69">
        <f t="shared" si="12"/>
        <v>0</v>
      </c>
      <c r="H96" s="6">
        <f t="shared" si="13"/>
        <v>0</v>
      </c>
      <c r="I96" s="80"/>
      <c r="J96" s="80" t="s">
        <v>1045</v>
      </c>
      <c r="K96" s="80"/>
      <c r="L96" s="80"/>
      <c r="M96" s="80"/>
      <c r="N96" s="80"/>
      <c r="O96" s="80"/>
      <c r="P96" s="80"/>
      <c r="Q96" s="80"/>
      <c r="R96" s="80"/>
      <c r="S96" s="54" t="b">
        <f t="shared" si="9"/>
        <v>0</v>
      </c>
      <c r="T96" s="66" t="str">
        <f t="shared" si="11"/>
        <v>7-4.</v>
      </c>
      <c r="U96" s="51" t="str">
        <f t="shared" si="10"/>
        <v xml:space="preserve">Other Water Sampling </v>
      </c>
    </row>
    <row r="97" spans="1:21" s="67" customFormat="1" hidden="1" x14ac:dyDescent="0.3">
      <c r="A97" s="62">
        <v>103</v>
      </c>
      <c r="B97" s="36" t="s">
        <v>110</v>
      </c>
      <c r="C97" s="98" t="s">
        <v>126</v>
      </c>
      <c r="D97" s="99"/>
      <c r="E97" s="10" t="s">
        <v>124</v>
      </c>
      <c r="F97" s="68">
        <f>IFERROR(INDEX([1]!Rates[[Column1]:[Column71]],
MATCH('[1]SOW Units'!$B97,[1]!Rates[Pay Item],0),
MATCH(TEXT(#REF!,"0"),[1]!Rates[[#Headers],[Column1]:[Column71]],0)),0)</f>
        <v>0</v>
      </c>
      <c r="G97" s="69">
        <f t="shared" si="12"/>
        <v>0</v>
      </c>
      <c r="H97" s="6">
        <f t="shared" si="13"/>
        <v>0</v>
      </c>
      <c r="I97" s="80"/>
      <c r="J97" s="80"/>
      <c r="K97" s="80"/>
      <c r="L97" s="80"/>
      <c r="M97" s="80"/>
      <c r="N97" s="80"/>
      <c r="O97" s="80"/>
      <c r="P97" s="80"/>
      <c r="Q97" s="80"/>
      <c r="R97" s="80"/>
      <c r="S97" s="54" t="b">
        <f t="shared" si="9"/>
        <v>0</v>
      </c>
      <c r="T97" s="66" t="str">
        <f t="shared" si="11"/>
        <v>7-5.</v>
      </c>
      <c r="U97" s="51" t="str">
        <f t="shared" si="10"/>
        <v>Free Product Sample Collection</v>
      </c>
    </row>
    <row r="98" spans="1:21" s="67" customFormat="1" x14ac:dyDescent="0.3">
      <c r="A98" s="62">
        <v>104</v>
      </c>
      <c r="B98" s="36" t="s">
        <v>112</v>
      </c>
      <c r="C98" s="98" t="s">
        <v>128</v>
      </c>
      <c r="D98" s="99"/>
      <c r="E98" s="10" t="s">
        <v>124</v>
      </c>
      <c r="F98" s="68">
        <f>IFERROR(INDEX([1]!Rates[[Column1]:[Column71]],
MATCH('[1]SOW Units'!$B98,[1]!Rates[Pay Item],0),
MATCH(TEXT(#REF!,"0"),[1]!Rates[[#Headers],[Column1]:[Column71]],0)),0)</f>
        <v>0</v>
      </c>
      <c r="G98" s="69">
        <f t="shared" si="12"/>
        <v>0</v>
      </c>
      <c r="H98" s="6">
        <f t="shared" si="13"/>
        <v>0</v>
      </c>
      <c r="I98" s="80"/>
      <c r="J98" s="80" t="s">
        <v>1045</v>
      </c>
      <c r="K98" s="80"/>
      <c r="L98" s="80"/>
      <c r="M98" s="80"/>
      <c r="N98" s="80"/>
      <c r="O98" s="80"/>
      <c r="P98" s="80"/>
      <c r="Q98" s="80"/>
      <c r="R98" s="80"/>
      <c r="S98" s="54" t="b">
        <f t="shared" si="9"/>
        <v>0</v>
      </c>
      <c r="T98" s="66" t="str">
        <f t="shared" si="11"/>
        <v>7-6.</v>
      </c>
      <c r="U98" s="51" t="str">
        <f t="shared" si="10"/>
        <v>Soil/Sediment Sample Collection</v>
      </c>
    </row>
    <row r="99" spans="1:21" s="67" customFormat="1" x14ac:dyDescent="0.3">
      <c r="A99" s="62">
        <v>105</v>
      </c>
      <c r="B99" s="36" t="s">
        <v>734</v>
      </c>
      <c r="C99" s="98" t="s">
        <v>735</v>
      </c>
      <c r="D99" s="99"/>
      <c r="E99" s="10" t="s">
        <v>730</v>
      </c>
      <c r="F99" s="68">
        <f>IFERROR(INDEX([1]!Rates[[Column1]:[Column71]],
MATCH('[1]SOW Units'!$B99,[1]!Rates[Pay Item],0),
MATCH(TEXT(#REF!,"0"),[1]!Rates[[#Headers],[Column1]:[Column71]],0)),0)</f>
        <v>0</v>
      </c>
      <c r="G99" s="69">
        <f t="shared" si="12"/>
        <v>0</v>
      </c>
      <c r="H99" s="6">
        <f t="shared" si="13"/>
        <v>0</v>
      </c>
      <c r="I99" s="80"/>
      <c r="J99" s="80" t="s">
        <v>1045</v>
      </c>
      <c r="K99" s="80"/>
      <c r="L99" s="80"/>
      <c r="M99" s="80"/>
      <c r="N99" s="80"/>
      <c r="O99" s="80"/>
      <c r="P99" s="80"/>
      <c r="Q99" s="80"/>
      <c r="R99" s="80"/>
      <c r="S99" s="54" t="b">
        <f t="shared" si="9"/>
        <v>0</v>
      </c>
      <c r="T99" s="66" t="str">
        <f t="shared" si="11"/>
        <v>7-7.</v>
      </c>
      <c r="U99" s="51" t="str">
        <f t="shared" si="10"/>
        <v xml:space="preserve">Water Level/Free Product Gauging </v>
      </c>
    </row>
    <row r="100" spans="1:21" s="67" customFormat="1" hidden="1" x14ac:dyDescent="0.3">
      <c r="A100" s="62">
        <v>106</v>
      </c>
      <c r="B100" s="36" t="s">
        <v>736</v>
      </c>
      <c r="C100" s="98" t="s">
        <v>737</v>
      </c>
      <c r="D100" s="99"/>
      <c r="E100" s="10" t="s">
        <v>730</v>
      </c>
      <c r="F100" s="68">
        <f>IFERROR(INDEX([1]!Rates[[Column1]:[Column71]],
MATCH('[1]SOW Units'!$B100,[1]!Rates[Pay Item],0),
MATCH(TEXT(#REF!,"0"),[1]!Rates[[#Headers],[Column1]:[Column71]],0)),0)</f>
        <v>0</v>
      </c>
      <c r="G100" s="69">
        <f t="shared" si="12"/>
        <v>0</v>
      </c>
      <c r="H100" s="6">
        <f t="shared" si="13"/>
        <v>0</v>
      </c>
      <c r="I100" s="80"/>
      <c r="J100" s="80"/>
      <c r="K100" s="80"/>
      <c r="L100" s="80"/>
      <c r="M100" s="80"/>
      <c r="N100" s="80"/>
      <c r="O100" s="80"/>
      <c r="P100" s="80"/>
      <c r="Q100" s="80"/>
      <c r="R100" s="80"/>
      <c r="S100" s="54" t="b">
        <f t="shared" si="9"/>
        <v>0</v>
      </c>
      <c r="T100" s="66" t="str">
        <f t="shared" si="11"/>
        <v>7-8.</v>
      </c>
      <c r="U100" s="51" t="str">
        <f t="shared" si="10"/>
        <v xml:space="preserve">Free Product Gauging and Bailing </v>
      </c>
    </row>
    <row r="101" spans="1:21" s="67" customFormat="1" ht="35.1" hidden="1" customHeight="1" x14ac:dyDescent="0.3">
      <c r="A101" s="62">
        <v>107</v>
      </c>
      <c r="B101" s="36" t="s">
        <v>738</v>
      </c>
      <c r="C101" s="98" t="s">
        <v>739</v>
      </c>
      <c r="D101" s="99"/>
      <c r="E101" s="10" t="s">
        <v>124</v>
      </c>
      <c r="F101" s="68">
        <f>IFERROR(INDEX([1]!Rates[[Column1]:[Column71]],
MATCH('[1]SOW Units'!$B101,[1]!Rates[Pay Item],0),
MATCH(TEXT(#REF!,"0"),[1]!Rates[[#Headers],[Column1]:[Column71]],0)),0)</f>
        <v>0</v>
      </c>
      <c r="G101" s="69">
        <f t="shared" si="12"/>
        <v>0</v>
      </c>
      <c r="H101" s="6">
        <f t="shared" si="13"/>
        <v>0</v>
      </c>
      <c r="I101" s="80"/>
      <c r="J101" s="80"/>
      <c r="K101" s="80"/>
      <c r="L101" s="80"/>
      <c r="M101" s="80"/>
      <c r="N101" s="80"/>
      <c r="O101" s="80"/>
      <c r="P101" s="80"/>
      <c r="Q101" s="80"/>
      <c r="R101" s="80"/>
      <c r="S101" s="54" t="b">
        <f t="shared" si="9"/>
        <v>0</v>
      </c>
      <c r="T101" s="66" t="str">
        <f t="shared" si="11"/>
        <v>7-9.</v>
      </c>
      <c r="U101" s="51" t="str">
        <f t="shared" si="10"/>
        <v>Vapor/Ambient Air Sample Collection - Passive Dosimeter, Sorbent Tube, TedlarTM Bag (or equivalent)</v>
      </c>
    </row>
    <row r="102" spans="1:21" s="67" customFormat="1" hidden="1" x14ac:dyDescent="0.3">
      <c r="A102" s="62">
        <v>108</v>
      </c>
      <c r="B102" s="36" t="s">
        <v>740</v>
      </c>
      <c r="C102" s="98" t="s">
        <v>741</v>
      </c>
      <c r="D102" s="99"/>
      <c r="E102" s="10" t="s">
        <v>124</v>
      </c>
      <c r="F102" s="68">
        <f>IFERROR(INDEX([1]!Rates[[Column1]:[Column71]],
MATCH('[1]SOW Units'!$B102,[1]!Rates[Pay Item],0),
MATCH(TEXT(#REF!,"0"),[1]!Rates[[#Headers],[Column1]:[Column71]],0)),0)</f>
        <v>0</v>
      </c>
      <c r="G102" s="69">
        <f t="shared" si="12"/>
        <v>0</v>
      </c>
      <c r="H102" s="6">
        <f t="shared" si="13"/>
        <v>0</v>
      </c>
      <c r="I102" s="80"/>
      <c r="J102" s="80"/>
      <c r="K102" s="80"/>
      <c r="L102" s="80"/>
      <c r="M102" s="80"/>
      <c r="N102" s="80"/>
      <c r="O102" s="80"/>
      <c r="P102" s="80"/>
      <c r="Q102" s="80"/>
      <c r="R102" s="80"/>
      <c r="S102" s="54" t="b">
        <f t="shared" si="9"/>
        <v>0</v>
      </c>
      <c r="T102" s="66" t="str">
        <f t="shared" si="11"/>
        <v>7-10.</v>
      </c>
      <c r="U102" s="51" t="str">
        <f t="shared" si="10"/>
        <v>Vapor/Ambient Air Sample Collection - SUMMATM Canister (or equivalent)</v>
      </c>
    </row>
    <row r="103" spans="1:21" s="67" customFormat="1" ht="33" x14ac:dyDescent="0.3">
      <c r="A103" s="62">
        <v>109</v>
      </c>
      <c r="B103" s="36" t="s">
        <v>742</v>
      </c>
      <c r="C103" s="98" t="s">
        <v>582</v>
      </c>
      <c r="D103" s="99"/>
      <c r="E103" s="10" t="s">
        <v>583</v>
      </c>
      <c r="F103" s="68">
        <f>IFERROR(INDEX([1]!Rates[[Column1]:[Column71]],
MATCH('[1]SOW Units'!$B103,[1]!Rates[Pay Item],0),
MATCH(TEXT(#REF!,"0"),[1]!Rates[[#Headers],[Column1]:[Column71]],0)),0)</f>
        <v>0</v>
      </c>
      <c r="G103" s="69">
        <f t="shared" si="12"/>
        <v>0</v>
      </c>
      <c r="H103" s="6">
        <f t="shared" si="13"/>
        <v>0</v>
      </c>
      <c r="I103" s="80"/>
      <c r="J103" s="80" t="s">
        <v>1045</v>
      </c>
      <c r="K103" s="80"/>
      <c r="L103" s="80"/>
      <c r="M103" s="80"/>
      <c r="N103" s="80"/>
      <c r="O103" s="80"/>
      <c r="P103" s="80"/>
      <c r="Q103" s="80"/>
      <c r="R103" s="80"/>
      <c r="S103" s="54" t="b">
        <f t="shared" si="9"/>
        <v>0</v>
      </c>
      <c r="T103" s="66" t="str">
        <f t="shared" si="11"/>
        <v>7-11.</v>
      </c>
      <c r="U103" s="51" t="str">
        <f t="shared" si="10"/>
        <v>Electronic Data Deliverables (EDD)</v>
      </c>
    </row>
    <row r="104" spans="1:21" s="67" customFormat="1" hidden="1" x14ac:dyDescent="0.3">
      <c r="A104" s="62">
        <v>110</v>
      </c>
      <c r="B104" s="36" t="s">
        <v>743</v>
      </c>
      <c r="C104" s="98" t="s">
        <v>585</v>
      </c>
      <c r="D104" s="99"/>
      <c r="E104" s="10" t="s">
        <v>730</v>
      </c>
      <c r="F104" s="68">
        <f>IFERROR(INDEX([1]!Rates[[Column1]:[Column71]],
MATCH('[1]SOW Units'!$B104,[1]!Rates[Pay Item],0),
MATCH(TEXT(#REF!,"0"),[1]!Rates[[#Headers],[Column1]:[Column71]],0)),0)</f>
        <v>0</v>
      </c>
      <c r="G104" s="69">
        <f t="shared" si="12"/>
        <v>0</v>
      </c>
      <c r="H104" s="6">
        <f t="shared" si="13"/>
        <v>0</v>
      </c>
      <c r="I104" s="80"/>
      <c r="J104" s="80"/>
      <c r="K104" s="80"/>
      <c r="L104" s="80"/>
      <c r="M104" s="80"/>
      <c r="N104" s="80"/>
      <c r="O104" s="80"/>
      <c r="P104" s="80"/>
      <c r="Q104" s="80"/>
      <c r="R104" s="80"/>
      <c r="S104" s="54" t="b">
        <f t="shared" si="9"/>
        <v>0</v>
      </c>
      <c r="T104" s="66" t="str">
        <f t="shared" si="11"/>
        <v>7-12.</v>
      </c>
      <c r="U104" s="51" t="str">
        <f t="shared" si="10"/>
        <v>Survey Latitude/Longitude of Existing Monitor Wells</v>
      </c>
    </row>
    <row r="105" spans="1:21" s="67" customFormat="1" hidden="1" x14ac:dyDescent="0.3">
      <c r="A105" s="62">
        <v>111</v>
      </c>
      <c r="B105" s="36" t="s">
        <v>744</v>
      </c>
      <c r="C105" s="98" t="s">
        <v>587</v>
      </c>
      <c r="D105" s="99"/>
      <c r="E105" s="10" t="s">
        <v>730</v>
      </c>
      <c r="F105" s="68">
        <f>IFERROR(INDEX([1]!Rates[[Column1]:[Column71]],
MATCH('[1]SOW Units'!$B105,[1]!Rates[Pay Item],0),
MATCH(TEXT(#REF!,"0"),[1]!Rates[[#Headers],[Column1]:[Column71]],0)),0)</f>
        <v>0</v>
      </c>
      <c r="G105" s="69">
        <f t="shared" si="12"/>
        <v>0</v>
      </c>
      <c r="H105" s="6">
        <f t="shared" si="13"/>
        <v>0</v>
      </c>
      <c r="I105" s="80"/>
      <c r="J105" s="80"/>
      <c r="K105" s="80"/>
      <c r="L105" s="80"/>
      <c r="M105" s="80"/>
      <c r="N105" s="80"/>
      <c r="O105" s="80"/>
      <c r="P105" s="80"/>
      <c r="Q105" s="80"/>
      <c r="R105" s="80"/>
      <c r="S105" s="54" t="b">
        <f t="shared" si="9"/>
        <v>0</v>
      </c>
      <c r="T105" s="66" t="str">
        <f t="shared" si="11"/>
        <v>7-13.</v>
      </c>
      <c r="U105" s="51" t="str">
        <f t="shared" si="10"/>
        <v>Survey Latitude/Longitude of New Monitor Wells</v>
      </c>
    </row>
    <row r="106" spans="1:21" s="67" customFormat="1" x14ac:dyDescent="0.3">
      <c r="A106" s="62">
        <v>112</v>
      </c>
      <c r="B106" s="36" t="s">
        <v>745</v>
      </c>
      <c r="C106" s="98" t="s">
        <v>746</v>
      </c>
      <c r="D106" s="99"/>
      <c r="E106" s="10" t="s">
        <v>124</v>
      </c>
      <c r="F106" s="68">
        <f>IFERROR(INDEX([1]!Rates[[Column1]:[Column71]],
MATCH('[1]SOW Units'!$B106,[1]!Rates[Pay Item],0),
MATCH(TEXT(#REF!,"0"),[1]!Rates[[#Headers],[Column1]:[Column71]],0)),0)</f>
        <v>0</v>
      </c>
      <c r="G106" s="69">
        <f t="shared" si="12"/>
        <v>0</v>
      </c>
      <c r="H106" s="6">
        <f t="shared" si="13"/>
        <v>0</v>
      </c>
      <c r="I106" s="80"/>
      <c r="J106" s="80" t="s">
        <v>1045</v>
      </c>
      <c r="K106" s="80"/>
      <c r="L106" s="80"/>
      <c r="M106" s="80"/>
      <c r="N106" s="80"/>
      <c r="O106" s="80"/>
      <c r="P106" s="80"/>
      <c r="Q106" s="80"/>
      <c r="R106" s="80"/>
      <c r="S106" s="54" t="b">
        <f t="shared" si="9"/>
        <v>0</v>
      </c>
      <c r="T106" s="66" t="str">
        <f t="shared" si="11"/>
        <v>7-14.</v>
      </c>
      <c r="U106" s="51" t="str">
        <f t="shared" si="10"/>
        <v>Encore (25 gram)</v>
      </c>
    </row>
    <row r="107" spans="1:21" s="67" customFormat="1" x14ac:dyDescent="0.3">
      <c r="A107" s="62">
        <v>113</v>
      </c>
      <c r="B107" s="75" t="s">
        <v>114</v>
      </c>
      <c r="C107" s="96" t="s">
        <v>134</v>
      </c>
      <c r="D107" s="97"/>
      <c r="E107" s="76"/>
      <c r="F107" s="77"/>
      <c r="G107" s="78"/>
      <c r="H107" s="8"/>
      <c r="I107" s="79"/>
      <c r="J107" s="79"/>
      <c r="K107" s="79"/>
      <c r="L107" s="79"/>
      <c r="M107" s="79"/>
      <c r="N107" s="79"/>
      <c r="O107" s="79"/>
      <c r="P107" s="79"/>
      <c r="Q107" s="79"/>
      <c r="R107" s="79"/>
      <c r="S107" s="54" t="b">
        <f t="shared" si="9"/>
        <v>0</v>
      </c>
      <c r="T107" s="66"/>
      <c r="U107" s="51" t="str">
        <f t="shared" si="10"/>
        <v xml:space="preserve">LABORATORY ANALYSIS  </v>
      </c>
    </row>
    <row r="108" spans="1:21" s="67" customFormat="1" ht="33" x14ac:dyDescent="0.3">
      <c r="A108" s="62">
        <v>114</v>
      </c>
      <c r="B108" s="36" t="s">
        <v>116</v>
      </c>
      <c r="C108" s="98" t="s">
        <v>747</v>
      </c>
      <c r="D108" s="99"/>
      <c r="E108" s="10" t="s">
        <v>124</v>
      </c>
      <c r="F108" s="68">
        <f>IFERROR(INDEX([1]!Rates[[Column1]:[Column71]],
MATCH('[1]SOW Units'!$B108,[1]!Rates[Pay Item],0),
MATCH(TEXT(#REF!,"0"),[1]!Rates[[#Headers],[Column1]:[Column71]],0)),0)</f>
        <v>0</v>
      </c>
      <c r="G108" s="69">
        <f t="shared" si="12"/>
        <v>0</v>
      </c>
      <c r="H108" s="6">
        <f t="shared" si="13"/>
        <v>0</v>
      </c>
      <c r="I108" s="80"/>
      <c r="J108" s="80" t="s">
        <v>1045</v>
      </c>
      <c r="K108" s="80"/>
      <c r="L108" s="80"/>
      <c r="M108" s="80"/>
      <c r="N108" s="80"/>
      <c r="O108" s="80"/>
      <c r="P108" s="80"/>
      <c r="Q108" s="80"/>
      <c r="R108" s="80"/>
      <c r="S108" s="54" t="b">
        <f t="shared" si="9"/>
        <v>0</v>
      </c>
      <c r="T108" s="66" t="str">
        <f t="shared" si="11"/>
        <v>8-1.</v>
      </c>
      <c r="U108" s="51" t="str">
        <f t="shared" si="10"/>
        <v>Soil, Used Oil/Unknown Product Group-Table D of Ch. 62-780, F.A.C., except for non-Priority Pollutant Organics (multiple methods)</v>
      </c>
    </row>
    <row r="109" spans="1:21" s="67" customFormat="1" x14ac:dyDescent="0.3">
      <c r="A109" s="62">
        <v>115</v>
      </c>
      <c r="B109" s="36" t="s">
        <v>118</v>
      </c>
      <c r="C109" s="98" t="s">
        <v>135</v>
      </c>
      <c r="D109" s="99"/>
      <c r="E109" s="10" t="s">
        <v>124</v>
      </c>
      <c r="F109" s="68">
        <f>IFERROR(INDEX([1]!Rates[[Column1]:[Column71]],
MATCH('[1]SOW Units'!$B109,[1]!Rates[Pay Item],0),
MATCH(TEXT(#REF!,"0"),[1]!Rates[[#Headers],[Column1]:[Column71]],0)),0)</f>
        <v>0</v>
      </c>
      <c r="G109" s="69">
        <f t="shared" si="12"/>
        <v>0</v>
      </c>
      <c r="H109" s="6">
        <f t="shared" si="13"/>
        <v>0</v>
      </c>
      <c r="I109" s="80"/>
      <c r="J109" s="80" t="s">
        <v>1045</v>
      </c>
      <c r="K109" s="80"/>
      <c r="L109" s="80"/>
      <c r="M109" s="80"/>
      <c r="N109" s="80"/>
      <c r="O109" s="80"/>
      <c r="P109" s="80"/>
      <c r="Q109" s="80"/>
      <c r="R109" s="80"/>
      <c r="S109" s="54" t="b">
        <f t="shared" si="9"/>
        <v>0</v>
      </c>
      <c r="T109" s="66" t="str">
        <f t="shared" si="11"/>
        <v>8-2.</v>
      </c>
      <c r="U109" s="51" t="str">
        <f t="shared" si="10"/>
        <v>Soil, BTEX + MTBE (EPA 8021 or EPA 8260)</v>
      </c>
    </row>
    <row r="110" spans="1:21" s="67" customFormat="1" x14ac:dyDescent="0.3">
      <c r="A110" s="62">
        <v>116</v>
      </c>
      <c r="B110" s="36" t="s">
        <v>120</v>
      </c>
      <c r="C110" s="98" t="s">
        <v>137</v>
      </c>
      <c r="D110" s="99"/>
      <c r="E110" s="10" t="s">
        <v>124</v>
      </c>
      <c r="F110" s="68">
        <f>IFERROR(INDEX([1]!Rates[[Column1]:[Column71]],
MATCH('[1]SOW Units'!$B110,[1]!Rates[Pay Item],0),
MATCH(TEXT(#REF!,"0"),[1]!Rates[[#Headers],[Column1]:[Column71]],0)),0)</f>
        <v>0</v>
      </c>
      <c r="G110" s="69">
        <f t="shared" si="12"/>
        <v>0</v>
      </c>
      <c r="H110" s="6">
        <f t="shared" si="13"/>
        <v>0</v>
      </c>
      <c r="I110" s="80"/>
      <c r="J110" s="80" t="s">
        <v>1045</v>
      </c>
      <c r="K110" s="80"/>
      <c r="L110" s="80"/>
      <c r="M110" s="80"/>
      <c r="N110" s="80"/>
      <c r="O110" s="80"/>
      <c r="P110" s="80"/>
      <c r="Q110" s="80"/>
      <c r="R110" s="80"/>
      <c r="S110" s="54" t="b">
        <f t="shared" si="9"/>
        <v>0</v>
      </c>
      <c r="T110" s="66" t="str">
        <f t="shared" si="11"/>
        <v>8-3.</v>
      </c>
      <c r="U110" s="51" t="str">
        <f t="shared" si="10"/>
        <v>Soil, Volatile Organic Halocarbons (EPA 8021 or EPA 8260)</v>
      </c>
    </row>
    <row r="111" spans="1:21" s="67" customFormat="1" x14ac:dyDescent="0.3">
      <c r="A111" s="62">
        <v>117</v>
      </c>
      <c r="B111" s="36" t="s">
        <v>122</v>
      </c>
      <c r="C111" s="98" t="s">
        <v>139</v>
      </c>
      <c r="D111" s="99"/>
      <c r="E111" s="10" t="s">
        <v>124</v>
      </c>
      <c r="F111" s="68">
        <f>IFERROR(INDEX([1]!Rates[[Column1]:[Column71]],
MATCH('[1]SOW Units'!$B111,[1]!Rates[Pay Item],0),
MATCH(TEXT(#REF!,"0"),[1]!Rates[[#Headers],[Column1]:[Column71]],0)),0)</f>
        <v>0</v>
      </c>
      <c r="G111" s="69">
        <f t="shared" si="12"/>
        <v>0</v>
      </c>
      <c r="H111" s="6">
        <f t="shared" si="13"/>
        <v>0</v>
      </c>
      <c r="I111" s="80"/>
      <c r="J111" s="80" t="s">
        <v>1045</v>
      </c>
      <c r="K111" s="80"/>
      <c r="L111" s="80"/>
      <c r="M111" s="80"/>
      <c r="N111" s="80"/>
      <c r="O111" s="80"/>
      <c r="P111" s="80"/>
      <c r="Q111" s="80"/>
      <c r="R111" s="80"/>
      <c r="S111" s="54" t="b">
        <f t="shared" si="9"/>
        <v>0</v>
      </c>
      <c r="T111" s="66" t="str">
        <f t="shared" si="11"/>
        <v>8-4.</v>
      </c>
      <c r="U111" s="51" t="str">
        <f t="shared" si="10"/>
        <v>Soil, BTEX + MTBE + VOHs (EPA 8021 or EPA 8260)</v>
      </c>
    </row>
    <row r="112" spans="1:21" s="67" customFormat="1" x14ac:dyDescent="0.3">
      <c r="A112" s="62">
        <v>118</v>
      </c>
      <c r="B112" s="36" t="s">
        <v>125</v>
      </c>
      <c r="C112" s="98" t="s">
        <v>141</v>
      </c>
      <c r="D112" s="99"/>
      <c r="E112" s="10" t="s">
        <v>124</v>
      </c>
      <c r="F112" s="68">
        <f>IFERROR(INDEX([1]!Rates[[Column1]:[Column71]],
MATCH('[1]SOW Units'!$B112,[1]!Rates[Pay Item],0),
MATCH(TEXT(#REF!,"0"),[1]!Rates[[#Headers],[Column1]:[Column71]],0)),0)</f>
        <v>0</v>
      </c>
      <c r="G112" s="69">
        <f t="shared" si="12"/>
        <v>0</v>
      </c>
      <c r="H112" s="6">
        <f t="shared" si="13"/>
        <v>0</v>
      </c>
      <c r="I112" s="80"/>
      <c r="J112" s="80" t="s">
        <v>1045</v>
      </c>
      <c r="K112" s="80"/>
      <c r="L112" s="80"/>
      <c r="M112" s="80"/>
      <c r="N112" s="80"/>
      <c r="O112" s="80"/>
      <c r="P112" s="80"/>
      <c r="Q112" s="80"/>
      <c r="R112" s="80"/>
      <c r="S112" s="54" t="b">
        <f t="shared" si="9"/>
        <v>0</v>
      </c>
      <c r="T112" s="66" t="str">
        <f t="shared" si="11"/>
        <v>8-5.</v>
      </c>
      <c r="U112" s="51" t="str">
        <f t="shared" si="10"/>
        <v>Soil, Polycyclic Aromatic Hydrocarbons (EPA 8270 or EPA 8310)</v>
      </c>
    </row>
    <row r="113" spans="1:21" s="67" customFormat="1" x14ac:dyDescent="0.3">
      <c r="A113" s="62">
        <v>119</v>
      </c>
      <c r="B113" s="36" t="s">
        <v>127</v>
      </c>
      <c r="C113" s="98" t="s">
        <v>143</v>
      </c>
      <c r="D113" s="99"/>
      <c r="E113" s="10" t="s">
        <v>124</v>
      </c>
      <c r="F113" s="68">
        <f>IFERROR(INDEX([1]!Rates[[Column1]:[Column71]],
MATCH('[1]SOW Units'!$B113,[1]!Rates[Pay Item],0),
MATCH(TEXT(#REF!,"0"),[1]!Rates[[#Headers],[Column1]:[Column71]],0)),0)</f>
        <v>0</v>
      </c>
      <c r="G113" s="69">
        <f t="shared" si="12"/>
        <v>0</v>
      </c>
      <c r="H113" s="6">
        <f t="shared" si="13"/>
        <v>0</v>
      </c>
      <c r="I113" s="80"/>
      <c r="J113" s="80" t="s">
        <v>1045</v>
      </c>
      <c r="K113" s="80"/>
      <c r="L113" s="80"/>
      <c r="M113" s="80"/>
      <c r="N113" s="80"/>
      <c r="O113" s="80"/>
      <c r="P113" s="80"/>
      <c r="Q113" s="80"/>
      <c r="R113" s="80"/>
      <c r="S113" s="54" t="b">
        <f t="shared" si="9"/>
        <v>0</v>
      </c>
      <c r="T113" s="66" t="str">
        <f t="shared" si="11"/>
        <v>8-6.</v>
      </c>
      <c r="U113" s="51" t="str">
        <f t="shared" si="10"/>
        <v>Soil, Priority Pollutant Volatile Organics (EPA 8260)</v>
      </c>
    </row>
    <row r="114" spans="1:21" s="67" customFormat="1" ht="33" x14ac:dyDescent="0.3">
      <c r="A114" s="62">
        <v>120</v>
      </c>
      <c r="B114" s="36" t="s">
        <v>129</v>
      </c>
      <c r="C114" s="98" t="s">
        <v>144</v>
      </c>
      <c r="D114" s="99"/>
      <c r="E114" s="10" t="s">
        <v>124</v>
      </c>
      <c r="F114" s="68">
        <f>IFERROR(INDEX([1]!Rates[[Column1]:[Column71]],
MATCH('[1]SOW Units'!$B114,[1]!Rates[Pay Item],0),
MATCH(TEXT(#REF!,"0"),[1]!Rates[[#Headers],[Column1]:[Column71]],0)),0)</f>
        <v>0</v>
      </c>
      <c r="G114" s="69">
        <f t="shared" si="12"/>
        <v>0</v>
      </c>
      <c r="H114" s="6">
        <f t="shared" si="13"/>
        <v>0</v>
      </c>
      <c r="I114" s="80"/>
      <c r="J114" s="80" t="s">
        <v>1045</v>
      </c>
      <c r="K114" s="80"/>
      <c r="L114" s="80"/>
      <c r="M114" s="80"/>
      <c r="N114" s="80"/>
      <c r="O114" s="80"/>
      <c r="P114" s="80"/>
      <c r="Q114" s="80"/>
      <c r="R114" s="80"/>
      <c r="S114" s="54" t="b">
        <f t="shared" si="9"/>
        <v>0</v>
      </c>
      <c r="T114" s="66" t="str">
        <f t="shared" si="11"/>
        <v>8-7.</v>
      </c>
      <c r="U114" s="51" t="str">
        <f t="shared" si="10"/>
        <v>Soil, Priority Pollutant Extractable Organics-Base Neutral and Acid Extractables (EPA 8270 list [e.g., EPA 8081/8082 + EPA 8270])</v>
      </c>
    </row>
    <row r="115" spans="1:21" s="67" customFormat="1" x14ac:dyDescent="0.3">
      <c r="A115" s="62">
        <v>121</v>
      </c>
      <c r="B115" s="36" t="s">
        <v>130</v>
      </c>
      <c r="C115" s="98" t="s">
        <v>145</v>
      </c>
      <c r="D115" s="99"/>
      <c r="E115" s="10" t="s">
        <v>124</v>
      </c>
      <c r="F115" s="68">
        <f>IFERROR(INDEX([1]!Rates[[Column1]:[Column71]],
MATCH('[1]SOW Units'!$B115,[1]!Rates[Pay Item],0),
MATCH(TEXT(#REF!,"0"),[1]!Rates[[#Headers],[Column1]:[Column71]],0)),0)</f>
        <v>0</v>
      </c>
      <c r="G115" s="69">
        <f t="shared" si="12"/>
        <v>0</v>
      </c>
      <c r="H115" s="6">
        <f t="shared" si="13"/>
        <v>0</v>
      </c>
      <c r="I115" s="80"/>
      <c r="J115" s="80" t="s">
        <v>1045</v>
      </c>
      <c r="K115" s="80"/>
      <c r="L115" s="80"/>
      <c r="M115" s="80"/>
      <c r="N115" s="80"/>
      <c r="O115" s="80"/>
      <c r="P115" s="80"/>
      <c r="Q115" s="80"/>
      <c r="R115" s="80"/>
      <c r="S115" s="54" t="b">
        <f t="shared" si="9"/>
        <v>0</v>
      </c>
      <c r="T115" s="66" t="str">
        <f t="shared" si="11"/>
        <v>8-8.</v>
      </c>
      <c r="U115" s="51" t="str">
        <f t="shared" si="10"/>
        <v>Soil, Total Recoverable Petroleum Hydrocarbons (FL-PRO)</v>
      </c>
    </row>
    <row r="116" spans="1:21" s="67" customFormat="1" x14ac:dyDescent="0.3">
      <c r="A116" s="62">
        <v>122</v>
      </c>
      <c r="B116" s="36" t="s">
        <v>748</v>
      </c>
      <c r="C116" s="98" t="s">
        <v>589</v>
      </c>
      <c r="D116" s="99"/>
      <c r="E116" s="10" t="s">
        <v>124</v>
      </c>
      <c r="F116" s="68">
        <f>IFERROR(INDEX([1]!Rates[[Column1]:[Column71]],
MATCH('[1]SOW Units'!$B116,[1]!Rates[Pay Item],0),
MATCH(TEXT(#REF!,"0"),[1]!Rates[[#Headers],[Column1]:[Column71]],0)),0)</f>
        <v>0</v>
      </c>
      <c r="G116" s="69">
        <f t="shared" si="12"/>
        <v>0</v>
      </c>
      <c r="H116" s="6">
        <f t="shared" si="13"/>
        <v>0</v>
      </c>
      <c r="I116" s="80"/>
      <c r="J116" s="80" t="s">
        <v>1045</v>
      </c>
      <c r="K116" s="80"/>
      <c r="L116" s="80"/>
      <c r="M116" s="80"/>
      <c r="N116" s="80"/>
      <c r="O116" s="80"/>
      <c r="P116" s="80"/>
      <c r="Q116" s="80"/>
      <c r="R116" s="80"/>
      <c r="S116" s="54" t="b">
        <f t="shared" si="9"/>
        <v>0</v>
      </c>
      <c r="T116" s="66" t="str">
        <f t="shared" si="11"/>
        <v>8-8.a.</v>
      </c>
      <c r="U116" s="51" t="str">
        <f t="shared" si="10"/>
        <v>Soil, TRPH Fractionation (MADEP-EPH/VPH Method or TPHCWG Direct Method)</v>
      </c>
    </row>
    <row r="117" spans="1:21" s="67" customFormat="1" x14ac:dyDescent="0.3">
      <c r="A117" s="62">
        <v>123</v>
      </c>
      <c r="B117" s="36" t="s">
        <v>131</v>
      </c>
      <c r="C117" s="98" t="s">
        <v>147</v>
      </c>
      <c r="D117" s="99"/>
      <c r="E117" s="10" t="s">
        <v>124</v>
      </c>
      <c r="F117" s="68">
        <f>IFERROR(INDEX([1]!Rates[[Column1]:[Column71]],
MATCH('[1]SOW Units'!$B117,[1]!Rates[Pay Item],0),
MATCH(TEXT(#REF!,"0"),[1]!Rates[[#Headers],[Column1]:[Column71]],0)),0)</f>
        <v>0</v>
      </c>
      <c r="G117" s="69">
        <f t="shared" si="12"/>
        <v>0</v>
      </c>
      <c r="H117" s="6">
        <f t="shared" si="13"/>
        <v>0</v>
      </c>
      <c r="I117" s="80"/>
      <c r="J117" s="80" t="s">
        <v>1045</v>
      </c>
      <c r="K117" s="80"/>
      <c r="L117" s="80"/>
      <c r="M117" s="80"/>
      <c r="N117" s="80"/>
      <c r="O117" s="80"/>
      <c r="P117" s="80"/>
      <c r="Q117" s="80"/>
      <c r="R117" s="80"/>
      <c r="S117" s="54" t="b">
        <f t="shared" si="9"/>
        <v>0</v>
      </c>
      <c r="T117" s="66" t="str">
        <f t="shared" si="11"/>
        <v>8-9.</v>
      </c>
      <c r="U117" s="51" t="str">
        <f t="shared" si="10"/>
        <v>Soil, PCBs [or Aroclors] (EPA 8082)</v>
      </c>
    </row>
    <row r="118" spans="1:21" s="67" customFormat="1" ht="33" x14ac:dyDescent="0.3">
      <c r="A118" s="62">
        <v>124</v>
      </c>
      <c r="B118" s="36" t="s">
        <v>132</v>
      </c>
      <c r="C118" s="98" t="s">
        <v>749</v>
      </c>
      <c r="D118" s="99"/>
      <c r="E118" s="10" t="s">
        <v>124</v>
      </c>
      <c r="F118" s="68">
        <f>IFERROR(INDEX([1]!Rates[[Column1]:[Column71]],
MATCH('[1]SOW Units'!$B118,[1]!Rates[Pay Item],0),
MATCH(TEXT(#REF!,"0"),[1]!Rates[[#Headers],[Column1]:[Column71]],0)),0)</f>
        <v>0</v>
      </c>
      <c r="G118" s="69">
        <f t="shared" si="12"/>
        <v>0</v>
      </c>
      <c r="H118" s="6">
        <f t="shared" si="13"/>
        <v>0</v>
      </c>
      <c r="I118" s="80"/>
      <c r="J118" s="80" t="s">
        <v>1045</v>
      </c>
      <c r="K118" s="80"/>
      <c r="L118" s="80"/>
      <c r="M118" s="80"/>
      <c r="N118" s="80"/>
      <c r="O118" s="80"/>
      <c r="P118" s="80"/>
      <c r="Q118" s="80"/>
      <c r="R118" s="80"/>
      <c r="S118" s="54" t="b">
        <f t="shared" si="9"/>
        <v>0</v>
      </c>
      <c r="T118" s="66" t="str">
        <f t="shared" si="11"/>
        <v>8-10.</v>
      </c>
      <c r="U118" s="51" t="str">
        <f t="shared" si="10"/>
        <v>Soil, 8 RCRA Metals (EPA 6010 or EPA 6020 [Arsenic, Barium, Cadmium, Chromium, Lead, Selenium, Silver] and EPA 6020 or EPA 7471 [Mercury])</v>
      </c>
    </row>
    <row r="119" spans="1:21" s="67" customFormat="1" x14ac:dyDescent="0.3">
      <c r="A119" s="62">
        <v>125</v>
      </c>
      <c r="B119" s="36" t="s">
        <v>581</v>
      </c>
      <c r="C119" s="98" t="s">
        <v>150</v>
      </c>
      <c r="D119" s="99"/>
      <c r="E119" s="10" t="s">
        <v>124</v>
      </c>
      <c r="F119" s="68">
        <f>IFERROR(INDEX([1]!Rates[[Column1]:[Column71]],
MATCH('[1]SOW Units'!$B119,[1]!Rates[Pay Item],0),
MATCH(TEXT(#REF!,"0"),[1]!Rates[[#Headers],[Column1]:[Column71]],0)),0)</f>
        <v>0</v>
      </c>
      <c r="G119" s="69">
        <f t="shared" si="12"/>
        <v>0</v>
      </c>
      <c r="H119" s="6">
        <f t="shared" si="13"/>
        <v>0</v>
      </c>
      <c r="I119" s="80"/>
      <c r="J119" s="80" t="s">
        <v>1045</v>
      </c>
      <c r="K119" s="80"/>
      <c r="L119" s="80"/>
      <c r="M119" s="80"/>
      <c r="N119" s="80"/>
      <c r="O119" s="80"/>
      <c r="P119" s="80"/>
      <c r="Q119" s="80"/>
      <c r="R119" s="80"/>
      <c r="S119" s="54" t="b">
        <f t="shared" si="9"/>
        <v>0</v>
      </c>
      <c r="T119" s="66" t="str">
        <f t="shared" si="11"/>
        <v>8-11.</v>
      </c>
      <c r="U119" s="51" t="str">
        <f t="shared" si="10"/>
        <v>Soil, Arsenic (EPA 6010 or EPA 6020)</v>
      </c>
    </row>
    <row r="120" spans="1:21" s="67" customFormat="1" x14ac:dyDescent="0.3">
      <c r="A120" s="62">
        <v>126</v>
      </c>
      <c r="B120" s="36" t="s">
        <v>584</v>
      </c>
      <c r="C120" s="98" t="s">
        <v>151</v>
      </c>
      <c r="D120" s="99"/>
      <c r="E120" s="10" t="s">
        <v>124</v>
      </c>
      <c r="F120" s="68">
        <f>IFERROR(INDEX([1]!Rates[[Column1]:[Column71]],
MATCH('[1]SOW Units'!$B120,[1]!Rates[Pay Item],0),
MATCH(TEXT(#REF!,"0"),[1]!Rates[[#Headers],[Column1]:[Column71]],0)),0)</f>
        <v>0</v>
      </c>
      <c r="G120" s="69">
        <f t="shared" si="12"/>
        <v>0</v>
      </c>
      <c r="H120" s="6">
        <f t="shared" si="13"/>
        <v>0</v>
      </c>
      <c r="I120" s="80"/>
      <c r="J120" s="80" t="s">
        <v>1045</v>
      </c>
      <c r="K120" s="80"/>
      <c r="L120" s="80"/>
      <c r="M120" s="80"/>
      <c r="N120" s="80"/>
      <c r="O120" s="80"/>
      <c r="P120" s="80"/>
      <c r="Q120" s="80"/>
      <c r="R120" s="80"/>
      <c r="S120" s="54" t="b">
        <f t="shared" si="9"/>
        <v>0</v>
      </c>
      <c r="T120" s="66" t="str">
        <f t="shared" si="11"/>
        <v>8-12.</v>
      </c>
      <c r="U120" s="51" t="str">
        <f t="shared" si="10"/>
        <v>Soil, Cadmium (EPA 6010 or EPA 6020)</v>
      </c>
    </row>
    <row r="121" spans="1:21" s="67" customFormat="1" x14ac:dyDescent="0.3">
      <c r="A121" s="62">
        <v>127</v>
      </c>
      <c r="B121" s="36" t="s">
        <v>586</v>
      </c>
      <c r="C121" s="98" t="s">
        <v>153</v>
      </c>
      <c r="D121" s="99"/>
      <c r="E121" s="10" t="s">
        <v>124</v>
      </c>
      <c r="F121" s="68">
        <f>IFERROR(INDEX([1]!Rates[[Column1]:[Column71]],
MATCH('[1]SOW Units'!$B121,[1]!Rates[Pay Item],0),
MATCH(TEXT(#REF!,"0"),[1]!Rates[[#Headers],[Column1]:[Column71]],0)),0)</f>
        <v>0</v>
      </c>
      <c r="G121" s="69">
        <f t="shared" si="12"/>
        <v>0</v>
      </c>
      <c r="H121" s="6">
        <f t="shared" si="13"/>
        <v>0</v>
      </c>
      <c r="I121" s="80"/>
      <c r="J121" s="80" t="s">
        <v>1045</v>
      </c>
      <c r="K121" s="80"/>
      <c r="L121" s="80"/>
      <c r="M121" s="80"/>
      <c r="N121" s="80"/>
      <c r="O121" s="80"/>
      <c r="P121" s="80"/>
      <c r="Q121" s="80"/>
      <c r="R121" s="80"/>
      <c r="S121" s="54" t="b">
        <f t="shared" si="9"/>
        <v>0</v>
      </c>
      <c r="T121" s="66" t="str">
        <f t="shared" si="11"/>
        <v>8-13.</v>
      </c>
      <c r="U121" s="51" t="str">
        <f t="shared" si="10"/>
        <v>Soil, Chromium (EPA 6010 or EPA 6020)</v>
      </c>
    </row>
    <row r="122" spans="1:21" s="67" customFormat="1" x14ac:dyDescent="0.3">
      <c r="A122" s="62">
        <v>128</v>
      </c>
      <c r="B122" s="36" t="s">
        <v>750</v>
      </c>
      <c r="C122" s="98" t="s">
        <v>155</v>
      </c>
      <c r="D122" s="99"/>
      <c r="E122" s="10" t="s">
        <v>124</v>
      </c>
      <c r="F122" s="68">
        <f>IFERROR(INDEX([1]!Rates[[Column1]:[Column71]],
MATCH('[1]SOW Units'!$B122,[1]!Rates[Pay Item],0),
MATCH(TEXT(#REF!,"0"),[1]!Rates[[#Headers],[Column1]:[Column71]],0)),0)</f>
        <v>0</v>
      </c>
      <c r="G122" s="69">
        <f t="shared" si="12"/>
        <v>0</v>
      </c>
      <c r="H122" s="6">
        <f t="shared" si="13"/>
        <v>0</v>
      </c>
      <c r="I122" s="80"/>
      <c r="J122" s="80" t="s">
        <v>1045</v>
      </c>
      <c r="K122" s="80"/>
      <c r="L122" s="80"/>
      <c r="M122" s="80"/>
      <c r="N122" s="80"/>
      <c r="O122" s="80"/>
      <c r="P122" s="80"/>
      <c r="Q122" s="80"/>
      <c r="R122" s="80"/>
      <c r="S122" s="54" t="b">
        <f t="shared" si="9"/>
        <v>0</v>
      </c>
      <c r="T122" s="66" t="str">
        <f t="shared" si="11"/>
        <v>8-14.</v>
      </c>
      <c r="U122" s="51" t="str">
        <f t="shared" si="10"/>
        <v>Soil, Lead (EPA 6010 or EPA 6020)</v>
      </c>
    </row>
    <row r="123" spans="1:21" s="67" customFormat="1" x14ac:dyDescent="0.3">
      <c r="A123" s="62">
        <v>129</v>
      </c>
      <c r="B123" s="36" t="s">
        <v>751</v>
      </c>
      <c r="C123" s="98" t="s">
        <v>157</v>
      </c>
      <c r="D123" s="99"/>
      <c r="E123" s="10" t="s">
        <v>124</v>
      </c>
      <c r="F123" s="68">
        <f>IFERROR(INDEX([1]!Rates[[Column1]:[Column71]],
MATCH('[1]SOW Units'!$B123,[1]!Rates[Pay Item],0),
MATCH(TEXT(#REF!,"0"),[1]!Rates[[#Headers],[Column1]:[Column71]],0)),0)</f>
        <v>0</v>
      </c>
      <c r="G123" s="69">
        <f t="shared" si="12"/>
        <v>0</v>
      </c>
      <c r="H123" s="6">
        <f t="shared" si="13"/>
        <v>0</v>
      </c>
      <c r="I123" s="80"/>
      <c r="J123" s="80" t="s">
        <v>1045</v>
      </c>
      <c r="K123" s="80"/>
      <c r="L123" s="80"/>
      <c r="M123" s="80"/>
      <c r="N123" s="80"/>
      <c r="O123" s="80"/>
      <c r="P123" s="80"/>
      <c r="Q123" s="80"/>
      <c r="R123" s="80"/>
      <c r="S123" s="54" t="b">
        <f t="shared" si="9"/>
        <v>0</v>
      </c>
      <c r="T123" s="66" t="str">
        <f t="shared" si="11"/>
        <v>8-15.</v>
      </c>
      <c r="U123" s="51" t="str">
        <f t="shared" si="10"/>
        <v>Soil, Toxicity Characteristic Leaching Procedure-Extraction Only (EPA 1311)</v>
      </c>
    </row>
    <row r="124" spans="1:21" s="67" customFormat="1" x14ac:dyDescent="0.3">
      <c r="A124" s="62">
        <v>130</v>
      </c>
      <c r="B124" s="36" t="s">
        <v>752</v>
      </c>
      <c r="C124" s="98" t="s">
        <v>753</v>
      </c>
      <c r="D124" s="99"/>
      <c r="E124" s="10" t="s">
        <v>124</v>
      </c>
      <c r="F124" s="68">
        <f>IFERROR(INDEX([1]!Rates[[Column1]:[Column71]],
MATCH('[1]SOW Units'!$B124,[1]!Rates[Pay Item],0),
MATCH(TEXT(#REF!,"0"),[1]!Rates[[#Headers],[Column1]:[Column71]],0)),0)</f>
        <v>0</v>
      </c>
      <c r="G124" s="69">
        <f t="shared" si="12"/>
        <v>0</v>
      </c>
      <c r="H124" s="6">
        <f t="shared" si="13"/>
        <v>0</v>
      </c>
      <c r="I124" s="80"/>
      <c r="J124" s="80" t="s">
        <v>1045</v>
      </c>
      <c r="K124" s="80"/>
      <c r="L124" s="80"/>
      <c r="M124" s="80"/>
      <c r="N124" s="80"/>
      <c r="O124" s="80"/>
      <c r="P124" s="80"/>
      <c r="Q124" s="80"/>
      <c r="R124" s="80"/>
      <c r="S124" s="54" t="b">
        <f t="shared" si="9"/>
        <v>0</v>
      </c>
      <c r="T124" s="66" t="str">
        <f t="shared" si="11"/>
        <v>8-16.</v>
      </c>
      <c r="U124" s="51" t="str">
        <f t="shared" si="10"/>
        <v>Soil, Synthetic Precipitation Leaching Procedure-Extraction Only (EPA 1312)</v>
      </c>
    </row>
    <row r="125" spans="1:21" s="67" customFormat="1" x14ac:dyDescent="0.3">
      <c r="A125" s="62">
        <v>131</v>
      </c>
      <c r="B125" s="36" t="s">
        <v>754</v>
      </c>
      <c r="C125" s="98" t="s">
        <v>160</v>
      </c>
      <c r="D125" s="99"/>
      <c r="E125" s="10" t="s">
        <v>124</v>
      </c>
      <c r="F125" s="68">
        <f>IFERROR(INDEX([1]!Rates[[Column1]:[Column71]],
MATCH('[1]SOW Units'!$B125,[1]!Rates[Pay Item],0),
MATCH(TEXT(#REF!,"0"),[1]!Rates[[#Headers],[Column1]:[Column71]],0)),0)</f>
        <v>0</v>
      </c>
      <c r="G125" s="69">
        <f t="shared" si="12"/>
        <v>0</v>
      </c>
      <c r="H125" s="6">
        <f t="shared" si="13"/>
        <v>0</v>
      </c>
      <c r="I125" s="80"/>
      <c r="J125" s="80" t="s">
        <v>1045</v>
      </c>
      <c r="K125" s="80"/>
      <c r="L125" s="80"/>
      <c r="M125" s="80"/>
      <c r="N125" s="80"/>
      <c r="O125" s="80"/>
      <c r="P125" s="80"/>
      <c r="Q125" s="80"/>
      <c r="R125" s="80"/>
      <c r="S125" s="54" t="b">
        <f t="shared" si="9"/>
        <v>0</v>
      </c>
      <c r="T125" s="66" t="str">
        <f t="shared" si="11"/>
        <v>8-17.</v>
      </c>
      <c r="U125" s="51" t="str">
        <f t="shared" si="10"/>
        <v>Soil, Organic Carbon, Total (EPA 9060 or Walkey-Black)</v>
      </c>
    </row>
    <row r="126" spans="1:21" s="67" customFormat="1" ht="35.1" customHeight="1" x14ac:dyDescent="0.3">
      <c r="A126" s="62">
        <v>132</v>
      </c>
      <c r="B126" s="36" t="s">
        <v>755</v>
      </c>
      <c r="C126" s="98" t="s">
        <v>756</v>
      </c>
      <c r="D126" s="99"/>
      <c r="E126" s="10" t="s">
        <v>124</v>
      </c>
      <c r="F126" s="68">
        <f>IFERROR(INDEX([1]!Rates[[Column1]:[Column71]],
MATCH('[1]SOW Units'!$B126,[1]!Rates[Pay Item],0),
MATCH(TEXT(#REF!,"0"),[1]!Rates[[#Headers],[Column1]:[Column71]],0)),0)</f>
        <v>0</v>
      </c>
      <c r="G126" s="69">
        <f t="shared" si="12"/>
        <v>0</v>
      </c>
      <c r="H126" s="6">
        <f t="shared" si="13"/>
        <v>0</v>
      </c>
      <c r="I126" s="80"/>
      <c r="J126" s="80" t="s">
        <v>1045</v>
      </c>
      <c r="K126" s="80"/>
      <c r="L126" s="80"/>
      <c r="M126" s="80"/>
      <c r="N126" s="80"/>
      <c r="O126" s="80"/>
      <c r="P126" s="80"/>
      <c r="Q126" s="80"/>
      <c r="R126" s="80"/>
      <c r="S126" s="54" t="b">
        <f t="shared" si="9"/>
        <v>0</v>
      </c>
      <c r="T126" s="66" t="str">
        <f t="shared" si="11"/>
        <v>8-18.</v>
      </c>
      <c r="U126" s="51" t="str">
        <f t="shared" si="10"/>
        <v>Soil, Dry Bulk Density (ASTM D1556-07, ASTM D2167-08, ASTM D2922-01, -04, -04e, -96e1 or ASTM D2937-10)</v>
      </c>
    </row>
    <row r="127" spans="1:21" s="67" customFormat="1" x14ac:dyDescent="0.3">
      <c r="A127" s="62">
        <v>133</v>
      </c>
      <c r="B127" s="36" t="s">
        <v>757</v>
      </c>
      <c r="C127" s="98" t="s">
        <v>163</v>
      </c>
      <c r="D127" s="99"/>
      <c r="E127" s="10" t="s">
        <v>124</v>
      </c>
      <c r="F127" s="68">
        <f>IFERROR(INDEX([1]!Rates[[Column1]:[Column71]],
MATCH('[1]SOW Units'!$B127,[1]!Rates[Pay Item],0),
MATCH(TEXT(#REF!,"0"),[1]!Rates[[#Headers],[Column1]:[Column71]],0)),0)</f>
        <v>0</v>
      </c>
      <c r="G127" s="69">
        <f t="shared" si="12"/>
        <v>0</v>
      </c>
      <c r="H127" s="6">
        <f t="shared" si="13"/>
        <v>0</v>
      </c>
      <c r="I127" s="80"/>
      <c r="J127" s="80" t="s">
        <v>1045</v>
      </c>
      <c r="K127" s="80"/>
      <c r="L127" s="80"/>
      <c r="M127" s="80"/>
      <c r="N127" s="80"/>
      <c r="O127" s="80"/>
      <c r="P127" s="80"/>
      <c r="Q127" s="80"/>
      <c r="R127" s="80"/>
      <c r="S127" s="54" t="b">
        <f t="shared" si="9"/>
        <v>0</v>
      </c>
      <c r="T127" s="66" t="str">
        <f t="shared" si="11"/>
        <v>8-19.</v>
      </c>
      <c r="U127" s="51" t="str">
        <f t="shared" si="10"/>
        <v>Soil, Moisture Content (ASTM D2216-10)</v>
      </c>
    </row>
    <row r="128" spans="1:21" s="67" customFormat="1" x14ac:dyDescent="0.3">
      <c r="A128" s="62">
        <v>134</v>
      </c>
      <c r="B128" s="36" t="s">
        <v>758</v>
      </c>
      <c r="C128" s="98" t="s">
        <v>165</v>
      </c>
      <c r="D128" s="99"/>
      <c r="E128" s="10" t="s">
        <v>124</v>
      </c>
      <c r="F128" s="68">
        <f>IFERROR(INDEX([1]!Rates[[Column1]:[Column71]],
MATCH('[1]SOW Units'!$B128,[1]!Rates[Pay Item],0),
MATCH(TEXT(#REF!,"0"),[1]!Rates[[#Headers],[Column1]:[Column71]],0)),0)</f>
        <v>0</v>
      </c>
      <c r="G128" s="69">
        <f t="shared" si="12"/>
        <v>0</v>
      </c>
      <c r="H128" s="6">
        <f t="shared" si="13"/>
        <v>0</v>
      </c>
      <c r="I128" s="80"/>
      <c r="J128" s="80" t="s">
        <v>1045</v>
      </c>
      <c r="K128" s="80"/>
      <c r="L128" s="80"/>
      <c r="M128" s="80"/>
      <c r="N128" s="80"/>
      <c r="O128" s="80"/>
      <c r="P128" s="80"/>
      <c r="Q128" s="80"/>
      <c r="R128" s="80"/>
      <c r="S128" s="54" t="b">
        <f t="shared" si="9"/>
        <v>0</v>
      </c>
      <c r="T128" s="66" t="str">
        <f t="shared" si="11"/>
        <v>8-20.</v>
      </c>
      <c r="U128" s="51" t="str">
        <f t="shared" si="10"/>
        <v>Soil, Texture, (See Gee 7 Bauder [1966])</v>
      </c>
    </row>
    <row r="129" spans="1:21" s="67" customFormat="1" ht="35.1" customHeight="1" x14ac:dyDescent="0.3">
      <c r="A129" s="62">
        <v>135</v>
      </c>
      <c r="B129" s="36" t="s">
        <v>759</v>
      </c>
      <c r="C129" s="98" t="s">
        <v>760</v>
      </c>
      <c r="D129" s="99"/>
      <c r="E129" s="10" t="s">
        <v>124</v>
      </c>
      <c r="F129" s="68">
        <f>IFERROR(INDEX([1]!Rates[[Column1]:[Column71]],
MATCH('[1]SOW Units'!$B129,[1]!Rates[Pay Item],0),
MATCH(TEXT(#REF!,"0"),[1]!Rates[[#Headers],[Column1]:[Column71]],0)),0)</f>
        <v>0</v>
      </c>
      <c r="G129" s="69">
        <f t="shared" si="12"/>
        <v>0</v>
      </c>
      <c r="H129" s="6">
        <f t="shared" si="13"/>
        <v>0</v>
      </c>
      <c r="I129" s="80"/>
      <c r="J129" s="80" t="s">
        <v>1045</v>
      </c>
      <c r="K129" s="80"/>
      <c r="L129" s="80"/>
      <c r="M129" s="80"/>
      <c r="N129" s="80"/>
      <c r="O129" s="80"/>
      <c r="P129" s="80"/>
      <c r="Q129" s="80"/>
      <c r="R129" s="80"/>
      <c r="S129" s="54" t="b">
        <f t="shared" si="9"/>
        <v>0</v>
      </c>
      <c r="T129" s="66" t="str">
        <f t="shared" si="11"/>
        <v>8-21.</v>
      </c>
      <c r="U129" s="51" t="str">
        <f t="shared" si="10"/>
        <v>Soil, Cumene (Isopropyl benzene), 1,2,4-Trimethylbenzene and 1,3,5-Trimethylbenzene (EPA 8260)</v>
      </c>
    </row>
    <row r="130" spans="1:21" s="67" customFormat="1" x14ac:dyDescent="0.3">
      <c r="A130" s="62">
        <v>136</v>
      </c>
      <c r="B130" s="36" t="s">
        <v>761</v>
      </c>
      <c r="C130" s="98" t="s">
        <v>762</v>
      </c>
      <c r="D130" s="99"/>
      <c r="E130" s="10" t="s">
        <v>124</v>
      </c>
      <c r="F130" s="68">
        <f>IFERROR(INDEX([1]!Rates[[Column1]:[Column71]],
MATCH('[1]SOW Units'!$B130,[1]!Rates[Pay Item],0),
MATCH(TEXT(#REF!,"0"),[1]!Rates[[#Headers],[Column1]:[Column71]],0)),0)</f>
        <v>0</v>
      </c>
      <c r="G130" s="69">
        <f t="shared" si="12"/>
        <v>0</v>
      </c>
      <c r="H130" s="6">
        <f t="shared" si="13"/>
        <v>0</v>
      </c>
      <c r="I130" s="80"/>
      <c r="J130" s="80" t="s">
        <v>1045</v>
      </c>
      <c r="K130" s="80"/>
      <c r="L130" s="80"/>
      <c r="M130" s="80"/>
      <c r="N130" s="80"/>
      <c r="O130" s="80"/>
      <c r="P130" s="80"/>
      <c r="Q130" s="80"/>
      <c r="R130" s="80"/>
      <c r="S130" s="54" t="b">
        <f t="shared" si="9"/>
        <v>0</v>
      </c>
      <c r="T130" s="66" t="str">
        <f t="shared" si="11"/>
        <v>8-22.</v>
      </c>
      <c r="U130" s="51" t="str">
        <f t="shared" si="10"/>
        <v>Water, Gasoline/Kerosene Analytical Group-Table C of Ch. 62-780, F.A.C. (multiple methods)</v>
      </c>
    </row>
    <row r="131" spans="1:21" s="67" customFormat="1" ht="33" x14ac:dyDescent="0.3">
      <c r="A131" s="62">
        <v>137</v>
      </c>
      <c r="B131" s="36" t="s">
        <v>763</v>
      </c>
      <c r="C131" s="98" t="s">
        <v>764</v>
      </c>
      <c r="D131" s="99"/>
      <c r="E131" s="10" t="s">
        <v>124</v>
      </c>
      <c r="F131" s="68">
        <f>IFERROR(INDEX([1]!Rates[[Column1]:[Column71]],
MATCH('[1]SOW Units'!$B131,[1]!Rates[Pay Item],0),
MATCH(TEXT(#REF!,"0"),[1]!Rates[[#Headers],[Column1]:[Column71]],0)),0)</f>
        <v>0</v>
      </c>
      <c r="G131" s="69">
        <f t="shared" si="12"/>
        <v>0</v>
      </c>
      <c r="H131" s="6">
        <f t="shared" si="13"/>
        <v>0</v>
      </c>
      <c r="I131" s="80"/>
      <c r="J131" s="80" t="s">
        <v>1045</v>
      </c>
      <c r="K131" s="80"/>
      <c r="L131" s="80"/>
      <c r="M131" s="80"/>
      <c r="N131" s="80"/>
      <c r="O131" s="80"/>
      <c r="P131" s="80"/>
      <c r="Q131" s="80"/>
      <c r="R131" s="80"/>
      <c r="S131" s="54" t="b">
        <f t="shared" si="9"/>
        <v>0</v>
      </c>
      <c r="T131" s="66" t="str">
        <f t="shared" si="11"/>
        <v>8-23.</v>
      </c>
      <c r="U131" s="51" t="str">
        <f t="shared" si="10"/>
        <v>Water, Used Oil/Unknown Product Group-Table D of Ch. 62-780, F.A.C., except for non-Priority Pollutant Organics (multiple methods)</v>
      </c>
    </row>
    <row r="132" spans="1:21" s="67" customFormat="1" x14ac:dyDescent="0.3">
      <c r="A132" s="62">
        <v>138</v>
      </c>
      <c r="B132" s="36" t="s">
        <v>765</v>
      </c>
      <c r="C132" s="98" t="s">
        <v>166</v>
      </c>
      <c r="D132" s="99"/>
      <c r="E132" s="10" t="s">
        <v>124</v>
      </c>
      <c r="F132" s="68">
        <f>IFERROR(INDEX([1]!Rates[[Column1]:[Column71]],
MATCH('[1]SOW Units'!$B132,[1]!Rates[Pay Item],0),
MATCH(TEXT(#REF!,"0"),[1]!Rates[[#Headers],[Column1]:[Column71]],0)),0)</f>
        <v>0</v>
      </c>
      <c r="G132" s="69">
        <f t="shared" si="12"/>
        <v>0</v>
      </c>
      <c r="H132" s="6">
        <f t="shared" si="13"/>
        <v>0</v>
      </c>
      <c r="I132" s="80"/>
      <c r="J132" s="80" t="s">
        <v>1045</v>
      </c>
      <c r="K132" s="80"/>
      <c r="L132" s="80"/>
      <c r="M132" s="80"/>
      <c r="N132" s="80"/>
      <c r="O132" s="80"/>
      <c r="P132" s="80"/>
      <c r="Q132" s="80"/>
      <c r="R132" s="80"/>
      <c r="S132" s="54" t="b">
        <f t="shared" si="9"/>
        <v>0</v>
      </c>
      <c r="T132" s="66" t="str">
        <f t="shared" si="11"/>
        <v>8-24.</v>
      </c>
      <c r="U132" s="51" t="str">
        <f t="shared" si="10"/>
        <v>Water, BTEX + MTBE (EPA 602, EPA 624, EPA 8021 or EPA 8260)</v>
      </c>
    </row>
    <row r="133" spans="1:21" s="67" customFormat="1" x14ac:dyDescent="0.3">
      <c r="A133" s="62">
        <v>139</v>
      </c>
      <c r="B133" s="36" t="s">
        <v>766</v>
      </c>
      <c r="C133" s="98" t="s">
        <v>167</v>
      </c>
      <c r="D133" s="99"/>
      <c r="E133" s="10" t="s">
        <v>124</v>
      </c>
      <c r="F133" s="68">
        <f>IFERROR(INDEX([1]!Rates[[Column1]:[Column71]],
MATCH('[1]SOW Units'!$B133,[1]!Rates[Pay Item],0),
MATCH(TEXT(#REF!,"0"),[1]!Rates[[#Headers],[Column1]:[Column71]],0)),0)</f>
        <v>0</v>
      </c>
      <c r="G133" s="69">
        <f t="shared" si="12"/>
        <v>0</v>
      </c>
      <c r="H133" s="6">
        <f t="shared" si="13"/>
        <v>0</v>
      </c>
      <c r="I133" s="80"/>
      <c r="J133" s="80" t="s">
        <v>1045</v>
      </c>
      <c r="K133" s="80"/>
      <c r="L133" s="80"/>
      <c r="M133" s="80"/>
      <c r="N133" s="80"/>
      <c r="O133" s="80"/>
      <c r="P133" s="80"/>
      <c r="Q133" s="80"/>
      <c r="R133" s="80"/>
      <c r="S133" s="54" t="b">
        <f t="shared" si="9"/>
        <v>0</v>
      </c>
      <c r="T133" s="66" t="str">
        <f t="shared" si="11"/>
        <v>8-25.</v>
      </c>
      <c r="U133" s="51" t="str">
        <f t="shared" si="10"/>
        <v>Water, Volatile Organic Halocarbons, except EDB (EPA 8021 or EPA 8260)</v>
      </c>
    </row>
    <row r="134" spans="1:21" s="67" customFormat="1" x14ac:dyDescent="0.3">
      <c r="A134" s="62">
        <v>140</v>
      </c>
      <c r="B134" s="36" t="s">
        <v>767</v>
      </c>
      <c r="C134" s="98" t="s">
        <v>168</v>
      </c>
      <c r="D134" s="99"/>
      <c r="E134" s="10" t="s">
        <v>124</v>
      </c>
      <c r="F134" s="68">
        <f>IFERROR(INDEX([1]!Rates[[Column1]:[Column71]],
MATCH('[1]SOW Units'!$B134,[1]!Rates[Pay Item],0),
MATCH(TEXT(#REF!,"0"),[1]!Rates[[#Headers],[Column1]:[Column71]],0)),0)</f>
        <v>0</v>
      </c>
      <c r="G134" s="69">
        <f t="shared" si="12"/>
        <v>0</v>
      </c>
      <c r="H134" s="6">
        <f t="shared" si="13"/>
        <v>0</v>
      </c>
      <c r="I134" s="80"/>
      <c r="J134" s="80" t="s">
        <v>1045</v>
      </c>
      <c r="K134" s="80"/>
      <c r="L134" s="80"/>
      <c r="M134" s="80"/>
      <c r="N134" s="80"/>
      <c r="O134" s="80"/>
      <c r="P134" s="80"/>
      <c r="Q134" s="80"/>
      <c r="R134" s="80"/>
      <c r="S134" s="54" t="b">
        <f t="shared" si="9"/>
        <v>0</v>
      </c>
      <c r="T134" s="66" t="str">
        <f t="shared" si="11"/>
        <v>8-26.</v>
      </c>
      <c r="U134" s="51" t="str">
        <f t="shared" si="10"/>
        <v>Water, BTEX + MTBE + VOHs (EPA 601/602, EPA 624, EPA 6021 or EPA 8260)</v>
      </c>
    </row>
    <row r="135" spans="1:21" s="67" customFormat="1" ht="33" x14ac:dyDescent="0.3">
      <c r="A135" s="62">
        <v>141</v>
      </c>
      <c r="B135" s="36" t="s">
        <v>768</v>
      </c>
      <c r="C135" s="98" t="s">
        <v>169</v>
      </c>
      <c r="D135" s="99"/>
      <c r="E135" s="10" t="s">
        <v>124</v>
      </c>
      <c r="F135" s="68">
        <f>IFERROR(INDEX([1]!Rates[[Column1]:[Column71]],
MATCH('[1]SOW Units'!$B135,[1]!Rates[Pay Item],0),
MATCH(TEXT(#REF!,"0"),[1]!Rates[[#Headers],[Column1]:[Column71]],0)),0)</f>
        <v>0</v>
      </c>
      <c r="G135" s="69">
        <f t="shared" si="12"/>
        <v>0</v>
      </c>
      <c r="H135" s="6">
        <f t="shared" si="13"/>
        <v>0</v>
      </c>
      <c r="I135" s="80"/>
      <c r="J135" s="80" t="s">
        <v>1045</v>
      </c>
      <c r="K135" s="80"/>
      <c r="L135" s="80"/>
      <c r="M135" s="80"/>
      <c r="N135" s="80"/>
      <c r="O135" s="80"/>
      <c r="P135" s="80"/>
      <c r="Q135" s="80"/>
      <c r="R135" s="80"/>
      <c r="S135" s="54" t="b">
        <f t="shared" si="9"/>
        <v>0</v>
      </c>
      <c r="T135" s="66" t="str">
        <f t="shared" si="11"/>
        <v>8-27.</v>
      </c>
      <c r="U135" s="51" t="str">
        <f t="shared" si="10"/>
        <v>Water, Polycyclic Aromatic Hydrocarbons, including 1-methylnaphthalene + 2-methylnaphthalene (EPA 610 [HPLC], EPA 625, EPA 8270 or EPA 8310)</v>
      </c>
    </row>
    <row r="136" spans="1:21" s="67" customFormat="1" x14ac:dyDescent="0.3">
      <c r="A136" s="62">
        <v>142</v>
      </c>
      <c r="B136" s="36" t="s">
        <v>769</v>
      </c>
      <c r="C136" s="98" t="s">
        <v>170</v>
      </c>
      <c r="D136" s="99"/>
      <c r="E136" s="10" t="s">
        <v>124</v>
      </c>
      <c r="F136" s="68">
        <f>IFERROR(INDEX([1]!Rates[[Column1]:[Column71]],
MATCH('[1]SOW Units'!$B136,[1]!Rates[Pay Item],0),
MATCH(TEXT(#REF!,"0"),[1]!Rates[[#Headers],[Column1]:[Column71]],0)),0)</f>
        <v>0</v>
      </c>
      <c r="G136" s="69">
        <f t="shared" si="12"/>
        <v>0</v>
      </c>
      <c r="H136" s="6">
        <f t="shared" si="13"/>
        <v>0</v>
      </c>
      <c r="I136" s="80"/>
      <c r="J136" s="80" t="s">
        <v>1045</v>
      </c>
      <c r="K136" s="80"/>
      <c r="L136" s="80"/>
      <c r="M136" s="80"/>
      <c r="N136" s="80"/>
      <c r="O136" s="80"/>
      <c r="P136" s="80"/>
      <c r="Q136" s="80"/>
      <c r="R136" s="80"/>
      <c r="S136" s="54" t="b">
        <f t="shared" si="9"/>
        <v>0</v>
      </c>
      <c r="T136" s="66" t="str">
        <f t="shared" si="11"/>
        <v>8-28.</v>
      </c>
      <c r="U136" s="51" t="str">
        <f t="shared" si="10"/>
        <v>Water, EDB [1,2-dibromoethane or ethylene dibromide] (EPA 504.1 or EPA 8011)</v>
      </c>
    </row>
    <row r="137" spans="1:21" s="67" customFormat="1" x14ac:dyDescent="0.3">
      <c r="A137" s="62">
        <v>143</v>
      </c>
      <c r="B137" s="36" t="s">
        <v>770</v>
      </c>
      <c r="C137" s="98" t="s">
        <v>590</v>
      </c>
      <c r="D137" s="99"/>
      <c r="E137" s="10" t="s">
        <v>124</v>
      </c>
      <c r="F137" s="68">
        <f>IFERROR(INDEX([1]!Rates[[Column1]:[Column71]],
MATCH('[1]SOW Units'!$B137,[1]!Rates[Pay Item],0),
MATCH(TEXT(#REF!,"0"),[1]!Rates[[#Headers],[Column1]:[Column71]],0)),0)</f>
        <v>0</v>
      </c>
      <c r="G137" s="69">
        <f t="shared" si="12"/>
        <v>0</v>
      </c>
      <c r="H137" s="6">
        <f t="shared" si="13"/>
        <v>0</v>
      </c>
      <c r="I137" s="80"/>
      <c r="J137" s="80" t="s">
        <v>1045</v>
      </c>
      <c r="K137" s="80"/>
      <c r="L137" s="80"/>
      <c r="M137" s="80"/>
      <c r="N137" s="80"/>
      <c r="O137" s="80"/>
      <c r="P137" s="80"/>
      <c r="Q137" s="80"/>
      <c r="R137" s="80"/>
      <c r="S137" s="54" t="b">
        <f t="shared" ref="S137:S200" si="14">IF(H137&gt;0,TRUE,FALSE)</f>
        <v>0</v>
      </c>
      <c r="T137" s="66" t="str">
        <f t="shared" si="11"/>
        <v>8-29.</v>
      </c>
      <c r="U137" s="51" t="str">
        <f t="shared" si="10"/>
        <v>Water, EDB [1,2-dibromoethane or ethylene dibromide] (EPA 8260 SIM)</v>
      </c>
    </row>
    <row r="138" spans="1:21" s="67" customFormat="1" x14ac:dyDescent="0.3">
      <c r="A138" s="62">
        <v>144</v>
      </c>
      <c r="B138" s="36" t="s">
        <v>771</v>
      </c>
      <c r="C138" s="98" t="s">
        <v>171</v>
      </c>
      <c r="D138" s="99"/>
      <c r="E138" s="10" t="s">
        <v>124</v>
      </c>
      <c r="F138" s="68">
        <f>IFERROR(INDEX([1]!Rates[[Column1]:[Column71]],
MATCH('[1]SOW Units'!$B138,[1]!Rates[Pay Item],0),
MATCH(TEXT(#REF!,"0"),[1]!Rates[[#Headers],[Column1]:[Column71]],0)),0)</f>
        <v>0</v>
      </c>
      <c r="G138" s="69">
        <f t="shared" si="12"/>
        <v>0</v>
      </c>
      <c r="H138" s="6">
        <f t="shared" si="13"/>
        <v>0</v>
      </c>
      <c r="I138" s="80"/>
      <c r="J138" s="80" t="s">
        <v>1045</v>
      </c>
      <c r="K138" s="80"/>
      <c r="L138" s="80"/>
      <c r="M138" s="80"/>
      <c r="N138" s="80"/>
      <c r="O138" s="80"/>
      <c r="P138" s="80"/>
      <c r="Q138" s="80"/>
      <c r="R138" s="80"/>
      <c r="S138" s="54" t="b">
        <f t="shared" si="14"/>
        <v>0</v>
      </c>
      <c r="T138" s="66" t="str">
        <f t="shared" si="11"/>
        <v>8-30.</v>
      </c>
      <c r="U138" s="51" t="str">
        <f t="shared" si="10"/>
        <v>Water, Priority Pollutant Volatile Organics [for NPDES purposes only] (EPA 624)</v>
      </c>
    </row>
    <row r="139" spans="1:21" s="67" customFormat="1" x14ac:dyDescent="0.3">
      <c r="A139" s="62">
        <v>145</v>
      </c>
      <c r="B139" s="36" t="s">
        <v>772</v>
      </c>
      <c r="C139" s="98" t="s">
        <v>172</v>
      </c>
      <c r="D139" s="99"/>
      <c r="E139" s="10" t="s">
        <v>124</v>
      </c>
      <c r="F139" s="68">
        <f>IFERROR(INDEX([1]!Rates[[Column1]:[Column71]],
MATCH('[1]SOW Units'!$B139,[1]!Rates[Pay Item],0),
MATCH(TEXT(#REF!,"0"),[1]!Rates[[#Headers],[Column1]:[Column71]],0)),0)</f>
        <v>0</v>
      </c>
      <c r="G139" s="69">
        <f t="shared" si="12"/>
        <v>0</v>
      </c>
      <c r="H139" s="6">
        <f t="shared" si="13"/>
        <v>0</v>
      </c>
      <c r="I139" s="80"/>
      <c r="J139" s="80" t="s">
        <v>1045</v>
      </c>
      <c r="K139" s="80"/>
      <c r="L139" s="80"/>
      <c r="M139" s="80"/>
      <c r="N139" s="80"/>
      <c r="O139" s="80"/>
      <c r="P139" s="80"/>
      <c r="Q139" s="80"/>
      <c r="R139" s="80"/>
      <c r="S139" s="54" t="b">
        <f t="shared" si="14"/>
        <v>0</v>
      </c>
      <c r="T139" s="66" t="str">
        <f t="shared" si="11"/>
        <v>8-31.</v>
      </c>
      <c r="U139" s="51" t="str">
        <f t="shared" si="10"/>
        <v>Water, Priority Pollutant Volatile Organics (EPA 8260)</v>
      </c>
    </row>
    <row r="140" spans="1:21" s="67" customFormat="1" ht="33" x14ac:dyDescent="0.3">
      <c r="A140" s="62">
        <v>146</v>
      </c>
      <c r="B140" s="36" t="s">
        <v>773</v>
      </c>
      <c r="C140" s="98" t="s">
        <v>173</v>
      </c>
      <c r="D140" s="99"/>
      <c r="E140" s="10" t="s">
        <v>124</v>
      </c>
      <c r="F140" s="68">
        <f>IFERROR(INDEX([1]!Rates[[Column1]:[Column71]],
MATCH('[1]SOW Units'!$B140,[1]!Rates[Pay Item],0),
MATCH(TEXT(#REF!,"0"),[1]!Rates[[#Headers],[Column1]:[Column71]],0)),0)</f>
        <v>0</v>
      </c>
      <c r="G140" s="69">
        <f t="shared" si="12"/>
        <v>0</v>
      </c>
      <c r="H140" s="6">
        <f t="shared" si="13"/>
        <v>0</v>
      </c>
      <c r="I140" s="80"/>
      <c r="J140" s="80" t="s">
        <v>1045</v>
      </c>
      <c r="K140" s="80"/>
      <c r="L140" s="80"/>
      <c r="M140" s="80"/>
      <c r="N140" s="80"/>
      <c r="O140" s="80"/>
      <c r="P140" s="80"/>
      <c r="Q140" s="80"/>
      <c r="R140" s="80"/>
      <c r="S140" s="54" t="b">
        <f t="shared" si="14"/>
        <v>0</v>
      </c>
      <c r="T140" s="66" t="str">
        <f t="shared" si="11"/>
        <v>8-32.</v>
      </c>
      <c r="U140" s="51" t="str">
        <f t="shared" si="10"/>
        <v>Water, Priority Pollutant Extractable Organics-Base Neutral and Acid Extractables [for NPDES purposes only] (EPA 625 list [e.g., EPA 608 + EPA 625])</v>
      </c>
    </row>
    <row r="141" spans="1:21" s="67" customFormat="1" ht="33" x14ac:dyDescent="0.3">
      <c r="A141" s="62">
        <v>147</v>
      </c>
      <c r="B141" s="36" t="s">
        <v>774</v>
      </c>
      <c r="C141" s="98" t="s">
        <v>174</v>
      </c>
      <c r="D141" s="99"/>
      <c r="E141" s="10" t="s">
        <v>124</v>
      </c>
      <c r="F141" s="68">
        <f>IFERROR(INDEX([1]!Rates[[Column1]:[Column71]],
MATCH('[1]SOW Units'!$B141,[1]!Rates[Pay Item],0),
MATCH(TEXT(#REF!,"0"),[1]!Rates[[#Headers],[Column1]:[Column71]],0)),0)</f>
        <v>0</v>
      </c>
      <c r="G141" s="69">
        <f t="shared" si="12"/>
        <v>0</v>
      </c>
      <c r="H141" s="6">
        <f t="shared" si="13"/>
        <v>0</v>
      </c>
      <c r="I141" s="80"/>
      <c r="J141" s="80" t="s">
        <v>1045</v>
      </c>
      <c r="K141" s="80"/>
      <c r="L141" s="80"/>
      <c r="M141" s="80"/>
      <c r="N141" s="80"/>
      <c r="O141" s="80"/>
      <c r="P141" s="80"/>
      <c r="Q141" s="80"/>
      <c r="R141" s="80"/>
      <c r="S141" s="54" t="b">
        <f t="shared" si="14"/>
        <v>0</v>
      </c>
      <c r="T141" s="66" t="str">
        <f t="shared" si="11"/>
        <v>8-33.</v>
      </c>
      <c r="U141" s="51" t="str">
        <f t="shared" si="10"/>
        <v>Water, Priority Pollutant Extractable Organics-Base Neutral and Acid Extractables (EPA 8270 list [e.g., EPA 8081/8082 + EPA 8270 or EPA 608 + EPA 8270)</v>
      </c>
    </row>
    <row r="142" spans="1:21" s="67" customFormat="1" x14ac:dyDescent="0.3">
      <c r="A142" s="62">
        <v>148</v>
      </c>
      <c r="B142" s="36" t="s">
        <v>775</v>
      </c>
      <c r="C142" s="98" t="s">
        <v>175</v>
      </c>
      <c r="D142" s="99"/>
      <c r="E142" s="10" t="s">
        <v>124</v>
      </c>
      <c r="F142" s="68">
        <f>IFERROR(INDEX([1]!Rates[[Column1]:[Column71]],
MATCH('[1]SOW Units'!$B142,[1]!Rates[Pay Item],0),
MATCH(TEXT(#REF!,"0"),[1]!Rates[[#Headers],[Column1]:[Column71]],0)),0)</f>
        <v>0</v>
      </c>
      <c r="G142" s="69">
        <f t="shared" si="12"/>
        <v>0</v>
      </c>
      <c r="H142" s="6">
        <f t="shared" si="13"/>
        <v>0</v>
      </c>
      <c r="I142" s="80"/>
      <c r="J142" s="80" t="s">
        <v>1045</v>
      </c>
      <c r="K142" s="80"/>
      <c r="L142" s="80"/>
      <c r="M142" s="80"/>
      <c r="N142" s="80"/>
      <c r="O142" s="80"/>
      <c r="P142" s="80"/>
      <c r="Q142" s="80"/>
      <c r="R142" s="80"/>
      <c r="S142" s="54" t="b">
        <f t="shared" si="14"/>
        <v>0</v>
      </c>
      <c r="T142" s="66" t="str">
        <f t="shared" si="11"/>
        <v>8-34.</v>
      </c>
      <c r="U142" s="51" t="str">
        <f t="shared" si="10"/>
        <v>Water, Total Recoverable Petroleum Hydrocarbons (FL-PRO)</v>
      </c>
    </row>
    <row r="143" spans="1:21" s="67" customFormat="1" x14ac:dyDescent="0.3">
      <c r="A143" s="62">
        <v>149</v>
      </c>
      <c r="B143" s="36" t="s">
        <v>776</v>
      </c>
      <c r="C143" s="98" t="s">
        <v>176</v>
      </c>
      <c r="D143" s="99"/>
      <c r="E143" s="10" t="s">
        <v>124</v>
      </c>
      <c r="F143" s="68">
        <f>IFERROR(INDEX([1]!Rates[[Column1]:[Column71]],
MATCH('[1]SOW Units'!$B143,[1]!Rates[Pay Item],0),
MATCH(TEXT(#REF!,"0"),[1]!Rates[[#Headers],[Column1]:[Column71]],0)),0)</f>
        <v>0</v>
      </c>
      <c r="G143" s="69">
        <f t="shared" si="12"/>
        <v>0</v>
      </c>
      <c r="H143" s="6">
        <f t="shared" si="13"/>
        <v>0</v>
      </c>
      <c r="I143" s="80"/>
      <c r="J143" s="80" t="s">
        <v>1045</v>
      </c>
      <c r="K143" s="80"/>
      <c r="L143" s="80"/>
      <c r="M143" s="80"/>
      <c r="N143" s="80"/>
      <c r="O143" s="80"/>
      <c r="P143" s="80"/>
      <c r="Q143" s="80"/>
      <c r="R143" s="80"/>
      <c r="S143" s="54" t="b">
        <f t="shared" si="14"/>
        <v>0</v>
      </c>
      <c r="T143" s="66" t="str">
        <f t="shared" si="11"/>
        <v>8-35.</v>
      </c>
      <c r="U143" s="51" t="str">
        <f t="shared" si="10"/>
        <v>Water, PCBs [or Aroclors] (EPA 608 or EPA 8082)</v>
      </c>
    </row>
    <row r="144" spans="1:21" s="67" customFormat="1" x14ac:dyDescent="0.3">
      <c r="A144" s="62">
        <v>150</v>
      </c>
      <c r="B144" s="36" t="s">
        <v>777</v>
      </c>
      <c r="C144" s="98" t="s">
        <v>177</v>
      </c>
      <c r="D144" s="99"/>
      <c r="E144" s="10" t="s">
        <v>124</v>
      </c>
      <c r="F144" s="68">
        <f>IFERROR(INDEX([1]!Rates[[Column1]:[Column71]],
MATCH('[1]SOW Units'!$B144,[1]!Rates[Pay Item],0),
MATCH(TEXT(#REF!,"0"),[1]!Rates[[#Headers],[Column1]:[Column71]],0)),0)</f>
        <v>0</v>
      </c>
      <c r="G144" s="69">
        <f t="shared" si="12"/>
        <v>0</v>
      </c>
      <c r="H144" s="6">
        <f t="shared" si="13"/>
        <v>0</v>
      </c>
      <c r="I144" s="80"/>
      <c r="J144" s="80" t="s">
        <v>1045</v>
      </c>
      <c r="K144" s="80"/>
      <c r="L144" s="80"/>
      <c r="M144" s="80"/>
      <c r="N144" s="80"/>
      <c r="O144" s="80"/>
      <c r="P144" s="80"/>
      <c r="Q144" s="80"/>
      <c r="R144" s="80"/>
      <c r="S144" s="54" t="b">
        <f t="shared" si="14"/>
        <v>0</v>
      </c>
      <c r="T144" s="66" t="str">
        <f t="shared" si="11"/>
        <v>8-36.</v>
      </c>
      <c r="U144" s="51" t="str">
        <f t="shared" si="10"/>
        <v>Water, Arsenic, Total (EPA 200.7, EPA 200.8, EPA 6010 or EPA 6020)</v>
      </c>
    </row>
    <row r="145" spans="1:21" s="67" customFormat="1" x14ac:dyDescent="0.3">
      <c r="A145" s="62">
        <v>151</v>
      </c>
      <c r="B145" s="36" t="s">
        <v>778</v>
      </c>
      <c r="C145" s="98" t="s">
        <v>178</v>
      </c>
      <c r="D145" s="99"/>
      <c r="E145" s="10" t="s">
        <v>124</v>
      </c>
      <c r="F145" s="68">
        <f>IFERROR(INDEX([1]!Rates[[Column1]:[Column71]],
MATCH('[1]SOW Units'!$B145,[1]!Rates[Pay Item],0),
MATCH(TEXT(#REF!,"0"),[1]!Rates[[#Headers],[Column1]:[Column71]],0)),0)</f>
        <v>0</v>
      </c>
      <c r="G145" s="69">
        <f t="shared" si="12"/>
        <v>0</v>
      </c>
      <c r="H145" s="6">
        <f t="shared" si="13"/>
        <v>0</v>
      </c>
      <c r="I145" s="80"/>
      <c r="J145" s="80" t="s">
        <v>1045</v>
      </c>
      <c r="K145" s="80"/>
      <c r="L145" s="80"/>
      <c r="M145" s="80"/>
      <c r="N145" s="80"/>
      <c r="O145" s="80"/>
      <c r="P145" s="80"/>
      <c r="Q145" s="80"/>
      <c r="R145" s="80"/>
      <c r="S145" s="54" t="b">
        <f t="shared" si="14"/>
        <v>0</v>
      </c>
      <c r="T145" s="66" t="str">
        <f t="shared" si="11"/>
        <v>8-37.</v>
      </c>
      <c r="U145" s="51" t="str">
        <f t="shared" si="10"/>
        <v>Water, Cadmium, Total (EPA 200.7, EPA 200.8, EPA 6010 or EPA 6020)</v>
      </c>
    </row>
    <row r="146" spans="1:21" s="67" customFormat="1" x14ac:dyDescent="0.3">
      <c r="A146" s="62">
        <v>152</v>
      </c>
      <c r="B146" s="36" t="s">
        <v>779</v>
      </c>
      <c r="C146" s="98" t="s">
        <v>179</v>
      </c>
      <c r="D146" s="99"/>
      <c r="E146" s="10" t="s">
        <v>124</v>
      </c>
      <c r="F146" s="68">
        <f>IFERROR(INDEX([1]!Rates[[Column1]:[Column71]],
MATCH('[1]SOW Units'!$B146,[1]!Rates[Pay Item],0),
MATCH(TEXT(#REF!,"0"),[1]!Rates[[#Headers],[Column1]:[Column71]],0)),0)</f>
        <v>0</v>
      </c>
      <c r="G146" s="69">
        <f t="shared" si="12"/>
        <v>0</v>
      </c>
      <c r="H146" s="6">
        <f t="shared" si="13"/>
        <v>0</v>
      </c>
      <c r="I146" s="80"/>
      <c r="J146" s="80" t="s">
        <v>1045</v>
      </c>
      <c r="K146" s="80"/>
      <c r="L146" s="80"/>
      <c r="M146" s="80"/>
      <c r="N146" s="80"/>
      <c r="O146" s="80"/>
      <c r="P146" s="80"/>
      <c r="Q146" s="80"/>
      <c r="R146" s="80"/>
      <c r="S146" s="54" t="b">
        <f t="shared" si="14"/>
        <v>0</v>
      </c>
      <c r="T146" s="66" t="str">
        <f t="shared" si="11"/>
        <v>8-38.</v>
      </c>
      <c r="U146" s="51" t="str">
        <f t="shared" si="10"/>
        <v>Water, Chromium, Total (EPA 200.7, EPA 200.8, EPA 6010 or EPA 6020)</v>
      </c>
    </row>
    <row r="147" spans="1:21" s="67" customFormat="1" x14ac:dyDescent="0.3">
      <c r="A147" s="62">
        <v>153</v>
      </c>
      <c r="B147" s="36" t="s">
        <v>780</v>
      </c>
      <c r="C147" s="98" t="s">
        <v>180</v>
      </c>
      <c r="D147" s="99"/>
      <c r="E147" s="10" t="s">
        <v>124</v>
      </c>
      <c r="F147" s="68">
        <f>IFERROR(INDEX([1]!Rates[[Column1]:[Column71]],
MATCH('[1]SOW Units'!$B147,[1]!Rates[Pay Item],0),
MATCH(TEXT(#REF!,"0"),[1]!Rates[[#Headers],[Column1]:[Column71]],0)),0)</f>
        <v>0</v>
      </c>
      <c r="G147" s="69">
        <f t="shared" si="12"/>
        <v>0</v>
      </c>
      <c r="H147" s="6">
        <f t="shared" si="13"/>
        <v>0</v>
      </c>
      <c r="I147" s="80"/>
      <c r="J147" s="80" t="s">
        <v>1045</v>
      </c>
      <c r="K147" s="80"/>
      <c r="L147" s="80"/>
      <c r="M147" s="80"/>
      <c r="N147" s="80"/>
      <c r="O147" s="80"/>
      <c r="P147" s="80"/>
      <c r="Q147" s="80"/>
      <c r="R147" s="80"/>
      <c r="S147" s="54" t="b">
        <f t="shared" si="14"/>
        <v>0</v>
      </c>
      <c r="T147" s="66" t="str">
        <f t="shared" si="11"/>
        <v>8-39.</v>
      </c>
      <c r="U147" s="51" t="str">
        <f t="shared" si="10"/>
        <v>Water, Lead, Total (EPA 200.7, EPA 200.8, EPA 6010 or EPA 6020)</v>
      </c>
    </row>
    <row r="148" spans="1:21" s="67" customFormat="1" ht="35.1" customHeight="1" x14ac:dyDescent="0.3">
      <c r="A148" s="62">
        <v>154</v>
      </c>
      <c r="B148" s="36" t="s">
        <v>781</v>
      </c>
      <c r="C148" s="98" t="s">
        <v>591</v>
      </c>
      <c r="D148" s="99"/>
      <c r="E148" s="10" t="s">
        <v>124</v>
      </c>
      <c r="F148" s="68">
        <f>IFERROR(INDEX([1]!Rates[[Column1]:[Column71]],
MATCH('[1]SOW Units'!$B148,[1]!Rates[Pay Item],0),
MATCH(TEXT(#REF!,"0"),[1]!Rates[[#Headers],[Column1]:[Column71]],0)),0)</f>
        <v>0</v>
      </c>
      <c r="G148" s="69">
        <f t="shared" si="12"/>
        <v>0</v>
      </c>
      <c r="H148" s="6">
        <f t="shared" si="13"/>
        <v>0</v>
      </c>
      <c r="I148" s="80"/>
      <c r="J148" s="80" t="s">
        <v>1045</v>
      </c>
      <c r="K148" s="80"/>
      <c r="L148" s="80"/>
      <c r="M148" s="80"/>
      <c r="N148" s="80"/>
      <c r="O148" s="80"/>
      <c r="P148" s="80"/>
      <c r="Q148" s="80"/>
      <c r="R148" s="80"/>
      <c r="S148" s="54" t="b">
        <f t="shared" si="14"/>
        <v>0</v>
      </c>
      <c r="T148" s="66" t="str">
        <f t="shared" si="11"/>
        <v>8-40.</v>
      </c>
      <c r="U148" s="51" t="str">
        <f t="shared" si="11"/>
        <v>Water, Dissolved Lead (includes filter appropriate to sample method - EPA 200.7, 200.9, 6010B, or 7380)</v>
      </c>
    </row>
    <row r="149" spans="1:21" s="67" customFormat="1" x14ac:dyDescent="0.3">
      <c r="A149" s="62">
        <v>155</v>
      </c>
      <c r="B149" s="36" t="s">
        <v>782</v>
      </c>
      <c r="C149" s="98" t="s">
        <v>181</v>
      </c>
      <c r="D149" s="99"/>
      <c r="E149" s="10" t="s">
        <v>124</v>
      </c>
      <c r="F149" s="68">
        <f>IFERROR(INDEX([1]!Rates[[Column1]:[Column71]],
MATCH('[1]SOW Units'!$B149,[1]!Rates[Pay Item],0),
MATCH(TEXT(#REF!,"0"),[1]!Rates[[#Headers],[Column1]:[Column71]],0)),0)</f>
        <v>0</v>
      </c>
      <c r="G149" s="69">
        <f t="shared" si="12"/>
        <v>0</v>
      </c>
      <c r="H149" s="6">
        <f t="shared" si="13"/>
        <v>0</v>
      </c>
      <c r="I149" s="80"/>
      <c r="J149" s="80" t="s">
        <v>1045</v>
      </c>
      <c r="K149" s="80"/>
      <c r="L149" s="80"/>
      <c r="M149" s="80"/>
      <c r="N149" s="80"/>
      <c r="O149" s="80"/>
      <c r="P149" s="80"/>
      <c r="Q149" s="80"/>
      <c r="R149" s="80"/>
      <c r="S149" s="54" t="b">
        <f t="shared" si="14"/>
        <v>0</v>
      </c>
      <c r="T149" s="66" t="str">
        <f t="shared" si="11"/>
        <v>8-41.</v>
      </c>
      <c r="U149" s="51" t="str">
        <f t="shared" si="11"/>
        <v>Water, Mercury, Total (EPA 245.1, EPA 6020 or EPA 7470)</v>
      </c>
    </row>
    <row r="150" spans="1:21" s="67" customFormat="1" x14ac:dyDescent="0.3">
      <c r="A150" s="62">
        <v>156</v>
      </c>
      <c r="B150" s="36" t="s">
        <v>783</v>
      </c>
      <c r="C150" s="98" t="s">
        <v>182</v>
      </c>
      <c r="D150" s="99"/>
      <c r="E150" s="10" t="s">
        <v>124</v>
      </c>
      <c r="F150" s="68">
        <f>IFERROR(INDEX([1]!Rates[[Column1]:[Column71]],
MATCH('[1]SOW Units'!$B150,[1]!Rates[Pay Item],0),
MATCH(TEXT(#REF!,"0"),[1]!Rates[[#Headers],[Column1]:[Column71]],0)),0)</f>
        <v>0</v>
      </c>
      <c r="G150" s="69">
        <f t="shared" si="12"/>
        <v>0</v>
      </c>
      <c r="H150" s="6">
        <f t="shared" si="13"/>
        <v>0</v>
      </c>
      <c r="I150" s="80"/>
      <c r="J150" s="80" t="s">
        <v>1045</v>
      </c>
      <c r="K150" s="80"/>
      <c r="L150" s="80"/>
      <c r="M150" s="80"/>
      <c r="N150" s="80"/>
      <c r="O150" s="80"/>
      <c r="P150" s="80"/>
      <c r="Q150" s="80"/>
      <c r="R150" s="80"/>
      <c r="S150" s="54" t="b">
        <f t="shared" si="14"/>
        <v>0</v>
      </c>
      <c r="T150" s="66" t="str">
        <f t="shared" si="11"/>
        <v>8-42.</v>
      </c>
      <c r="U150" s="51" t="str">
        <f t="shared" si="11"/>
        <v>Water, Calcium, Total (EPA 200.7, EPA 6010 or EPA 6020)</v>
      </c>
    </row>
    <row r="151" spans="1:21" s="67" customFormat="1" x14ac:dyDescent="0.3">
      <c r="A151" s="62">
        <v>157</v>
      </c>
      <c r="B151" s="36" t="s">
        <v>784</v>
      </c>
      <c r="C151" s="98" t="s">
        <v>183</v>
      </c>
      <c r="D151" s="99"/>
      <c r="E151" s="10" t="s">
        <v>124</v>
      </c>
      <c r="F151" s="68">
        <f>IFERROR(INDEX([1]!Rates[[Column1]:[Column71]],
MATCH('[1]SOW Units'!$B151,[1]!Rates[Pay Item],0),
MATCH(TEXT(#REF!,"0"),[1]!Rates[[#Headers],[Column1]:[Column71]],0)),0)</f>
        <v>0</v>
      </c>
      <c r="G151" s="69">
        <f t="shared" si="12"/>
        <v>0</v>
      </c>
      <c r="H151" s="6">
        <f t="shared" si="13"/>
        <v>0</v>
      </c>
      <c r="I151" s="80"/>
      <c r="J151" s="80" t="s">
        <v>1045</v>
      </c>
      <c r="K151" s="80"/>
      <c r="L151" s="80"/>
      <c r="M151" s="80"/>
      <c r="N151" s="80"/>
      <c r="O151" s="80"/>
      <c r="P151" s="80"/>
      <c r="Q151" s="80"/>
      <c r="R151" s="80"/>
      <c r="S151" s="54" t="b">
        <f t="shared" si="14"/>
        <v>0</v>
      </c>
      <c r="T151" s="66" t="str">
        <f t="shared" si="11"/>
        <v>8-43.</v>
      </c>
      <c r="U151" s="51" t="str">
        <f t="shared" si="11"/>
        <v>Water, Iron, Total (EPA 200.7, EPA 6010 or EPA 6020)</v>
      </c>
    </row>
    <row r="152" spans="1:21" s="67" customFormat="1" ht="35.1" customHeight="1" x14ac:dyDescent="0.3">
      <c r="A152" s="62">
        <v>158</v>
      </c>
      <c r="B152" s="36" t="s">
        <v>785</v>
      </c>
      <c r="C152" s="98" t="s">
        <v>592</v>
      </c>
      <c r="D152" s="99"/>
      <c r="E152" s="10" t="s">
        <v>124</v>
      </c>
      <c r="F152" s="68">
        <f>IFERROR(INDEX([1]!Rates[[Column1]:[Column71]],
MATCH('[1]SOW Units'!$B152,[1]!Rates[Pay Item],0),
MATCH(TEXT(#REF!,"0"),[1]!Rates[[#Headers],[Column1]:[Column71]],0)),0)</f>
        <v>0</v>
      </c>
      <c r="G152" s="69">
        <f t="shared" si="12"/>
        <v>0</v>
      </c>
      <c r="H152" s="6">
        <f t="shared" si="13"/>
        <v>0</v>
      </c>
      <c r="I152" s="80"/>
      <c r="J152" s="80" t="s">
        <v>1045</v>
      </c>
      <c r="K152" s="80"/>
      <c r="L152" s="80"/>
      <c r="M152" s="80"/>
      <c r="N152" s="80"/>
      <c r="O152" s="80"/>
      <c r="P152" s="80"/>
      <c r="Q152" s="80"/>
      <c r="R152" s="80"/>
      <c r="S152" s="54" t="b">
        <f t="shared" si="14"/>
        <v>0</v>
      </c>
      <c r="T152" s="66" t="str">
        <f t="shared" si="11"/>
        <v>8-44.</v>
      </c>
      <c r="U152" s="51" t="str">
        <f t="shared" si="11"/>
        <v>Water, Dissolved Iron (includes filter appropriate to sample method - EPA 200.7, 200.9, 6010B, or 7380)</v>
      </c>
    </row>
    <row r="153" spans="1:21" s="67" customFormat="1" x14ac:dyDescent="0.3">
      <c r="A153" s="62">
        <v>159</v>
      </c>
      <c r="B153" s="36" t="s">
        <v>786</v>
      </c>
      <c r="C153" s="98" t="s">
        <v>184</v>
      </c>
      <c r="D153" s="99"/>
      <c r="E153" s="10" t="s">
        <v>124</v>
      </c>
      <c r="F153" s="68">
        <f>IFERROR(INDEX([1]!Rates[[Column1]:[Column71]],
MATCH('[1]SOW Units'!$B153,[1]!Rates[Pay Item],0),
MATCH(TEXT(#REF!,"0"),[1]!Rates[[#Headers],[Column1]:[Column71]],0)),0)</f>
        <v>0</v>
      </c>
      <c r="G153" s="69">
        <f t="shared" si="12"/>
        <v>0</v>
      </c>
      <c r="H153" s="6">
        <f t="shared" si="13"/>
        <v>0</v>
      </c>
      <c r="I153" s="80"/>
      <c r="J153" s="80" t="s">
        <v>1045</v>
      </c>
      <c r="K153" s="80"/>
      <c r="L153" s="80"/>
      <c r="M153" s="80"/>
      <c r="N153" s="80"/>
      <c r="O153" s="80"/>
      <c r="P153" s="80"/>
      <c r="Q153" s="80"/>
      <c r="R153" s="80"/>
      <c r="S153" s="54" t="b">
        <f t="shared" si="14"/>
        <v>0</v>
      </c>
      <c r="T153" s="66" t="str">
        <f t="shared" si="11"/>
        <v>8-45.</v>
      </c>
      <c r="U153" s="51" t="str">
        <f t="shared" si="11"/>
        <v>Water, Magnesium, Total (EPA 200.7, EPA 6010 or EPA 6020)</v>
      </c>
    </row>
    <row r="154" spans="1:21" s="67" customFormat="1" x14ac:dyDescent="0.3">
      <c r="A154" s="62">
        <v>160</v>
      </c>
      <c r="B154" s="36" t="s">
        <v>787</v>
      </c>
      <c r="C154" s="98" t="s">
        <v>185</v>
      </c>
      <c r="D154" s="99"/>
      <c r="E154" s="10" t="s">
        <v>124</v>
      </c>
      <c r="F154" s="68">
        <f>IFERROR(INDEX([1]!Rates[[Column1]:[Column71]],
MATCH('[1]SOW Units'!$B154,[1]!Rates[Pay Item],0),
MATCH(TEXT(#REF!,"0"),[1]!Rates[[#Headers],[Column1]:[Column71]],0)),0)</f>
        <v>0</v>
      </c>
      <c r="G154" s="69">
        <f t="shared" si="12"/>
        <v>0</v>
      </c>
      <c r="H154" s="6">
        <f t="shared" si="13"/>
        <v>0</v>
      </c>
      <c r="I154" s="80"/>
      <c r="J154" s="80" t="s">
        <v>1045</v>
      </c>
      <c r="K154" s="80"/>
      <c r="L154" s="80"/>
      <c r="M154" s="80"/>
      <c r="N154" s="80"/>
      <c r="O154" s="80"/>
      <c r="P154" s="80"/>
      <c r="Q154" s="80"/>
      <c r="R154" s="80"/>
      <c r="S154" s="54" t="b">
        <f t="shared" si="14"/>
        <v>0</v>
      </c>
      <c r="T154" s="66" t="str">
        <f t="shared" si="11"/>
        <v>8-46.</v>
      </c>
      <c r="U154" s="51" t="str">
        <f t="shared" si="11"/>
        <v>Water, Manganese, Total (EPA 200.7, EPA 200.8, EPA 6010 or EPA 6020)</v>
      </c>
    </row>
    <row r="155" spans="1:21" s="67" customFormat="1" x14ac:dyDescent="0.3">
      <c r="A155" s="62">
        <v>161</v>
      </c>
      <c r="B155" s="36" t="s">
        <v>788</v>
      </c>
      <c r="C155" s="98" t="s">
        <v>186</v>
      </c>
      <c r="D155" s="99"/>
      <c r="E155" s="10" t="s">
        <v>124</v>
      </c>
      <c r="F155" s="68">
        <f>IFERROR(INDEX([1]!Rates[[Column1]:[Column71]],
MATCH('[1]SOW Units'!$B155,[1]!Rates[Pay Item],0),
MATCH(TEXT(#REF!,"0"),[1]!Rates[[#Headers],[Column1]:[Column71]],0)),0)</f>
        <v>0</v>
      </c>
      <c r="G155" s="69">
        <f t="shared" si="12"/>
        <v>0</v>
      </c>
      <c r="H155" s="6">
        <f t="shared" si="13"/>
        <v>0</v>
      </c>
      <c r="I155" s="80"/>
      <c r="J155" s="80" t="s">
        <v>1045</v>
      </c>
      <c r="K155" s="80"/>
      <c r="L155" s="80"/>
      <c r="M155" s="80"/>
      <c r="N155" s="80"/>
      <c r="O155" s="80"/>
      <c r="P155" s="80"/>
      <c r="Q155" s="80"/>
      <c r="R155" s="80"/>
      <c r="S155" s="54" t="b">
        <f t="shared" si="14"/>
        <v>0</v>
      </c>
      <c r="T155" s="66" t="str">
        <f t="shared" si="11"/>
        <v>8-47.</v>
      </c>
      <c r="U155" s="51" t="str">
        <f t="shared" si="11"/>
        <v>Water, Potassium, Total (EPA 200.7, EPA 6010 or EPA 6020)</v>
      </c>
    </row>
    <row r="156" spans="1:21" s="67" customFormat="1" x14ac:dyDescent="0.3">
      <c r="A156" s="62">
        <v>162</v>
      </c>
      <c r="B156" s="36" t="s">
        <v>789</v>
      </c>
      <c r="C156" s="98" t="s">
        <v>187</v>
      </c>
      <c r="D156" s="99"/>
      <c r="E156" s="10" t="s">
        <v>124</v>
      </c>
      <c r="F156" s="68">
        <f>IFERROR(INDEX([1]!Rates[[Column1]:[Column71]],
MATCH('[1]SOW Units'!$B156,[1]!Rates[Pay Item],0),
MATCH(TEXT(#REF!,"0"),[1]!Rates[[#Headers],[Column1]:[Column71]],0)),0)</f>
        <v>0</v>
      </c>
      <c r="G156" s="69">
        <f t="shared" si="12"/>
        <v>0</v>
      </c>
      <c r="H156" s="6">
        <f t="shared" si="13"/>
        <v>0</v>
      </c>
      <c r="I156" s="80"/>
      <c r="J156" s="80" t="s">
        <v>1045</v>
      </c>
      <c r="K156" s="80"/>
      <c r="L156" s="80"/>
      <c r="M156" s="80"/>
      <c r="N156" s="80"/>
      <c r="O156" s="80"/>
      <c r="P156" s="80"/>
      <c r="Q156" s="80"/>
      <c r="R156" s="80"/>
      <c r="S156" s="54" t="b">
        <f t="shared" si="14"/>
        <v>0</v>
      </c>
      <c r="T156" s="66" t="str">
        <f t="shared" si="11"/>
        <v>8-48.</v>
      </c>
      <c r="U156" s="51" t="str">
        <f t="shared" si="11"/>
        <v>Water, Sodium, Total (EPA 200.7, EPA 6010 or EPA 6020)</v>
      </c>
    </row>
    <row r="157" spans="1:21" s="67" customFormat="1" x14ac:dyDescent="0.3">
      <c r="A157" s="62">
        <v>163</v>
      </c>
      <c r="B157" s="36" t="s">
        <v>790</v>
      </c>
      <c r="C157" s="98" t="s">
        <v>188</v>
      </c>
      <c r="D157" s="99"/>
      <c r="E157" s="10" t="s">
        <v>124</v>
      </c>
      <c r="F157" s="68">
        <f>IFERROR(INDEX([1]!Rates[[Column1]:[Column71]],
MATCH('[1]SOW Units'!$B157,[1]!Rates[Pay Item],0),
MATCH(TEXT(#REF!,"0"),[1]!Rates[[#Headers],[Column1]:[Column71]],0)),0)</f>
        <v>0</v>
      </c>
      <c r="G157" s="69">
        <f t="shared" si="12"/>
        <v>0</v>
      </c>
      <c r="H157" s="6">
        <f t="shared" si="13"/>
        <v>0</v>
      </c>
      <c r="I157" s="80"/>
      <c r="J157" s="80" t="s">
        <v>1045</v>
      </c>
      <c r="K157" s="80"/>
      <c r="L157" s="80"/>
      <c r="M157" s="80"/>
      <c r="N157" s="80"/>
      <c r="O157" s="80"/>
      <c r="P157" s="80"/>
      <c r="Q157" s="80"/>
      <c r="R157" s="80"/>
      <c r="S157" s="54" t="b">
        <f t="shared" si="14"/>
        <v>0</v>
      </c>
      <c r="T157" s="66" t="str">
        <f t="shared" si="11"/>
        <v>8-49.</v>
      </c>
      <c r="U157" s="51" t="str">
        <f t="shared" si="11"/>
        <v>Water, Alkalinity [as CaCO3] (EPA 310.2 or SM 2320 B)</v>
      </c>
    </row>
    <row r="158" spans="1:21" s="67" customFormat="1" ht="35.1" customHeight="1" x14ac:dyDescent="0.3">
      <c r="A158" s="62">
        <v>164</v>
      </c>
      <c r="B158" s="36" t="s">
        <v>791</v>
      </c>
      <c r="C158" s="98" t="s">
        <v>189</v>
      </c>
      <c r="D158" s="99"/>
      <c r="E158" s="10" t="s">
        <v>124</v>
      </c>
      <c r="F158" s="68">
        <f>IFERROR(INDEX([1]!Rates[[Column1]:[Column71]],
MATCH('[1]SOW Units'!$B158,[1]!Rates[Pay Item],0),
MATCH(TEXT(#REF!,"0"),[1]!Rates[[#Headers],[Column1]:[Column71]],0)),0)</f>
        <v>0</v>
      </c>
      <c r="G158" s="69">
        <f t="shared" si="12"/>
        <v>0</v>
      </c>
      <c r="H158" s="6">
        <f t="shared" si="13"/>
        <v>0</v>
      </c>
      <c r="I158" s="80"/>
      <c r="J158" s="80" t="s">
        <v>1045</v>
      </c>
      <c r="K158" s="80"/>
      <c r="L158" s="80"/>
      <c r="M158" s="80"/>
      <c r="N158" s="80"/>
      <c r="O158" s="80"/>
      <c r="P158" s="80"/>
      <c r="Q158" s="80"/>
      <c r="R158" s="80"/>
      <c r="S158" s="54" t="b">
        <f t="shared" si="14"/>
        <v>0</v>
      </c>
      <c r="T158" s="66" t="str">
        <f t="shared" si="11"/>
        <v>8-50.</v>
      </c>
      <c r="U158" s="51" t="str">
        <f t="shared" si="11"/>
        <v>Water, Ammonia [as N] (EPA 350.1, SM 4500-NH3 C, SM 4500-NH3 D, SM 4500-NH3 G or SM 4500-NH3 H)</v>
      </c>
    </row>
    <row r="159" spans="1:21" s="67" customFormat="1" ht="35.1" customHeight="1" x14ac:dyDescent="0.3">
      <c r="A159" s="62">
        <v>165</v>
      </c>
      <c r="B159" s="36" t="s">
        <v>792</v>
      </c>
      <c r="C159" s="98" t="s">
        <v>190</v>
      </c>
      <c r="D159" s="99"/>
      <c r="E159" s="10" t="s">
        <v>124</v>
      </c>
      <c r="F159" s="68">
        <f>IFERROR(INDEX([1]!Rates[[Column1]:[Column71]],
MATCH('[1]SOW Units'!$B159,[1]!Rates[Pay Item],0),
MATCH(TEXT(#REF!,"0"),[1]!Rates[[#Headers],[Column1]:[Column71]],0)),0)</f>
        <v>0</v>
      </c>
      <c r="G159" s="69">
        <f t="shared" si="12"/>
        <v>0</v>
      </c>
      <c r="H159" s="6">
        <f t="shared" si="13"/>
        <v>0</v>
      </c>
      <c r="I159" s="80"/>
      <c r="J159" s="80" t="s">
        <v>1045</v>
      </c>
      <c r="K159" s="80"/>
      <c r="L159" s="80"/>
      <c r="M159" s="80"/>
      <c r="N159" s="80"/>
      <c r="O159" s="80"/>
      <c r="P159" s="80"/>
      <c r="Q159" s="80"/>
      <c r="R159" s="80"/>
      <c r="S159" s="54" t="b">
        <f t="shared" si="14"/>
        <v>0</v>
      </c>
      <c r="T159" s="66" t="str">
        <f t="shared" si="11"/>
        <v>8-51.</v>
      </c>
      <c r="U159" s="51" t="str">
        <f t="shared" si="11"/>
        <v>Water, Chloride (EPA 300.0, EPA 9056, EPA 9251, EPA 9053, SM 4500CI B, SM 4500CI C or SM 4500CI E)</v>
      </c>
    </row>
    <row r="160" spans="1:21" s="67" customFormat="1" x14ac:dyDescent="0.3">
      <c r="A160" s="62">
        <v>166</v>
      </c>
      <c r="B160" s="36" t="s">
        <v>793</v>
      </c>
      <c r="C160" s="98" t="s">
        <v>191</v>
      </c>
      <c r="D160" s="99"/>
      <c r="E160" s="10" t="s">
        <v>124</v>
      </c>
      <c r="F160" s="68">
        <f>IFERROR(INDEX([1]!Rates[[Column1]:[Column71]],
MATCH('[1]SOW Units'!$B160,[1]!Rates[Pay Item],0),
MATCH(TEXT(#REF!,"0"),[1]!Rates[[#Headers],[Column1]:[Column71]],0)),0)</f>
        <v>0</v>
      </c>
      <c r="G160" s="69">
        <f t="shared" si="12"/>
        <v>0</v>
      </c>
      <c r="H160" s="6">
        <f t="shared" si="13"/>
        <v>0</v>
      </c>
      <c r="I160" s="80"/>
      <c r="J160" s="80" t="s">
        <v>1045</v>
      </c>
      <c r="K160" s="80"/>
      <c r="L160" s="80"/>
      <c r="M160" s="80"/>
      <c r="N160" s="80"/>
      <c r="O160" s="80"/>
      <c r="P160" s="80"/>
      <c r="Q160" s="80"/>
      <c r="R160" s="80"/>
      <c r="S160" s="54" t="b">
        <f t="shared" si="14"/>
        <v>0</v>
      </c>
      <c r="T160" s="66" t="str">
        <f t="shared" si="11"/>
        <v>8-52.</v>
      </c>
      <c r="U160" s="51" t="str">
        <f t="shared" si="11"/>
        <v>Water, Hardness, Total [as CaCO3] (SM 2340 B or SM 2340 C)</v>
      </c>
    </row>
    <row r="161" spans="1:21" s="67" customFormat="1" x14ac:dyDescent="0.3">
      <c r="A161" s="62">
        <v>167</v>
      </c>
      <c r="B161" s="36" t="s">
        <v>794</v>
      </c>
      <c r="C161" s="98" t="s">
        <v>192</v>
      </c>
      <c r="D161" s="99"/>
      <c r="E161" s="10" t="s">
        <v>124</v>
      </c>
      <c r="F161" s="68">
        <f>IFERROR(INDEX([1]!Rates[[Column1]:[Column71]],
MATCH('[1]SOW Units'!$B161,[1]!Rates[Pay Item],0),
MATCH(TEXT(#REF!,"0"),[1]!Rates[[#Headers],[Column1]:[Column71]],0)),0)</f>
        <v>0</v>
      </c>
      <c r="G161" s="69">
        <f t="shared" si="12"/>
        <v>0</v>
      </c>
      <c r="H161" s="6">
        <f t="shared" si="13"/>
        <v>0</v>
      </c>
      <c r="I161" s="80"/>
      <c r="J161" s="80" t="s">
        <v>1045</v>
      </c>
      <c r="K161" s="80"/>
      <c r="L161" s="80"/>
      <c r="M161" s="80"/>
      <c r="N161" s="80"/>
      <c r="O161" s="80"/>
      <c r="P161" s="80"/>
      <c r="Q161" s="80"/>
      <c r="R161" s="80"/>
      <c r="S161" s="54" t="b">
        <f t="shared" si="14"/>
        <v>0</v>
      </c>
      <c r="T161" s="66" t="str">
        <f t="shared" si="11"/>
        <v>8-53.</v>
      </c>
      <c r="U161" s="51" t="str">
        <f t="shared" si="11"/>
        <v>Water, Nitrate [as N] (EPA 300.0 or EPA 353.2)</v>
      </c>
    </row>
    <row r="162" spans="1:21" s="67" customFormat="1" x14ac:dyDescent="0.3">
      <c r="A162" s="62">
        <v>168</v>
      </c>
      <c r="B162" s="36" t="s">
        <v>795</v>
      </c>
      <c r="C162" s="98" t="s">
        <v>193</v>
      </c>
      <c r="D162" s="99"/>
      <c r="E162" s="10" t="s">
        <v>124</v>
      </c>
      <c r="F162" s="68">
        <f>IFERROR(INDEX([1]!Rates[[Column1]:[Column71]],
MATCH('[1]SOW Units'!$B162,[1]!Rates[Pay Item],0),
MATCH(TEXT(#REF!,"0"),[1]!Rates[[#Headers],[Column1]:[Column71]],0)),0)</f>
        <v>0</v>
      </c>
      <c r="G162" s="69">
        <f t="shared" si="12"/>
        <v>0</v>
      </c>
      <c r="H162" s="6">
        <f t="shared" si="13"/>
        <v>0</v>
      </c>
      <c r="I162" s="80"/>
      <c r="J162" s="80" t="s">
        <v>1045</v>
      </c>
      <c r="K162" s="80"/>
      <c r="L162" s="80"/>
      <c r="M162" s="80"/>
      <c r="N162" s="80"/>
      <c r="O162" s="80"/>
      <c r="P162" s="80"/>
      <c r="Q162" s="80"/>
      <c r="R162" s="80"/>
      <c r="S162" s="54" t="b">
        <f t="shared" si="14"/>
        <v>0</v>
      </c>
      <c r="T162" s="66" t="str">
        <f t="shared" si="11"/>
        <v>8-54.</v>
      </c>
      <c r="U162" s="51" t="str">
        <f t="shared" si="11"/>
        <v>Water, Nitrate-Nitrite [as N] (EPA 300.0, EPA 353.2, SM 4500-NO3 E or SM 4500-NO3 F)</v>
      </c>
    </row>
    <row r="163" spans="1:21" s="67" customFormat="1" x14ac:dyDescent="0.3">
      <c r="A163" s="62">
        <v>169</v>
      </c>
      <c r="B163" s="36" t="s">
        <v>796</v>
      </c>
      <c r="C163" s="98" t="s">
        <v>194</v>
      </c>
      <c r="D163" s="99"/>
      <c r="E163" s="10" t="s">
        <v>124</v>
      </c>
      <c r="F163" s="68">
        <f>IFERROR(INDEX([1]!Rates[[Column1]:[Column71]],
MATCH('[1]SOW Units'!$B163,[1]!Rates[Pay Item],0),
MATCH(TEXT(#REF!,"0"),[1]!Rates[[#Headers],[Column1]:[Column71]],0)),0)</f>
        <v>0</v>
      </c>
      <c r="G163" s="69">
        <f t="shared" si="12"/>
        <v>0</v>
      </c>
      <c r="H163" s="6">
        <f t="shared" si="13"/>
        <v>0</v>
      </c>
      <c r="I163" s="80"/>
      <c r="J163" s="80" t="s">
        <v>1045</v>
      </c>
      <c r="K163" s="80"/>
      <c r="L163" s="80"/>
      <c r="M163" s="80"/>
      <c r="N163" s="80"/>
      <c r="O163" s="80"/>
      <c r="P163" s="80"/>
      <c r="Q163" s="80"/>
      <c r="R163" s="80"/>
      <c r="S163" s="54" t="b">
        <f t="shared" si="14"/>
        <v>0</v>
      </c>
      <c r="T163" s="66" t="str">
        <f t="shared" si="11"/>
        <v>8-55.</v>
      </c>
      <c r="U163" s="51" t="str">
        <f t="shared" si="11"/>
        <v>Water, Nitrite [as N] (EPA 300.0, EPA 300.1, SM 4500-NO2 B or SM 4500-NO3 F)</v>
      </c>
    </row>
    <row r="164" spans="1:21" s="67" customFormat="1" x14ac:dyDescent="0.3">
      <c r="A164" s="62">
        <v>170</v>
      </c>
      <c r="B164" s="36" t="s">
        <v>797</v>
      </c>
      <c r="C164" s="98" t="s">
        <v>195</v>
      </c>
      <c r="D164" s="99"/>
      <c r="E164" s="10" t="s">
        <v>124</v>
      </c>
      <c r="F164" s="68">
        <f>IFERROR(INDEX([1]!Rates[[Column1]:[Column71]],
MATCH('[1]SOW Units'!$B164,[1]!Rates[Pay Item],0),
MATCH(TEXT(#REF!,"0"),[1]!Rates[[#Headers],[Column1]:[Column71]],0)),0)</f>
        <v>0</v>
      </c>
      <c r="G164" s="69">
        <f t="shared" si="12"/>
        <v>0</v>
      </c>
      <c r="H164" s="6">
        <f t="shared" si="13"/>
        <v>0</v>
      </c>
      <c r="I164" s="80"/>
      <c r="J164" s="80" t="s">
        <v>1045</v>
      </c>
      <c r="K164" s="80"/>
      <c r="L164" s="80"/>
      <c r="M164" s="80"/>
      <c r="N164" s="80"/>
      <c r="O164" s="80"/>
      <c r="P164" s="80"/>
      <c r="Q164" s="80"/>
      <c r="R164" s="80"/>
      <c r="S164" s="54" t="b">
        <f t="shared" si="14"/>
        <v>0</v>
      </c>
      <c r="T164" s="66" t="str">
        <f t="shared" si="11"/>
        <v>8-56.</v>
      </c>
      <c r="U164" s="51" t="str">
        <f t="shared" si="11"/>
        <v>Water, Organic Carbon, Total (SM 5310 B, SM 5310 C or EPA 9060)</v>
      </c>
    </row>
    <row r="165" spans="1:21" s="67" customFormat="1" ht="33" x14ac:dyDescent="0.3">
      <c r="A165" s="62">
        <v>171</v>
      </c>
      <c r="B165" s="36" t="s">
        <v>798</v>
      </c>
      <c r="C165" s="98" t="s">
        <v>196</v>
      </c>
      <c r="D165" s="99"/>
      <c r="E165" s="10" t="s">
        <v>124</v>
      </c>
      <c r="F165" s="68">
        <f>IFERROR(INDEX([1]!Rates[[Column1]:[Column71]],
MATCH('[1]SOW Units'!$B165,[1]!Rates[Pay Item],0),
MATCH(TEXT(#REF!,"0"),[1]!Rates[[#Headers],[Column1]:[Column71]],0)),0)</f>
        <v>0</v>
      </c>
      <c r="G165" s="69">
        <f t="shared" si="12"/>
        <v>0</v>
      </c>
      <c r="H165" s="6">
        <f t="shared" si="13"/>
        <v>0</v>
      </c>
      <c r="I165" s="80"/>
      <c r="J165" s="80" t="s">
        <v>1045</v>
      </c>
      <c r="K165" s="80"/>
      <c r="L165" s="80"/>
      <c r="M165" s="80"/>
      <c r="N165" s="80"/>
      <c r="O165" s="80"/>
      <c r="P165" s="80"/>
      <c r="Q165" s="80"/>
      <c r="R165" s="80"/>
      <c r="S165" s="54" t="b">
        <f t="shared" si="14"/>
        <v>0</v>
      </c>
      <c r="T165" s="66" t="str">
        <f t="shared" si="11"/>
        <v>8-57.</v>
      </c>
      <c r="U165" s="51" t="str">
        <f t="shared" si="11"/>
        <v>Water, Orthophosphate [as P] (EPA 300.0, EPA 300.1, EPA 365.1, EPA 365.3, EPA 9056, SM 4500-PE or SM 4500-PF)</v>
      </c>
    </row>
    <row r="166" spans="1:21" s="67" customFormat="1" x14ac:dyDescent="0.3">
      <c r="A166" s="62">
        <v>172</v>
      </c>
      <c r="B166" s="36" t="s">
        <v>799</v>
      </c>
      <c r="C166" s="98" t="s">
        <v>197</v>
      </c>
      <c r="D166" s="99"/>
      <c r="E166" s="10" t="s">
        <v>124</v>
      </c>
      <c r="F166" s="68">
        <f>IFERROR(INDEX([1]!Rates[[Column1]:[Column71]],
MATCH('[1]SOW Units'!$B166,[1]!Rates[Pay Item],0),
MATCH(TEXT(#REF!,"0"),[1]!Rates[[#Headers],[Column1]:[Column71]],0)),0)</f>
        <v>0</v>
      </c>
      <c r="G166" s="69">
        <f t="shared" si="12"/>
        <v>0</v>
      </c>
      <c r="H166" s="6">
        <f t="shared" si="13"/>
        <v>0</v>
      </c>
      <c r="I166" s="80"/>
      <c r="J166" s="80" t="s">
        <v>1045</v>
      </c>
      <c r="K166" s="80"/>
      <c r="L166" s="80"/>
      <c r="M166" s="80"/>
      <c r="N166" s="80"/>
      <c r="O166" s="80"/>
      <c r="P166" s="80"/>
      <c r="Q166" s="80"/>
      <c r="R166" s="80"/>
      <c r="S166" s="54" t="b">
        <f t="shared" si="14"/>
        <v>0</v>
      </c>
      <c r="T166" s="66" t="str">
        <f t="shared" si="11"/>
        <v>8-58.</v>
      </c>
      <c r="U166" s="51" t="str">
        <f t="shared" si="11"/>
        <v>Water, Residue-filterable [Total Dissolved Solids] (SM 2540 C)</v>
      </c>
    </row>
    <row r="167" spans="1:21" s="67" customFormat="1" x14ac:dyDescent="0.3">
      <c r="A167" s="62">
        <v>173</v>
      </c>
      <c r="B167" s="36" t="s">
        <v>800</v>
      </c>
      <c r="C167" s="98" t="s">
        <v>198</v>
      </c>
      <c r="D167" s="99"/>
      <c r="E167" s="10" t="s">
        <v>124</v>
      </c>
      <c r="F167" s="68">
        <f>IFERROR(INDEX([1]!Rates[[Column1]:[Column71]],
MATCH('[1]SOW Units'!$B167,[1]!Rates[Pay Item],0),
MATCH(TEXT(#REF!,"0"),[1]!Rates[[#Headers],[Column1]:[Column71]],0)),0)</f>
        <v>0</v>
      </c>
      <c r="G167" s="69">
        <f t="shared" si="12"/>
        <v>0</v>
      </c>
      <c r="H167" s="6">
        <f t="shared" si="13"/>
        <v>0</v>
      </c>
      <c r="I167" s="80"/>
      <c r="J167" s="80" t="s">
        <v>1045</v>
      </c>
      <c r="K167" s="80"/>
      <c r="L167" s="80"/>
      <c r="M167" s="80"/>
      <c r="N167" s="80"/>
      <c r="O167" s="80"/>
      <c r="P167" s="80"/>
      <c r="Q167" s="80"/>
      <c r="R167" s="80"/>
      <c r="S167" s="54" t="b">
        <f t="shared" si="14"/>
        <v>0</v>
      </c>
      <c r="T167" s="66" t="str">
        <f t="shared" si="11"/>
        <v>8-59.</v>
      </c>
      <c r="U167" s="51" t="str">
        <f t="shared" si="11"/>
        <v>Water, Residue-nonfilterable [Total Suspended Solids] (SM 2540 D)</v>
      </c>
    </row>
    <row r="168" spans="1:21" s="67" customFormat="1" ht="33" x14ac:dyDescent="0.3">
      <c r="A168" s="62">
        <v>174</v>
      </c>
      <c r="B168" s="36" t="s">
        <v>801</v>
      </c>
      <c r="C168" s="98" t="s">
        <v>199</v>
      </c>
      <c r="D168" s="99"/>
      <c r="E168" s="10" t="s">
        <v>124</v>
      </c>
      <c r="F168" s="68">
        <f>IFERROR(INDEX([1]!Rates[[Column1]:[Column71]],
MATCH('[1]SOW Units'!$B168,[1]!Rates[Pay Item],0),
MATCH(TEXT(#REF!,"0"),[1]!Rates[[#Headers],[Column1]:[Column71]],0)),0)</f>
        <v>0</v>
      </c>
      <c r="G168" s="69">
        <f t="shared" si="12"/>
        <v>0</v>
      </c>
      <c r="H168" s="6">
        <f t="shared" si="13"/>
        <v>0</v>
      </c>
      <c r="I168" s="80"/>
      <c r="J168" s="80" t="s">
        <v>1045</v>
      </c>
      <c r="K168" s="80"/>
      <c r="L168" s="80"/>
      <c r="M168" s="80"/>
      <c r="N168" s="80"/>
      <c r="O168" s="80"/>
      <c r="P168" s="80"/>
      <c r="Q168" s="80"/>
      <c r="R168" s="80"/>
      <c r="S168" s="54" t="b">
        <f t="shared" si="14"/>
        <v>0</v>
      </c>
      <c r="T168" s="66" t="str">
        <f t="shared" si="11"/>
        <v>8-60.</v>
      </c>
      <c r="U168" s="51" t="str">
        <f t="shared" si="11"/>
        <v>Water, Sulfate (ASTM D516-02, ASTM D516-90, EPA 300.0, EPA 300.1, EPA 375.2, EPA 9038, EPA 9056 or SM 4500-SO4 C)</v>
      </c>
    </row>
    <row r="169" spans="1:21" s="67" customFormat="1" x14ac:dyDescent="0.3">
      <c r="A169" s="62">
        <v>175</v>
      </c>
      <c r="B169" s="36" t="s">
        <v>802</v>
      </c>
      <c r="C169" s="98" t="s">
        <v>803</v>
      </c>
      <c r="D169" s="99"/>
      <c r="E169" s="10" t="s">
        <v>124</v>
      </c>
      <c r="F169" s="68">
        <f>IFERROR(INDEX([1]!Rates[[Column1]:[Column71]],
MATCH('[1]SOW Units'!$B169,[1]!Rates[Pay Item],0),
MATCH(TEXT(#REF!,"0"),[1]!Rates[[#Headers],[Column1]:[Column71]],0)),0)</f>
        <v>0</v>
      </c>
      <c r="G169" s="69">
        <f t="shared" si="12"/>
        <v>0</v>
      </c>
      <c r="H169" s="6">
        <f t="shared" si="13"/>
        <v>0</v>
      </c>
      <c r="I169" s="80"/>
      <c r="J169" s="80" t="s">
        <v>1045</v>
      </c>
      <c r="K169" s="80"/>
      <c r="L169" s="80"/>
      <c r="M169" s="80"/>
      <c r="N169" s="80"/>
      <c r="O169" s="80"/>
      <c r="P169" s="80"/>
      <c r="Q169" s="80"/>
      <c r="R169" s="80"/>
      <c r="S169" s="54" t="b">
        <f t="shared" si="14"/>
        <v>0</v>
      </c>
      <c r="T169" s="66" t="str">
        <f t="shared" si="11"/>
        <v>8-61.</v>
      </c>
      <c r="U169" s="51" t="str">
        <f t="shared" si="11"/>
        <v>Water, Heterotrophic Plate Count (SM 9215 B or SIMPLATE)</v>
      </c>
    </row>
    <row r="170" spans="1:21" s="67" customFormat="1" ht="33" x14ac:dyDescent="0.3">
      <c r="A170" s="62">
        <v>176</v>
      </c>
      <c r="B170" s="36" t="s">
        <v>804</v>
      </c>
      <c r="C170" s="98" t="s">
        <v>200</v>
      </c>
      <c r="D170" s="99"/>
      <c r="E170" s="10" t="s">
        <v>124</v>
      </c>
      <c r="F170" s="68">
        <f>IFERROR(INDEX([1]!Rates[[Column1]:[Column71]],
MATCH('[1]SOW Units'!$B170,[1]!Rates[Pay Item],0),
MATCH(TEXT(#REF!,"0"),[1]!Rates[[#Headers],[Column1]:[Column71]],0)),0)</f>
        <v>0</v>
      </c>
      <c r="G170" s="69">
        <f t="shared" si="12"/>
        <v>0</v>
      </c>
      <c r="H170" s="6">
        <f t="shared" si="13"/>
        <v>0</v>
      </c>
      <c r="I170" s="80"/>
      <c r="J170" s="80" t="s">
        <v>1045</v>
      </c>
      <c r="K170" s="80"/>
      <c r="L170" s="80"/>
      <c r="M170" s="80"/>
      <c r="N170" s="80"/>
      <c r="O170" s="80"/>
      <c r="P170" s="80"/>
      <c r="Q170" s="80"/>
      <c r="R170" s="80"/>
      <c r="S170" s="54" t="b">
        <f t="shared" si="14"/>
        <v>0</v>
      </c>
      <c r="T170" s="66" t="str">
        <f t="shared" si="11"/>
        <v>8-62.</v>
      </c>
      <c r="U170" s="51" t="str">
        <f t="shared" si="11"/>
        <v>Water, Acute Bioassay-96 Hour, Freshwater, Vertebrate/Invertebrate [Vertebrate: Pimephales promelas or Cyprinella leedsi/Invertebrate: Ceriodaphnia dubia] (EPA 2000.0/2002.0)</v>
      </c>
    </row>
    <row r="171" spans="1:21" s="67" customFormat="1" ht="33" x14ac:dyDescent="0.3">
      <c r="A171" s="62">
        <v>177</v>
      </c>
      <c r="B171" s="36" t="s">
        <v>805</v>
      </c>
      <c r="C171" s="98" t="s">
        <v>201</v>
      </c>
      <c r="D171" s="99"/>
      <c r="E171" s="10" t="s">
        <v>124</v>
      </c>
      <c r="F171" s="68">
        <f>IFERROR(INDEX([1]!Rates[[Column1]:[Column71]],
MATCH('[1]SOW Units'!$B171,[1]!Rates[Pay Item],0),
MATCH(TEXT(#REF!,"0"),[1]!Rates[[#Headers],[Column1]:[Column71]],0)),0)</f>
        <v>0</v>
      </c>
      <c r="G171" s="69">
        <f t="shared" si="12"/>
        <v>0</v>
      </c>
      <c r="H171" s="6">
        <f t="shared" si="13"/>
        <v>0</v>
      </c>
      <c r="I171" s="80"/>
      <c r="J171" s="80" t="s">
        <v>1045</v>
      </c>
      <c r="K171" s="80"/>
      <c r="L171" s="80"/>
      <c r="M171" s="80"/>
      <c r="N171" s="80"/>
      <c r="O171" s="80"/>
      <c r="P171" s="80"/>
      <c r="Q171" s="80"/>
      <c r="R171" s="80"/>
      <c r="S171" s="54" t="b">
        <f t="shared" si="14"/>
        <v>0</v>
      </c>
      <c r="T171" s="66" t="str">
        <f t="shared" si="11"/>
        <v>8-63.</v>
      </c>
      <c r="U171" s="51" t="str">
        <f t="shared" si="11"/>
        <v>Water, Acute Bioassay-96 Hour, Estuarine + Marine, Vertebrate/Invertebrate [Vertebrate: Menidia beryllina, Meridia menidia or Menida peninsulae/Invertebrate: Mysidopsis bahia] (EPA 2006.0/2007.0)</v>
      </c>
    </row>
    <row r="172" spans="1:21" s="67" customFormat="1" x14ac:dyDescent="0.3">
      <c r="A172" s="62">
        <v>178</v>
      </c>
      <c r="B172" s="36" t="s">
        <v>806</v>
      </c>
      <c r="C172" s="98" t="s">
        <v>593</v>
      </c>
      <c r="D172" s="99"/>
      <c r="E172" s="10" t="s">
        <v>124</v>
      </c>
      <c r="F172" s="68">
        <f>IFERROR(INDEX([1]!Rates[[Column1]:[Column71]],
MATCH('[1]SOW Units'!$B172,[1]!Rates[Pay Item],0),
MATCH(TEXT(#REF!,"0"),[1]!Rates[[#Headers],[Column1]:[Column71]],0)),0)</f>
        <v>0</v>
      </c>
      <c r="G172" s="69">
        <f t="shared" si="12"/>
        <v>0</v>
      </c>
      <c r="H172" s="6">
        <f t="shared" si="13"/>
        <v>0</v>
      </c>
      <c r="I172" s="80"/>
      <c r="J172" s="80" t="s">
        <v>1045</v>
      </c>
      <c r="K172" s="80"/>
      <c r="L172" s="80"/>
      <c r="M172" s="80"/>
      <c r="N172" s="80"/>
      <c r="O172" s="80"/>
      <c r="P172" s="80"/>
      <c r="Q172" s="80"/>
      <c r="R172" s="80"/>
      <c r="S172" s="54" t="b">
        <f t="shared" si="14"/>
        <v>0</v>
      </c>
      <c r="T172" s="66" t="str">
        <f t="shared" si="11"/>
        <v>8-64.</v>
      </c>
      <c r="U172" s="51" t="str">
        <f t="shared" si="11"/>
        <v>Water, BTEX/MTBE + Naphthalene (EPA 8260)</v>
      </c>
    </row>
    <row r="173" spans="1:21" s="67" customFormat="1" x14ac:dyDescent="0.3">
      <c r="A173" s="62">
        <v>179</v>
      </c>
      <c r="B173" s="36" t="s">
        <v>807</v>
      </c>
      <c r="C173" s="98" t="s">
        <v>594</v>
      </c>
      <c r="D173" s="99"/>
      <c r="E173" s="10" t="s">
        <v>124</v>
      </c>
      <c r="F173" s="68">
        <f>IFERROR(INDEX([1]!Rates[[Column1]:[Column71]],
MATCH('[1]SOW Units'!$B173,[1]!Rates[Pay Item],0),
MATCH(TEXT(#REF!,"0"),[1]!Rates[[#Headers],[Column1]:[Column71]],0)),0)</f>
        <v>0</v>
      </c>
      <c r="G173" s="69">
        <f t="shared" si="12"/>
        <v>0</v>
      </c>
      <c r="H173" s="6">
        <f t="shared" si="13"/>
        <v>0</v>
      </c>
      <c r="I173" s="80"/>
      <c r="J173" s="80" t="s">
        <v>1045</v>
      </c>
      <c r="K173" s="80"/>
      <c r="L173" s="80"/>
      <c r="M173" s="80"/>
      <c r="N173" s="80"/>
      <c r="O173" s="80"/>
      <c r="P173" s="80"/>
      <c r="Q173" s="80"/>
      <c r="R173" s="80"/>
      <c r="S173" s="54" t="b">
        <f t="shared" si="14"/>
        <v>0</v>
      </c>
      <c r="T173" s="66" t="str">
        <f t="shared" si="11"/>
        <v>8-65.</v>
      </c>
      <c r="U173" s="51" t="str">
        <f t="shared" si="11"/>
        <v>Water, EDC [1,2-dichloroethane] (EPA Method 8021 or 8260)</v>
      </c>
    </row>
    <row r="174" spans="1:21" s="67" customFormat="1" x14ac:dyDescent="0.3">
      <c r="A174" s="62">
        <v>180</v>
      </c>
      <c r="B174" s="36" t="s">
        <v>808</v>
      </c>
      <c r="C174" s="98" t="s">
        <v>595</v>
      </c>
      <c r="D174" s="99"/>
      <c r="E174" s="10" t="s">
        <v>124</v>
      </c>
      <c r="F174" s="68">
        <f>IFERROR(INDEX([1]!Rates[[Column1]:[Column71]],
MATCH('[1]SOW Units'!$B174,[1]!Rates[Pay Item],0),
MATCH(TEXT(#REF!,"0"),[1]!Rates[[#Headers],[Column1]:[Column71]],0)),0)</f>
        <v>0</v>
      </c>
      <c r="G174" s="69">
        <f t="shared" si="12"/>
        <v>0</v>
      </c>
      <c r="H174" s="6">
        <f t="shared" si="13"/>
        <v>0</v>
      </c>
      <c r="I174" s="80"/>
      <c r="J174" s="80" t="s">
        <v>1045</v>
      </c>
      <c r="K174" s="80"/>
      <c r="L174" s="80"/>
      <c r="M174" s="80"/>
      <c r="N174" s="80"/>
      <c r="O174" s="80"/>
      <c r="P174" s="80"/>
      <c r="Q174" s="80"/>
      <c r="R174" s="80"/>
      <c r="S174" s="54" t="b">
        <f t="shared" si="14"/>
        <v>0</v>
      </c>
      <c r="T174" s="66" t="str">
        <f t="shared" si="11"/>
        <v>8-66.</v>
      </c>
      <c r="U174" s="51" t="str">
        <f t="shared" si="11"/>
        <v>Water, Methane (EPA SOP RSK-175)</v>
      </c>
    </row>
    <row r="175" spans="1:21" s="67" customFormat="1" ht="35.1" customHeight="1" x14ac:dyDescent="0.3">
      <c r="A175" s="62">
        <v>181</v>
      </c>
      <c r="B175" s="36" t="s">
        <v>809</v>
      </c>
      <c r="C175" s="98" t="s">
        <v>810</v>
      </c>
      <c r="D175" s="99"/>
      <c r="E175" s="10" t="s">
        <v>124</v>
      </c>
      <c r="F175" s="68">
        <f>IFERROR(INDEX([1]!Rates[[Column1]:[Column71]],
MATCH('[1]SOW Units'!$B175,[1]!Rates[Pay Item],0),
MATCH(TEXT(#REF!,"0"),[1]!Rates[[#Headers],[Column1]:[Column71]],0)),0)</f>
        <v>0</v>
      </c>
      <c r="G175" s="69">
        <f t="shared" si="12"/>
        <v>0</v>
      </c>
      <c r="H175" s="6">
        <f t="shared" si="13"/>
        <v>0</v>
      </c>
      <c r="I175" s="80"/>
      <c r="J175" s="80" t="s">
        <v>1045</v>
      </c>
      <c r="K175" s="80"/>
      <c r="L175" s="80"/>
      <c r="M175" s="80"/>
      <c r="N175" s="80"/>
      <c r="O175" s="80"/>
      <c r="P175" s="80"/>
      <c r="Q175" s="80"/>
      <c r="R175" s="80"/>
      <c r="S175" s="54" t="b">
        <f t="shared" si="14"/>
        <v>0</v>
      </c>
      <c r="T175" s="66" t="str">
        <f t="shared" si="11"/>
        <v>8-67.</v>
      </c>
      <c r="U175" s="51" t="str">
        <f t="shared" si="11"/>
        <v>Water, Cumene (Isopropyl benzene), 1,2,4-Trimethylbenzene and 1,3,5-Trimethylbenzene (EPA 8260)</v>
      </c>
    </row>
    <row r="176" spans="1:21" s="67" customFormat="1" hidden="1" x14ac:dyDescent="0.3">
      <c r="A176" s="62">
        <v>182</v>
      </c>
      <c r="B176" s="36" t="s">
        <v>811</v>
      </c>
      <c r="C176" s="98" t="s">
        <v>202</v>
      </c>
      <c r="D176" s="99"/>
      <c r="E176" s="10" t="s">
        <v>124</v>
      </c>
      <c r="F176" s="68">
        <f>IFERROR(INDEX([1]!Rates[[Column1]:[Column71]],
MATCH('[1]SOW Units'!$B176,[1]!Rates[Pay Item],0),
MATCH(TEXT(#REF!,"0"),[1]!Rates[[#Headers],[Column1]:[Column71]],0)),0)</f>
        <v>0</v>
      </c>
      <c r="G176" s="69">
        <f t="shared" si="12"/>
        <v>0</v>
      </c>
      <c r="H176" s="6">
        <f t="shared" si="13"/>
        <v>0</v>
      </c>
      <c r="I176" s="80"/>
      <c r="J176" s="80"/>
      <c r="K176" s="80"/>
      <c r="L176" s="80"/>
      <c r="M176" s="80"/>
      <c r="N176" s="80"/>
      <c r="O176" s="80"/>
      <c r="P176" s="80"/>
      <c r="Q176" s="80"/>
      <c r="R176" s="80"/>
      <c r="S176" s="54" t="b">
        <f t="shared" si="14"/>
        <v>0</v>
      </c>
      <c r="T176" s="66" t="str">
        <f t="shared" si="11"/>
        <v>8-68.</v>
      </c>
      <c r="U176" s="51" t="str">
        <f t="shared" si="11"/>
        <v>Air, Total Petroleum Hydrocarbons (EPA Method 18 or TO-3)</v>
      </c>
    </row>
    <row r="177" spans="1:21" s="67" customFormat="1" hidden="1" x14ac:dyDescent="0.3">
      <c r="A177" s="62">
        <v>183</v>
      </c>
      <c r="B177" s="36" t="s">
        <v>812</v>
      </c>
      <c r="C177" s="98" t="s">
        <v>203</v>
      </c>
      <c r="D177" s="99"/>
      <c r="E177" s="10" t="s">
        <v>124</v>
      </c>
      <c r="F177" s="68">
        <f>IFERROR(INDEX([1]!Rates[[Column1]:[Column71]],
MATCH('[1]SOW Units'!$B177,[1]!Rates[Pay Item],0),
MATCH(TEXT(#REF!,"0"),[1]!Rates[[#Headers],[Column1]:[Column71]],0)),0)</f>
        <v>0</v>
      </c>
      <c r="G177" s="69">
        <f t="shared" si="12"/>
        <v>0</v>
      </c>
      <c r="H177" s="6">
        <f t="shared" si="13"/>
        <v>0</v>
      </c>
      <c r="I177" s="80"/>
      <c r="J177" s="80"/>
      <c r="K177" s="80"/>
      <c r="L177" s="80"/>
      <c r="M177" s="80"/>
      <c r="N177" s="80"/>
      <c r="O177" s="80"/>
      <c r="P177" s="80"/>
      <c r="Q177" s="80"/>
      <c r="R177" s="80"/>
      <c r="S177" s="54" t="b">
        <f t="shared" si="14"/>
        <v>0</v>
      </c>
      <c r="T177" s="66" t="str">
        <f t="shared" si="11"/>
        <v>8-69.</v>
      </c>
      <c r="U177" s="51" t="str">
        <f t="shared" si="11"/>
        <v>Air, Volatile Organic Aromatics (EPA Method TO-15)</v>
      </c>
    </row>
    <row r="178" spans="1:21" s="67" customFormat="1" hidden="1" x14ac:dyDescent="0.3">
      <c r="A178" s="62">
        <v>184</v>
      </c>
      <c r="B178" s="36" t="s">
        <v>813</v>
      </c>
      <c r="C178" s="98" t="s">
        <v>204</v>
      </c>
      <c r="D178" s="99"/>
      <c r="E178" s="10" t="s">
        <v>124</v>
      </c>
      <c r="F178" s="68">
        <f>IFERROR(INDEX([1]!Rates[[Column1]:[Column71]],
MATCH('[1]SOW Units'!$B178,[1]!Rates[Pay Item],0),
MATCH(TEXT(#REF!,"0"),[1]!Rates[[#Headers],[Column1]:[Column71]],0)),0)</f>
        <v>0</v>
      </c>
      <c r="G178" s="69">
        <f t="shared" si="12"/>
        <v>0</v>
      </c>
      <c r="H178" s="6">
        <f t="shared" si="13"/>
        <v>0</v>
      </c>
      <c r="I178" s="80"/>
      <c r="J178" s="80"/>
      <c r="K178" s="80"/>
      <c r="L178" s="80"/>
      <c r="M178" s="80"/>
      <c r="N178" s="80"/>
      <c r="O178" s="80"/>
      <c r="P178" s="80"/>
      <c r="Q178" s="80"/>
      <c r="R178" s="80"/>
      <c r="S178" s="54" t="b">
        <f t="shared" si="14"/>
        <v>0</v>
      </c>
      <c r="T178" s="66" t="str">
        <f t="shared" si="11"/>
        <v>8-70.</v>
      </c>
      <c r="U178" s="51" t="str">
        <f t="shared" si="11"/>
        <v>Air, Polycyclic Aromatic Hydrocarbons (EPA Method TO-13)</v>
      </c>
    </row>
    <row r="179" spans="1:21" s="67" customFormat="1" hidden="1" x14ac:dyDescent="0.3">
      <c r="A179" s="62">
        <v>185</v>
      </c>
      <c r="B179" s="36" t="s">
        <v>814</v>
      </c>
      <c r="C179" s="98" t="s">
        <v>205</v>
      </c>
      <c r="D179" s="99"/>
      <c r="E179" s="10" t="s">
        <v>124</v>
      </c>
      <c r="F179" s="68">
        <f>IFERROR(INDEX([1]!Rates[[Column1]:[Column71]],
MATCH('[1]SOW Units'!$B179,[1]!Rates[Pay Item],0),
MATCH(TEXT(#REF!,"0"),[1]!Rates[[#Headers],[Column1]:[Column71]],0)),0)</f>
        <v>0</v>
      </c>
      <c r="G179" s="69">
        <f t="shared" si="12"/>
        <v>0</v>
      </c>
      <c r="H179" s="6">
        <f t="shared" si="13"/>
        <v>0</v>
      </c>
      <c r="I179" s="80"/>
      <c r="J179" s="80"/>
      <c r="K179" s="80"/>
      <c r="L179" s="80"/>
      <c r="M179" s="80"/>
      <c r="N179" s="80"/>
      <c r="O179" s="80"/>
      <c r="P179" s="80"/>
      <c r="Q179" s="80"/>
      <c r="R179" s="80"/>
      <c r="S179" s="54" t="b">
        <f t="shared" si="14"/>
        <v>0</v>
      </c>
      <c r="T179" s="66" t="str">
        <f t="shared" si="11"/>
        <v>8-71.</v>
      </c>
      <c r="U179" s="51" t="str">
        <f t="shared" si="11"/>
        <v>Air, Volatile Organic Compounds (EPA Method TO-17)</v>
      </c>
    </row>
    <row r="180" spans="1:21" s="67" customFormat="1" ht="49.5" hidden="1" x14ac:dyDescent="0.3">
      <c r="A180" s="62">
        <v>186</v>
      </c>
      <c r="B180" s="36" t="s">
        <v>815</v>
      </c>
      <c r="C180" s="98" t="s">
        <v>816</v>
      </c>
      <c r="D180" s="99"/>
      <c r="E180" s="10" t="s">
        <v>570</v>
      </c>
      <c r="F180" s="68">
        <f>IFERROR(INDEX([1]!Rates[[Column1]:[Column71]],
MATCH('[1]SOW Units'!$B180,[1]!Rates[Pay Item],0),
MATCH(TEXT(#REF!,"0"),[1]!Rates[[#Headers],[Column1]:[Column71]],0)),0)</f>
        <v>0</v>
      </c>
      <c r="G180" s="69">
        <f t="shared" si="12"/>
        <v>0</v>
      </c>
      <c r="H180" s="6">
        <f t="shared" si="13"/>
        <v>0</v>
      </c>
      <c r="I180" s="80"/>
      <c r="J180" s="80"/>
      <c r="K180" s="80"/>
      <c r="L180" s="80"/>
      <c r="M180" s="80"/>
      <c r="N180" s="80"/>
      <c r="O180" s="80"/>
      <c r="P180" s="80"/>
      <c r="Q180" s="80"/>
      <c r="R180" s="80"/>
      <c r="S180" s="54" t="b">
        <f t="shared" si="14"/>
        <v>0</v>
      </c>
      <c r="T180" s="66" t="str">
        <f t="shared" si="11"/>
        <v>8-72.</v>
      </c>
      <c r="U180" s="51" t="str">
        <f t="shared" si="11"/>
        <v xml:space="preserve">Additional Laboratory charge for 7 Day Turnaround. This is an additional charge (percentage) above the normal rate for expedited turnaround by the laboratory for an analysis. For Example: entering 0.05 is a 5% surcharge for 7 Day Turnaround above the rate for normal turnaround. </v>
      </c>
    </row>
    <row r="181" spans="1:21" s="67" customFormat="1" ht="49.5" hidden="1" x14ac:dyDescent="0.3">
      <c r="A181" s="62">
        <v>187</v>
      </c>
      <c r="B181" s="36" t="s">
        <v>817</v>
      </c>
      <c r="C181" s="98" t="s">
        <v>818</v>
      </c>
      <c r="D181" s="99"/>
      <c r="E181" s="10" t="s">
        <v>570</v>
      </c>
      <c r="F181" s="68">
        <f>IFERROR(INDEX([1]!Rates[[Column1]:[Column71]],
MATCH('[1]SOW Units'!$B181,[1]!Rates[Pay Item],0),
MATCH(TEXT(#REF!,"0"),[1]!Rates[[#Headers],[Column1]:[Column71]],0)),0)</f>
        <v>0</v>
      </c>
      <c r="G181" s="69">
        <f t="shared" si="12"/>
        <v>0</v>
      </c>
      <c r="H181" s="6">
        <f t="shared" si="13"/>
        <v>0</v>
      </c>
      <c r="I181" s="80"/>
      <c r="J181" s="80"/>
      <c r="K181" s="80"/>
      <c r="L181" s="80"/>
      <c r="M181" s="80"/>
      <c r="N181" s="80"/>
      <c r="O181" s="80"/>
      <c r="P181" s="80"/>
      <c r="Q181" s="80"/>
      <c r="R181" s="80"/>
      <c r="S181" s="54" t="b">
        <f t="shared" si="14"/>
        <v>0</v>
      </c>
      <c r="T181" s="66" t="str">
        <f t="shared" si="11"/>
        <v>8-73.</v>
      </c>
      <c r="U181" s="51" t="str">
        <f t="shared" si="11"/>
        <v xml:space="preserve">Additional Laboratory charge for 3 Day Turnaround. This is an additional charge (percentage) above the normal rate for expedited turnaround by the laboratory for an analysis. For Example: entering 0.50 is a 50% surcharge for 3 Day Turnaround above the rate for normal turnaround. </v>
      </c>
    </row>
    <row r="182" spans="1:21" s="67" customFormat="1" ht="49.5" hidden="1" x14ac:dyDescent="0.3">
      <c r="A182" s="62">
        <v>188</v>
      </c>
      <c r="B182" s="36" t="s">
        <v>819</v>
      </c>
      <c r="C182" s="98" t="s">
        <v>820</v>
      </c>
      <c r="D182" s="99"/>
      <c r="E182" s="10" t="s">
        <v>570</v>
      </c>
      <c r="F182" s="68">
        <f>IFERROR(INDEX([1]!Rates[[Column1]:[Column71]],
MATCH('[1]SOW Units'!$B182,[1]!Rates[Pay Item],0),
MATCH(TEXT(#REF!,"0"),[1]!Rates[[#Headers],[Column1]:[Column71]],0)),0)</f>
        <v>0</v>
      </c>
      <c r="G182" s="69">
        <f t="shared" si="12"/>
        <v>0</v>
      </c>
      <c r="H182" s="6">
        <f t="shared" si="13"/>
        <v>0</v>
      </c>
      <c r="I182" s="80"/>
      <c r="J182" s="80"/>
      <c r="K182" s="80"/>
      <c r="L182" s="80"/>
      <c r="M182" s="80"/>
      <c r="N182" s="80"/>
      <c r="O182" s="80"/>
      <c r="P182" s="80"/>
      <c r="Q182" s="80"/>
      <c r="R182" s="80"/>
      <c r="S182" s="54" t="b">
        <f t="shared" si="14"/>
        <v>0</v>
      </c>
      <c r="T182" s="66" t="str">
        <f t="shared" si="11"/>
        <v>8-74.</v>
      </c>
      <c r="U182" s="51" t="str">
        <f t="shared" si="11"/>
        <v xml:space="preserve">Additional Laboratory charge for 1 Day Turnaround. This is an additional charge (percentage) above the normal rate for expedited turnaround by the laboratory for an analysis. For Example: entering 1.00 is a 100% surcharge for 1 Day Turnaround above the rate for normal turnaround. </v>
      </c>
    </row>
    <row r="183" spans="1:21" s="67" customFormat="1" hidden="1" x14ac:dyDescent="0.3">
      <c r="A183" s="62">
        <v>189</v>
      </c>
      <c r="B183" s="75" t="s">
        <v>133</v>
      </c>
      <c r="C183" s="96" t="s">
        <v>207</v>
      </c>
      <c r="D183" s="97"/>
      <c r="E183" s="76"/>
      <c r="F183" s="77"/>
      <c r="G183" s="78"/>
      <c r="H183" s="8"/>
      <c r="I183" s="79"/>
      <c r="J183" s="79"/>
      <c r="K183" s="79"/>
      <c r="L183" s="79"/>
      <c r="M183" s="79"/>
      <c r="N183" s="79"/>
      <c r="O183" s="79"/>
      <c r="P183" s="79"/>
      <c r="Q183" s="79"/>
      <c r="R183" s="79"/>
      <c r="S183" s="54" t="b">
        <f t="shared" si="14"/>
        <v>0</v>
      </c>
      <c r="T183" s="66"/>
      <c r="U183" s="51" t="str">
        <f t="shared" si="11"/>
        <v>SOIL SOURCE REMOVAL RELATED</v>
      </c>
    </row>
    <row r="184" spans="1:21" s="67" customFormat="1" hidden="1" x14ac:dyDescent="0.3">
      <c r="A184" s="62">
        <v>190</v>
      </c>
      <c r="B184" s="36" t="s">
        <v>821</v>
      </c>
      <c r="C184" s="98" t="s">
        <v>596</v>
      </c>
      <c r="D184" s="99"/>
      <c r="E184" s="10" t="s">
        <v>597</v>
      </c>
      <c r="F184" s="68">
        <f>IFERROR(INDEX([1]!Rates[[Column1]:[Column71]],
MATCH('[1]SOW Units'!$B184,[1]!Rates[Pay Item],0),
MATCH(TEXT(#REF!,"0"),[1]!Rates[[#Headers],[Column1]:[Column71]],0)),0)</f>
        <v>0</v>
      </c>
      <c r="G184" s="69">
        <f t="shared" si="12"/>
        <v>0</v>
      </c>
      <c r="H184" s="6">
        <f t="shared" si="13"/>
        <v>0</v>
      </c>
      <c r="I184" s="80"/>
      <c r="J184" s="80"/>
      <c r="K184" s="80"/>
      <c r="L184" s="80"/>
      <c r="M184" s="80"/>
      <c r="N184" s="80"/>
      <c r="O184" s="80"/>
      <c r="P184" s="80"/>
      <c r="Q184" s="80"/>
      <c r="R184" s="80"/>
      <c r="S184" s="54" t="b">
        <f t="shared" si="14"/>
        <v>0</v>
      </c>
      <c r="T184" s="66" t="str">
        <f t="shared" si="11"/>
        <v>9-1.a.</v>
      </c>
      <c r="U184" s="51" t="str">
        <f t="shared" si="11"/>
        <v>Sheet Piling Installation for ≤  20 feet deep Excavation</v>
      </c>
    </row>
    <row r="185" spans="1:21" s="67" customFormat="1" hidden="1" x14ac:dyDescent="0.3">
      <c r="A185" s="62">
        <v>191</v>
      </c>
      <c r="B185" s="36" t="s">
        <v>822</v>
      </c>
      <c r="C185" s="98" t="s">
        <v>598</v>
      </c>
      <c r="D185" s="99"/>
      <c r="E185" s="10" t="s">
        <v>209</v>
      </c>
      <c r="F185" s="68">
        <f>IFERROR(INDEX([1]!Rates[[Column1]:[Column71]],
MATCH('[1]SOW Units'!$B185,[1]!Rates[Pay Item],0),
MATCH(TEXT(#REF!,"0"),[1]!Rates[[#Headers],[Column1]:[Column71]],0)),0)</f>
        <v>0</v>
      </c>
      <c r="G185" s="69">
        <f t="shared" si="12"/>
        <v>0</v>
      </c>
      <c r="H185" s="6">
        <f t="shared" si="13"/>
        <v>0</v>
      </c>
      <c r="I185" s="80"/>
      <c r="J185" s="80"/>
      <c r="K185" s="80"/>
      <c r="L185" s="80"/>
      <c r="M185" s="80"/>
      <c r="N185" s="80"/>
      <c r="O185" s="80"/>
      <c r="P185" s="80"/>
      <c r="Q185" s="80"/>
      <c r="R185" s="80"/>
      <c r="S185" s="54" t="b">
        <f t="shared" si="14"/>
        <v>0</v>
      </c>
      <c r="T185" s="66" t="str">
        <f t="shared" si="11"/>
        <v>9-1.b.</v>
      </c>
      <c r="U185" s="51" t="str">
        <f t="shared" si="11"/>
        <v>Sheet Piling Rental for ≤  20 feet deep Excavation</v>
      </c>
    </row>
    <row r="186" spans="1:21" s="67" customFormat="1" ht="33" hidden="1" x14ac:dyDescent="0.3">
      <c r="A186" s="62">
        <v>192</v>
      </c>
      <c r="B186" s="36" t="s">
        <v>823</v>
      </c>
      <c r="C186" s="98" t="s">
        <v>824</v>
      </c>
      <c r="D186" s="99"/>
      <c r="E186" s="10" t="s">
        <v>211</v>
      </c>
      <c r="F186" s="68">
        <f>IFERROR(INDEX([1]!Rates[[Column1]:[Column71]],
MATCH('[1]SOW Units'!$B186,[1]!Rates[Pay Item],0),
MATCH(TEXT(#REF!,"0"),[1]!Rates[[#Headers],[Column1]:[Column71]],0)),0)</f>
        <v>0</v>
      </c>
      <c r="G186" s="69">
        <f t="shared" si="12"/>
        <v>0</v>
      </c>
      <c r="H186" s="6">
        <f t="shared" si="13"/>
        <v>0</v>
      </c>
      <c r="I186" s="80"/>
      <c r="J186" s="80"/>
      <c r="K186" s="80"/>
      <c r="L186" s="80"/>
      <c r="M186" s="80"/>
      <c r="N186" s="80"/>
      <c r="O186" s="80"/>
      <c r="P186" s="80"/>
      <c r="Q186" s="80"/>
      <c r="R186" s="80"/>
      <c r="S186" s="54" t="b">
        <f t="shared" si="14"/>
        <v>0</v>
      </c>
      <c r="T186" s="66" t="str">
        <f t="shared" si="11"/>
        <v>9-1.c.</v>
      </c>
      <c r="U186" s="51" t="str">
        <f t="shared" si="11"/>
        <v xml:space="preserve">Sheet Piling Rental for ≤  20 feet deep Excavation </v>
      </c>
    </row>
    <row r="187" spans="1:21" s="67" customFormat="1" ht="33" hidden="1" x14ac:dyDescent="0.3">
      <c r="A187" s="62">
        <v>193</v>
      </c>
      <c r="B187" s="36" t="s">
        <v>825</v>
      </c>
      <c r="C187" s="98" t="s">
        <v>824</v>
      </c>
      <c r="D187" s="99"/>
      <c r="E187" s="10" t="s">
        <v>213</v>
      </c>
      <c r="F187" s="68">
        <f>IFERROR(INDEX([1]!Rates[[Column1]:[Column71]],
MATCH('[1]SOW Units'!$B187,[1]!Rates[Pay Item],0),
MATCH(TEXT(#REF!,"0"),[1]!Rates[[#Headers],[Column1]:[Column71]],0)),0)</f>
        <v>0</v>
      </c>
      <c r="G187" s="69">
        <f t="shared" si="12"/>
        <v>0</v>
      </c>
      <c r="H187" s="6">
        <f t="shared" si="13"/>
        <v>0</v>
      </c>
      <c r="I187" s="80"/>
      <c r="J187" s="80"/>
      <c r="K187" s="80"/>
      <c r="L187" s="80"/>
      <c r="M187" s="80"/>
      <c r="N187" s="80"/>
      <c r="O187" s="80"/>
      <c r="P187" s="80"/>
      <c r="Q187" s="80"/>
      <c r="R187" s="80"/>
      <c r="S187" s="54" t="b">
        <f t="shared" si="14"/>
        <v>0</v>
      </c>
      <c r="T187" s="66" t="str">
        <f t="shared" si="11"/>
        <v>9-1.d.</v>
      </c>
      <c r="U187" s="51" t="str">
        <f t="shared" si="11"/>
        <v xml:space="preserve">Sheet Piling Rental for ≤  20 feet deep Excavation </v>
      </c>
    </row>
    <row r="188" spans="1:21" s="67" customFormat="1" hidden="1" x14ac:dyDescent="0.3">
      <c r="A188" s="62">
        <v>194</v>
      </c>
      <c r="B188" s="36" t="s">
        <v>826</v>
      </c>
      <c r="C188" s="98" t="s">
        <v>599</v>
      </c>
      <c r="D188" s="99"/>
      <c r="E188" s="10" t="s">
        <v>597</v>
      </c>
      <c r="F188" s="68">
        <f>IFERROR(INDEX([1]!Rates[[Column1]:[Column71]],
MATCH('[1]SOW Units'!$B188,[1]!Rates[Pay Item],0),
MATCH(TEXT(#REF!,"0"),[1]!Rates[[#Headers],[Column1]:[Column71]],0)),0)</f>
        <v>0</v>
      </c>
      <c r="G188" s="69">
        <f t="shared" si="12"/>
        <v>0</v>
      </c>
      <c r="H188" s="6">
        <f t="shared" si="13"/>
        <v>0</v>
      </c>
      <c r="I188" s="80"/>
      <c r="J188" s="80"/>
      <c r="K188" s="80"/>
      <c r="L188" s="80"/>
      <c r="M188" s="80"/>
      <c r="N188" s="80"/>
      <c r="O188" s="80"/>
      <c r="P188" s="80"/>
      <c r="Q188" s="80"/>
      <c r="R188" s="80"/>
      <c r="S188" s="54" t="b">
        <f t="shared" si="14"/>
        <v>0</v>
      </c>
      <c r="T188" s="66" t="str">
        <f t="shared" si="11"/>
        <v>9-2.a.</v>
      </c>
      <c r="U188" s="51" t="str">
        <f t="shared" si="11"/>
        <v>Sheet Piling Installation for &gt; 20 feet deep Excavation</v>
      </c>
    </row>
    <row r="189" spans="1:21" s="67" customFormat="1" hidden="1" x14ac:dyDescent="0.3">
      <c r="A189" s="62">
        <v>195</v>
      </c>
      <c r="B189" s="36" t="s">
        <v>827</v>
      </c>
      <c r="C189" s="98" t="s">
        <v>600</v>
      </c>
      <c r="D189" s="99"/>
      <c r="E189" s="10" t="s">
        <v>209</v>
      </c>
      <c r="F189" s="68">
        <f>IFERROR(INDEX([1]!Rates[[Column1]:[Column71]],
MATCH('[1]SOW Units'!$B189,[1]!Rates[Pay Item],0),
MATCH(TEXT(#REF!,"0"),[1]!Rates[[#Headers],[Column1]:[Column71]],0)),0)</f>
        <v>0</v>
      </c>
      <c r="G189" s="69">
        <f t="shared" si="12"/>
        <v>0</v>
      </c>
      <c r="H189" s="6">
        <f t="shared" si="13"/>
        <v>0</v>
      </c>
      <c r="I189" s="80"/>
      <c r="J189" s="80"/>
      <c r="K189" s="80"/>
      <c r="L189" s="80"/>
      <c r="M189" s="80"/>
      <c r="N189" s="80"/>
      <c r="O189" s="80"/>
      <c r="P189" s="80"/>
      <c r="Q189" s="80"/>
      <c r="R189" s="80"/>
      <c r="S189" s="54" t="b">
        <f t="shared" si="14"/>
        <v>0</v>
      </c>
      <c r="T189" s="66" t="str">
        <f t="shared" si="11"/>
        <v>9-2.b.</v>
      </c>
      <c r="U189" s="51" t="str">
        <f t="shared" si="11"/>
        <v>Sheet Piling Rental for &gt;  20 feet deep Excavation</v>
      </c>
    </row>
    <row r="190" spans="1:21" s="67" customFormat="1" ht="33" hidden="1" x14ac:dyDescent="0.3">
      <c r="A190" s="62">
        <v>196</v>
      </c>
      <c r="B190" s="36" t="s">
        <v>828</v>
      </c>
      <c r="C190" s="98" t="s">
        <v>600</v>
      </c>
      <c r="D190" s="99"/>
      <c r="E190" s="10" t="s">
        <v>211</v>
      </c>
      <c r="F190" s="68">
        <f>IFERROR(INDEX([1]!Rates[[Column1]:[Column71]],
MATCH('[1]SOW Units'!$B190,[1]!Rates[Pay Item],0),
MATCH(TEXT(#REF!,"0"),[1]!Rates[[#Headers],[Column1]:[Column71]],0)),0)</f>
        <v>0</v>
      </c>
      <c r="G190" s="69">
        <f t="shared" si="12"/>
        <v>0</v>
      </c>
      <c r="H190" s="6">
        <f t="shared" si="13"/>
        <v>0</v>
      </c>
      <c r="I190" s="80"/>
      <c r="J190" s="80"/>
      <c r="K190" s="80"/>
      <c r="L190" s="80"/>
      <c r="M190" s="80"/>
      <c r="N190" s="80"/>
      <c r="O190" s="80"/>
      <c r="P190" s="80"/>
      <c r="Q190" s="80"/>
      <c r="R190" s="80"/>
      <c r="S190" s="54" t="b">
        <f t="shared" si="14"/>
        <v>0</v>
      </c>
      <c r="T190" s="66" t="str">
        <f t="shared" si="11"/>
        <v>9-2.c.</v>
      </c>
      <c r="U190" s="51" t="str">
        <f t="shared" si="11"/>
        <v>Sheet Piling Rental for &gt;  20 feet deep Excavation</v>
      </c>
    </row>
    <row r="191" spans="1:21" s="67" customFormat="1" ht="33" hidden="1" x14ac:dyDescent="0.3">
      <c r="A191" s="62">
        <v>197</v>
      </c>
      <c r="B191" s="36" t="s">
        <v>829</v>
      </c>
      <c r="C191" s="98" t="s">
        <v>600</v>
      </c>
      <c r="D191" s="99"/>
      <c r="E191" s="10" t="s">
        <v>213</v>
      </c>
      <c r="F191" s="68">
        <f>IFERROR(INDEX([1]!Rates[[Column1]:[Column71]],
MATCH('[1]SOW Units'!$B191,[1]!Rates[Pay Item],0),
MATCH(TEXT(#REF!,"0"),[1]!Rates[[#Headers],[Column1]:[Column71]],0)),0)</f>
        <v>0</v>
      </c>
      <c r="G191" s="69">
        <f t="shared" si="12"/>
        <v>0</v>
      </c>
      <c r="H191" s="6">
        <f t="shared" si="13"/>
        <v>0</v>
      </c>
      <c r="I191" s="80"/>
      <c r="J191" s="80"/>
      <c r="K191" s="80"/>
      <c r="L191" s="80"/>
      <c r="M191" s="80"/>
      <c r="N191" s="80"/>
      <c r="O191" s="80"/>
      <c r="P191" s="80"/>
      <c r="Q191" s="80"/>
      <c r="R191" s="80"/>
      <c r="S191" s="54" t="b">
        <f t="shared" si="14"/>
        <v>0</v>
      </c>
      <c r="T191" s="66" t="str">
        <f t="shared" si="11"/>
        <v>9-2.d.</v>
      </c>
      <c r="U191" s="51" t="str">
        <f t="shared" si="11"/>
        <v>Sheet Piling Rental for &gt;  20 feet deep Excavation</v>
      </c>
    </row>
    <row r="192" spans="1:21" s="67" customFormat="1" hidden="1" x14ac:dyDescent="0.3">
      <c r="A192" s="62">
        <v>198</v>
      </c>
      <c r="B192" s="36" t="s">
        <v>136</v>
      </c>
      <c r="C192" s="98" t="s">
        <v>215</v>
      </c>
      <c r="D192" s="99"/>
      <c r="E192" s="10" t="s">
        <v>216</v>
      </c>
      <c r="F192" s="68">
        <f>IFERROR(INDEX([1]!Rates[[Column1]:[Column71]],
MATCH('[1]SOW Units'!$B192,[1]!Rates[Pay Item],0),
MATCH(TEXT(#REF!,"0"),[1]!Rates[[#Headers],[Column1]:[Column71]],0)),0)</f>
        <v>0</v>
      </c>
      <c r="G192" s="69">
        <f t="shared" si="12"/>
        <v>0</v>
      </c>
      <c r="H192" s="6">
        <f t="shared" si="13"/>
        <v>0</v>
      </c>
      <c r="I192" s="80"/>
      <c r="J192" s="80"/>
      <c r="K192" s="80"/>
      <c r="L192" s="80"/>
      <c r="M192" s="80"/>
      <c r="N192" s="80"/>
      <c r="O192" s="80"/>
      <c r="P192" s="80"/>
      <c r="Q192" s="80"/>
      <c r="R192" s="80"/>
      <c r="S192" s="54" t="b">
        <f t="shared" si="14"/>
        <v>0</v>
      </c>
      <c r="T192" s="66" t="str">
        <f t="shared" si="11"/>
        <v>9-3.</v>
      </c>
      <c r="U192" s="51" t="str">
        <f t="shared" si="11"/>
        <v xml:space="preserve">Conventional Soil Excavation and Loading ≤ 300 cubic yards </v>
      </c>
    </row>
    <row r="193" spans="1:21" s="67" customFormat="1" hidden="1" x14ac:dyDescent="0.3">
      <c r="A193" s="62">
        <v>199</v>
      </c>
      <c r="B193" s="36" t="s">
        <v>138</v>
      </c>
      <c r="C193" s="98" t="s">
        <v>217</v>
      </c>
      <c r="D193" s="99"/>
      <c r="E193" s="10" t="s">
        <v>216</v>
      </c>
      <c r="F193" s="68">
        <f>IFERROR(INDEX([1]!Rates[[Column1]:[Column71]],
MATCH('[1]SOW Units'!$B193,[1]!Rates[Pay Item],0),
MATCH(TEXT(#REF!,"0"),[1]!Rates[[#Headers],[Column1]:[Column71]],0)),0)</f>
        <v>0</v>
      </c>
      <c r="G193" s="69">
        <f t="shared" si="12"/>
        <v>0</v>
      </c>
      <c r="H193" s="6">
        <f t="shared" si="13"/>
        <v>0</v>
      </c>
      <c r="I193" s="80"/>
      <c r="J193" s="80"/>
      <c r="K193" s="80"/>
      <c r="L193" s="80"/>
      <c r="M193" s="80"/>
      <c r="N193" s="80"/>
      <c r="O193" s="80"/>
      <c r="P193" s="80"/>
      <c r="Q193" s="80"/>
      <c r="R193" s="80"/>
      <c r="S193" s="54" t="b">
        <f t="shared" si="14"/>
        <v>0</v>
      </c>
      <c r="T193" s="66" t="str">
        <f t="shared" si="11"/>
        <v>9-4.</v>
      </c>
      <c r="U193" s="51" t="str">
        <f t="shared" si="11"/>
        <v>Conventional Soil Excavation and Loading &gt; 300 cubic yards</v>
      </c>
    </row>
    <row r="194" spans="1:21" s="67" customFormat="1" hidden="1" x14ac:dyDescent="0.3">
      <c r="A194" s="62">
        <v>200</v>
      </c>
      <c r="B194" s="36" t="s">
        <v>140</v>
      </c>
      <c r="C194" s="98" t="s">
        <v>218</v>
      </c>
      <c r="D194" s="99"/>
      <c r="E194" s="10" t="s">
        <v>216</v>
      </c>
      <c r="F194" s="68">
        <f>IFERROR(INDEX([1]!Rates[[Column1]:[Column71]],
MATCH('[1]SOW Units'!$B194,[1]!Rates[Pay Item],0),
MATCH(TEXT(#REF!,"0"),[1]!Rates[[#Headers],[Column1]:[Column71]],0)),0)</f>
        <v>0</v>
      </c>
      <c r="G194" s="69">
        <f t="shared" si="12"/>
        <v>0</v>
      </c>
      <c r="H194" s="6">
        <f t="shared" si="13"/>
        <v>0</v>
      </c>
      <c r="I194" s="80"/>
      <c r="J194" s="80"/>
      <c r="K194" s="80"/>
      <c r="L194" s="80"/>
      <c r="M194" s="80"/>
      <c r="N194" s="80"/>
      <c r="O194" s="80"/>
      <c r="P194" s="80"/>
      <c r="Q194" s="80"/>
      <c r="R194" s="80"/>
      <c r="S194" s="54" t="b">
        <f t="shared" si="14"/>
        <v>0</v>
      </c>
      <c r="T194" s="66" t="str">
        <f t="shared" si="11"/>
        <v>9-5.</v>
      </c>
      <c r="U194" s="51" t="str">
        <f t="shared" si="11"/>
        <v>LDA Excavation and Loading Without Casing ≤ 300 cubic yards</v>
      </c>
    </row>
    <row r="195" spans="1:21" s="67" customFormat="1" hidden="1" x14ac:dyDescent="0.3">
      <c r="A195" s="62">
        <v>201</v>
      </c>
      <c r="B195" s="36" t="s">
        <v>142</v>
      </c>
      <c r="C195" s="98" t="s">
        <v>219</v>
      </c>
      <c r="D195" s="99"/>
      <c r="E195" s="10" t="s">
        <v>216</v>
      </c>
      <c r="F195" s="68">
        <f>IFERROR(INDEX([1]!Rates[[Column1]:[Column71]],
MATCH('[1]SOW Units'!$B195,[1]!Rates[Pay Item],0),
MATCH(TEXT(#REF!,"0"),[1]!Rates[[#Headers],[Column1]:[Column71]],0)),0)</f>
        <v>0</v>
      </c>
      <c r="G195" s="69">
        <f t="shared" si="12"/>
        <v>0</v>
      </c>
      <c r="H195" s="6">
        <f t="shared" si="13"/>
        <v>0</v>
      </c>
      <c r="I195" s="80"/>
      <c r="J195" s="80"/>
      <c r="K195" s="80"/>
      <c r="L195" s="80"/>
      <c r="M195" s="80"/>
      <c r="N195" s="80"/>
      <c r="O195" s="80"/>
      <c r="P195" s="80"/>
      <c r="Q195" s="80"/>
      <c r="R195" s="80"/>
      <c r="S195" s="54" t="b">
        <f t="shared" si="14"/>
        <v>0</v>
      </c>
      <c r="T195" s="66" t="str">
        <f t="shared" si="11"/>
        <v>9-6.</v>
      </c>
      <c r="U195" s="51" t="str">
        <f t="shared" si="11"/>
        <v>LDA Excavation and Loading Without Casing &gt; 300 cubic yards</v>
      </c>
    </row>
    <row r="196" spans="1:21" s="67" customFormat="1" hidden="1" x14ac:dyDescent="0.3">
      <c r="A196" s="62">
        <v>202</v>
      </c>
      <c r="B196" s="36" t="s">
        <v>830</v>
      </c>
      <c r="C196" s="98" t="s">
        <v>220</v>
      </c>
      <c r="D196" s="99"/>
      <c r="E196" s="10" t="s">
        <v>216</v>
      </c>
      <c r="F196" s="68">
        <f>IFERROR(INDEX([1]!Rates[[Column1]:[Column71]],
MATCH('[1]SOW Units'!$B196,[1]!Rates[Pay Item],0),
MATCH(TEXT(#REF!,"0"),[1]!Rates[[#Headers],[Column1]:[Column71]],0)),0)</f>
        <v>0</v>
      </c>
      <c r="G196" s="69">
        <f t="shared" si="12"/>
        <v>0</v>
      </c>
      <c r="H196" s="6">
        <f t="shared" si="13"/>
        <v>0</v>
      </c>
      <c r="I196" s="80"/>
      <c r="J196" s="80"/>
      <c r="K196" s="80"/>
      <c r="L196" s="80"/>
      <c r="M196" s="80"/>
      <c r="N196" s="80"/>
      <c r="O196" s="80"/>
      <c r="P196" s="80"/>
      <c r="Q196" s="80"/>
      <c r="R196" s="80"/>
      <c r="S196" s="54" t="b">
        <f t="shared" si="14"/>
        <v>0</v>
      </c>
      <c r="T196" s="66" t="str">
        <f t="shared" si="11"/>
        <v>9-7.a</v>
      </c>
      <c r="U196" s="51" t="str">
        <f t="shared" si="11"/>
        <v>LDA Excavation and Loading With Surface Casing ≤ 300 cubic yards</v>
      </c>
    </row>
    <row r="197" spans="1:21" s="67" customFormat="1" hidden="1" x14ac:dyDescent="0.3">
      <c r="A197" s="62">
        <v>203</v>
      </c>
      <c r="B197" s="36" t="s">
        <v>831</v>
      </c>
      <c r="C197" s="98" t="s">
        <v>832</v>
      </c>
      <c r="D197" s="99"/>
      <c r="E197" s="10" t="s">
        <v>216</v>
      </c>
      <c r="F197" s="68">
        <f>IFERROR(INDEX([1]!Rates[[Column1]:[Column71]],
MATCH('[1]SOW Units'!$B197,[1]!Rates[Pay Item],0),
MATCH(TEXT(#REF!,"0"),[1]!Rates[[#Headers],[Column1]:[Column71]],0)),0)</f>
        <v>0</v>
      </c>
      <c r="G197" s="69">
        <f t="shared" si="12"/>
        <v>0</v>
      </c>
      <c r="H197" s="6">
        <f t="shared" si="13"/>
        <v>0</v>
      </c>
      <c r="I197" s="80"/>
      <c r="J197" s="80"/>
      <c r="K197" s="80"/>
      <c r="L197" s="80"/>
      <c r="M197" s="80"/>
      <c r="N197" s="80"/>
      <c r="O197" s="80"/>
      <c r="P197" s="80"/>
      <c r="Q197" s="80"/>
      <c r="R197" s="80"/>
      <c r="S197" s="54" t="b">
        <f t="shared" si="14"/>
        <v>0</v>
      </c>
      <c r="T197" s="66" t="str">
        <f t="shared" si="11"/>
        <v>9-7.b.</v>
      </c>
      <c r="U197" s="51" t="str">
        <f t="shared" si="11"/>
        <v>LDA Excavation and Loading With Driven Casing ≤ 300 cubic yards</v>
      </c>
    </row>
    <row r="198" spans="1:21" s="67" customFormat="1" hidden="1" x14ac:dyDescent="0.3">
      <c r="A198" s="62">
        <v>204</v>
      </c>
      <c r="B198" s="36" t="s">
        <v>588</v>
      </c>
      <c r="C198" s="98" t="s">
        <v>221</v>
      </c>
      <c r="D198" s="99"/>
      <c r="E198" s="10" t="s">
        <v>216</v>
      </c>
      <c r="F198" s="68">
        <f>IFERROR(INDEX([1]!Rates[[Column1]:[Column71]],
MATCH('[1]SOW Units'!$B198,[1]!Rates[Pay Item],0),
MATCH(TEXT(#REF!,"0"),[1]!Rates[[#Headers],[Column1]:[Column71]],0)),0)</f>
        <v>0</v>
      </c>
      <c r="G198" s="69">
        <f t="shared" si="12"/>
        <v>0</v>
      </c>
      <c r="H198" s="6">
        <f t="shared" si="13"/>
        <v>0</v>
      </c>
      <c r="I198" s="80"/>
      <c r="J198" s="80"/>
      <c r="K198" s="80"/>
      <c r="L198" s="80"/>
      <c r="M198" s="80"/>
      <c r="N198" s="80"/>
      <c r="O198" s="80"/>
      <c r="P198" s="80"/>
      <c r="Q198" s="80"/>
      <c r="R198" s="80"/>
      <c r="S198" s="54" t="b">
        <f t="shared" si="14"/>
        <v>0</v>
      </c>
      <c r="T198" s="66" t="str">
        <f t="shared" si="11"/>
        <v>9-8.a.</v>
      </c>
      <c r="U198" s="51" t="str">
        <f t="shared" si="11"/>
        <v>LDA Excavation and Loading With Surface Casing &gt; 300 cubic yards</v>
      </c>
    </row>
    <row r="199" spans="1:21" s="67" customFormat="1" hidden="1" x14ac:dyDescent="0.3">
      <c r="A199" s="62">
        <v>205</v>
      </c>
      <c r="B199" s="36" t="s">
        <v>833</v>
      </c>
      <c r="C199" s="98" t="s">
        <v>222</v>
      </c>
      <c r="D199" s="99"/>
      <c r="E199" s="10" t="s">
        <v>216</v>
      </c>
      <c r="F199" s="68">
        <f>IFERROR(INDEX([1]!Rates[[Column1]:[Column71]],
MATCH('[1]SOW Units'!$B199,[1]!Rates[Pay Item],0),
MATCH(TEXT(#REF!,"0"),[1]!Rates[[#Headers],[Column1]:[Column71]],0)),0)</f>
        <v>0</v>
      </c>
      <c r="G199" s="69">
        <f t="shared" si="12"/>
        <v>0</v>
      </c>
      <c r="H199" s="6">
        <f t="shared" si="13"/>
        <v>0</v>
      </c>
      <c r="I199" s="80"/>
      <c r="J199" s="80"/>
      <c r="K199" s="80"/>
      <c r="L199" s="80"/>
      <c r="M199" s="80"/>
      <c r="N199" s="80"/>
      <c r="O199" s="80"/>
      <c r="P199" s="80"/>
      <c r="Q199" s="80"/>
      <c r="R199" s="80"/>
      <c r="S199" s="54" t="b">
        <f t="shared" si="14"/>
        <v>0</v>
      </c>
      <c r="T199" s="66" t="str">
        <f t="shared" si="11"/>
        <v>9-8.b.</v>
      </c>
      <c r="U199" s="51" t="str">
        <f t="shared" si="11"/>
        <v>LDA Excavation and Loading With Driven Casing &gt; 300 cubic yards</v>
      </c>
    </row>
    <row r="200" spans="1:21" s="67" customFormat="1" hidden="1" x14ac:dyDescent="0.3">
      <c r="A200" s="62">
        <v>206</v>
      </c>
      <c r="B200" s="36" t="s">
        <v>146</v>
      </c>
      <c r="C200" s="98" t="s">
        <v>223</v>
      </c>
      <c r="D200" s="99"/>
      <c r="E200" s="10" t="s">
        <v>216</v>
      </c>
      <c r="F200" s="68">
        <f>IFERROR(INDEX([1]!Rates[[Column1]:[Column71]],
MATCH('[1]SOW Units'!$B200,[1]!Rates[Pay Item],0),
MATCH(TEXT(#REF!,"0"),[1]!Rates[[#Headers],[Column1]:[Column71]],0)),0)</f>
        <v>0</v>
      </c>
      <c r="G200" s="69">
        <f t="shared" si="12"/>
        <v>0</v>
      </c>
      <c r="H200" s="6">
        <f t="shared" si="13"/>
        <v>0</v>
      </c>
      <c r="I200" s="80"/>
      <c r="J200" s="80"/>
      <c r="K200" s="80"/>
      <c r="L200" s="80"/>
      <c r="M200" s="80"/>
      <c r="N200" s="80"/>
      <c r="O200" s="80"/>
      <c r="P200" s="80"/>
      <c r="Q200" s="80"/>
      <c r="R200" s="80"/>
      <c r="S200" s="54" t="b">
        <f t="shared" si="14"/>
        <v>0</v>
      </c>
      <c r="T200" s="66" t="str">
        <f t="shared" si="11"/>
        <v>9-9.</v>
      </c>
      <c r="U200" s="51" t="str">
        <f t="shared" si="11"/>
        <v>Flowable Fill Concrete and Installation</v>
      </c>
    </row>
    <row r="201" spans="1:21" s="67" customFormat="1" hidden="1" x14ac:dyDescent="0.3">
      <c r="A201" s="62">
        <v>207</v>
      </c>
      <c r="B201" s="36" t="s">
        <v>148</v>
      </c>
      <c r="C201" s="98" t="s">
        <v>224</v>
      </c>
      <c r="D201" s="99"/>
      <c r="E201" s="10" t="s">
        <v>216</v>
      </c>
      <c r="F201" s="68">
        <f>IFERROR(INDEX([1]!Rates[[Column1]:[Column71]],
MATCH('[1]SOW Units'!$B201,[1]!Rates[Pay Item],0),
MATCH(TEXT(#REF!,"0"),[1]!Rates[[#Headers],[Column1]:[Column71]],0)),0)</f>
        <v>0</v>
      </c>
      <c r="G201" s="69">
        <f t="shared" si="12"/>
        <v>0</v>
      </c>
      <c r="H201" s="6">
        <f t="shared" si="13"/>
        <v>0</v>
      </c>
      <c r="I201" s="80"/>
      <c r="J201" s="80"/>
      <c r="K201" s="80"/>
      <c r="L201" s="80"/>
      <c r="M201" s="80"/>
      <c r="N201" s="80"/>
      <c r="O201" s="80"/>
      <c r="P201" s="80"/>
      <c r="Q201" s="80"/>
      <c r="R201" s="80"/>
      <c r="S201" s="54" t="b">
        <f t="shared" ref="S201:S264" si="15">IF(H201&gt;0,TRUE,FALSE)</f>
        <v>0</v>
      </c>
      <c r="T201" s="66" t="str">
        <f t="shared" si="11"/>
        <v>9-10.</v>
      </c>
      <c r="U201" s="51" t="str">
        <f t="shared" si="11"/>
        <v>Clean Backfill Material, Compaction and Testing (includes transport) ≤ 300 cubic yards</v>
      </c>
    </row>
    <row r="202" spans="1:21" s="67" customFormat="1" hidden="1" x14ac:dyDescent="0.3">
      <c r="A202" s="62">
        <v>208</v>
      </c>
      <c r="B202" s="36" t="s">
        <v>149</v>
      </c>
      <c r="C202" s="98" t="s">
        <v>225</v>
      </c>
      <c r="D202" s="99"/>
      <c r="E202" s="10" t="s">
        <v>216</v>
      </c>
      <c r="F202" s="68">
        <f>IFERROR(INDEX([1]!Rates[[Column1]:[Column71]],
MATCH('[1]SOW Units'!$B202,[1]!Rates[Pay Item],0),
MATCH(TEXT(#REF!,"0"),[1]!Rates[[#Headers],[Column1]:[Column71]],0)),0)</f>
        <v>0</v>
      </c>
      <c r="G202" s="69">
        <f t="shared" si="12"/>
        <v>0</v>
      </c>
      <c r="H202" s="6">
        <f t="shared" si="13"/>
        <v>0</v>
      </c>
      <c r="I202" s="80"/>
      <c r="J202" s="80"/>
      <c r="K202" s="80"/>
      <c r="L202" s="80"/>
      <c r="M202" s="80"/>
      <c r="N202" s="80"/>
      <c r="O202" s="80"/>
      <c r="P202" s="80"/>
      <c r="Q202" s="80"/>
      <c r="R202" s="80"/>
      <c r="S202" s="54" t="b">
        <f t="shared" si="15"/>
        <v>0</v>
      </c>
      <c r="T202" s="66" t="str">
        <f t="shared" si="11"/>
        <v>9-11.</v>
      </c>
      <c r="U202" s="51" t="str">
        <f t="shared" si="11"/>
        <v>Clean Backfill Material, Compaction and Testing (includes transport) &gt; 300 cubic yards</v>
      </c>
    </row>
    <row r="203" spans="1:21" s="67" customFormat="1" hidden="1" x14ac:dyDescent="0.3">
      <c r="A203" s="62">
        <v>210</v>
      </c>
      <c r="B203" s="36" t="s">
        <v>834</v>
      </c>
      <c r="C203" s="98" t="s">
        <v>601</v>
      </c>
      <c r="D203" s="99"/>
      <c r="E203" s="10" t="s">
        <v>216</v>
      </c>
      <c r="F203" s="68">
        <f>IFERROR(INDEX([1]!Rates[[Column1]:[Column71]],
MATCH('[1]SOW Units'!$B203,[1]!Rates[Pay Item],0),
MATCH(TEXT(#REF!,"0"),[1]!Rates[[#Headers],[Column1]:[Column71]],0)),0)</f>
        <v>0</v>
      </c>
      <c r="G203" s="69">
        <f t="shared" si="12"/>
        <v>0</v>
      </c>
      <c r="H203" s="6">
        <f t="shared" si="13"/>
        <v>0</v>
      </c>
      <c r="I203" s="80"/>
      <c r="J203" s="80"/>
      <c r="K203" s="80"/>
      <c r="L203" s="80"/>
      <c r="M203" s="80"/>
      <c r="N203" s="80"/>
      <c r="O203" s="80"/>
      <c r="P203" s="80"/>
      <c r="Q203" s="80"/>
      <c r="R203" s="80"/>
      <c r="S203" s="54" t="b">
        <f t="shared" si="15"/>
        <v>0</v>
      </c>
      <c r="T203" s="66" t="str">
        <f t="shared" si="11"/>
        <v>9-12.a.</v>
      </c>
      <c r="U203" s="51" t="str">
        <f t="shared" si="11"/>
        <v>Clean Overburden Used As Backfill, Compaction and Testing ≤ 300 cubic yards</v>
      </c>
    </row>
    <row r="204" spans="1:21" s="67" customFormat="1" hidden="1" x14ac:dyDescent="0.3">
      <c r="A204" s="62">
        <v>211</v>
      </c>
      <c r="B204" s="36" t="s">
        <v>835</v>
      </c>
      <c r="C204" s="98" t="s">
        <v>602</v>
      </c>
      <c r="D204" s="99"/>
      <c r="E204" s="10" t="s">
        <v>216</v>
      </c>
      <c r="F204" s="68">
        <f>IFERROR(INDEX([1]!Rates[[Column1]:[Column71]],
MATCH('[1]SOW Units'!$B204,[1]!Rates[Pay Item],0),
MATCH(TEXT(#REF!,"0"),[1]!Rates[[#Headers],[Column1]:[Column71]],0)),0)</f>
        <v>0</v>
      </c>
      <c r="G204" s="69">
        <f t="shared" si="12"/>
        <v>0</v>
      </c>
      <c r="H204" s="6">
        <f t="shared" si="13"/>
        <v>0</v>
      </c>
      <c r="I204" s="80"/>
      <c r="J204" s="80"/>
      <c r="K204" s="80"/>
      <c r="L204" s="80"/>
      <c r="M204" s="80"/>
      <c r="N204" s="80"/>
      <c r="O204" s="80"/>
      <c r="P204" s="80"/>
      <c r="Q204" s="80"/>
      <c r="R204" s="80"/>
      <c r="S204" s="54" t="b">
        <f t="shared" si="15"/>
        <v>0</v>
      </c>
      <c r="T204" s="66" t="str">
        <f t="shared" si="11"/>
        <v>9-12.b.</v>
      </c>
      <c r="U204" s="51" t="str">
        <f t="shared" si="11"/>
        <v>Clean Overburden Used As Backfill, Compaction and Testing &gt; 300 cubic yards</v>
      </c>
    </row>
    <row r="205" spans="1:21" s="67" customFormat="1" hidden="1" x14ac:dyDescent="0.3">
      <c r="A205" s="62">
        <v>212</v>
      </c>
      <c r="B205" s="36" t="s">
        <v>152</v>
      </c>
      <c r="C205" s="98" t="s">
        <v>226</v>
      </c>
      <c r="D205" s="99"/>
      <c r="E205" s="10" t="s">
        <v>227</v>
      </c>
      <c r="F205" s="68">
        <f>IFERROR(INDEX([1]!Rates[[Column1]:[Column71]],
MATCH('[1]SOW Units'!$B205,[1]!Rates[Pay Item],0),
MATCH(TEXT(#REF!,"0"),[1]!Rates[[#Headers],[Column1]:[Column71]],0)),0)</f>
        <v>0</v>
      </c>
      <c r="G205" s="69">
        <f t="shared" si="12"/>
        <v>0</v>
      </c>
      <c r="H205" s="6">
        <f t="shared" si="13"/>
        <v>0</v>
      </c>
      <c r="I205" s="80"/>
      <c r="J205" s="80"/>
      <c r="K205" s="80"/>
      <c r="L205" s="80"/>
      <c r="M205" s="80"/>
      <c r="N205" s="80"/>
      <c r="O205" s="80"/>
      <c r="P205" s="80"/>
      <c r="Q205" s="80"/>
      <c r="R205" s="80"/>
      <c r="S205" s="54" t="b">
        <f t="shared" si="15"/>
        <v>0</v>
      </c>
      <c r="T205" s="66" t="str">
        <f t="shared" si="11"/>
        <v>9-13.</v>
      </c>
      <c r="U205" s="51" t="str">
        <f t="shared" si="11"/>
        <v>Pea Gravel</v>
      </c>
    </row>
    <row r="206" spans="1:21" s="67" customFormat="1" hidden="1" x14ac:dyDescent="0.3">
      <c r="A206" s="62">
        <v>213</v>
      </c>
      <c r="B206" s="36" t="s">
        <v>154</v>
      </c>
      <c r="C206" s="98" t="s">
        <v>228</v>
      </c>
      <c r="D206" s="99"/>
      <c r="E206" s="10" t="s">
        <v>227</v>
      </c>
      <c r="F206" s="68">
        <f>IFERROR(INDEX([1]!Rates[[Column1]:[Column71]],
MATCH('[1]SOW Units'!$B206,[1]!Rates[Pay Item],0),
MATCH(TEXT(#REF!,"0"),[1]!Rates[[#Headers],[Column1]:[Column71]],0)),0)</f>
        <v>0</v>
      </c>
      <c r="G206" s="69">
        <f t="shared" si="12"/>
        <v>0</v>
      </c>
      <c r="H206" s="6">
        <f t="shared" si="13"/>
        <v>0</v>
      </c>
      <c r="I206" s="80"/>
      <c r="J206" s="80"/>
      <c r="K206" s="80"/>
      <c r="L206" s="80"/>
      <c r="M206" s="80"/>
      <c r="N206" s="80"/>
      <c r="O206" s="80"/>
      <c r="P206" s="80"/>
      <c r="Q206" s="80"/>
      <c r="R206" s="80"/>
      <c r="S206" s="54" t="b">
        <f t="shared" si="15"/>
        <v>0</v>
      </c>
      <c r="T206" s="66" t="str">
        <f t="shared" si="11"/>
        <v>9-14.</v>
      </c>
      <c r="U206" s="51" t="str">
        <f t="shared" si="11"/>
        <v>#57 Stone</v>
      </c>
    </row>
    <row r="207" spans="1:21" s="67" customFormat="1" hidden="1" x14ac:dyDescent="0.3">
      <c r="A207" s="62">
        <v>215</v>
      </c>
      <c r="B207" s="36" t="s">
        <v>156</v>
      </c>
      <c r="C207" s="98" t="s">
        <v>229</v>
      </c>
      <c r="D207" s="99"/>
      <c r="E207" s="10" t="s">
        <v>28</v>
      </c>
      <c r="F207" s="68">
        <f>IFERROR(INDEX([1]!Rates[[Column1]:[Column71]],
MATCH('[1]SOW Units'!$B207,[1]!Rates[Pay Item],0),
MATCH(TEXT(#REF!,"0"),[1]!Rates[[#Headers],[Column1]:[Column71]],0)),0)</f>
        <v>0</v>
      </c>
      <c r="G207" s="69">
        <f t="shared" si="12"/>
        <v>0</v>
      </c>
      <c r="H207" s="6">
        <f t="shared" si="13"/>
        <v>0</v>
      </c>
      <c r="I207" s="80"/>
      <c r="J207" s="80"/>
      <c r="K207" s="80"/>
      <c r="L207" s="80"/>
      <c r="M207" s="80"/>
      <c r="N207" s="80"/>
      <c r="O207" s="80"/>
      <c r="P207" s="80"/>
      <c r="Q207" s="80"/>
      <c r="R207" s="80"/>
      <c r="S207" s="54" t="b">
        <f t="shared" si="15"/>
        <v>0</v>
      </c>
      <c r="T207" s="66" t="str">
        <f t="shared" ref="T207:U222" si="16">B207</f>
        <v>9-15.</v>
      </c>
      <c r="U207" s="51" t="str">
        <f t="shared" si="16"/>
        <v>Dewatering System, up to 12 well points (includes installation)</v>
      </c>
    </row>
    <row r="208" spans="1:21" s="67" customFormat="1" hidden="1" x14ac:dyDescent="0.3">
      <c r="A208" s="62">
        <v>216</v>
      </c>
      <c r="B208" s="36" t="s">
        <v>158</v>
      </c>
      <c r="C208" s="98" t="s">
        <v>230</v>
      </c>
      <c r="D208" s="99"/>
      <c r="E208" s="10" t="s">
        <v>28</v>
      </c>
      <c r="F208" s="68">
        <f>IFERROR(INDEX([1]!Rates[[Column1]:[Column71]],
MATCH('[1]SOW Units'!$B208,[1]!Rates[Pay Item],0),
MATCH(TEXT(#REF!,"0"),[1]!Rates[[#Headers],[Column1]:[Column71]],0)),0)</f>
        <v>0</v>
      </c>
      <c r="G208" s="69">
        <f t="shared" si="12"/>
        <v>0</v>
      </c>
      <c r="H208" s="6">
        <f t="shared" si="13"/>
        <v>0</v>
      </c>
      <c r="I208" s="80"/>
      <c r="J208" s="80"/>
      <c r="K208" s="80"/>
      <c r="L208" s="80"/>
      <c r="M208" s="80"/>
      <c r="N208" s="80"/>
      <c r="O208" s="80"/>
      <c r="P208" s="80"/>
      <c r="Q208" s="80"/>
      <c r="R208" s="80"/>
      <c r="S208" s="54" t="b">
        <f t="shared" si="15"/>
        <v>0</v>
      </c>
      <c r="T208" s="66" t="str">
        <f t="shared" si="16"/>
        <v>9-16.</v>
      </c>
      <c r="U208" s="51" t="str">
        <f t="shared" si="16"/>
        <v>Additional Dewatering System Well Points (2) (includes installation)</v>
      </c>
    </row>
    <row r="209" spans="1:21" s="67" customFormat="1" hidden="1" x14ac:dyDescent="0.3">
      <c r="A209" s="62">
        <v>217</v>
      </c>
      <c r="B209" s="36" t="s">
        <v>159</v>
      </c>
      <c r="C209" s="98" t="s">
        <v>229</v>
      </c>
      <c r="D209" s="99"/>
      <c r="E209" s="10" t="s">
        <v>231</v>
      </c>
      <c r="F209" s="68">
        <f>IFERROR(INDEX([1]!Rates[[Column1]:[Column71]],
MATCH('[1]SOW Units'!$B209,[1]!Rates[Pay Item],0),
MATCH(TEXT(#REF!,"0"),[1]!Rates[[#Headers],[Column1]:[Column71]],0)),0)</f>
        <v>0</v>
      </c>
      <c r="G209" s="69">
        <f t="shared" si="12"/>
        <v>0</v>
      </c>
      <c r="H209" s="6">
        <f t="shared" si="13"/>
        <v>0</v>
      </c>
      <c r="I209" s="80"/>
      <c r="J209" s="80"/>
      <c r="K209" s="80"/>
      <c r="L209" s="80"/>
      <c r="M209" s="80"/>
      <c r="N209" s="80"/>
      <c r="O209" s="80"/>
      <c r="P209" s="80"/>
      <c r="Q209" s="80"/>
      <c r="R209" s="80"/>
      <c r="S209" s="54" t="b">
        <f t="shared" si="15"/>
        <v>0</v>
      </c>
      <c r="T209" s="66" t="str">
        <f t="shared" si="16"/>
        <v>9-17.</v>
      </c>
      <c r="U209" s="51" t="str">
        <f t="shared" si="16"/>
        <v>Dewatering System, up to 12 well points (includes installation)</v>
      </c>
    </row>
    <row r="210" spans="1:21" s="67" customFormat="1" hidden="1" x14ac:dyDescent="0.3">
      <c r="A210" s="62">
        <v>218</v>
      </c>
      <c r="B210" s="36" t="s">
        <v>161</v>
      </c>
      <c r="C210" s="98" t="s">
        <v>230</v>
      </c>
      <c r="D210" s="99"/>
      <c r="E210" s="10" t="s">
        <v>231</v>
      </c>
      <c r="F210" s="68">
        <f>IFERROR(INDEX([1]!Rates[[Column1]:[Column71]],
MATCH('[1]SOW Units'!$B210,[1]!Rates[Pay Item],0),
MATCH(TEXT(#REF!,"0"),[1]!Rates[[#Headers],[Column1]:[Column71]],0)),0)</f>
        <v>0</v>
      </c>
      <c r="G210" s="69">
        <f t="shared" si="12"/>
        <v>0</v>
      </c>
      <c r="H210" s="6">
        <f t="shared" si="13"/>
        <v>0</v>
      </c>
      <c r="I210" s="80"/>
      <c r="J210" s="80"/>
      <c r="K210" s="80"/>
      <c r="L210" s="80"/>
      <c r="M210" s="80"/>
      <c r="N210" s="80"/>
      <c r="O210" s="80"/>
      <c r="P210" s="80"/>
      <c r="Q210" s="80"/>
      <c r="R210" s="80"/>
      <c r="S210" s="54" t="b">
        <f t="shared" si="15"/>
        <v>0</v>
      </c>
      <c r="T210" s="66" t="str">
        <f t="shared" si="16"/>
        <v>9-18.</v>
      </c>
      <c r="U210" s="51" t="str">
        <f t="shared" si="16"/>
        <v>Additional Dewatering System Well Points (2) (includes installation)</v>
      </c>
    </row>
    <row r="211" spans="1:21" s="67" customFormat="1" hidden="1" x14ac:dyDescent="0.3">
      <c r="A211" s="62">
        <v>220</v>
      </c>
      <c r="B211" s="36" t="s">
        <v>162</v>
      </c>
      <c r="C211" s="98" t="s">
        <v>229</v>
      </c>
      <c r="D211" s="99"/>
      <c r="E211" s="10" t="s">
        <v>232</v>
      </c>
      <c r="F211" s="68">
        <f>IFERROR(INDEX([1]!Rates[[Column1]:[Column71]],
MATCH('[1]SOW Units'!$B211,[1]!Rates[Pay Item],0),
MATCH(TEXT(#REF!,"0"),[1]!Rates[[#Headers],[Column1]:[Column71]],0)),0)</f>
        <v>0</v>
      </c>
      <c r="G211" s="69">
        <f t="shared" si="12"/>
        <v>0</v>
      </c>
      <c r="H211" s="6">
        <f t="shared" si="13"/>
        <v>0</v>
      </c>
      <c r="I211" s="80"/>
      <c r="J211" s="80"/>
      <c r="K211" s="80"/>
      <c r="L211" s="80"/>
      <c r="M211" s="80"/>
      <c r="N211" s="80"/>
      <c r="O211" s="80"/>
      <c r="P211" s="80"/>
      <c r="Q211" s="80"/>
      <c r="R211" s="80"/>
      <c r="S211" s="54" t="b">
        <f t="shared" si="15"/>
        <v>0</v>
      </c>
      <c r="T211" s="66" t="str">
        <f t="shared" si="16"/>
        <v>9-19.</v>
      </c>
      <c r="U211" s="51" t="str">
        <f t="shared" si="16"/>
        <v>Dewatering System, up to 12 well points (includes installation)</v>
      </c>
    </row>
    <row r="212" spans="1:21" s="67" customFormat="1" hidden="1" x14ac:dyDescent="0.3">
      <c r="A212" s="62">
        <v>221</v>
      </c>
      <c r="B212" s="36" t="s">
        <v>164</v>
      </c>
      <c r="C212" s="98" t="s">
        <v>230</v>
      </c>
      <c r="D212" s="99"/>
      <c r="E212" s="10" t="s">
        <v>232</v>
      </c>
      <c r="F212" s="68">
        <f>IFERROR(INDEX([1]!Rates[[Column1]:[Column71]],
MATCH('[1]SOW Units'!$B212,[1]!Rates[Pay Item],0),
MATCH(TEXT(#REF!,"0"),[1]!Rates[[#Headers],[Column1]:[Column71]],0)),0)</f>
        <v>0</v>
      </c>
      <c r="G212" s="69">
        <f t="shared" si="12"/>
        <v>0</v>
      </c>
      <c r="H212" s="6">
        <f t="shared" si="13"/>
        <v>0</v>
      </c>
      <c r="I212" s="80"/>
      <c r="J212" s="80"/>
      <c r="K212" s="80"/>
      <c r="L212" s="80"/>
      <c r="M212" s="80"/>
      <c r="N212" s="80"/>
      <c r="O212" s="80"/>
      <c r="P212" s="80"/>
      <c r="Q212" s="80"/>
      <c r="R212" s="80"/>
      <c r="S212" s="54" t="b">
        <f t="shared" si="15"/>
        <v>0</v>
      </c>
      <c r="T212" s="66" t="str">
        <f t="shared" si="16"/>
        <v>9-20.</v>
      </c>
      <c r="U212" s="51" t="str">
        <f t="shared" si="16"/>
        <v>Additional Dewatering System Well Points (2) (includes installation)</v>
      </c>
    </row>
    <row r="213" spans="1:21" s="67" customFormat="1" hidden="1" x14ac:dyDescent="0.3">
      <c r="A213" s="62">
        <v>222</v>
      </c>
      <c r="B213" s="75" t="s">
        <v>206</v>
      </c>
      <c r="C213" s="96" t="s">
        <v>234</v>
      </c>
      <c r="D213" s="97"/>
      <c r="E213" s="76"/>
      <c r="F213" s="77"/>
      <c r="G213" s="78"/>
      <c r="H213" s="8"/>
      <c r="I213" s="79"/>
      <c r="J213" s="79"/>
      <c r="K213" s="79"/>
      <c r="L213" s="79"/>
      <c r="M213" s="79"/>
      <c r="N213" s="79"/>
      <c r="O213" s="79"/>
      <c r="P213" s="79"/>
      <c r="Q213" s="79"/>
      <c r="R213" s="79"/>
      <c r="S213" s="54" t="b">
        <f t="shared" si="15"/>
        <v>0</v>
      </c>
      <c r="T213" s="66"/>
      <c r="U213" s="51" t="str">
        <f t="shared" si="16"/>
        <v>PETROLEUM STORAGE TANK REMOVAL AND DISPOSAL</v>
      </c>
    </row>
    <row r="214" spans="1:21" s="67" customFormat="1" hidden="1" x14ac:dyDescent="0.3">
      <c r="A214" s="62">
        <v>223</v>
      </c>
      <c r="B214" s="36" t="s">
        <v>208</v>
      </c>
      <c r="C214" s="98" t="s">
        <v>236</v>
      </c>
      <c r="D214" s="99"/>
      <c r="E214" s="10" t="s">
        <v>237</v>
      </c>
      <c r="F214" s="68">
        <f>IFERROR(INDEX([1]!Rates[[Column1]:[Column71]],
MATCH('[1]SOW Units'!$B214,[1]!Rates[Pay Item],0),
MATCH(TEXT(#REF!,"0"),[1]!Rates[[#Headers],[Column1]:[Column71]],0)),0)</f>
        <v>0</v>
      </c>
      <c r="G214" s="69">
        <f t="shared" ref="G214:G290" si="17">F214</f>
        <v>0</v>
      </c>
      <c r="H214" s="6">
        <f t="shared" ref="H214:H277" si="18">SUM(I214:R214)</f>
        <v>0</v>
      </c>
      <c r="I214" s="80"/>
      <c r="J214" s="80"/>
      <c r="K214" s="80"/>
      <c r="L214" s="80"/>
      <c r="M214" s="80"/>
      <c r="N214" s="80"/>
      <c r="O214" s="80"/>
      <c r="P214" s="80"/>
      <c r="Q214" s="80"/>
      <c r="R214" s="80"/>
      <c r="S214" s="54" t="b">
        <f t="shared" si="15"/>
        <v>0</v>
      </c>
      <c r="T214" s="66" t="str">
        <f t="shared" ref="T214:U287" si="19">B214</f>
        <v>10-1.</v>
      </c>
      <c r="U214" s="51" t="str">
        <f t="shared" si="16"/>
        <v>Remove and Dispose Petroleum Storage Tank - ≤ 1,000 gal. capacity</v>
      </c>
    </row>
    <row r="215" spans="1:21" s="67" customFormat="1" hidden="1" x14ac:dyDescent="0.3">
      <c r="A215" s="62">
        <v>228</v>
      </c>
      <c r="B215" s="36" t="s">
        <v>210</v>
      </c>
      <c r="C215" s="98" t="s">
        <v>239</v>
      </c>
      <c r="D215" s="99"/>
      <c r="E215" s="10" t="s">
        <v>237</v>
      </c>
      <c r="F215" s="68">
        <f>IFERROR(INDEX([1]!Rates[[Column1]:[Column71]],
MATCH('[1]SOW Units'!$B215,[1]!Rates[Pay Item],0),
MATCH(TEXT(#REF!,"0"),[1]!Rates[[#Headers],[Column1]:[Column71]],0)),0)</f>
        <v>0</v>
      </c>
      <c r="G215" s="69">
        <f t="shared" si="17"/>
        <v>0</v>
      </c>
      <c r="H215" s="6">
        <f t="shared" si="18"/>
        <v>0</v>
      </c>
      <c r="I215" s="80"/>
      <c r="J215" s="80"/>
      <c r="K215" s="80"/>
      <c r="L215" s="80"/>
      <c r="M215" s="80"/>
      <c r="N215" s="80"/>
      <c r="O215" s="80"/>
      <c r="P215" s="80"/>
      <c r="Q215" s="80"/>
      <c r="R215" s="80"/>
      <c r="S215" s="54" t="b">
        <f t="shared" si="15"/>
        <v>0</v>
      </c>
      <c r="T215" s="66" t="str">
        <f t="shared" si="19"/>
        <v>10-2.</v>
      </c>
      <c r="U215" s="51" t="str">
        <f t="shared" si="16"/>
        <v>Remove and Dispose Petroleum Storage Tank - &gt; 1,000 to 5,000 gal. capacity</v>
      </c>
    </row>
    <row r="216" spans="1:21" s="67" customFormat="1" hidden="1" x14ac:dyDescent="0.3">
      <c r="A216" s="62">
        <v>229</v>
      </c>
      <c r="B216" s="36" t="s">
        <v>212</v>
      </c>
      <c r="C216" s="98" t="s">
        <v>240</v>
      </c>
      <c r="D216" s="99"/>
      <c r="E216" s="10" t="s">
        <v>237</v>
      </c>
      <c r="F216" s="68">
        <f>IFERROR(INDEX([1]!Rates[[Column1]:[Column71]],
MATCH('[1]SOW Units'!$B216,[1]!Rates[Pay Item],0),
MATCH(TEXT(#REF!,"0"),[1]!Rates[[#Headers],[Column1]:[Column71]],0)),0)</f>
        <v>0</v>
      </c>
      <c r="G216" s="69">
        <f t="shared" si="17"/>
        <v>0</v>
      </c>
      <c r="H216" s="6">
        <f t="shared" si="18"/>
        <v>0</v>
      </c>
      <c r="I216" s="80"/>
      <c r="J216" s="80"/>
      <c r="K216" s="80"/>
      <c r="L216" s="80"/>
      <c r="M216" s="80"/>
      <c r="N216" s="80"/>
      <c r="O216" s="80"/>
      <c r="P216" s="80"/>
      <c r="Q216" s="80"/>
      <c r="R216" s="80"/>
      <c r="S216" s="54" t="b">
        <f t="shared" si="15"/>
        <v>0</v>
      </c>
      <c r="T216" s="66" t="str">
        <f t="shared" si="19"/>
        <v>10-3.</v>
      </c>
      <c r="U216" s="51" t="str">
        <f t="shared" si="16"/>
        <v>Remove and Dispose Petroleum Storage Tank - &gt; 5,000 to 10,000 gal. capacity</v>
      </c>
    </row>
    <row r="217" spans="1:21" s="67" customFormat="1" hidden="1" x14ac:dyDescent="0.3">
      <c r="A217" s="62">
        <v>230</v>
      </c>
      <c r="B217" s="36" t="s">
        <v>214</v>
      </c>
      <c r="C217" s="98" t="s">
        <v>242</v>
      </c>
      <c r="D217" s="99"/>
      <c r="E217" s="10" t="s">
        <v>237</v>
      </c>
      <c r="F217" s="68">
        <f>IFERROR(INDEX([1]!Rates[[Column1]:[Column71]],
MATCH('[1]SOW Units'!$B217,[1]!Rates[Pay Item],0),
MATCH(TEXT(#REF!,"0"),[1]!Rates[[#Headers],[Column1]:[Column71]],0)),0)</f>
        <v>0</v>
      </c>
      <c r="G217" s="69">
        <f t="shared" si="17"/>
        <v>0</v>
      </c>
      <c r="H217" s="6">
        <f t="shared" si="18"/>
        <v>0</v>
      </c>
      <c r="I217" s="80"/>
      <c r="J217" s="80"/>
      <c r="K217" s="80"/>
      <c r="L217" s="80"/>
      <c r="M217" s="80"/>
      <c r="N217" s="80"/>
      <c r="O217" s="80"/>
      <c r="P217" s="80"/>
      <c r="Q217" s="80"/>
      <c r="R217" s="80"/>
      <c r="S217" s="54" t="b">
        <f t="shared" si="15"/>
        <v>0</v>
      </c>
      <c r="T217" s="66" t="str">
        <f t="shared" si="19"/>
        <v>10-4.</v>
      </c>
      <c r="U217" s="51" t="str">
        <f t="shared" si="16"/>
        <v>Remove and Dispose Petroleum Storage Tank - &gt; 10,000 gal. capacity</v>
      </c>
    </row>
    <row r="218" spans="1:21" s="67" customFormat="1" x14ac:dyDescent="0.3">
      <c r="A218" s="62">
        <v>231</v>
      </c>
      <c r="B218" s="75" t="s">
        <v>233</v>
      </c>
      <c r="C218" s="96" t="s">
        <v>244</v>
      </c>
      <c r="D218" s="97"/>
      <c r="E218" s="76"/>
      <c r="F218" s="77"/>
      <c r="G218" s="78"/>
      <c r="H218" s="8"/>
      <c r="I218" s="79"/>
      <c r="J218" s="79"/>
      <c r="K218" s="79"/>
      <c r="L218" s="79"/>
      <c r="M218" s="79"/>
      <c r="N218" s="79"/>
      <c r="O218" s="79"/>
      <c r="P218" s="79"/>
      <c r="Q218" s="79"/>
      <c r="R218" s="79"/>
      <c r="S218" s="54" t="b">
        <f t="shared" si="15"/>
        <v>0</v>
      </c>
      <c r="T218" s="66"/>
      <c r="U218" s="51" t="str">
        <f t="shared" si="16"/>
        <v xml:space="preserve">DEBRIS, WASTE AND PRODUCT REMOVAL AND DISPOSAL </v>
      </c>
    </row>
    <row r="219" spans="1:21" s="67" customFormat="1" hidden="1" x14ac:dyDescent="0.3">
      <c r="A219" s="62">
        <v>232</v>
      </c>
      <c r="B219" s="36" t="s">
        <v>235</v>
      </c>
      <c r="C219" s="98" t="s">
        <v>246</v>
      </c>
      <c r="D219" s="99"/>
      <c r="E219" s="10" t="s">
        <v>247</v>
      </c>
      <c r="F219" s="68">
        <f>IFERROR(INDEX([1]!Rates[[Column1]:[Column71]],
MATCH('[1]SOW Units'!$B219,[1]!Rates[Pay Item],0),
MATCH(TEXT(#REF!,"0"),[1]!Rates[[#Headers],[Column1]:[Column71]],0)),0)</f>
        <v>0</v>
      </c>
      <c r="G219" s="69">
        <f t="shared" si="17"/>
        <v>0</v>
      </c>
      <c r="H219" s="6">
        <f t="shared" si="18"/>
        <v>0</v>
      </c>
      <c r="I219" s="80"/>
      <c r="J219" s="80"/>
      <c r="K219" s="80"/>
      <c r="L219" s="80"/>
      <c r="M219" s="80"/>
      <c r="N219" s="80"/>
      <c r="O219" s="80"/>
      <c r="P219" s="80"/>
      <c r="Q219" s="80"/>
      <c r="R219" s="80"/>
      <c r="S219" s="54" t="b">
        <f t="shared" si="15"/>
        <v>0</v>
      </c>
      <c r="T219" s="66" t="str">
        <f t="shared" si="19"/>
        <v>11-1.</v>
      </c>
      <c r="U219" s="51" t="str">
        <f t="shared" si="16"/>
        <v>Removal and Loading of Asphalt and/or Concrete - up to 4 inch thickness</v>
      </c>
    </row>
    <row r="220" spans="1:21" s="67" customFormat="1" hidden="1" x14ac:dyDescent="0.3">
      <c r="A220" s="62">
        <v>233</v>
      </c>
      <c r="B220" s="36" t="s">
        <v>238</v>
      </c>
      <c r="C220" s="98" t="s">
        <v>249</v>
      </c>
      <c r="D220" s="99"/>
      <c r="E220" s="10" t="s">
        <v>247</v>
      </c>
      <c r="F220" s="68">
        <f>IFERROR(INDEX([1]!Rates[[Column1]:[Column71]],
MATCH('[1]SOW Units'!$B220,[1]!Rates[Pay Item],0),
MATCH(TEXT(#REF!,"0"),[1]!Rates[[#Headers],[Column1]:[Column71]],0)),0)</f>
        <v>0</v>
      </c>
      <c r="G220" s="69">
        <f t="shared" si="17"/>
        <v>0</v>
      </c>
      <c r="H220" s="6">
        <f t="shared" si="18"/>
        <v>0</v>
      </c>
      <c r="I220" s="80"/>
      <c r="J220" s="80"/>
      <c r="K220" s="80"/>
      <c r="L220" s="80"/>
      <c r="M220" s="80"/>
      <c r="N220" s="80"/>
      <c r="O220" s="80"/>
      <c r="P220" s="80"/>
      <c r="Q220" s="80"/>
      <c r="R220" s="80"/>
      <c r="S220" s="54" t="b">
        <f t="shared" si="15"/>
        <v>0</v>
      </c>
      <c r="T220" s="66" t="str">
        <f t="shared" si="19"/>
        <v>11-2.</v>
      </c>
      <c r="U220" s="51" t="str">
        <f t="shared" si="16"/>
        <v xml:space="preserve">Additional Removal/Loading Cost for Concrete - &gt; 4 inch thickness </v>
      </c>
    </row>
    <row r="221" spans="1:21" s="67" customFormat="1" hidden="1" x14ac:dyDescent="0.3">
      <c r="A221" s="62">
        <v>234</v>
      </c>
      <c r="B221" s="36" t="s">
        <v>836</v>
      </c>
      <c r="C221" s="98" t="s">
        <v>251</v>
      </c>
      <c r="D221" s="99"/>
      <c r="E221" s="10" t="s">
        <v>227</v>
      </c>
      <c r="F221" s="68">
        <f>IFERROR(INDEX([1]!Rates[[Column1]:[Column71]],
MATCH('[1]SOW Units'!$B221,[1]!Rates[Pay Item],0),
MATCH(TEXT(#REF!,"0"),[1]!Rates[[#Headers],[Column1]:[Column71]],0)),0)</f>
        <v>0</v>
      </c>
      <c r="G221" s="69">
        <f t="shared" si="17"/>
        <v>0</v>
      </c>
      <c r="H221" s="6">
        <f t="shared" si="18"/>
        <v>0</v>
      </c>
      <c r="I221" s="80"/>
      <c r="J221" s="80"/>
      <c r="K221" s="80"/>
      <c r="L221" s="80"/>
      <c r="M221" s="80"/>
      <c r="N221" s="80"/>
      <c r="O221" s="80"/>
      <c r="P221" s="80"/>
      <c r="Q221" s="80"/>
      <c r="R221" s="80"/>
      <c r="S221" s="54" t="b">
        <f t="shared" si="15"/>
        <v>0</v>
      </c>
      <c r="T221" s="66" t="str">
        <f t="shared" si="19"/>
        <v>11-3.</v>
      </c>
      <c r="U221" s="51" t="str">
        <f t="shared" si="16"/>
        <v xml:space="preserve">Loading, Transport and Disposal/Recycle Clean Overburden </v>
      </c>
    </row>
    <row r="222" spans="1:21" s="67" customFormat="1" hidden="1" x14ac:dyDescent="0.3">
      <c r="A222" s="62">
        <v>235</v>
      </c>
      <c r="B222" s="36" t="s">
        <v>241</v>
      </c>
      <c r="C222" s="98" t="s">
        <v>253</v>
      </c>
      <c r="D222" s="99"/>
      <c r="E222" s="10" t="s">
        <v>227</v>
      </c>
      <c r="F222" s="68">
        <f>IFERROR(INDEX([1]!Rates[[Column1]:[Column71]],
MATCH('[1]SOW Units'!$B222,[1]!Rates[Pay Item],0),
MATCH(TEXT(#REF!,"0"),[1]!Rates[[#Headers],[Column1]:[Column71]],0)),0)</f>
        <v>0</v>
      </c>
      <c r="G222" s="69">
        <f t="shared" si="17"/>
        <v>0</v>
      </c>
      <c r="H222" s="6">
        <f t="shared" si="18"/>
        <v>0</v>
      </c>
      <c r="I222" s="80"/>
      <c r="J222" s="80"/>
      <c r="K222" s="80"/>
      <c r="L222" s="80"/>
      <c r="M222" s="80"/>
      <c r="N222" s="80"/>
      <c r="O222" s="80"/>
      <c r="P222" s="80"/>
      <c r="Q222" s="80"/>
      <c r="R222" s="80"/>
      <c r="S222" s="54" t="b">
        <f t="shared" si="15"/>
        <v>0</v>
      </c>
      <c r="T222" s="66" t="str">
        <f t="shared" si="19"/>
        <v>11-4.</v>
      </c>
      <c r="U222" s="51" t="str">
        <f t="shared" si="16"/>
        <v xml:space="preserve">Transport and Disposal of Clean Concrete </v>
      </c>
    </row>
    <row r="223" spans="1:21" s="67" customFormat="1" hidden="1" x14ac:dyDescent="0.3">
      <c r="A223" s="62">
        <v>236</v>
      </c>
      <c r="B223" s="36" t="s">
        <v>837</v>
      </c>
      <c r="C223" s="98" t="s">
        <v>255</v>
      </c>
      <c r="D223" s="99"/>
      <c r="E223" s="10" t="s">
        <v>227</v>
      </c>
      <c r="F223" s="68">
        <f>IFERROR(INDEX([1]!Rates[[Column1]:[Column71]],
MATCH('[1]SOW Units'!$B223,[1]!Rates[Pay Item],0),
MATCH(TEXT(#REF!,"0"),[1]!Rates[[#Headers],[Column1]:[Column71]],0)),0)</f>
        <v>0</v>
      </c>
      <c r="G223" s="69">
        <f t="shared" si="17"/>
        <v>0</v>
      </c>
      <c r="H223" s="6">
        <f t="shared" si="18"/>
        <v>0</v>
      </c>
      <c r="I223" s="80"/>
      <c r="J223" s="80"/>
      <c r="K223" s="80"/>
      <c r="L223" s="80"/>
      <c r="M223" s="80"/>
      <c r="N223" s="80"/>
      <c r="O223" s="80"/>
      <c r="P223" s="80"/>
      <c r="Q223" s="80"/>
      <c r="R223" s="80"/>
      <c r="S223" s="54" t="b">
        <f t="shared" si="15"/>
        <v>0</v>
      </c>
      <c r="T223" s="66" t="str">
        <f t="shared" si="19"/>
        <v>11-5.</v>
      </c>
      <c r="U223" s="51" t="str">
        <f t="shared" si="19"/>
        <v xml:space="preserve">Transport and Disposal of Mixed Debris  </v>
      </c>
    </row>
    <row r="224" spans="1:21" s="67" customFormat="1" x14ac:dyDescent="0.3">
      <c r="A224" s="62">
        <v>237</v>
      </c>
      <c r="B224" s="36" t="s">
        <v>838</v>
      </c>
      <c r="C224" s="98" t="s">
        <v>257</v>
      </c>
      <c r="D224" s="99"/>
      <c r="E224" s="10" t="s">
        <v>258</v>
      </c>
      <c r="F224" s="68">
        <f>IFERROR(INDEX([1]!Rates[[Column1]:[Column71]],
MATCH('[1]SOW Units'!$B224,[1]!Rates[Pay Item],0),
MATCH(TEXT(#REF!,"0"),[1]!Rates[[#Headers],[Column1]:[Column71]],0)),0)</f>
        <v>0</v>
      </c>
      <c r="G224" s="69">
        <f t="shared" si="17"/>
        <v>0</v>
      </c>
      <c r="H224" s="6">
        <f t="shared" si="18"/>
        <v>0</v>
      </c>
      <c r="I224" s="80"/>
      <c r="J224" s="80" t="s">
        <v>1045</v>
      </c>
      <c r="K224" s="80"/>
      <c r="L224" s="80"/>
      <c r="M224" s="80"/>
      <c r="N224" s="80"/>
      <c r="O224" s="80"/>
      <c r="P224" s="80"/>
      <c r="Q224" s="80"/>
      <c r="R224" s="80"/>
      <c r="S224" s="54" t="b">
        <f t="shared" si="15"/>
        <v>0</v>
      </c>
      <c r="T224" s="66" t="str">
        <f t="shared" si="19"/>
        <v>11-6.</v>
      </c>
      <c r="U224" s="51" t="str">
        <f t="shared" si="19"/>
        <v>Transport and Disposal of Petroleum Impacted Soil (includes drum)</v>
      </c>
    </row>
    <row r="225" spans="1:21" s="67" customFormat="1" hidden="1" x14ac:dyDescent="0.3">
      <c r="A225" s="62">
        <v>238</v>
      </c>
      <c r="B225" s="36" t="s">
        <v>839</v>
      </c>
      <c r="C225" s="98" t="s">
        <v>260</v>
      </c>
      <c r="D225" s="99"/>
      <c r="E225" s="10" t="s">
        <v>227</v>
      </c>
      <c r="F225" s="68">
        <f>IFERROR(INDEX([1]!Rates[[Column1]:[Column71]],
MATCH('[1]SOW Units'!$B225,[1]!Rates[Pay Item],0),
MATCH(TEXT(#REF!,"0"),[1]!Rates[[#Headers],[Column1]:[Column71]],0)),0)</f>
        <v>0</v>
      </c>
      <c r="G225" s="69">
        <f t="shared" si="17"/>
        <v>0</v>
      </c>
      <c r="H225" s="6">
        <f t="shared" si="18"/>
        <v>0</v>
      </c>
      <c r="I225" s="80"/>
      <c r="J225" s="80"/>
      <c r="K225" s="80"/>
      <c r="L225" s="80"/>
      <c r="M225" s="80"/>
      <c r="N225" s="80"/>
      <c r="O225" s="80"/>
      <c r="P225" s="80"/>
      <c r="Q225" s="80"/>
      <c r="R225" s="80"/>
      <c r="S225" s="54" t="b">
        <f t="shared" si="15"/>
        <v>0</v>
      </c>
      <c r="T225" s="66" t="str">
        <f t="shared" si="19"/>
        <v>11-7.</v>
      </c>
      <c r="U225" s="51" t="str">
        <f t="shared" si="19"/>
        <v>Transport Petroleum Impacted Soil (bulk) ≤ 100 miles</v>
      </c>
    </row>
    <row r="226" spans="1:21" s="67" customFormat="1" hidden="1" x14ac:dyDescent="0.3">
      <c r="A226" s="62">
        <v>239</v>
      </c>
      <c r="B226" s="36" t="s">
        <v>840</v>
      </c>
      <c r="C226" s="98" t="s">
        <v>261</v>
      </c>
      <c r="D226" s="99"/>
      <c r="E226" s="10" t="s">
        <v>227</v>
      </c>
      <c r="F226" s="68">
        <f>IFERROR(INDEX([1]!Rates[[Column1]:[Column71]],
MATCH('[1]SOW Units'!$B226,[1]!Rates[Pay Item],0),
MATCH(TEXT(#REF!,"0"),[1]!Rates[[#Headers],[Column1]:[Column71]],0)),0)</f>
        <v>0</v>
      </c>
      <c r="G226" s="69">
        <f t="shared" si="17"/>
        <v>0</v>
      </c>
      <c r="H226" s="6">
        <f t="shared" si="18"/>
        <v>0</v>
      </c>
      <c r="I226" s="80"/>
      <c r="J226" s="80"/>
      <c r="K226" s="80"/>
      <c r="L226" s="80"/>
      <c r="M226" s="80"/>
      <c r="N226" s="80"/>
      <c r="O226" s="80"/>
      <c r="P226" s="80"/>
      <c r="Q226" s="80"/>
      <c r="R226" s="80"/>
      <c r="S226" s="54" t="b">
        <f t="shared" si="15"/>
        <v>0</v>
      </c>
      <c r="T226" s="66" t="str">
        <f t="shared" si="19"/>
        <v>11-8.</v>
      </c>
      <c r="U226" s="51" t="str">
        <f t="shared" si="19"/>
        <v>Transport Petroleum Impacted Soil (bulk) &gt; 100 miles</v>
      </c>
    </row>
    <row r="227" spans="1:21" s="67" customFormat="1" hidden="1" x14ac:dyDescent="0.3">
      <c r="A227" s="62">
        <v>240</v>
      </c>
      <c r="B227" s="36" t="s">
        <v>841</v>
      </c>
      <c r="C227" s="98" t="s">
        <v>262</v>
      </c>
      <c r="D227" s="99"/>
      <c r="E227" s="10" t="s">
        <v>227</v>
      </c>
      <c r="F227" s="68">
        <f>IFERROR(INDEX([1]!Rates[[Column1]:[Column71]],
MATCH('[1]SOW Units'!$B227,[1]!Rates[Pay Item],0),
MATCH(TEXT(#REF!,"0"),[1]!Rates[[#Headers],[Column1]:[Column71]],0)),0)</f>
        <v>0</v>
      </c>
      <c r="G227" s="69">
        <f t="shared" si="17"/>
        <v>0</v>
      </c>
      <c r="H227" s="6">
        <f t="shared" si="18"/>
        <v>0</v>
      </c>
      <c r="I227" s="80"/>
      <c r="J227" s="80"/>
      <c r="K227" s="80"/>
      <c r="L227" s="80"/>
      <c r="M227" s="80"/>
      <c r="N227" s="80"/>
      <c r="O227" s="80"/>
      <c r="P227" s="80"/>
      <c r="Q227" s="80"/>
      <c r="R227" s="80"/>
      <c r="S227" s="54" t="b">
        <f t="shared" si="15"/>
        <v>0</v>
      </c>
      <c r="T227" s="66" t="str">
        <f t="shared" si="19"/>
        <v>11-9.</v>
      </c>
      <c r="U227" s="51" t="str">
        <f t="shared" si="19"/>
        <v>Disposal of Petroleum Impacted Soil at a Landfill (bulk) ≤ 450 tons</v>
      </c>
    </row>
    <row r="228" spans="1:21" s="67" customFormat="1" hidden="1" x14ac:dyDescent="0.3">
      <c r="A228" s="62">
        <v>241</v>
      </c>
      <c r="B228" s="36" t="s">
        <v>842</v>
      </c>
      <c r="C228" s="98" t="s">
        <v>263</v>
      </c>
      <c r="D228" s="99"/>
      <c r="E228" s="10" t="s">
        <v>227</v>
      </c>
      <c r="F228" s="68">
        <f>IFERROR(INDEX([1]!Rates[[Column1]:[Column71]],
MATCH('[1]SOW Units'!$B228,[1]!Rates[Pay Item],0),
MATCH(TEXT(#REF!,"0"),[1]!Rates[[#Headers],[Column1]:[Column71]],0)),0)</f>
        <v>0</v>
      </c>
      <c r="G228" s="69">
        <f t="shared" si="17"/>
        <v>0</v>
      </c>
      <c r="H228" s="6">
        <f t="shared" si="18"/>
        <v>0</v>
      </c>
      <c r="I228" s="80"/>
      <c r="J228" s="80"/>
      <c r="K228" s="80"/>
      <c r="L228" s="80"/>
      <c r="M228" s="80"/>
      <c r="N228" s="80"/>
      <c r="O228" s="80"/>
      <c r="P228" s="80"/>
      <c r="Q228" s="80"/>
      <c r="R228" s="80"/>
      <c r="S228" s="54" t="b">
        <f t="shared" si="15"/>
        <v>0</v>
      </c>
      <c r="T228" s="66" t="str">
        <f t="shared" si="19"/>
        <v>11-10.</v>
      </c>
      <c r="U228" s="51" t="str">
        <f t="shared" si="19"/>
        <v>Disposal of Petroleum Impacted Soil at a Landfill (bulk) &gt; 450 tons</v>
      </c>
    </row>
    <row r="229" spans="1:21" s="67" customFormat="1" hidden="1" x14ac:dyDescent="0.3">
      <c r="A229" s="62">
        <v>242</v>
      </c>
      <c r="B229" s="36" t="s">
        <v>843</v>
      </c>
      <c r="C229" s="98" t="s">
        <v>264</v>
      </c>
      <c r="D229" s="99"/>
      <c r="E229" s="10" t="s">
        <v>227</v>
      </c>
      <c r="F229" s="68">
        <f>IFERROR(INDEX([1]!Rates[[Column1]:[Column71]],
MATCH('[1]SOW Units'!$B229,[1]!Rates[Pay Item],0),
MATCH(TEXT(#REF!,"0"),[1]!Rates[[#Headers],[Column1]:[Column71]],0)),0)</f>
        <v>0</v>
      </c>
      <c r="G229" s="69">
        <f t="shared" si="17"/>
        <v>0</v>
      </c>
      <c r="H229" s="6">
        <f t="shared" si="18"/>
        <v>0</v>
      </c>
      <c r="I229" s="80"/>
      <c r="J229" s="80"/>
      <c r="K229" s="80"/>
      <c r="L229" s="80"/>
      <c r="M229" s="80"/>
      <c r="N229" s="80"/>
      <c r="O229" s="80"/>
      <c r="P229" s="80"/>
      <c r="Q229" s="80"/>
      <c r="R229" s="80"/>
      <c r="S229" s="54" t="b">
        <f t="shared" si="15"/>
        <v>0</v>
      </c>
      <c r="T229" s="66" t="str">
        <f t="shared" si="19"/>
        <v>11-11.</v>
      </c>
      <c r="U229" s="51" t="str">
        <f t="shared" si="19"/>
        <v>Disposal of Petroleum Impacted Soil at a Thermal Treatment Facility (bulk) ≤ 450 tons</v>
      </c>
    </row>
    <row r="230" spans="1:21" s="67" customFormat="1" hidden="1" x14ac:dyDescent="0.3">
      <c r="A230" s="62">
        <v>243</v>
      </c>
      <c r="B230" s="36" t="s">
        <v>844</v>
      </c>
      <c r="C230" s="98" t="s">
        <v>265</v>
      </c>
      <c r="D230" s="99"/>
      <c r="E230" s="10" t="s">
        <v>227</v>
      </c>
      <c r="F230" s="68">
        <f>IFERROR(INDEX([1]!Rates[[Column1]:[Column71]],
MATCH('[1]SOW Units'!$B230,[1]!Rates[Pay Item],0),
MATCH(TEXT(#REF!,"0"),[1]!Rates[[#Headers],[Column1]:[Column71]],0)),0)</f>
        <v>0</v>
      </c>
      <c r="G230" s="69">
        <f t="shared" si="17"/>
        <v>0</v>
      </c>
      <c r="H230" s="6">
        <f t="shared" si="18"/>
        <v>0</v>
      </c>
      <c r="I230" s="80"/>
      <c r="J230" s="80"/>
      <c r="K230" s="80"/>
      <c r="L230" s="80"/>
      <c r="M230" s="80"/>
      <c r="N230" s="80"/>
      <c r="O230" s="80"/>
      <c r="P230" s="80"/>
      <c r="Q230" s="80"/>
      <c r="R230" s="80"/>
      <c r="S230" s="54" t="b">
        <f t="shared" si="15"/>
        <v>0</v>
      </c>
      <c r="T230" s="66" t="str">
        <f t="shared" si="19"/>
        <v>11-12.</v>
      </c>
      <c r="U230" s="51" t="str">
        <f t="shared" si="19"/>
        <v>Disposal of Petroleum Impacted Soil at a Thermal Treatment Facility (bulk) &gt; 450 tons</v>
      </c>
    </row>
    <row r="231" spans="1:21" s="67" customFormat="1" x14ac:dyDescent="0.3">
      <c r="A231" s="62">
        <v>244</v>
      </c>
      <c r="B231" s="36" t="s">
        <v>845</v>
      </c>
      <c r="C231" s="98" t="s">
        <v>266</v>
      </c>
      <c r="D231" s="99"/>
      <c r="E231" s="10" t="s">
        <v>258</v>
      </c>
      <c r="F231" s="68">
        <f>IFERROR(INDEX([1]!Rates[[Column1]:[Column71]],
MATCH('[1]SOW Units'!$B231,[1]!Rates[Pay Item],0),
MATCH(TEXT(#REF!,"0"),[1]!Rates[[#Headers],[Column1]:[Column71]],0)),0)</f>
        <v>0</v>
      </c>
      <c r="G231" s="69">
        <f t="shared" si="17"/>
        <v>0</v>
      </c>
      <c r="H231" s="6">
        <f t="shared" si="18"/>
        <v>0</v>
      </c>
      <c r="I231" s="80"/>
      <c r="J231" s="80" t="s">
        <v>1045</v>
      </c>
      <c r="K231" s="80"/>
      <c r="L231" s="80"/>
      <c r="M231" s="80"/>
      <c r="N231" s="80"/>
      <c r="O231" s="80"/>
      <c r="P231" s="80"/>
      <c r="Q231" s="80"/>
      <c r="R231" s="80"/>
      <c r="S231" s="54" t="b">
        <f t="shared" si="15"/>
        <v>0</v>
      </c>
      <c r="T231" s="66" t="str">
        <f t="shared" si="19"/>
        <v>11-13.</v>
      </c>
      <c r="U231" s="51" t="str">
        <f t="shared" si="19"/>
        <v>Transport and Disposal of Petroleum Contact Water (includes drum)</v>
      </c>
    </row>
    <row r="232" spans="1:21" s="67" customFormat="1" hidden="1" x14ac:dyDescent="0.3">
      <c r="A232" s="62">
        <v>245</v>
      </c>
      <c r="B232" s="36" t="s">
        <v>846</v>
      </c>
      <c r="C232" s="98" t="s">
        <v>267</v>
      </c>
      <c r="D232" s="99"/>
      <c r="E232" s="10" t="s">
        <v>268</v>
      </c>
      <c r="F232" s="68">
        <f>IFERROR(INDEX([1]!Rates[[Column1]:[Column71]],
MATCH('[1]SOW Units'!$B232,[1]!Rates[Pay Item],0),
MATCH(TEXT(#REF!,"0"),[1]!Rates[[#Headers],[Column1]:[Column71]],0)),0)</f>
        <v>0</v>
      </c>
      <c r="G232" s="69">
        <f t="shared" si="17"/>
        <v>0</v>
      </c>
      <c r="H232" s="6">
        <f t="shared" si="18"/>
        <v>0</v>
      </c>
      <c r="I232" s="80"/>
      <c r="J232" s="80"/>
      <c r="K232" s="80"/>
      <c r="L232" s="80"/>
      <c r="M232" s="80"/>
      <c r="N232" s="80"/>
      <c r="O232" s="80"/>
      <c r="P232" s="80"/>
      <c r="Q232" s="80"/>
      <c r="R232" s="80"/>
      <c r="S232" s="54" t="b">
        <f t="shared" si="15"/>
        <v>0</v>
      </c>
      <c r="T232" s="66" t="str">
        <f t="shared" si="19"/>
        <v>11-14.</v>
      </c>
      <c r="U232" s="51" t="str">
        <f t="shared" si="19"/>
        <v>Transport and Disposal of Petroleum Contact Water (bulk)</v>
      </c>
    </row>
    <row r="233" spans="1:21" s="67" customFormat="1" hidden="1" x14ac:dyDescent="0.3">
      <c r="A233" s="62">
        <v>246</v>
      </c>
      <c r="B233" s="36" t="s">
        <v>847</v>
      </c>
      <c r="C233" s="101" t="s">
        <v>848</v>
      </c>
      <c r="D233" s="102"/>
      <c r="E233" s="7" t="s">
        <v>14</v>
      </c>
      <c r="F233" s="71">
        <v>1</v>
      </c>
      <c r="G233" s="72">
        <f t="shared" si="17"/>
        <v>1</v>
      </c>
      <c r="H233" s="7">
        <f t="shared" si="18"/>
        <v>0</v>
      </c>
      <c r="I233" s="81"/>
      <c r="J233" s="81"/>
      <c r="K233" s="81"/>
      <c r="L233" s="81"/>
      <c r="M233" s="81"/>
      <c r="N233" s="81"/>
      <c r="O233" s="81"/>
      <c r="P233" s="81"/>
      <c r="Q233" s="81"/>
      <c r="R233" s="81"/>
      <c r="S233" s="54" t="b">
        <f t="shared" si="15"/>
        <v>0</v>
      </c>
      <c r="T233" s="66" t="str">
        <f t="shared" si="19"/>
        <v>11-15.</v>
      </c>
      <c r="U233" s="51"/>
    </row>
    <row r="234" spans="1:21" s="67" customFormat="1" hidden="1" x14ac:dyDescent="0.3">
      <c r="A234" s="62">
        <v>247</v>
      </c>
      <c r="B234" s="36" t="s">
        <v>849</v>
      </c>
      <c r="C234" s="98" t="s">
        <v>269</v>
      </c>
      <c r="D234" s="99"/>
      <c r="E234" s="10" t="s">
        <v>258</v>
      </c>
      <c r="F234" s="68">
        <f>IFERROR(INDEX([1]!Rates[[Column1]:[Column71]],
MATCH('[1]SOW Units'!$B234,[1]!Rates[Pay Item],0),
MATCH(TEXT(#REF!,"0"),[1]!Rates[[#Headers],[Column1]:[Column71]],0)),0)</f>
        <v>0</v>
      </c>
      <c r="G234" s="69">
        <f t="shared" si="17"/>
        <v>0</v>
      </c>
      <c r="H234" s="6">
        <f t="shared" si="18"/>
        <v>0</v>
      </c>
      <c r="I234" s="80"/>
      <c r="J234" s="80"/>
      <c r="K234" s="80"/>
      <c r="L234" s="80"/>
      <c r="M234" s="80"/>
      <c r="N234" s="80"/>
      <c r="O234" s="80"/>
      <c r="P234" s="80"/>
      <c r="Q234" s="80"/>
      <c r="R234" s="80"/>
      <c r="S234" s="54" t="b">
        <f t="shared" si="15"/>
        <v>0</v>
      </c>
      <c r="T234" s="66" t="str">
        <f t="shared" si="19"/>
        <v>11-16.</v>
      </c>
      <c r="U234" s="51" t="str">
        <f t="shared" si="19"/>
        <v>Transport and Disposal of Petroleum Product (includes drum)</v>
      </c>
    </row>
    <row r="235" spans="1:21" s="67" customFormat="1" hidden="1" x14ac:dyDescent="0.3">
      <c r="A235" s="62">
        <v>248</v>
      </c>
      <c r="B235" s="36" t="s">
        <v>850</v>
      </c>
      <c r="C235" s="98" t="s">
        <v>270</v>
      </c>
      <c r="D235" s="99"/>
      <c r="E235" s="10" t="s">
        <v>268</v>
      </c>
      <c r="F235" s="68">
        <f>IFERROR(INDEX([1]!Rates[[Column1]:[Column71]],
MATCH('[1]SOW Units'!$B235,[1]!Rates[Pay Item],0),
MATCH(TEXT(#REF!,"0"),[1]!Rates[[#Headers],[Column1]:[Column71]],0)),0)</f>
        <v>0</v>
      </c>
      <c r="G235" s="69">
        <f t="shared" si="17"/>
        <v>0</v>
      </c>
      <c r="H235" s="6">
        <f t="shared" si="18"/>
        <v>0</v>
      </c>
      <c r="I235" s="80"/>
      <c r="J235" s="80"/>
      <c r="K235" s="80"/>
      <c r="L235" s="80"/>
      <c r="M235" s="80"/>
      <c r="N235" s="80"/>
      <c r="O235" s="80"/>
      <c r="P235" s="80"/>
      <c r="Q235" s="80"/>
      <c r="R235" s="80"/>
      <c r="S235" s="54" t="b">
        <f t="shared" si="15"/>
        <v>0</v>
      </c>
      <c r="T235" s="66" t="str">
        <f t="shared" si="19"/>
        <v>11-17.</v>
      </c>
      <c r="U235" s="51" t="str">
        <f t="shared" si="19"/>
        <v>Transport and Disposal of Petroleum Product (bulk)</v>
      </c>
    </row>
    <row r="236" spans="1:21" s="67" customFormat="1" hidden="1" x14ac:dyDescent="0.3">
      <c r="A236" s="62">
        <v>249</v>
      </c>
      <c r="B236" s="36" t="s">
        <v>851</v>
      </c>
      <c r="C236" s="98" t="s">
        <v>603</v>
      </c>
      <c r="D236" s="99"/>
      <c r="E236" s="10" t="s">
        <v>231</v>
      </c>
      <c r="F236" s="68">
        <f>IFERROR(INDEX([1]!Rates[[Column1]:[Column71]],
MATCH('[1]SOW Units'!$B236,[1]!Rates[Pay Item],0),
MATCH(TEXT(#REF!,"0"),[1]!Rates[[#Headers],[Column1]:[Column71]],0)),0)</f>
        <v>0</v>
      </c>
      <c r="G236" s="69">
        <f t="shared" si="17"/>
        <v>0</v>
      </c>
      <c r="H236" s="6">
        <f t="shared" si="18"/>
        <v>0</v>
      </c>
      <c r="I236" s="80"/>
      <c r="J236" s="80"/>
      <c r="K236" s="80"/>
      <c r="L236" s="80"/>
      <c r="M236" s="80"/>
      <c r="N236" s="80"/>
      <c r="O236" s="80"/>
      <c r="P236" s="80"/>
      <c r="Q236" s="80"/>
      <c r="R236" s="80"/>
      <c r="S236" s="54" t="b">
        <f t="shared" si="15"/>
        <v>0</v>
      </c>
      <c r="T236" s="66" t="str">
        <f t="shared" si="19"/>
        <v>11-18.</v>
      </c>
      <c r="U236" s="51" t="str">
        <f t="shared" si="19"/>
        <v>Delivery, Pick Up and Rental of 20 Cubic Yard Roll-Off Container</v>
      </c>
    </row>
    <row r="237" spans="1:21" s="67" customFormat="1" hidden="1" x14ac:dyDescent="0.3">
      <c r="A237" s="62">
        <v>250</v>
      </c>
      <c r="B237" s="36" t="s">
        <v>852</v>
      </c>
      <c r="C237" s="98" t="s">
        <v>604</v>
      </c>
      <c r="D237" s="99"/>
      <c r="E237" s="10" t="s">
        <v>231</v>
      </c>
      <c r="F237" s="68">
        <f>IFERROR(INDEX([1]!Rates[[Column1]:[Column71]],
MATCH('[1]SOW Units'!$B237,[1]!Rates[Pay Item],0),
MATCH(TEXT(#REF!,"0"),[1]!Rates[[#Headers],[Column1]:[Column71]],0)),0)</f>
        <v>0</v>
      </c>
      <c r="G237" s="69">
        <f t="shared" si="17"/>
        <v>0</v>
      </c>
      <c r="H237" s="6">
        <f t="shared" si="18"/>
        <v>0</v>
      </c>
      <c r="I237" s="80"/>
      <c r="J237" s="80"/>
      <c r="K237" s="80"/>
      <c r="L237" s="80"/>
      <c r="M237" s="80"/>
      <c r="N237" s="80"/>
      <c r="O237" s="80"/>
      <c r="P237" s="80"/>
      <c r="Q237" s="80"/>
      <c r="R237" s="80"/>
      <c r="S237" s="54" t="b">
        <f t="shared" si="15"/>
        <v>0</v>
      </c>
      <c r="T237" s="66" t="str">
        <f t="shared" si="19"/>
        <v>11-19.</v>
      </c>
      <c r="U237" s="51" t="str">
        <f t="shared" si="19"/>
        <v>Additional Rental of 20 Cubic Yard Roll-Off Container</v>
      </c>
    </row>
    <row r="238" spans="1:21" s="67" customFormat="1" hidden="1" x14ac:dyDescent="0.3">
      <c r="A238" s="62">
        <v>251</v>
      </c>
      <c r="B238" s="75" t="s">
        <v>243</v>
      </c>
      <c r="C238" s="96" t="s">
        <v>272</v>
      </c>
      <c r="D238" s="97"/>
      <c r="E238" s="76"/>
      <c r="F238" s="78"/>
      <c r="G238" s="78"/>
      <c r="H238" s="8"/>
      <c r="I238" s="79"/>
      <c r="J238" s="79"/>
      <c r="K238" s="79"/>
      <c r="L238" s="79"/>
      <c r="M238" s="79"/>
      <c r="N238" s="79"/>
      <c r="O238" s="79"/>
      <c r="P238" s="79"/>
      <c r="Q238" s="79"/>
      <c r="R238" s="79"/>
      <c r="S238" s="54" t="b">
        <f t="shared" si="15"/>
        <v>0</v>
      </c>
      <c r="T238" s="66"/>
      <c r="U238" s="51" t="str">
        <f t="shared" si="19"/>
        <v>RESURFACING</v>
      </c>
    </row>
    <row r="239" spans="1:21" s="67" customFormat="1" hidden="1" x14ac:dyDescent="0.3">
      <c r="A239" s="62">
        <v>252</v>
      </c>
      <c r="B239" s="36" t="s">
        <v>245</v>
      </c>
      <c r="C239" s="98" t="s">
        <v>274</v>
      </c>
      <c r="D239" s="99"/>
      <c r="E239" s="10" t="s">
        <v>247</v>
      </c>
      <c r="F239" s="68">
        <f>IFERROR(INDEX([1]!Rates[[Column1]:[Column71]],
MATCH('[1]SOW Units'!$B239,[1]!Rates[Pay Item],0),
MATCH(TEXT(#REF!,"0"),[1]!Rates[[#Headers],[Column1]:[Column71]],0)),0)</f>
        <v>0</v>
      </c>
      <c r="G239" s="69">
        <f t="shared" si="17"/>
        <v>0</v>
      </c>
      <c r="H239" s="6">
        <f t="shared" si="18"/>
        <v>0</v>
      </c>
      <c r="I239" s="80"/>
      <c r="J239" s="80"/>
      <c r="K239" s="80"/>
      <c r="L239" s="80"/>
      <c r="M239" s="80"/>
      <c r="N239" s="80"/>
      <c r="O239" s="80"/>
      <c r="P239" s="80"/>
      <c r="Q239" s="80"/>
      <c r="R239" s="80"/>
      <c r="S239" s="54" t="b">
        <f t="shared" si="15"/>
        <v>0</v>
      </c>
      <c r="T239" s="66" t="str">
        <f t="shared" si="19"/>
        <v>12-1.</v>
      </c>
      <c r="U239" s="51" t="str">
        <f t="shared" si="19"/>
        <v>Asphalt Paving - 2 inch thickness (includes sub-base)</v>
      </c>
    </row>
    <row r="240" spans="1:21" s="67" customFormat="1" hidden="1" x14ac:dyDescent="0.3">
      <c r="A240" s="62">
        <v>253</v>
      </c>
      <c r="B240" s="36" t="s">
        <v>248</v>
      </c>
      <c r="C240" s="98" t="s">
        <v>276</v>
      </c>
      <c r="D240" s="99"/>
      <c r="E240" s="10" t="s">
        <v>247</v>
      </c>
      <c r="F240" s="68">
        <f>IFERROR(INDEX([1]!Rates[[Column1]:[Column71]],
MATCH('[1]SOW Units'!$B240,[1]!Rates[Pay Item],0),
MATCH(TEXT(#REF!,"0"),[1]!Rates[[#Headers],[Column1]:[Column71]],0)),0)</f>
        <v>0</v>
      </c>
      <c r="G240" s="69">
        <f t="shared" si="17"/>
        <v>0</v>
      </c>
      <c r="H240" s="6">
        <f t="shared" si="18"/>
        <v>0</v>
      </c>
      <c r="I240" s="80"/>
      <c r="J240" s="80"/>
      <c r="K240" s="80"/>
      <c r="L240" s="80"/>
      <c r="M240" s="80"/>
      <c r="N240" s="80"/>
      <c r="O240" s="80"/>
      <c r="P240" s="80"/>
      <c r="Q240" s="80"/>
      <c r="R240" s="80"/>
      <c r="S240" s="54" t="b">
        <f t="shared" si="15"/>
        <v>0</v>
      </c>
      <c r="T240" s="66" t="str">
        <f t="shared" si="19"/>
        <v>12-2.</v>
      </c>
      <c r="U240" s="51" t="str">
        <f t="shared" si="19"/>
        <v xml:space="preserve">Asphalt Paving - additional 1 inch thickness </v>
      </c>
    </row>
    <row r="241" spans="1:21" s="67" customFormat="1" hidden="1" x14ac:dyDescent="0.3">
      <c r="A241" s="62">
        <v>254</v>
      </c>
      <c r="B241" s="36" t="s">
        <v>250</v>
      </c>
      <c r="C241" s="98" t="s">
        <v>278</v>
      </c>
      <c r="D241" s="99"/>
      <c r="E241" s="10" t="s">
        <v>247</v>
      </c>
      <c r="F241" s="68">
        <f>IFERROR(INDEX([1]!Rates[[Column1]:[Column71]],
MATCH('[1]SOW Units'!$B241,[1]!Rates[Pay Item],0),
MATCH(TEXT(#REF!,"0"),[1]!Rates[[#Headers],[Column1]:[Column71]],0)),0)</f>
        <v>0</v>
      </c>
      <c r="G241" s="69">
        <f t="shared" si="17"/>
        <v>0</v>
      </c>
      <c r="H241" s="6">
        <f t="shared" si="18"/>
        <v>0</v>
      </c>
      <c r="I241" s="80"/>
      <c r="J241" s="80"/>
      <c r="K241" s="80"/>
      <c r="L241" s="80"/>
      <c r="M241" s="80"/>
      <c r="N241" s="80"/>
      <c r="O241" s="80"/>
      <c r="P241" s="80"/>
      <c r="Q241" s="80"/>
      <c r="R241" s="80"/>
      <c r="S241" s="54" t="b">
        <f t="shared" si="15"/>
        <v>0</v>
      </c>
      <c r="T241" s="66" t="str">
        <f t="shared" si="19"/>
        <v>12-3.</v>
      </c>
      <c r="U241" s="51" t="str">
        <f t="shared" si="19"/>
        <v>Concrete Paving - 4 inch thickness (includes sub-base)</v>
      </c>
    </row>
    <row r="242" spans="1:21" s="67" customFormat="1" hidden="1" x14ac:dyDescent="0.3">
      <c r="A242" s="62">
        <v>255</v>
      </c>
      <c r="B242" s="36" t="s">
        <v>252</v>
      </c>
      <c r="C242" s="98" t="s">
        <v>280</v>
      </c>
      <c r="D242" s="99"/>
      <c r="E242" s="10" t="s">
        <v>247</v>
      </c>
      <c r="F242" s="68">
        <f>IFERROR(INDEX([1]!Rates[[Column1]:[Column71]],
MATCH('[1]SOW Units'!$B242,[1]!Rates[Pay Item],0),
MATCH(TEXT(#REF!,"0"),[1]!Rates[[#Headers],[Column1]:[Column71]],0)),0)</f>
        <v>0</v>
      </c>
      <c r="G242" s="69">
        <f t="shared" si="17"/>
        <v>0</v>
      </c>
      <c r="H242" s="6">
        <f t="shared" si="18"/>
        <v>0</v>
      </c>
      <c r="I242" s="80"/>
      <c r="J242" s="80"/>
      <c r="K242" s="80"/>
      <c r="L242" s="80"/>
      <c r="M242" s="80"/>
      <c r="N242" s="80"/>
      <c r="O242" s="80"/>
      <c r="P242" s="80"/>
      <c r="Q242" s="80"/>
      <c r="R242" s="80"/>
      <c r="S242" s="54" t="b">
        <f t="shared" si="15"/>
        <v>0</v>
      </c>
      <c r="T242" s="66" t="str">
        <f t="shared" si="19"/>
        <v>12-4.</v>
      </c>
      <c r="U242" s="51" t="str">
        <f t="shared" si="19"/>
        <v xml:space="preserve">Concrete Paving - additional 1 inch thickness </v>
      </c>
    </row>
    <row r="243" spans="1:21" s="67" customFormat="1" hidden="1" x14ac:dyDescent="0.3">
      <c r="A243" s="62">
        <v>256</v>
      </c>
      <c r="B243" s="36" t="s">
        <v>254</v>
      </c>
      <c r="C243" s="98" t="s">
        <v>282</v>
      </c>
      <c r="D243" s="99"/>
      <c r="E243" s="10" t="s">
        <v>247</v>
      </c>
      <c r="F243" s="68">
        <f>IFERROR(INDEX([1]!Rates[[Column1]:[Column71]],
MATCH('[1]SOW Units'!$B243,[1]!Rates[Pay Item],0),
MATCH(TEXT(#REF!,"0"),[1]!Rates[[#Headers],[Column1]:[Column71]],0)),0)</f>
        <v>0</v>
      </c>
      <c r="G243" s="69">
        <f t="shared" si="17"/>
        <v>0</v>
      </c>
      <c r="H243" s="6">
        <f t="shared" si="18"/>
        <v>0</v>
      </c>
      <c r="I243" s="80"/>
      <c r="J243" s="80"/>
      <c r="K243" s="80"/>
      <c r="L243" s="80"/>
      <c r="M243" s="80"/>
      <c r="N243" s="80"/>
      <c r="O243" s="80"/>
      <c r="P243" s="80"/>
      <c r="Q243" s="80"/>
      <c r="R243" s="80"/>
      <c r="S243" s="54" t="b">
        <f t="shared" si="15"/>
        <v>0</v>
      </c>
      <c r="T243" s="66" t="str">
        <f t="shared" si="19"/>
        <v>12-5.</v>
      </c>
      <c r="U243" s="51" t="str">
        <f t="shared" si="19"/>
        <v>Crushed Lime Rock Cover - 2 inch thickness</v>
      </c>
    </row>
    <row r="244" spans="1:21" s="67" customFormat="1" hidden="1" x14ac:dyDescent="0.3">
      <c r="A244" s="62">
        <v>257</v>
      </c>
      <c r="B244" s="36" t="s">
        <v>256</v>
      </c>
      <c r="C244" s="98" t="s">
        <v>283</v>
      </c>
      <c r="D244" s="99"/>
      <c r="E244" s="10" t="s">
        <v>247</v>
      </c>
      <c r="F244" s="68">
        <f>IFERROR(INDEX([1]!Rates[[Column1]:[Column71]],
MATCH('[1]SOW Units'!$B244,[1]!Rates[Pay Item],0),
MATCH(TEXT(#REF!,"0"),[1]!Rates[[#Headers],[Column1]:[Column71]],0)),0)</f>
        <v>0</v>
      </c>
      <c r="G244" s="69">
        <f t="shared" si="17"/>
        <v>0</v>
      </c>
      <c r="H244" s="6">
        <f t="shared" si="18"/>
        <v>0</v>
      </c>
      <c r="I244" s="80"/>
      <c r="J244" s="80"/>
      <c r="K244" s="80"/>
      <c r="L244" s="80"/>
      <c r="M244" s="80"/>
      <c r="N244" s="80"/>
      <c r="O244" s="80"/>
      <c r="P244" s="80"/>
      <c r="Q244" s="80"/>
      <c r="R244" s="80"/>
      <c r="S244" s="54" t="b">
        <f t="shared" si="15"/>
        <v>0</v>
      </c>
      <c r="T244" s="66" t="str">
        <f t="shared" si="19"/>
        <v>12-6.</v>
      </c>
      <c r="U244" s="51" t="str">
        <f t="shared" si="19"/>
        <v>Grass - Sod</v>
      </c>
    </row>
    <row r="245" spans="1:21" s="67" customFormat="1" hidden="1" x14ac:dyDescent="0.3">
      <c r="A245" s="62">
        <v>258</v>
      </c>
      <c r="B245" s="36" t="s">
        <v>259</v>
      </c>
      <c r="C245" s="98" t="s">
        <v>284</v>
      </c>
      <c r="D245" s="99"/>
      <c r="E245" s="10" t="s">
        <v>247</v>
      </c>
      <c r="F245" s="68">
        <f>IFERROR(INDEX([1]!Rates[[Column1]:[Column71]],
MATCH('[1]SOW Units'!$B245,[1]!Rates[Pay Item],0),
MATCH(TEXT(#REF!,"0"),[1]!Rates[[#Headers],[Column1]:[Column71]],0)),0)</f>
        <v>0</v>
      </c>
      <c r="G245" s="69">
        <f t="shared" si="17"/>
        <v>0</v>
      </c>
      <c r="H245" s="6">
        <f t="shared" si="18"/>
        <v>0</v>
      </c>
      <c r="I245" s="80"/>
      <c r="J245" s="80"/>
      <c r="K245" s="80"/>
      <c r="L245" s="80"/>
      <c r="M245" s="80"/>
      <c r="N245" s="80"/>
      <c r="O245" s="80"/>
      <c r="P245" s="80"/>
      <c r="Q245" s="80"/>
      <c r="R245" s="80"/>
      <c r="S245" s="54" t="b">
        <f t="shared" si="15"/>
        <v>0</v>
      </c>
      <c r="T245" s="66" t="str">
        <f t="shared" si="19"/>
        <v>12-7.</v>
      </c>
      <c r="U245" s="51" t="str">
        <f t="shared" si="19"/>
        <v xml:space="preserve">Grass - Seed and Mulch </v>
      </c>
    </row>
    <row r="246" spans="1:21" s="67" customFormat="1" hidden="1" x14ac:dyDescent="0.3">
      <c r="A246" s="62">
        <v>259</v>
      </c>
      <c r="B246" s="75" t="s">
        <v>271</v>
      </c>
      <c r="C246" s="96" t="s">
        <v>286</v>
      </c>
      <c r="D246" s="97"/>
      <c r="E246" s="76"/>
      <c r="F246" s="78"/>
      <c r="G246" s="78"/>
      <c r="H246" s="8"/>
      <c r="I246" s="79"/>
      <c r="J246" s="79"/>
      <c r="K246" s="79"/>
      <c r="L246" s="79"/>
      <c r="M246" s="79"/>
      <c r="N246" s="79"/>
      <c r="O246" s="79"/>
      <c r="P246" s="79"/>
      <c r="Q246" s="79"/>
      <c r="R246" s="79"/>
      <c r="S246" s="54" t="b">
        <f t="shared" si="15"/>
        <v>0</v>
      </c>
      <c r="T246" s="66"/>
      <c r="U246" s="51" t="str">
        <f t="shared" si="19"/>
        <v>IN-SITU INJECTION</v>
      </c>
    </row>
    <row r="247" spans="1:21" s="67" customFormat="1" hidden="1" x14ac:dyDescent="0.3">
      <c r="A247" s="62">
        <v>260</v>
      </c>
      <c r="B247" s="36" t="s">
        <v>273</v>
      </c>
      <c r="C247" s="98" t="s">
        <v>287</v>
      </c>
      <c r="D247" s="99"/>
      <c r="E247" s="10" t="s">
        <v>28</v>
      </c>
      <c r="F247" s="68">
        <f>IFERROR(INDEX([1]!Rates[[Column1]:[Column71]],
MATCH('[1]SOW Units'!$B247,[1]!Rates[Pay Item],0),
MATCH(TEXT(#REF!,"0"),[1]!Rates[[#Headers],[Column1]:[Column71]],0)),0)</f>
        <v>0</v>
      </c>
      <c r="G247" s="69">
        <f t="shared" si="17"/>
        <v>0</v>
      </c>
      <c r="H247" s="6">
        <f t="shared" si="18"/>
        <v>0</v>
      </c>
      <c r="I247" s="80"/>
      <c r="J247" s="80"/>
      <c r="K247" s="80"/>
      <c r="L247" s="80"/>
      <c r="M247" s="80"/>
      <c r="N247" s="80"/>
      <c r="O247" s="80"/>
      <c r="P247" s="80"/>
      <c r="Q247" s="80"/>
      <c r="R247" s="80"/>
      <c r="S247" s="54" t="b">
        <f t="shared" si="15"/>
        <v>0</v>
      </c>
      <c r="T247" s="66" t="str">
        <f t="shared" si="19"/>
        <v>13-1.</v>
      </c>
      <c r="U247" s="51" t="str">
        <f t="shared" si="19"/>
        <v>Direct Push Boring with In-Situ Injection</v>
      </c>
    </row>
    <row r="248" spans="1:21" s="67" customFormat="1" hidden="1" x14ac:dyDescent="0.3">
      <c r="A248" s="62">
        <v>261</v>
      </c>
      <c r="B248" s="36" t="s">
        <v>275</v>
      </c>
      <c r="C248" s="98" t="s">
        <v>289</v>
      </c>
      <c r="D248" s="99"/>
      <c r="E248" s="10" t="s">
        <v>28</v>
      </c>
      <c r="F248" s="68">
        <f>IFERROR(INDEX([1]!Rates[[Column1]:[Column71]],
MATCH('[1]SOW Units'!$B248,[1]!Rates[Pay Item],0),
MATCH(TEXT(#REF!,"0"),[1]!Rates[[#Headers],[Column1]:[Column71]],0)),0)</f>
        <v>0</v>
      </c>
      <c r="G248" s="69">
        <f t="shared" si="17"/>
        <v>0</v>
      </c>
      <c r="H248" s="6">
        <f t="shared" si="18"/>
        <v>0</v>
      </c>
      <c r="I248" s="80"/>
      <c r="J248" s="80"/>
      <c r="K248" s="80"/>
      <c r="L248" s="80"/>
      <c r="M248" s="80"/>
      <c r="N248" s="80"/>
      <c r="O248" s="80"/>
      <c r="P248" s="80"/>
      <c r="Q248" s="80"/>
      <c r="R248" s="80"/>
      <c r="S248" s="54" t="b">
        <f t="shared" si="15"/>
        <v>0</v>
      </c>
      <c r="T248" s="66" t="str">
        <f t="shared" si="19"/>
        <v>13-2.</v>
      </c>
      <c r="U248" s="51" t="str">
        <f t="shared" si="19"/>
        <v>In-Situ Injection Into Existing Well/Treatment Point</v>
      </c>
    </row>
    <row r="249" spans="1:21" s="67" customFormat="1" hidden="1" x14ac:dyDescent="0.3">
      <c r="A249" s="62">
        <v>262</v>
      </c>
      <c r="B249" s="36" t="s">
        <v>277</v>
      </c>
      <c r="C249" s="101" t="s">
        <v>290</v>
      </c>
      <c r="D249" s="102"/>
      <c r="E249" s="7" t="s">
        <v>14</v>
      </c>
      <c r="F249" s="71">
        <v>1</v>
      </c>
      <c r="G249" s="72">
        <f>F249</f>
        <v>1</v>
      </c>
      <c r="H249" s="7">
        <f t="shared" si="18"/>
        <v>0</v>
      </c>
      <c r="I249" s="81"/>
      <c r="J249" s="81"/>
      <c r="K249" s="81"/>
      <c r="L249" s="81"/>
      <c r="M249" s="81"/>
      <c r="N249" s="81"/>
      <c r="O249" s="81"/>
      <c r="P249" s="81"/>
      <c r="Q249" s="81"/>
      <c r="R249" s="81"/>
      <c r="S249" s="54" t="b">
        <f t="shared" si="15"/>
        <v>0</v>
      </c>
      <c r="T249" s="66"/>
      <c r="U249" s="51"/>
    </row>
    <row r="250" spans="1:21" s="67" customFormat="1" hidden="1" x14ac:dyDescent="0.3">
      <c r="A250" s="62">
        <v>263</v>
      </c>
      <c r="B250" s="36" t="s">
        <v>279</v>
      </c>
      <c r="C250" s="98" t="s">
        <v>606</v>
      </c>
      <c r="D250" s="99"/>
      <c r="E250" s="10" t="s">
        <v>231</v>
      </c>
      <c r="F250" s="68">
        <f>IFERROR(INDEX([1]!Rates[[Column1]:[Column71]],
MATCH('[1]SOW Units'!$B250,[1]!Rates[Pay Item],0),
MATCH(TEXT(#REF!,"0"),[1]!Rates[[#Headers],[Column1]:[Column71]],0)),0)</f>
        <v>0</v>
      </c>
      <c r="G250" s="69">
        <f t="shared" si="17"/>
        <v>0</v>
      </c>
      <c r="H250" s="6">
        <f t="shared" si="18"/>
        <v>0</v>
      </c>
      <c r="I250" s="80"/>
      <c r="J250" s="80"/>
      <c r="K250" s="80"/>
      <c r="L250" s="80"/>
      <c r="M250" s="80"/>
      <c r="N250" s="80"/>
      <c r="O250" s="80"/>
      <c r="P250" s="80"/>
      <c r="Q250" s="80"/>
      <c r="R250" s="80"/>
      <c r="S250" s="54" t="b">
        <f t="shared" si="15"/>
        <v>0</v>
      </c>
      <c r="T250" s="66" t="str">
        <f t="shared" si="19"/>
        <v>13-4.</v>
      </c>
      <c r="U250" s="51" t="str">
        <f t="shared" si="19"/>
        <v>Groundwater Injection System (not by direct push)</v>
      </c>
    </row>
    <row r="251" spans="1:21" s="67" customFormat="1" hidden="1" x14ac:dyDescent="0.3">
      <c r="A251" s="62">
        <v>264</v>
      </c>
      <c r="B251" s="36" t="s">
        <v>281</v>
      </c>
      <c r="C251" s="98" t="s">
        <v>606</v>
      </c>
      <c r="D251" s="99"/>
      <c r="E251" s="10" t="s">
        <v>232</v>
      </c>
      <c r="F251" s="68">
        <f>IFERROR(INDEX([1]!Rates[[Column1]:[Column71]],
MATCH('[1]SOW Units'!$B251,[1]!Rates[Pay Item],0),
MATCH(TEXT(#REF!,"0"),[1]!Rates[[#Headers],[Column1]:[Column71]],0)),0)</f>
        <v>0</v>
      </c>
      <c r="G251" s="69">
        <f t="shared" si="17"/>
        <v>0</v>
      </c>
      <c r="H251" s="6">
        <f t="shared" si="18"/>
        <v>0</v>
      </c>
      <c r="I251" s="80"/>
      <c r="J251" s="80"/>
      <c r="K251" s="80"/>
      <c r="L251" s="80"/>
      <c r="M251" s="80"/>
      <c r="N251" s="80"/>
      <c r="O251" s="80"/>
      <c r="P251" s="80"/>
      <c r="Q251" s="80"/>
      <c r="R251" s="80"/>
      <c r="S251" s="54" t="b">
        <f t="shared" si="15"/>
        <v>0</v>
      </c>
      <c r="T251" s="66" t="str">
        <f t="shared" si="19"/>
        <v>13-5.</v>
      </c>
      <c r="U251" s="51" t="str">
        <f t="shared" si="19"/>
        <v>Groundwater Injection System (not by direct push)</v>
      </c>
    </row>
    <row r="252" spans="1:21" s="67" customFormat="1" hidden="1" x14ac:dyDescent="0.3">
      <c r="A252" s="62">
        <v>265</v>
      </c>
      <c r="B252" s="75" t="s">
        <v>285</v>
      </c>
      <c r="C252" s="96" t="s">
        <v>853</v>
      </c>
      <c r="D252" s="97"/>
      <c r="E252" s="76"/>
      <c r="F252" s="78"/>
      <c r="G252" s="78"/>
      <c r="H252" s="8"/>
      <c r="I252" s="79"/>
      <c r="J252" s="79"/>
      <c r="K252" s="79"/>
      <c r="L252" s="79"/>
      <c r="M252" s="79"/>
      <c r="N252" s="79"/>
      <c r="O252" s="79"/>
      <c r="P252" s="79"/>
      <c r="Q252" s="79"/>
      <c r="R252" s="79"/>
      <c r="S252" s="54" t="b">
        <f t="shared" si="15"/>
        <v>0</v>
      </c>
      <c r="T252" s="66"/>
      <c r="U252" s="51" t="str">
        <f t="shared" si="19"/>
        <v>TRENCHING, INTEGRATION AND STARTUP</v>
      </c>
    </row>
    <row r="253" spans="1:21" s="67" customFormat="1" hidden="1" x14ac:dyDescent="0.3">
      <c r="A253" s="62">
        <v>266</v>
      </c>
      <c r="B253" s="75" t="s">
        <v>854</v>
      </c>
      <c r="C253" s="96" t="s">
        <v>293</v>
      </c>
      <c r="D253" s="97"/>
      <c r="E253" s="76"/>
      <c r="F253" s="78"/>
      <c r="G253" s="78"/>
      <c r="H253" s="8"/>
      <c r="I253" s="79"/>
      <c r="J253" s="79"/>
      <c r="K253" s="79"/>
      <c r="L253" s="79"/>
      <c r="M253" s="79"/>
      <c r="N253" s="79"/>
      <c r="O253" s="79"/>
      <c r="P253" s="79"/>
      <c r="Q253" s="79"/>
      <c r="R253" s="79"/>
      <c r="S253" s="54" t="b">
        <f t="shared" si="15"/>
        <v>0</v>
      </c>
      <c r="T253" s="66"/>
      <c r="U253" s="51"/>
    </row>
    <row r="254" spans="1:21" s="67" customFormat="1" ht="33" hidden="1" x14ac:dyDescent="0.3">
      <c r="A254" s="62">
        <v>267</v>
      </c>
      <c r="B254" s="36" t="s">
        <v>649</v>
      </c>
      <c r="C254" s="98" t="s">
        <v>608</v>
      </c>
      <c r="D254" s="99"/>
      <c r="E254" s="10" t="s">
        <v>855</v>
      </c>
      <c r="F254" s="68">
        <f>IFERROR(INDEX([1]!Rates[[Column1]:[Column71]],
MATCH('[1]SOW Units'!$B254,[1]!Rates[Pay Item],0),
MATCH(TEXT(#REF!,"0"),[1]!Rates[[#Headers],[Column1]:[Column71]],0)),0)</f>
        <v>0</v>
      </c>
      <c r="G254" s="69">
        <f t="shared" si="17"/>
        <v>0</v>
      </c>
      <c r="H254" s="6">
        <f t="shared" si="18"/>
        <v>0</v>
      </c>
      <c r="I254" s="80"/>
      <c r="J254" s="80"/>
      <c r="K254" s="80"/>
      <c r="L254" s="80"/>
      <c r="M254" s="80"/>
      <c r="N254" s="80"/>
      <c r="O254" s="80"/>
      <c r="P254" s="80"/>
      <c r="Q254" s="80"/>
      <c r="R254" s="80"/>
      <c r="S254" s="54" t="b">
        <f t="shared" si="15"/>
        <v>0</v>
      </c>
      <c r="T254" s="66" t="str">
        <f t="shared" si="19"/>
        <v>14-1.a.</v>
      </c>
      <c r="U254" s="51" t="str">
        <f t="shared" si="19"/>
        <v>Trenching and Installation of 1-10 Plumbing (and Electrical) Lines in Trench</v>
      </c>
    </row>
    <row r="255" spans="1:21" s="67" customFormat="1" ht="33" hidden="1" x14ac:dyDescent="0.3">
      <c r="A255" s="62">
        <v>268</v>
      </c>
      <c r="B255" s="36" t="s">
        <v>856</v>
      </c>
      <c r="C255" s="98" t="s">
        <v>609</v>
      </c>
      <c r="D255" s="99"/>
      <c r="E255" s="10" t="s">
        <v>855</v>
      </c>
      <c r="F255" s="68">
        <f>IFERROR(INDEX([1]!Rates[[Column1]:[Column71]],
MATCH('[1]SOW Units'!$B255,[1]!Rates[Pay Item],0),
MATCH(TEXT(#REF!,"0"),[1]!Rates[[#Headers],[Column1]:[Column71]],0)),0)</f>
        <v>0</v>
      </c>
      <c r="G255" s="69">
        <f t="shared" si="17"/>
        <v>0</v>
      </c>
      <c r="H255" s="6">
        <f t="shared" si="18"/>
        <v>0</v>
      </c>
      <c r="I255" s="80"/>
      <c r="J255" s="80"/>
      <c r="K255" s="80"/>
      <c r="L255" s="80"/>
      <c r="M255" s="80"/>
      <c r="N255" s="80"/>
      <c r="O255" s="80"/>
      <c r="P255" s="80"/>
      <c r="Q255" s="80"/>
      <c r="R255" s="80"/>
      <c r="S255" s="54" t="b">
        <f t="shared" si="15"/>
        <v>0</v>
      </c>
      <c r="T255" s="66" t="str">
        <f t="shared" si="19"/>
        <v>14-1.b.</v>
      </c>
      <c r="U255" s="51" t="str">
        <f t="shared" si="19"/>
        <v>Trenching and Installation of 11 - 20  Lines</v>
      </c>
    </row>
    <row r="256" spans="1:21" s="67" customFormat="1" ht="33" hidden="1" x14ac:dyDescent="0.3">
      <c r="A256" s="62">
        <v>269</v>
      </c>
      <c r="B256" s="36" t="s">
        <v>857</v>
      </c>
      <c r="C256" s="98" t="s">
        <v>610</v>
      </c>
      <c r="D256" s="99"/>
      <c r="E256" s="10" t="s">
        <v>855</v>
      </c>
      <c r="F256" s="68">
        <f>IFERROR(INDEX([1]!Rates[[Column1]:[Column71]],
MATCH('[1]SOW Units'!$B256,[1]!Rates[Pay Item],0),
MATCH(TEXT(#REF!,"0"),[1]!Rates[[#Headers],[Column1]:[Column71]],0)),0)</f>
        <v>0</v>
      </c>
      <c r="G256" s="69">
        <f t="shared" si="17"/>
        <v>0</v>
      </c>
      <c r="H256" s="6">
        <f t="shared" si="18"/>
        <v>0</v>
      </c>
      <c r="I256" s="80"/>
      <c r="J256" s="80"/>
      <c r="K256" s="80"/>
      <c r="L256" s="80"/>
      <c r="M256" s="80"/>
      <c r="N256" s="80"/>
      <c r="O256" s="80"/>
      <c r="P256" s="80"/>
      <c r="Q256" s="80"/>
      <c r="R256" s="80"/>
      <c r="S256" s="54" t="b">
        <f t="shared" si="15"/>
        <v>0</v>
      </c>
      <c r="T256" s="66" t="str">
        <f t="shared" si="19"/>
        <v>14-1.c.</v>
      </c>
      <c r="U256" s="51" t="str">
        <f t="shared" si="19"/>
        <v>Trenching and Installation of 21 - 30 Lines</v>
      </c>
    </row>
    <row r="257" spans="1:21" s="67" customFormat="1" ht="33" hidden="1" x14ac:dyDescent="0.3">
      <c r="A257" s="62">
        <v>270</v>
      </c>
      <c r="B257" s="36" t="s">
        <v>858</v>
      </c>
      <c r="C257" s="98" t="s">
        <v>611</v>
      </c>
      <c r="D257" s="99"/>
      <c r="E257" s="10" t="s">
        <v>855</v>
      </c>
      <c r="F257" s="68">
        <f>IFERROR(INDEX([1]!Rates[[Column1]:[Column71]],
MATCH('[1]SOW Units'!$B257,[1]!Rates[Pay Item],0),
MATCH(TEXT(#REF!,"0"),[1]!Rates[[#Headers],[Column1]:[Column71]],0)),0)</f>
        <v>0</v>
      </c>
      <c r="G257" s="69">
        <f t="shared" si="17"/>
        <v>0</v>
      </c>
      <c r="H257" s="6">
        <f t="shared" si="18"/>
        <v>0</v>
      </c>
      <c r="I257" s="80"/>
      <c r="J257" s="80"/>
      <c r="K257" s="80"/>
      <c r="L257" s="80"/>
      <c r="M257" s="80"/>
      <c r="N257" s="80"/>
      <c r="O257" s="80"/>
      <c r="P257" s="80"/>
      <c r="Q257" s="80"/>
      <c r="R257" s="80"/>
      <c r="S257" s="54" t="b">
        <f t="shared" si="15"/>
        <v>0</v>
      </c>
      <c r="T257" s="66" t="str">
        <f t="shared" si="19"/>
        <v>14-1.d.</v>
      </c>
      <c r="U257" s="51" t="str">
        <f t="shared" si="19"/>
        <v>Trenching and Installation of Additional 1-10 Lines Greater Than 30 Lines</v>
      </c>
    </row>
    <row r="258" spans="1:21" s="67" customFormat="1" hidden="1" x14ac:dyDescent="0.3">
      <c r="A258" s="62">
        <v>271</v>
      </c>
      <c r="B258" s="36" t="s">
        <v>288</v>
      </c>
      <c r="C258" s="98" t="s">
        <v>859</v>
      </c>
      <c r="D258" s="99"/>
      <c r="E258" s="10" t="s">
        <v>48</v>
      </c>
      <c r="F258" s="68">
        <f>IFERROR(INDEX([1]!Rates[[Column1]:[Column71]],
MATCH('[1]SOW Units'!$B258,[1]!Rates[Pay Item],0),
MATCH(TEXT(#REF!,"0"),[1]!Rates[[#Headers],[Column1]:[Column71]],0)),0)</f>
        <v>0</v>
      </c>
      <c r="G258" s="69">
        <f t="shared" si="17"/>
        <v>0</v>
      </c>
      <c r="H258" s="6">
        <f t="shared" si="18"/>
        <v>0</v>
      </c>
      <c r="I258" s="80"/>
      <c r="J258" s="80"/>
      <c r="K258" s="80"/>
      <c r="L258" s="80"/>
      <c r="M258" s="80"/>
      <c r="N258" s="80"/>
      <c r="O258" s="80"/>
      <c r="P258" s="80"/>
      <c r="Q258" s="80"/>
      <c r="R258" s="80"/>
      <c r="S258" s="54" t="b">
        <f t="shared" si="15"/>
        <v>0</v>
      </c>
      <c r="T258" s="66" t="str">
        <f t="shared" si="19"/>
        <v>14-2.</v>
      </c>
      <c r="U258" s="51" t="str">
        <f t="shared" si="19"/>
        <v>Installation of Plumbing (and Electrical) Lines Above Ground</v>
      </c>
    </row>
    <row r="259" spans="1:21" s="67" customFormat="1" ht="31.5" hidden="1" customHeight="1" x14ac:dyDescent="0.3">
      <c r="A259" s="62">
        <v>272</v>
      </c>
      <c r="B259" s="36" t="s">
        <v>605</v>
      </c>
      <c r="C259" s="101" t="s">
        <v>612</v>
      </c>
      <c r="D259" s="102"/>
      <c r="E259" s="7" t="s">
        <v>14</v>
      </c>
      <c r="F259" s="71">
        <v>1</v>
      </c>
      <c r="G259" s="72">
        <f>F259</f>
        <v>1</v>
      </c>
      <c r="H259" s="7">
        <f t="shared" si="18"/>
        <v>0</v>
      </c>
      <c r="I259" s="81"/>
      <c r="J259" s="81"/>
      <c r="K259" s="81"/>
      <c r="L259" s="81"/>
      <c r="M259" s="81"/>
      <c r="N259" s="81"/>
      <c r="O259" s="81"/>
      <c r="P259" s="81"/>
      <c r="Q259" s="81"/>
      <c r="R259" s="81"/>
      <c r="S259" s="54" t="b">
        <f t="shared" si="15"/>
        <v>0</v>
      </c>
      <c r="T259" s="66"/>
      <c r="U259" s="51"/>
    </row>
    <row r="260" spans="1:21" s="67" customFormat="1" hidden="1" x14ac:dyDescent="0.3">
      <c r="A260" s="62">
        <v>273</v>
      </c>
      <c r="B260" s="36" t="s">
        <v>860</v>
      </c>
      <c r="C260" s="101" t="s">
        <v>613</v>
      </c>
      <c r="D260" s="102"/>
      <c r="E260" s="7" t="s">
        <v>14</v>
      </c>
      <c r="F260" s="71">
        <v>1</v>
      </c>
      <c r="G260" s="72">
        <f t="shared" ref="G260:G261" si="20">F260</f>
        <v>1</v>
      </c>
      <c r="H260" s="7">
        <f t="shared" si="18"/>
        <v>0</v>
      </c>
      <c r="I260" s="81"/>
      <c r="J260" s="81"/>
      <c r="K260" s="81"/>
      <c r="L260" s="81"/>
      <c r="M260" s="81"/>
      <c r="N260" s="81"/>
      <c r="O260" s="81"/>
      <c r="P260" s="81"/>
      <c r="Q260" s="81"/>
      <c r="R260" s="81"/>
      <c r="S260" s="54" t="b">
        <f t="shared" si="15"/>
        <v>0</v>
      </c>
      <c r="T260" s="66"/>
      <c r="U260" s="51"/>
    </row>
    <row r="261" spans="1:21" s="67" customFormat="1" hidden="1" x14ac:dyDescent="0.3">
      <c r="A261" s="62">
        <v>274</v>
      </c>
      <c r="B261" s="36" t="s">
        <v>861</v>
      </c>
      <c r="C261" s="101" t="s">
        <v>614</v>
      </c>
      <c r="D261" s="102"/>
      <c r="E261" s="7" t="s">
        <v>14</v>
      </c>
      <c r="F261" s="71">
        <v>1</v>
      </c>
      <c r="G261" s="72">
        <f t="shared" si="20"/>
        <v>1</v>
      </c>
      <c r="H261" s="7">
        <f t="shared" si="18"/>
        <v>0</v>
      </c>
      <c r="I261" s="81"/>
      <c r="J261" s="81"/>
      <c r="K261" s="81"/>
      <c r="L261" s="81"/>
      <c r="M261" s="81"/>
      <c r="N261" s="81"/>
      <c r="O261" s="81"/>
      <c r="P261" s="81"/>
      <c r="Q261" s="81"/>
      <c r="R261" s="81"/>
      <c r="S261" s="54" t="b">
        <f t="shared" si="15"/>
        <v>0</v>
      </c>
      <c r="T261" s="66"/>
      <c r="U261" s="51"/>
    </row>
    <row r="262" spans="1:21" s="67" customFormat="1" hidden="1" x14ac:dyDescent="0.3">
      <c r="A262" s="62">
        <v>275</v>
      </c>
      <c r="B262" s="75" t="s">
        <v>862</v>
      </c>
      <c r="C262" s="96" t="s">
        <v>298</v>
      </c>
      <c r="D262" s="97"/>
      <c r="E262" s="76"/>
      <c r="F262" s="78"/>
      <c r="G262" s="78"/>
      <c r="H262" s="8"/>
      <c r="I262" s="79"/>
      <c r="J262" s="79"/>
      <c r="K262" s="79"/>
      <c r="L262" s="79"/>
      <c r="M262" s="79"/>
      <c r="N262" s="79"/>
      <c r="O262" s="79"/>
      <c r="P262" s="79"/>
      <c r="Q262" s="79"/>
      <c r="R262" s="79"/>
      <c r="S262" s="54" t="b">
        <f t="shared" si="15"/>
        <v>0</v>
      </c>
      <c r="T262" s="66"/>
      <c r="U262" s="51"/>
    </row>
    <row r="263" spans="1:21" s="67" customFormat="1" ht="50.1" hidden="1" customHeight="1" x14ac:dyDescent="0.3">
      <c r="A263" s="62">
        <v>276</v>
      </c>
      <c r="B263" s="36" t="s">
        <v>863</v>
      </c>
      <c r="C263" s="98" t="s">
        <v>864</v>
      </c>
      <c r="D263" s="99"/>
      <c r="E263" s="10" t="s">
        <v>615</v>
      </c>
      <c r="F263" s="68">
        <f>IFERROR(INDEX([1]!Rates[[Column1]:[Column71]],
MATCH('[1]SOW Units'!$B263,[1]!Rates[Pay Item],0),
MATCH(TEXT(#REF!,"0"),[1]!Rates[[#Headers],[Column1]:[Column71]],0)),0)</f>
        <v>0</v>
      </c>
      <c r="G263" s="69">
        <f t="shared" si="17"/>
        <v>0</v>
      </c>
      <c r="H263" s="6">
        <f t="shared" si="18"/>
        <v>0</v>
      </c>
      <c r="I263" s="80"/>
      <c r="J263" s="80"/>
      <c r="K263" s="80"/>
      <c r="L263" s="80"/>
      <c r="M263" s="80"/>
      <c r="N263" s="80"/>
      <c r="O263" s="80"/>
      <c r="P263" s="80"/>
      <c r="Q263" s="80"/>
      <c r="R263" s="80"/>
      <c r="S263" s="54" t="b">
        <f t="shared" si="15"/>
        <v>0</v>
      </c>
      <c r="T263" s="66" t="str">
        <f t="shared" si="19"/>
        <v>14-4.a.</v>
      </c>
      <c r="U263" s="51" t="str">
        <f t="shared" si="19"/>
        <v>System Installation/Integration/Startup - 1 Technology Component - 1-10 Recovery/Treatment Points</v>
      </c>
    </row>
    <row r="264" spans="1:21" s="67" customFormat="1" ht="50.1" hidden="1" customHeight="1" x14ac:dyDescent="0.3">
      <c r="A264" s="62">
        <v>277</v>
      </c>
      <c r="B264" s="36" t="s">
        <v>865</v>
      </c>
      <c r="C264" s="98" t="s">
        <v>866</v>
      </c>
      <c r="D264" s="99"/>
      <c r="E264" s="10" t="s">
        <v>615</v>
      </c>
      <c r="F264" s="68">
        <f>IFERROR(INDEX([1]!Rates[[Column1]:[Column71]],
MATCH('[1]SOW Units'!$B264,[1]!Rates[Pay Item],0),
MATCH(TEXT(#REF!,"0"),[1]!Rates[[#Headers],[Column1]:[Column71]],0)),0)</f>
        <v>0</v>
      </c>
      <c r="G264" s="69">
        <f t="shared" si="17"/>
        <v>0</v>
      </c>
      <c r="H264" s="6">
        <f t="shared" si="18"/>
        <v>0</v>
      </c>
      <c r="I264" s="80"/>
      <c r="J264" s="80"/>
      <c r="K264" s="80"/>
      <c r="L264" s="80"/>
      <c r="M264" s="80"/>
      <c r="N264" s="80"/>
      <c r="O264" s="80"/>
      <c r="P264" s="80"/>
      <c r="Q264" s="80"/>
      <c r="R264" s="80"/>
      <c r="S264" s="54" t="b">
        <f t="shared" si="15"/>
        <v>0</v>
      </c>
      <c r="T264" s="66" t="str">
        <f t="shared" si="19"/>
        <v>14-4.b.</v>
      </c>
      <c r="U264" s="51" t="str">
        <f t="shared" si="19"/>
        <v>System Installation/Integration/Startup - 1 Technology Component - 11-20 Recovery/Treatment Points</v>
      </c>
    </row>
    <row r="265" spans="1:21" s="67" customFormat="1" ht="50.1" hidden="1" customHeight="1" x14ac:dyDescent="0.3">
      <c r="A265" s="62">
        <v>278</v>
      </c>
      <c r="B265" s="36" t="s">
        <v>867</v>
      </c>
      <c r="C265" s="98" t="s">
        <v>868</v>
      </c>
      <c r="D265" s="99"/>
      <c r="E265" s="10" t="s">
        <v>615</v>
      </c>
      <c r="F265" s="68">
        <f>IFERROR(INDEX([1]!Rates[[Column1]:[Column71]],
MATCH('[1]SOW Units'!$B265,[1]!Rates[Pay Item],0),
MATCH(TEXT(#REF!,"0"),[1]!Rates[[#Headers],[Column1]:[Column71]],0)),0)</f>
        <v>0</v>
      </c>
      <c r="G265" s="69">
        <f t="shared" si="17"/>
        <v>0</v>
      </c>
      <c r="H265" s="6">
        <f t="shared" si="18"/>
        <v>0</v>
      </c>
      <c r="I265" s="80"/>
      <c r="J265" s="80"/>
      <c r="K265" s="80"/>
      <c r="L265" s="80"/>
      <c r="M265" s="80"/>
      <c r="N265" s="80"/>
      <c r="O265" s="80"/>
      <c r="P265" s="80"/>
      <c r="Q265" s="80"/>
      <c r="R265" s="80"/>
      <c r="S265" s="54" t="b">
        <f t="shared" ref="S265:S328" si="21">IF(H265&gt;0,TRUE,FALSE)</f>
        <v>0</v>
      </c>
      <c r="T265" s="66" t="str">
        <f t="shared" si="19"/>
        <v>14-4.c.</v>
      </c>
      <c r="U265" s="51" t="str">
        <f t="shared" si="19"/>
        <v>System Installation/Integration/Startup - 1 Technology Component - 21-30 Recovery/Treatment Points</v>
      </c>
    </row>
    <row r="266" spans="1:21" s="67" customFormat="1" ht="50.1" hidden="1" customHeight="1" x14ac:dyDescent="0.3">
      <c r="A266" s="62">
        <v>279</v>
      </c>
      <c r="B266" s="36" t="s">
        <v>869</v>
      </c>
      <c r="C266" s="98" t="s">
        <v>870</v>
      </c>
      <c r="D266" s="99"/>
      <c r="E266" s="10" t="s">
        <v>615</v>
      </c>
      <c r="F266" s="68">
        <f>IFERROR(INDEX([1]!Rates[[Column1]:[Column71]],
MATCH('[1]SOW Units'!$B266,[1]!Rates[Pay Item],0),
MATCH(TEXT(#REF!,"0"),[1]!Rates[[#Headers],[Column1]:[Column71]],0)),0)</f>
        <v>0</v>
      </c>
      <c r="G266" s="69">
        <f t="shared" si="17"/>
        <v>0</v>
      </c>
      <c r="H266" s="6">
        <f t="shared" si="18"/>
        <v>0</v>
      </c>
      <c r="I266" s="80"/>
      <c r="J266" s="80"/>
      <c r="K266" s="80"/>
      <c r="L266" s="80"/>
      <c r="M266" s="80"/>
      <c r="N266" s="80"/>
      <c r="O266" s="80"/>
      <c r="P266" s="80"/>
      <c r="Q266" s="80"/>
      <c r="R266" s="80"/>
      <c r="S266" s="54" t="b">
        <f t="shared" si="21"/>
        <v>0</v>
      </c>
      <c r="T266" s="66" t="str">
        <f t="shared" si="19"/>
        <v>14-4.d.</v>
      </c>
      <c r="U266" s="51" t="str">
        <f t="shared" si="19"/>
        <v>System Installation/Integration/Startup - 1 Technology Component - 1-10 Additional Recovery/Treatment Points greater Than 30 (This tem is used in conjunction with 14.4.c when needed)</v>
      </c>
    </row>
    <row r="267" spans="1:21" s="67" customFormat="1" ht="49.5" hidden="1" x14ac:dyDescent="0.3">
      <c r="A267" s="62">
        <v>280</v>
      </c>
      <c r="B267" s="36" t="s">
        <v>607</v>
      </c>
      <c r="C267" s="98" t="s">
        <v>871</v>
      </c>
      <c r="D267" s="99"/>
      <c r="E267" s="10" t="s">
        <v>872</v>
      </c>
      <c r="F267" s="68">
        <f>IFERROR(INDEX([1]!Rates[[Column1]:[Column71]],
MATCH('[1]SOW Units'!$B267,[1]!Rates[Pay Item],0),
MATCH(TEXT(#REF!,"0"),[1]!Rates[[#Headers],[Column1]:[Column71]],0)),0)</f>
        <v>0</v>
      </c>
      <c r="G267" s="69">
        <f t="shared" si="17"/>
        <v>0</v>
      </c>
      <c r="H267" s="6">
        <f t="shared" si="18"/>
        <v>0</v>
      </c>
      <c r="I267" s="80"/>
      <c r="J267" s="80"/>
      <c r="K267" s="80"/>
      <c r="L267" s="80"/>
      <c r="M267" s="80"/>
      <c r="N267" s="80"/>
      <c r="O267" s="80"/>
      <c r="P267" s="80"/>
      <c r="Q267" s="80"/>
      <c r="R267" s="80"/>
      <c r="S267" s="54" t="b">
        <f t="shared" si="21"/>
        <v>0</v>
      </c>
      <c r="T267" s="66" t="str">
        <f t="shared" si="19"/>
        <v>14-5.</v>
      </c>
      <c r="U267" s="51" t="str">
        <f t="shared" si="19"/>
        <v>System Installation/Integration/Startup – Addition of 1 Technology Component</v>
      </c>
    </row>
    <row r="268" spans="1:21" s="67" customFormat="1" hidden="1" x14ac:dyDescent="0.3">
      <c r="A268" s="62">
        <v>281</v>
      </c>
      <c r="B268" s="36" t="s">
        <v>873</v>
      </c>
      <c r="C268" s="101" t="s">
        <v>874</v>
      </c>
      <c r="D268" s="102"/>
      <c r="E268" s="7" t="s">
        <v>14</v>
      </c>
      <c r="F268" s="71">
        <v>1</v>
      </c>
      <c r="G268" s="72">
        <f>F268</f>
        <v>1</v>
      </c>
      <c r="H268" s="7">
        <f t="shared" si="18"/>
        <v>0</v>
      </c>
      <c r="I268" s="81"/>
      <c r="J268" s="81"/>
      <c r="K268" s="81"/>
      <c r="L268" s="81"/>
      <c r="M268" s="81"/>
      <c r="N268" s="81"/>
      <c r="O268" s="81"/>
      <c r="P268" s="81"/>
      <c r="Q268" s="81"/>
      <c r="R268" s="81"/>
      <c r="S268" s="54" t="b">
        <f t="shared" si="21"/>
        <v>0</v>
      </c>
      <c r="T268" s="66"/>
      <c r="U268" s="51"/>
    </row>
    <row r="269" spans="1:21" s="67" customFormat="1" hidden="1" x14ac:dyDescent="0.3">
      <c r="A269" s="62">
        <v>283</v>
      </c>
      <c r="B269" s="36" t="s">
        <v>875</v>
      </c>
      <c r="C269" s="101" t="s">
        <v>618</v>
      </c>
      <c r="D269" s="102"/>
      <c r="E269" s="7" t="s">
        <v>14</v>
      </c>
      <c r="F269" s="71">
        <v>1</v>
      </c>
      <c r="G269" s="72">
        <f t="shared" ref="G269:G272" si="22">F269</f>
        <v>1</v>
      </c>
      <c r="H269" s="7">
        <f t="shared" si="18"/>
        <v>0</v>
      </c>
      <c r="I269" s="81"/>
      <c r="J269" s="81"/>
      <c r="K269" s="81"/>
      <c r="L269" s="81"/>
      <c r="M269" s="81"/>
      <c r="N269" s="81"/>
      <c r="O269" s="81"/>
      <c r="P269" s="81"/>
      <c r="Q269" s="81"/>
      <c r="R269" s="81"/>
      <c r="S269" s="54" t="b">
        <f t="shared" si="21"/>
        <v>0</v>
      </c>
      <c r="T269" s="66"/>
      <c r="U269" s="51"/>
    </row>
    <row r="270" spans="1:21" s="67" customFormat="1" hidden="1" x14ac:dyDescent="0.3">
      <c r="A270" s="62">
        <v>285</v>
      </c>
      <c r="B270" s="36" t="s">
        <v>876</v>
      </c>
      <c r="C270" s="101" t="s">
        <v>620</v>
      </c>
      <c r="D270" s="102"/>
      <c r="E270" s="7" t="s">
        <v>14</v>
      </c>
      <c r="F270" s="71">
        <v>1</v>
      </c>
      <c r="G270" s="72">
        <f t="shared" si="22"/>
        <v>1</v>
      </c>
      <c r="H270" s="7">
        <f t="shared" si="18"/>
        <v>0</v>
      </c>
      <c r="I270" s="81"/>
      <c r="J270" s="81"/>
      <c r="K270" s="81"/>
      <c r="L270" s="81"/>
      <c r="M270" s="81"/>
      <c r="N270" s="81"/>
      <c r="O270" s="81"/>
      <c r="P270" s="81"/>
      <c r="Q270" s="81"/>
      <c r="R270" s="81"/>
      <c r="S270" s="54" t="b">
        <f t="shared" si="21"/>
        <v>0</v>
      </c>
      <c r="T270" s="66"/>
      <c r="U270" s="51"/>
    </row>
    <row r="271" spans="1:21" s="67" customFormat="1" hidden="1" x14ac:dyDescent="0.3">
      <c r="A271" s="62">
        <v>286</v>
      </c>
      <c r="B271" s="36" t="s">
        <v>877</v>
      </c>
      <c r="C271" s="101" t="s">
        <v>622</v>
      </c>
      <c r="D271" s="102"/>
      <c r="E271" s="7" t="s">
        <v>14</v>
      </c>
      <c r="F271" s="71">
        <v>1</v>
      </c>
      <c r="G271" s="72">
        <f t="shared" si="22"/>
        <v>1</v>
      </c>
      <c r="H271" s="7">
        <f t="shared" si="18"/>
        <v>0</v>
      </c>
      <c r="I271" s="81"/>
      <c r="J271" s="81"/>
      <c r="K271" s="81"/>
      <c r="L271" s="81"/>
      <c r="M271" s="81"/>
      <c r="N271" s="81"/>
      <c r="O271" s="81"/>
      <c r="P271" s="81"/>
      <c r="Q271" s="81"/>
      <c r="R271" s="81"/>
      <c r="S271" s="54" t="b">
        <f t="shared" si="21"/>
        <v>0</v>
      </c>
      <c r="T271" s="66"/>
      <c r="U271" s="51"/>
    </row>
    <row r="272" spans="1:21" s="67" customFormat="1" hidden="1" x14ac:dyDescent="0.3">
      <c r="A272" s="62">
        <v>287</v>
      </c>
      <c r="B272" s="36" t="s">
        <v>878</v>
      </c>
      <c r="C272" s="101" t="s">
        <v>879</v>
      </c>
      <c r="D272" s="102"/>
      <c r="E272" s="7" t="s">
        <v>14</v>
      </c>
      <c r="F272" s="71">
        <v>1</v>
      </c>
      <c r="G272" s="72">
        <f t="shared" si="22"/>
        <v>1</v>
      </c>
      <c r="H272" s="7">
        <f t="shared" si="18"/>
        <v>0</v>
      </c>
      <c r="I272" s="81"/>
      <c r="J272" s="81"/>
      <c r="K272" s="81"/>
      <c r="L272" s="81"/>
      <c r="M272" s="81"/>
      <c r="N272" s="81"/>
      <c r="O272" s="81"/>
      <c r="P272" s="81"/>
      <c r="Q272" s="81"/>
      <c r="R272" s="81"/>
      <c r="S272" s="54" t="b">
        <f t="shared" si="21"/>
        <v>0</v>
      </c>
      <c r="T272" s="66"/>
      <c r="U272" s="51"/>
    </row>
    <row r="273" spans="1:21" s="67" customFormat="1" ht="35.25" hidden="1" customHeight="1" x14ac:dyDescent="0.3">
      <c r="A273" s="62">
        <v>288</v>
      </c>
      <c r="B273" s="75" t="s">
        <v>291</v>
      </c>
      <c r="C273" s="96" t="s">
        <v>303</v>
      </c>
      <c r="D273" s="97"/>
      <c r="E273" s="76"/>
      <c r="F273" s="78"/>
      <c r="G273" s="78"/>
      <c r="H273" s="8"/>
      <c r="I273" s="79"/>
      <c r="J273" s="79"/>
      <c r="K273" s="79"/>
      <c r="L273" s="79"/>
      <c r="M273" s="79"/>
      <c r="N273" s="79"/>
      <c r="O273" s="79"/>
      <c r="P273" s="79"/>
      <c r="Q273" s="79"/>
      <c r="R273" s="79"/>
      <c r="S273" s="54" t="b">
        <f t="shared" si="21"/>
        <v>0</v>
      </c>
      <c r="T273" s="66"/>
      <c r="U273" s="51" t="str">
        <f t="shared" si="19"/>
        <v>REMEDIAL ACTION - PACKAGED WORK SCOPES (Including Remediation System Equipment)</v>
      </c>
    </row>
    <row r="274" spans="1:21" s="67" customFormat="1" ht="18.75" hidden="1" customHeight="1" x14ac:dyDescent="0.3">
      <c r="A274" s="62">
        <v>289</v>
      </c>
      <c r="B274" s="75" t="s">
        <v>292</v>
      </c>
      <c r="C274" s="96" t="s">
        <v>304</v>
      </c>
      <c r="D274" s="97"/>
      <c r="E274" s="76"/>
      <c r="F274" s="78"/>
      <c r="G274" s="78"/>
      <c r="H274" s="8"/>
      <c r="I274" s="79"/>
      <c r="J274" s="79"/>
      <c r="K274" s="79"/>
      <c r="L274" s="79"/>
      <c r="M274" s="79"/>
      <c r="N274" s="79"/>
      <c r="O274" s="79"/>
      <c r="P274" s="79"/>
      <c r="Q274" s="79"/>
      <c r="R274" s="79"/>
      <c r="S274" s="54" t="b">
        <f t="shared" si="21"/>
        <v>0</v>
      </c>
      <c r="T274" s="66"/>
      <c r="U274" s="51"/>
    </row>
    <row r="275" spans="1:21" s="67" customFormat="1" hidden="1" x14ac:dyDescent="0.3">
      <c r="A275" s="62">
        <v>290</v>
      </c>
      <c r="B275" s="36" t="s">
        <v>294</v>
      </c>
      <c r="C275" s="98" t="s">
        <v>306</v>
      </c>
      <c r="D275" s="99"/>
      <c r="E275" s="10" t="s">
        <v>307</v>
      </c>
      <c r="F275" s="68">
        <f>IFERROR(INDEX([1]!Rates[[Column1]:[Column71]],
MATCH('[1]SOW Units'!$B275,[1]!Rates[Pay Item],0),
MATCH(TEXT(#REF!,"0"),[1]!Rates[[#Headers],[Column1]:[Column71]],0)),0)</f>
        <v>0</v>
      </c>
      <c r="G275" s="69">
        <f t="shared" si="17"/>
        <v>0</v>
      </c>
      <c r="H275" s="6">
        <f t="shared" si="18"/>
        <v>0</v>
      </c>
      <c r="I275" s="80"/>
      <c r="J275" s="80"/>
      <c r="K275" s="80"/>
      <c r="L275" s="80"/>
      <c r="M275" s="80"/>
      <c r="N275" s="80"/>
      <c r="O275" s="80"/>
      <c r="P275" s="80"/>
      <c r="Q275" s="80"/>
      <c r="R275" s="80"/>
      <c r="S275" s="54" t="b">
        <f t="shared" si="21"/>
        <v>0</v>
      </c>
      <c r="T275" s="66" t="str">
        <f t="shared" si="19"/>
        <v>15-1.</v>
      </c>
      <c r="U275" s="51" t="str">
        <f t="shared" si="19"/>
        <v xml:space="preserve">Groundwater Recovery System Pilot Test - 8 hours </v>
      </c>
    </row>
    <row r="276" spans="1:21" s="67" customFormat="1" hidden="1" x14ac:dyDescent="0.3">
      <c r="A276" s="62">
        <v>292</v>
      </c>
      <c r="B276" s="36" t="s">
        <v>295</v>
      </c>
      <c r="C276" s="98" t="s">
        <v>309</v>
      </c>
      <c r="D276" s="99"/>
      <c r="E276" s="10" t="s">
        <v>880</v>
      </c>
      <c r="F276" s="68">
        <f>IFERROR(INDEX([1]!Rates[[Column1]:[Column71]],
MATCH('[1]SOW Units'!$B276,[1]!Rates[Pay Item],0),
MATCH(TEXT(#REF!,"0"),[1]!Rates[[#Headers],[Column1]:[Column71]],0)),0)</f>
        <v>0</v>
      </c>
      <c r="G276" s="69">
        <f t="shared" si="17"/>
        <v>0</v>
      </c>
      <c r="H276" s="6">
        <f t="shared" si="18"/>
        <v>0</v>
      </c>
      <c r="I276" s="80"/>
      <c r="J276" s="80"/>
      <c r="K276" s="80"/>
      <c r="L276" s="80"/>
      <c r="M276" s="80"/>
      <c r="N276" s="80"/>
      <c r="O276" s="80"/>
      <c r="P276" s="80"/>
      <c r="Q276" s="80"/>
      <c r="R276" s="80"/>
      <c r="S276" s="54" t="b">
        <f t="shared" si="21"/>
        <v>0</v>
      </c>
      <c r="T276" s="66" t="str">
        <f t="shared" si="19"/>
        <v>15-2.</v>
      </c>
      <c r="U276" s="51" t="str">
        <f t="shared" si="19"/>
        <v xml:space="preserve">Groundwater Recovery System Pilot Test - Additional Time  </v>
      </c>
    </row>
    <row r="277" spans="1:21" s="67" customFormat="1" hidden="1" x14ac:dyDescent="0.3">
      <c r="A277" s="62">
        <v>293</v>
      </c>
      <c r="B277" s="36" t="s">
        <v>296</v>
      </c>
      <c r="C277" s="98" t="s">
        <v>311</v>
      </c>
      <c r="D277" s="99"/>
      <c r="E277" s="10" t="s">
        <v>307</v>
      </c>
      <c r="F277" s="68">
        <f>IFERROR(INDEX([1]!Rates[[Column1]:[Column71]],
MATCH('[1]SOW Units'!$B277,[1]!Rates[Pay Item],0),
MATCH(TEXT(#REF!,"0"),[1]!Rates[[#Headers],[Column1]:[Column71]],0)),0)</f>
        <v>0</v>
      </c>
      <c r="G277" s="69">
        <f t="shared" si="17"/>
        <v>0</v>
      </c>
      <c r="H277" s="6">
        <f t="shared" si="18"/>
        <v>0</v>
      </c>
      <c r="I277" s="80"/>
      <c r="J277" s="80"/>
      <c r="K277" s="80"/>
      <c r="L277" s="80"/>
      <c r="M277" s="80"/>
      <c r="N277" s="80"/>
      <c r="O277" s="80"/>
      <c r="P277" s="80"/>
      <c r="Q277" s="80"/>
      <c r="R277" s="80"/>
      <c r="S277" s="54" t="b">
        <f t="shared" si="21"/>
        <v>0</v>
      </c>
      <c r="T277" s="66" t="str">
        <f t="shared" si="19"/>
        <v>15-3.</v>
      </c>
      <c r="U277" s="51" t="str">
        <f t="shared" si="19"/>
        <v>Air Sparging or Biosparging Pilot Test - 8 hours</v>
      </c>
    </row>
    <row r="278" spans="1:21" s="67" customFormat="1" hidden="1" x14ac:dyDescent="0.3">
      <c r="A278" s="62">
        <v>294</v>
      </c>
      <c r="B278" s="36" t="s">
        <v>299</v>
      </c>
      <c r="C278" s="98" t="s">
        <v>313</v>
      </c>
      <c r="D278" s="99"/>
      <c r="E278" s="10" t="s">
        <v>880</v>
      </c>
      <c r="F278" s="68">
        <f>IFERROR(INDEX([1]!Rates[[Column1]:[Column71]],
MATCH('[1]SOW Units'!$B278,[1]!Rates[Pay Item],0),
MATCH(TEXT(#REF!,"0"),[1]!Rates[[#Headers],[Column1]:[Column71]],0)),0)</f>
        <v>0</v>
      </c>
      <c r="G278" s="69">
        <f t="shared" si="17"/>
        <v>0</v>
      </c>
      <c r="H278" s="6">
        <f t="shared" ref="H278:H363" si="23">SUM(I278:R278)</f>
        <v>0</v>
      </c>
      <c r="I278" s="80"/>
      <c r="J278" s="80"/>
      <c r="K278" s="80"/>
      <c r="L278" s="80"/>
      <c r="M278" s="80"/>
      <c r="N278" s="80"/>
      <c r="O278" s="80"/>
      <c r="P278" s="80"/>
      <c r="Q278" s="80"/>
      <c r="R278" s="80"/>
      <c r="S278" s="54" t="b">
        <f t="shared" si="21"/>
        <v>0</v>
      </c>
      <c r="T278" s="66" t="str">
        <f t="shared" si="19"/>
        <v>15-4.</v>
      </c>
      <c r="U278" s="51" t="str">
        <f t="shared" si="19"/>
        <v>Air Sparging or Biosparging Pilot Test - Additional Time</v>
      </c>
    </row>
    <row r="279" spans="1:21" s="67" customFormat="1" hidden="1" x14ac:dyDescent="0.3">
      <c r="A279" s="62">
        <v>295</v>
      </c>
      <c r="B279" s="36" t="s">
        <v>300</v>
      </c>
      <c r="C279" s="98" t="s">
        <v>315</v>
      </c>
      <c r="D279" s="99"/>
      <c r="E279" s="10" t="s">
        <v>307</v>
      </c>
      <c r="F279" s="68">
        <f>IFERROR(INDEX([1]!Rates[[Column1]:[Column71]],
MATCH('[1]SOW Units'!$B279,[1]!Rates[Pay Item],0),
MATCH(TEXT(#REF!,"0"),[1]!Rates[[#Headers],[Column1]:[Column71]],0)),0)</f>
        <v>0</v>
      </c>
      <c r="G279" s="69">
        <f t="shared" si="17"/>
        <v>0</v>
      </c>
      <c r="H279" s="6">
        <f t="shared" si="23"/>
        <v>0</v>
      </c>
      <c r="I279" s="80"/>
      <c r="J279" s="80"/>
      <c r="K279" s="80"/>
      <c r="L279" s="80"/>
      <c r="M279" s="80"/>
      <c r="N279" s="80"/>
      <c r="O279" s="80"/>
      <c r="P279" s="80"/>
      <c r="Q279" s="80"/>
      <c r="R279" s="80"/>
      <c r="S279" s="54" t="b">
        <f t="shared" si="21"/>
        <v>0</v>
      </c>
      <c r="T279" s="66" t="str">
        <f t="shared" si="19"/>
        <v>15-5.</v>
      </c>
      <c r="U279" s="51" t="str">
        <f t="shared" si="19"/>
        <v>Vapor Extraction Pilot Test - 8 hours</v>
      </c>
    </row>
    <row r="280" spans="1:21" s="67" customFormat="1" hidden="1" x14ac:dyDescent="0.3">
      <c r="A280" s="62">
        <v>297</v>
      </c>
      <c r="B280" s="36" t="s">
        <v>301</v>
      </c>
      <c r="C280" s="98" t="s">
        <v>316</v>
      </c>
      <c r="D280" s="99"/>
      <c r="E280" s="10" t="s">
        <v>880</v>
      </c>
      <c r="F280" s="68">
        <f>IFERROR(INDEX([1]!Rates[[Column1]:[Column71]],
MATCH('[1]SOW Units'!$B280,[1]!Rates[Pay Item],0),
MATCH(TEXT(#REF!,"0"),[1]!Rates[[#Headers],[Column1]:[Column71]],0)),0)</f>
        <v>0</v>
      </c>
      <c r="G280" s="69">
        <f t="shared" si="17"/>
        <v>0</v>
      </c>
      <c r="H280" s="6">
        <f t="shared" si="23"/>
        <v>0</v>
      </c>
      <c r="I280" s="80"/>
      <c r="J280" s="80"/>
      <c r="K280" s="80"/>
      <c r="L280" s="80"/>
      <c r="M280" s="80"/>
      <c r="N280" s="80"/>
      <c r="O280" s="80"/>
      <c r="P280" s="80"/>
      <c r="Q280" s="80"/>
      <c r="R280" s="80"/>
      <c r="S280" s="54" t="b">
        <f t="shared" si="21"/>
        <v>0</v>
      </c>
      <c r="T280" s="66" t="str">
        <f t="shared" si="19"/>
        <v>15-6.</v>
      </c>
      <c r="U280" s="51" t="str">
        <f t="shared" si="19"/>
        <v>Vapor Extraction Pilot Test - Additional Time</v>
      </c>
    </row>
    <row r="281" spans="1:21" s="67" customFormat="1" hidden="1" x14ac:dyDescent="0.3">
      <c r="A281" s="62">
        <v>298</v>
      </c>
      <c r="B281" s="36" t="s">
        <v>616</v>
      </c>
      <c r="C281" s="98" t="s">
        <v>317</v>
      </c>
      <c r="D281" s="99"/>
      <c r="E281" s="10" t="s">
        <v>307</v>
      </c>
      <c r="F281" s="68">
        <f>IFERROR(INDEX([1]!Rates[[Column1]:[Column71]],
MATCH('[1]SOW Units'!$B281,[1]!Rates[Pay Item],0),
MATCH(TEXT(#REF!,"0"),[1]!Rates[[#Headers],[Column1]:[Column71]],0)),0)</f>
        <v>0</v>
      </c>
      <c r="G281" s="69">
        <f t="shared" si="17"/>
        <v>0</v>
      </c>
      <c r="H281" s="6">
        <f t="shared" si="23"/>
        <v>0</v>
      </c>
      <c r="I281" s="80"/>
      <c r="J281" s="80"/>
      <c r="K281" s="80"/>
      <c r="L281" s="80"/>
      <c r="M281" s="80"/>
      <c r="N281" s="80"/>
      <c r="O281" s="80"/>
      <c r="P281" s="80"/>
      <c r="Q281" s="80"/>
      <c r="R281" s="80"/>
      <c r="S281" s="54" t="b">
        <f t="shared" si="21"/>
        <v>0</v>
      </c>
      <c r="T281" s="66" t="str">
        <f t="shared" si="19"/>
        <v>15-7.</v>
      </c>
      <c r="U281" s="51" t="str">
        <f t="shared" si="19"/>
        <v xml:space="preserve">Vapor Extraction/Aquifer Pumping Test - 8 hours  </v>
      </c>
    </row>
    <row r="282" spans="1:21" s="67" customFormat="1" hidden="1" x14ac:dyDescent="0.3">
      <c r="A282" s="62">
        <v>299</v>
      </c>
      <c r="B282" s="36" t="s">
        <v>617</v>
      </c>
      <c r="C282" s="98" t="s">
        <v>318</v>
      </c>
      <c r="D282" s="99"/>
      <c r="E282" s="10" t="s">
        <v>880</v>
      </c>
      <c r="F282" s="68">
        <f>IFERROR(INDEX([1]!Rates[[Column1]:[Column71]],
MATCH('[1]SOW Units'!$B282,[1]!Rates[Pay Item],0),
MATCH(TEXT(#REF!,"0"),[1]!Rates[[#Headers],[Column1]:[Column71]],0)),0)</f>
        <v>0</v>
      </c>
      <c r="G282" s="69">
        <f t="shared" si="17"/>
        <v>0</v>
      </c>
      <c r="H282" s="6">
        <f t="shared" si="23"/>
        <v>0</v>
      </c>
      <c r="I282" s="80"/>
      <c r="J282" s="80"/>
      <c r="K282" s="80"/>
      <c r="L282" s="80"/>
      <c r="M282" s="80"/>
      <c r="N282" s="80"/>
      <c r="O282" s="80"/>
      <c r="P282" s="80"/>
      <c r="Q282" s="80"/>
      <c r="R282" s="80"/>
      <c r="S282" s="54" t="b">
        <f t="shared" si="21"/>
        <v>0</v>
      </c>
      <c r="T282" s="66" t="str">
        <f t="shared" si="19"/>
        <v>15-8.</v>
      </c>
      <c r="U282" s="51" t="str">
        <f t="shared" si="19"/>
        <v xml:space="preserve">Vapor Extraction/Aquifer Pumping Test - Additional Time  </v>
      </c>
    </row>
    <row r="283" spans="1:21" s="67" customFormat="1" hidden="1" x14ac:dyDescent="0.3">
      <c r="A283" s="62">
        <v>300</v>
      </c>
      <c r="B283" s="36" t="s">
        <v>619</v>
      </c>
      <c r="C283" s="98" t="s">
        <v>319</v>
      </c>
      <c r="D283" s="99"/>
      <c r="E283" s="10" t="s">
        <v>307</v>
      </c>
      <c r="F283" s="68">
        <f>IFERROR(INDEX([1]!Rates[[Column1]:[Column71]],
MATCH('[1]SOW Units'!$B283,[1]!Rates[Pay Item],0),
MATCH(TEXT(#REF!,"0"),[1]!Rates[[#Headers],[Column1]:[Column71]],0)),0)</f>
        <v>0</v>
      </c>
      <c r="G283" s="69">
        <f t="shared" si="17"/>
        <v>0</v>
      </c>
      <c r="H283" s="6">
        <f t="shared" si="23"/>
        <v>0</v>
      </c>
      <c r="I283" s="80"/>
      <c r="J283" s="80"/>
      <c r="K283" s="80"/>
      <c r="L283" s="80"/>
      <c r="M283" s="80"/>
      <c r="N283" s="80"/>
      <c r="O283" s="80"/>
      <c r="P283" s="80"/>
      <c r="Q283" s="80"/>
      <c r="R283" s="80"/>
      <c r="S283" s="54" t="b">
        <f t="shared" si="21"/>
        <v>0</v>
      </c>
      <c r="T283" s="66" t="str">
        <f t="shared" si="19"/>
        <v>15-9.</v>
      </c>
      <c r="U283" s="51" t="str">
        <f t="shared" si="19"/>
        <v>Air Sparging/Vapor Extraction Pilot Test - 8 hours</v>
      </c>
    </row>
    <row r="284" spans="1:21" s="67" customFormat="1" hidden="1" x14ac:dyDescent="0.3">
      <c r="A284" s="62">
        <v>301</v>
      </c>
      <c r="B284" s="36" t="s">
        <v>621</v>
      </c>
      <c r="C284" s="98" t="s">
        <v>320</v>
      </c>
      <c r="D284" s="99"/>
      <c r="E284" s="10" t="s">
        <v>880</v>
      </c>
      <c r="F284" s="68">
        <f>IFERROR(INDEX([1]!Rates[[Column1]:[Column71]],
MATCH('[1]SOW Units'!$B284,[1]!Rates[Pay Item],0),
MATCH(TEXT(#REF!,"0"),[1]!Rates[[#Headers],[Column1]:[Column71]],0)),0)</f>
        <v>0</v>
      </c>
      <c r="G284" s="69">
        <f t="shared" si="17"/>
        <v>0</v>
      </c>
      <c r="H284" s="6">
        <f t="shared" si="23"/>
        <v>0</v>
      </c>
      <c r="I284" s="80"/>
      <c r="J284" s="80"/>
      <c r="K284" s="80"/>
      <c r="L284" s="80"/>
      <c r="M284" s="80"/>
      <c r="N284" s="80"/>
      <c r="O284" s="80"/>
      <c r="P284" s="80"/>
      <c r="Q284" s="80"/>
      <c r="R284" s="80"/>
      <c r="S284" s="54" t="b">
        <f t="shared" si="21"/>
        <v>0</v>
      </c>
      <c r="T284" s="66" t="str">
        <f t="shared" si="19"/>
        <v>15-10.</v>
      </c>
      <c r="U284" s="51" t="str">
        <f t="shared" si="19"/>
        <v>Air Sparging/Vapor Extraction Pilot Test - Additional Time</v>
      </c>
    </row>
    <row r="285" spans="1:21" s="67" customFormat="1" hidden="1" x14ac:dyDescent="0.3">
      <c r="A285" s="62">
        <v>303</v>
      </c>
      <c r="B285" s="36" t="s">
        <v>881</v>
      </c>
      <c r="C285" s="98" t="s">
        <v>321</v>
      </c>
      <c r="D285" s="99"/>
      <c r="E285" s="10" t="s">
        <v>307</v>
      </c>
      <c r="F285" s="68">
        <f>IFERROR(INDEX([1]!Rates[[Column1]:[Column71]],
MATCH('[1]SOW Units'!$B285,[1]!Rates[Pay Item],0),
MATCH(TEXT(#REF!,"0"),[1]!Rates[[#Headers],[Column1]:[Column71]],0)),0)</f>
        <v>0</v>
      </c>
      <c r="G285" s="69">
        <f t="shared" si="17"/>
        <v>0</v>
      </c>
      <c r="H285" s="6">
        <f t="shared" si="23"/>
        <v>0</v>
      </c>
      <c r="I285" s="80"/>
      <c r="J285" s="80"/>
      <c r="K285" s="80"/>
      <c r="L285" s="80"/>
      <c r="M285" s="80"/>
      <c r="N285" s="80"/>
      <c r="O285" s="80"/>
      <c r="P285" s="80"/>
      <c r="Q285" s="80"/>
      <c r="R285" s="80"/>
      <c r="S285" s="54" t="b">
        <f t="shared" si="21"/>
        <v>0</v>
      </c>
      <c r="T285" s="66" t="str">
        <f t="shared" si="19"/>
        <v>15-11.</v>
      </c>
      <c r="U285" s="51" t="str">
        <f t="shared" si="19"/>
        <v>Multi-Phase Pilot Test - 8 hours</v>
      </c>
    </row>
    <row r="286" spans="1:21" s="67" customFormat="1" hidden="1" x14ac:dyDescent="0.3">
      <c r="A286" s="62">
        <v>304</v>
      </c>
      <c r="B286" s="36" t="s">
        <v>882</v>
      </c>
      <c r="C286" s="98" t="s">
        <v>322</v>
      </c>
      <c r="D286" s="99"/>
      <c r="E286" s="10" t="s">
        <v>880</v>
      </c>
      <c r="F286" s="68">
        <f>IFERROR(INDEX([1]!Rates[[Column1]:[Column71]],
MATCH('[1]SOW Units'!$B286,[1]!Rates[Pay Item],0),
MATCH(TEXT(#REF!,"0"),[1]!Rates[[#Headers],[Column1]:[Column71]],0)),0)</f>
        <v>0</v>
      </c>
      <c r="G286" s="69">
        <f t="shared" si="17"/>
        <v>0</v>
      </c>
      <c r="H286" s="6">
        <f t="shared" si="23"/>
        <v>0</v>
      </c>
      <c r="I286" s="80"/>
      <c r="J286" s="80"/>
      <c r="K286" s="80"/>
      <c r="L286" s="80"/>
      <c r="M286" s="80"/>
      <c r="N286" s="80"/>
      <c r="O286" s="80"/>
      <c r="P286" s="80"/>
      <c r="Q286" s="80"/>
      <c r="R286" s="80"/>
      <c r="S286" s="54" t="b">
        <f t="shared" si="21"/>
        <v>0</v>
      </c>
      <c r="T286" s="66" t="str">
        <f t="shared" si="19"/>
        <v>15-12.</v>
      </c>
      <c r="U286" s="51" t="str">
        <f t="shared" si="19"/>
        <v>Multi-Phase Pilot Test - Additional Time</v>
      </c>
    </row>
    <row r="287" spans="1:21" s="67" customFormat="1" hidden="1" x14ac:dyDescent="0.3">
      <c r="A287" s="62">
        <v>305</v>
      </c>
      <c r="B287" s="36" t="s">
        <v>883</v>
      </c>
      <c r="C287" s="98" t="s">
        <v>623</v>
      </c>
      <c r="D287" s="99"/>
      <c r="E287" s="10" t="s">
        <v>307</v>
      </c>
      <c r="F287" s="68">
        <f>IFERROR(INDEX([1]!Rates[[Column1]:[Column71]],
MATCH('[1]SOW Units'!$B287,[1]!Rates[Pay Item],0),
MATCH(TEXT(#REF!,"0"),[1]!Rates[[#Headers],[Column1]:[Column71]],0)),0)</f>
        <v>0</v>
      </c>
      <c r="G287" s="69">
        <f t="shared" si="17"/>
        <v>0</v>
      </c>
      <c r="H287" s="6">
        <f t="shared" si="23"/>
        <v>0</v>
      </c>
      <c r="I287" s="80"/>
      <c r="J287" s="80"/>
      <c r="K287" s="80"/>
      <c r="L287" s="80"/>
      <c r="M287" s="80"/>
      <c r="N287" s="80"/>
      <c r="O287" s="80"/>
      <c r="P287" s="80"/>
      <c r="Q287" s="80"/>
      <c r="R287" s="80"/>
      <c r="S287" s="54" t="b">
        <f t="shared" si="21"/>
        <v>0</v>
      </c>
      <c r="T287" s="66" t="str">
        <f t="shared" si="19"/>
        <v>15-13.</v>
      </c>
      <c r="U287" s="51" t="str">
        <f t="shared" si="19"/>
        <v>Air Sparging/Multiphase Extraction Pilot Test - 8 hours</v>
      </c>
    </row>
    <row r="288" spans="1:21" s="67" customFormat="1" hidden="1" x14ac:dyDescent="0.3">
      <c r="A288" s="62">
        <v>306</v>
      </c>
      <c r="B288" s="36" t="s">
        <v>884</v>
      </c>
      <c r="C288" s="98" t="s">
        <v>624</v>
      </c>
      <c r="D288" s="99"/>
      <c r="E288" s="10" t="s">
        <v>625</v>
      </c>
      <c r="F288" s="68">
        <f>IFERROR(INDEX([1]!Rates[[Column1]:[Column71]],
MATCH('[1]SOW Units'!$B288,[1]!Rates[Pay Item],0),
MATCH(TEXT(#REF!,"0"),[1]!Rates[[#Headers],[Column1]:[Column71]],0)),0)</f>
        <v>0</v>
      </c>
      <c r="G288" s="69">
        <f t="shared" si="17"/>
        <v>0</v>
      </c>
      <c r="H288" s="6">
        <f t="shared" si="23"/>
        <v>0</v>
      </c>
      <c r="I288" s="80"/>
      <c r="J288" s="80"/>
      <c r="K288" s="80"/>
      <c r="L288" s="80"/>
      <c r="M288" s="80"/>
      <c r="N288" s="80"/>
      <c r="O288" s="80"/>
      <c r="P288" s="80"/>
      <c r="Q288" s="80"/>
      <c r="R288" s="80"/>
      <c r="S288" s="54" t="b">
        <f t="shared" si="21"/>
        <v>0</v>
      </c>
      <c r="T288" s="66" t="str">
        <f t="shared" ref="T288:U338" si="24">B288</f>
        <v>15-14.</v>
      </c>
      <c r="U288" s="51" t="str">
        <f t="shared" si="24"/>
        <v>Air Sparging/Multiphase Extraction Pilot Test - Additional Time</v>
      </c>
    </row>
    <row r="289" spans="1:21" s="67" customFormat="1" hidden="1" x14ac:dyDescent="0.3">
      <c r="A289" s="62">
        <v>307</v>
      </c>
      <c r="B289" s="82" t="s">
        <v>885</v>
      </c>
      <c r="C289" s="98" t="s">
        <v>886</v>
      </c>
      <c r="D289" s="99"/>
      <c r="E289" s="10" t="s">
        <v>307</v>
      </c>
      <c r="F289" s="68">
        <f>IFERROR(INDEX([1]!Rates[[Column1]:[Column71]],
MATCH('[1]SOW Units'!$B289,[1]!Rates[Pay Item],0),
MATCH(TEXT(#REF!,"0"),[1]!Rates[[#Headers],[Column1]:[Column71]],0)),0)</f>
        <v>0</v>
      </c>
      <c r="G289" s="69">
        <f t="shared" si="17"/>
        <v>0</v>
      </c>
      <c r="H289" s="6">
        <f t="shared" si="23"/>
        <v>0</v>
      </c>
      <c r="I289" s="80"/>
      <c r="J289" s="80"/>
      <c r="K289" s="80"/>
      <c r="L289" s="80"/>
      <c r="M289" s="80"/>
      <c r="N289" s="80"/>
      <c r="O289" s="80"/>
      <c r="P289" s="80"/>
      <c r="Q289" s="80"/>
      <c r="R289" s="80"/>
      <c r="S289" s="54" t="b">
        <f t="shared" si="21"/>
        <v>0</v>
      </c>
      <c r="T289" s="66" t="str">
        <f t="shared" si="24"/>
        <v>15-15.</v>
      </c>
      <c r="U289" s="51" t="str">
        <f t="shared" si="24"/>
        <v>In-Situ Chemical Oxidation (including Ozone) Pilot Test - 8 hours</v>
      </c>
    </row>
    <row r="290" spans="1:21" s="67" customFormat="1" hidden="1" x14ac:dyDescent="0.3">
      <c r="A290" s="62">
        <v>309</v>
      </c>
      <c r="B290" s="82" t="s">
        <v>887</v>
      </c>
      <c r="C290" s="98" t="s">
        <v>888</v>
      </c>
      <c r="D290" s="99"/>
      <c r="E290" s="10" t="s">
        <v>880</v>
      </c>
      <c r="F290" s="68">
        <f>IFERROR(INDEX([1]!Rates[[Column1]:[Column71]],
MATCH('[1]SOW Units'!$B290,[1]!Rates[Pay Item],0),
MATCH(TEXT(#REF!,"0"),[1]!Rates[[#Headers],[Column1]:[Column71]],0)),0)</f>
        <v>0</v>
      </c>
      <c r="G290" s="69">
        <f t="shared" si="17"/>
        <v>0</v>
      </c>
      <c r="H290" s="6">
        <f t="shared" si="23"/>
        <v>0</v>
      </c>
      <c r="I290" s="80"/>
      <c r="J290" s="80"/>
      <c r="K290" s="80"/>
      <c r="L290" s="80"/>
      <c r="M290" s="80"/>
      <c r="N290" s="80"/>
      <c r="O290" s="80"/>
      <c r="P290" s="80"/>
      <c r="Q290" s="80"/>
      <c r="R290" s="80"/>
      <c r="S290" s="54" t="b">
        <f t="shared" si="21"/>
        <v>0</v>
      </c>
      <c r="T290" s="66" t="str">
        <f t="shared" si="24"/>
        <v>15-16.</v>
      </c>
      <c r="U290" s="51" t="str">
        <f t="shared" si="24"/>
        <v>In-Situ Chemical Oxidation (including Ozone) Pilot Test - Additional Time</v>
      </c>
    </row>
    <row r="291" spans="1:21" s="67" customFormat="1" ht="30.75" hidden="1" customHeight="1" x14ac:dyDescent="0.3">
      <c r="A291" s="62">
        <v>310</v>
      </c>
      <c r="B291" s="75" t="s">
        <v>297</v>
      </c>
      <c r="C291" s="96" t="s">
        <v>323</v>
      </c>
      <c r="D291" s="97"/>
      <c r="E291" s="76"/>
      <c r="F291" s="78"/>
      <c r="G291" s="78"/>
      <c r="H291" s="8"/>
      <c r="I291" s="79"/>
      <c r="J291" s="79"/>
      <c r="K291" s="79"/>
      <c r="L291" s="79"/>
      <c r="M291" s="79"/>
      <c r="N291" s="79"/>
      <c r="O291" s="79"/>
      <c r="P291" s="79"/>
      <c r="Q291" s="79"/>
      <c r="R291" s="79"/>
      <c r="S291" s="54" t="b">
        <f t="shared" si="21"/>
        <v>0</v>
      </c>
      <c r="T291" s="66"/>
      <c r="U291" s="51"/>
    </row>
    <row r="292" spans="1:21" s="67" customFormat="1" hidden="1" x14ac:dyDescent="0.3">
      <c r="A292" s="62">
        <v>311</v>
      </c>
      <c r="B292" s="36" t="s">
        <v>889</v>
      </c>
      <c r="C292" s="98" t="s">
        <v>324</v>
      </c>
      <c r="D292" s="99"/>
      <c r="E292" s="10" t="s">
        <v>28</v>
      </c>
      <c r="F292" s="68">
        <f>IFERROR(INDEX([1]!Rates[[Column1]:[Column71]],
MATCH('[1]SOW Units'!$B292,[1]!Rates[Pay Item],0),
MATCH(TEXT(#REF!,"0"),[1]!Rates[[#Headers],[Column1]:[Column71]],0)),0)</f>
        <v>0</v>
      </c>
      <c r="G292" s="69">
        <f t="shared" ref="G292:G355" si="25">F292</f>
        <v>0</v>
      </c>
      <c r="H292" s="6">
        <f t="shared" si="23"/>
        <v>0</v>
      </c>
      <c r="I292" s="80"/>
      <c r="J292" s="80"/>
      <c r="K292" s="80"/>
      <c r="L292" s="80"/>
      <c r="M292" s="80"/>
      <c r="N292" s="80"/>
      <c r="O292" s="80"/>
      <c r="P292" s="80"/>
      <c r="Q292" s="80"/>
      <c r="R292" s="80"/>
      <c r="S292" s="54" t="b">
        <f t="shared" si="21"/>
        <v>0</v>
      </c>
      <c r="T292" s="66" t="str">
        <f t="shared" si="24"/>
        <v>15-17.</v>
      </c>
      <c r="U292" s="51" t="str">
        <f t="shared" si="24"/>
        <v>Groundwater Treatment System Package - Medium</v>
      </c>
    </row>
    <row r="293" spans="1:21" s="67" customFormat="1" hidden="1" x14ac:dyDescent="0.3">
      <c r="A293" s="62">
        <v>312</v>
      </c>
      <c r="B293" s="36" t="s">
        <v>890</v>
      </c>
      <c r="C293" s="98" t="s">
        <v>324</v>
      </c>
      <c r="D293" s="99"/>
      <c r="E293" s="10" t="s">
        <v>231</v>
      </c>
      <c r="F293" s="68">
        <f>IFERROR(INDEX([1]!Rates[[Column1]:[Column71]],
MATCH('[1]SOW Units'!$B293,[1]!Rates[Pay Item],0),
MATCH(TEXT(#REF!,"0"),[1]!Rates[[#Headers],[Column1]:[Column71]],0)),0)</f>
        <v>0</v>
      </c>
      <c r="G293" s="69">
        <f t="shared" si="25"/>
        <v>0</v>
      </c>
      <c r="H293" s="6">
        <f t="shared" si="23"/>
        <v>0</v>
      </c>
      <c r="I293" s="80"/>
      <c r="J293" s="80"/>
      <c r="K293" s="80"/>
      <c r="L293" s="80"/>
      <c r="M293" s="80"/>
      <c r="N293" s="80"/>
      <c r="O293" s="80"/>
      <c r="P293" s="80"/>
      <c r="Q293" s="80"/>
      <c r="R293" s="80"/>
      <c r="S293" s="54" t="b">
        <f t="shared" si="21"/>
        <v>0</v>
      </c>
      <c r="T293" s="66" t="str">
        <f t="shared" si="24"/>
        <v>15-18.</v>
      </c>
      <c r="U293" s="51" t="str">
        <f t="shared" si="24"/>
        <v>Groundwater Treatment System Package - Medium</v>
      </c>
    </row>
    <row r="294" spans="1:21" s="67" customFormat="1" hidden="1" x14ac:dyDescent="0.3">
      <c r="A294" s="62">
        <v>313</v>
      </c>
      <c r="B294" s="36" t="s">
        <v>891</v>
      </c>
      <c r="C294" s="98" t="s">
        <v>325</v>
      </c>
      <c r="D294" s="99"/>
      <c r="E294" s="10" t="s">
        <v>28</v>
      </c>
      <c r="F294" s="68">
        <f>IFERROR(INDEX([1]!Rates[[Column1]:[Column71]],
MATCH('[1]SOW Units'!$B294,[1]!Rates[Pay Item],0),
MATCH(TEXT(#REF!,"0"),[1]!Rates[[#Headers],[Column1]:[Column71]],0)),0)</f>
        <v>0</v>
      </c>
      <c r="G294" s="69">
        <f t="shared" si="25"/>
        <v>0</v>
      </c>
      <c r="H294" s="6">
        <f t="shared" si="23"/>
        <v>0</v>
      </c>
      <c r="I294" s="80"/>
      <c r="J294" s="80"/>
      <c r="K294" s="80"/>
      <c r="L294" s="80"/>
      <c r="M294" s="80"/>
      <c r="N294" s="80"/>
      <c r="O294" s="80"/>
      <c r="P294" s="80"/>
      <c r="Q294" s="80"/>
      <c r="R294" s="80"/>
      <c r="S294" s="54" t="b">
        <f t="shared" si="21"/>
        <v>0</v>
      </c>
      <c r="T294" s="66" t="str">
        <f t="shared" si="24"/>
        <v>15-19.</v>
      </c>
      <c r="U294" s="51" t="str">
        <f t="shared" si="24"/>
        <v>Air Sparge System Package - Medium</v>
      </c>
    </row>
    <row r="295" spans="1:21" s="67" customFormat="1" hidden="1" x14ac:dyDescent="0.3">
      <c r="A295" s="62">
        <v>314</v>
      </c>
      <c r="B295" s="36" t="s">
        <v>892</v>
      </c>
      <c r="C295" s="98" t="s">
        <v>325</v>
      </c>
      <c r="D295" s="99"/>
      <c r="E295" s="10" t="s">
        <v>231</v>
      </c>
      <c r="F295" s="68">
        <f>IFERROR(INDEX([1]!Rates[[Column1]:[Column71]],
MATCH('[1]SOW Units'!$B295,[1]!Rates[Pay Item],0),
MATCH(TEXT(#REF!,"0"),[1]!Rates[[#Headers],[Column1]:[Column71]],0)),0)</f>
        <v>0</v>
      </c>
      <c r="G295" s="69">
        <f t="shared" si="25"/>
        <v>0</v>
      </c>
      <c r="H295" s="6">
        <f t="shared" si="23"/>
        <v>0</v>
      </c>
      <c r="I295" s="80"/>
      <c r="J295" s="80"/>
      <c r="K295" s="80"/>
      <c r="L295" s="80"/>
      <c r="M295" s="80"/>
      <c r="N295" s="80"/>
      <c r="O295" s="80"/>
      <c r="P295" s="80"/>
      <c r="Q295" s="80"/>
      <c r="R295" s="80"/>
      <c r="S295" s="54" t="b">
        <f t="shared" si="21"/>
        <v>0</v>
      </c>
      <c r="T295" s="66" t="str">
        <f t="shared" si="24"/>
        <v>15-20.</v>
      </c>
      <c r="U295" s="51" t="str">
        <f t="shared" si="24"/>
        <v>Air Sparge System Package - Medium</v>
      </c>
    </row>
    <row r="296" spans="1:21" s="67" customFormat="1" hidden="1" x14ac:dyDescent="0.3">
      <c r="A296" s="62">
        <v>315</v>
      </c>
      <c r="B296" s="36" t="s">
        <v>893</v>
      </c>
      <c r="C296" s="98" t="s">
        <v>326</v>
      </c>
      <c r="D296" s="99"/>
      <c r="E296" s="10" t="s">
        <v>28</v>
      </c>
      <c r="F296" s="68">
        <f>IFERROR(INDEX([1]!Rates[[Column1]:[Column71]],
MATCH('[1]SOW Units'!$B296,[1]!Rates[Pay Item],0),
MATCH(TEXT(#REF!,"0"),[1]!Rates[[#Headers],[Column1]:[Column71]],0)),0)</f>
        <v>0</v>
      </c>
      <c r="G296" s="69">
        <f t="shared" si="25"/>
        <v>0</v>
      </c>
      <c r="H296" s="6">
        <f t="shared" si="23"/>
        <v>0</v>
      </c>
      <c r="I296" s="80"/>
      <c r="J296" s="80"/>
      <c r="K296" s="80"/>
      <c r="L296" s="80"/>
      <c r="M296" s="80"/>
      <c r="N296" s="80"/>
      <c r="O296" s="80"/>
      <c r="P296" s="80"/>
      <c r="Q296" s="80"/>
      <c r="R296" s="80"/>
      <c r="S296" s="54" t="b">
        <f t="shared" si="21"/>
        <v>0</v>
      </c>
      <c r="T296" s="66" t="str">
        <f t="shared" si="24"/>
        <v>15-21.</v>
      </c>
      <c r="U296" s="51" t="str">
        <f t="shared" si="24"/>
        <v xml:space="preserve">AS/SVE System Package - Medium </v>
      </c>
    </row>
    <row r="297" spans="1:21" s="67" customFormat="1" hidden="1" x14ac:dyDescent="0.3">
      <c r="A297" s="62">
        <v>316</v>
      </c>
      <c r="B297" s="36" t="s">
        <v>894</v>
      </c>
      <c r="C297" s="98" t="s">
        <v>326</v>
      </c>
      <c r="D297" s="99"/>
      <c r="E297" s="10" t="s">
        <v>231</v>
      </c>
      <c r="F297" s="68">
        <f>IFERROR(INDEX([1]!Rates[[Column1]:[Column71]],
MATCH('[1]SOW Units'!$B297,[1]!Rates[Pay Item],0),
MATCH(TEXT(#REF!,"0"),[1]!Rates[[#Headers],[Column1]:[Column71]],0)),0)</f>
        <v>0</v>
      </c>
      <c r="G297" s="69">
        <f t="shared" si="25"/>
        <v>0</v>
      </c>
      <c r="H297" s="6">
        <f t="shared" si="23"/>
        <v>0</v>
      </c>
      <c r="I297" s="80"/>
      <c r="J297" s="80"/>
      <c r="K297" s="80"/>
      <c r="L297" s="80"/>
      <c r="M297" s="80"/>
      <c r="N297" s="80"/>
      <c r="O297" s="80"/>
      <c r="P297" s="80"/>
      <c r="Q297" s="80"/>
      <c r="R297" s="80"/>
      <c r="S297" s="54" t="b">
        <f t="shared" si="21"/>
        <v>0</v>
      </c>
      <c r="T297" s="66" t="str">
        <f t="shared" si="24"/>
        <v>15-22.</v>
      </c>
      <c r="U297" s="51" t="str">
        <f t="shared" si="24"/>
        <v xml:space="preserve">AS/SVE System Package - Medium </v>
      </c>
    </row>
    <row r="298" spans="1:21" s="67" customFormat="1" hidden="1" x14ac:dyDescent="0.3">
      <c r="A298" s="62">
        <v>317</v>
      </c>
      <c r="B298" s="36" t="s">
        <v>895</v>
      </c>
      <c r="C298" s="98" t="s">
        <v>327</v>
      </c>
      <c r="D298" s="99"/>
      <c r="E298" s="10" t="s">
        <v>28</v>
      </c>
      <c r="F298" s="68">
        <f>IFERROR(INDEX([1]!Rates[[Column1]:[Column71]],
MATCH('[1]SOW Units'!$B298,[1]!Rates[Pay Item],0),
MATCH(TEXT(#REF!,"0"),[1]!Rates[[#Headers],[Column1]:[Column71]],0)),0)</f>
        <v>0</v>
      </c>
      <c r="G298" s="69">
        <f t="shared" si="25"/>
        <v>0</v>
      </c>
      <c r="H298" s="6">
        <f t="shared" si="23"/>
        <v>0</v>
      </c>
      <c r="I298" s="80"/>
      <c r="J298" s="80"/>
      <c r="K298" s="80"/>
      <c r="L298" s="80"/>
      <c r="M298" s="80"/>
      <c r="N298" s="80"/>
      <c r="O298" s="80"/>
      <c r="P298" s="80"/>
      <c r="Q298" s="80"/>
      <c r="R298" s="80"/>
      <c r="S298" s="54" t="b">
        <f t="shared" si="21"/>
        <v>0</v>
      </c>
      <c r="T298" s="66" t="str">
        <f t="shared" si="24"/>
        <v>15-23.</v>
      </c>
      <c r="U298" s="51" t="str">
        <f t="shared" si="24"/>
        <v xml:space="preserve">MPE System Package - Medium </v>
      </c>
    </row>
    <row r="299" spans="1:21" s="67" customFormat="1" hidden="1" x14ac:dyDescent="0.3">
      <c r="A299" s="62">
        <v>318</v>
      </c>
      <c r="B299" s="36" t="s">
        <v>896</v>
      </c>
      <c r="C299" s="98" t="s">
        <v>328</v>
      </c>
      <c r="D299" s="99"/>
      <c r="E299" s="10" t="s">
        <v>231</v>
      </c>
      <c r="F299" s="68">
        <f>IFERROR(INDEX([1]!Rates[[Column1]:[Column71]],
MATCH('[1]SOW Units'!$B299,[1]!Rates[Pay Item],0),
MATCH(TEXT(#REF!,"0"),[1]!Rates[[#Headers],[Column1]:[Column71]],0)),0)</f>
        <v>0</v>
      </c>
      <c r="G299" s="69">
        <f t="shared" si="25"/>
        <v>0</v>
      </c>
      <c r="H299" s="6">
        <f t="shared" si="23"/>
        <v>0</v>
      </c>
      <c r="I299" s="80"/>
      <c r="J299" s="80"/>
      <c r="K299" s="80"/>
      <c r="L299" s="80"/>
      <c r="M299" s="80"/>
      <c r="N299" s="80"/>
      <c r="O299" s="80"/>
      <c r="P299" s="80"/>
      <c r="Q299" s="80"/>
      <c r="R299" s="80"/>
      <c r="S299" s="54" t="b">
        <f t="shared" si="21"/>
        <v>0</v>
      </c>
      <c r="T299" s="66" t="str">
        <f t="shared" si="24"/>
        <v>15-24.</v>
      </c>
      <c r="U299" s="51" t="str">
        <f t="shared" si="24"/>
        <v>MPE System Package - Medium</v>
      </c>
    </row>
    <row r="300" spans="1:21" s="67" customFormat="1" hidden="1" x14ac:dyDescent="0.3">
      <c r="A300" s="62">
        <v>319</v>
      </c>
      <c r="B300" s="36" t="s">
        <v>897</v>
      </c>
      <c r="C300" s="98" t="s">
        <v>626</v>
      </c>
      <c r="D300" s="99"/>
      <c r="E300" s="10" t="s">
        <v>28</v>
      </c>
      <c r="F300" s="68">
        <f>IFERROR(INDEX([1]!Rates[[Column1]:[Column71]],
MATCH('[1]SOW Units'!$B300,[1]!Rates[Pay Item],0),
MATCH(TEXT(#REF!,"0"),[1]!Rates[[#Headers],[Column1]:[Column71]],0)),0)</f>
        <v>0</v>
      </c>
      <c r="G300" s="69">
        <f t="shared" si="25"/>
        <v>0</v>
      </c>
      <c r="H300" s="6">
        <f t="shared" si="23"/>
        <v>0</v>
      </c>
      <c r="I300" s="80"/>
      <c r="J300" s="80"/>
      <c r="K300" s="80"/>
      <c r="L300" s="80"/>
      <c r="M300" s="80"/>
      <c r="N300" s="80"/>
      <c r="O300" s="80"/>
      <c r="P300" s="80"/>
      <c r="Q300" s="80"/>
      <c r="R300" s="80"/>
      <c r="S300" s="54" t="b">
        <f t="shared" si="21"/>
        <v>0</v>
      </c>
      <c r="T300" s="66" t="str">
        <f t="shared" si="24"/>
        <v>15-25.</v>
      </c>
      <c r="U300" s="51" t="str">
        <f t="shared" si="24"/>
        <v>AS/MPE System Package - Medium</v>
      </c>
    </row>
    <row r="301" spans="1:21" s="67" customFormat="1" hidden="1" x14ac:dyDescent="0.3">
      <c r="A301" s="62">
        <v>320</v>
      </c>
      <c r="B301" s="36" t="s">
        <v>898</v>
      </c>
      <c r="C301" s="98" t="s">
        <v>626</v>
      </c>
      <c r="D301" s="99"/>
      <c r="E301" s="10" t="s">
        <v>231</v>
      </c>
      <c r="F301" s="68">
        <f>IFERROR(INDEX([1]!Rates[[Column1]:[Column71]],
MATCH('[1]SOW Units'!$B301,[1]!Rates[Pay Item],0),
MATCH(TEXT(#REF!,"0"),[1]!Rates[[#Headers],[Column1]:[Column71]],0)),0)</f>
        <v>0</v>
      </c>
      <c r="G301" s="69">
        <f t="shared" si="25"/>
        <v>0</v>
      </c>
      <c r="H301" s="6">
        <f t="shared" si="23"/>
        <v>0</v>
      </c>
      <c r="I301" s="80"/>
      <c r="J301" s="80"/>
      <c r="K301" s="80"/>
      <c r="L301" s="80"/>
      <c r="M301" s="80"/>
      <c r="N301" s="80"/>
      <c r="O301" s="80"/>
      <c r="P301" s="80"/>
      <c r="Q301" s="80"/>
      <c r="R301" s="80"/>
      <c r="S301" s="54" t="b">
        <f t="shared" si="21"/>
        <v>0</v>
      </c>
      <c r="T301" s="66" t="str">
        <f t="shared" si="24"/>
        <v>15-26.</v>
      </c>
      <c r="U301" s="51" t="str">
        <f t="shared" si="24"/>
        <v>AS/MPE System Package - Medium</v>
      </c>
    </row>
    <row r="302" spans="1:21" s="67" customFormat="1" hidden="1" x14ac:dyDescent="0.3">
      <c r="A302" s="62">
        <v>321</v>
      </c>
      <c r="B302" s="36" t="s">
        <v>899</v>
      </c>
      <c r="C302" s="98" t="s">
        <v>627</v>
      </c>
      <c r="D302" s="99"/>
      <c r="E302" s="10" t="s">
        <v>28</v>
      </c>
      <c r="F302" s="68">
        <f>IFERROR(INDEX([1]!Rates[[Column1]:[Column71]],
MATCH('[1]SOW Units'!$B302,[1]!Rates[Pay Item],0),
MATCH(TEXT(#REF!,"0"),[1]!Rates[[#Headers],[Column1]:[Column71]],0)),0)</f>
        <v>0</v>
      </c>
      <c r="G302" s="69">
        <f t="shared" si="25"/>
        <v>0</v>
      </c>
      <c r="H302" s="6">
        <f t="shared" si="23"/>
        <v>0</v>
      </c>
      <c r="I302" s="80"/>
      <c r="J302" s="80"/>
      <c r="K302" s="80"/>
      <c r="L302" s="80"/>
      <c r="M302" s="80"/>
      <c r="N302" s="80"/>
      <c r="O302" s="80"/>
      <c r="P302" s="80"/>
      <c r="Q302" s="80"/>
      <c r="R302" s="80"/>
      <c r="S302" s="54" t="b">
        <f t="shared" si="21"/>
        <v>0</v>
      </c>
      <c r="T302" s="66" t="str">
        <f t="shared" si="24"/>
        <v>15-27.</v>
      </c>
      <c r="U302" s="51" t="str">
        <f t="shared" si="24"/>
        <v>SVE System Package - Medium</v>
      </c>
    </row>
    <row r="303" spans="1:21" s="67" customFormat="1" hidden="1" x14ac:dyDescent="0.3">
      <c r="A303" s="62">
        <v>322</v>
      </c>
      <c r="B303" s="36" t="s">
        <v>900</v>
      </c>
      <c r="C303" s="98" t="s">
        <v>627</v>
      </c>
      <c r="D303" s="99"/>
      <c r="E303" s="10" t="s">
        <v>231</v>
      </c>
      <c r="F303" s="68">
        <f>IFERROR(INDEX([1]!Rates[[Column1]:[Column71]],
MATCH('[1]SOW Units'!$B303,[1]!Rates[Pay Item],0),
MATCH(TEXT(#REF!,"0"),[1]!Rates[[#Headers],[Column1]:[Column71]],0)),0)</f>
        <v>0</v>
      </c>
      <c r="G303" s="69">
        <f t="shared" si="25"/>
        <v>0</v>
      </c>
      <c r="H303" s="6">
        <f t="shared" si="23"/>
        <v>0</v>
      </c>
      <c r="I303" s="80"/>
      <c r="J303" s="80"/>
      <c r="K303" s="80"/>
      <c r="L303" s="80"/>
      <c r="M303" s="80"/>
      <c r="N303" s="80"/>
      <c r="O303" s="80"/>
      <c r="P303" s="80"/>
      <c r="Q303" s="80"/>
      <c r="R303" s="80"/>
      <c r="S303" s="54" t="b">
        <f t="shared" si="21"/>
        <v>0</v>
      </c>
      <c r="T303" s="66" t="str">
        <f t="shared" si="24"/>
        <v>15-28.</v>
      </c>
      <c r="U303" s="51" t="str">
        <f t="shared" si="24"/>
        <v>SVE System Package - Medium</v>
      </c>
    </row>
    <row r="304" spans="1:21" s="67" customFormat="1" hidden="1" x14ac:dyDescent="0.3">
      <c r="A304" s="62">
        <v>323</v>
      </c>
      <c r="B304" s="36" t="s">
        <v>901</v>
      </c>
      <c r="C304" s="98" t="s">
        <v>902</v>
      </c>
      <c r="D304" s="99"/>
      <c r="E304" s="10" t="s">
        <v>28</v>
      </c>
      <c r="F304" s="68">
        <f>IFERROR(INDEX([1]!Rates[[Column1]:[Column71]],
MATCH('[1]SOW Units'!$B304,[1]!Rates[Pay Item],0),
MATCH(TEXT(#REF!,"0"),[1]!Rates[[#Headers],[Column1]:[Column71]],0)),0)</f>
        <v>0</v>
      </c>
      <c r="G304" s="69">
        <f t="shared" si="25"/>
        <v>0</v>
      </c>
      <c r="H304" s="6">
        <f t="shared" si="23"/>
        <v>0</v>
      </c>
      <c r="I304" s="80"/>
      <c r="J304" s="80"/>
      <c r="K304" s="80"/>
      <c r="L304" s="80"/>
      <c r="M304" s="80"/>
      <c r="N304" s="80"/>
      <c r="O304" s="80"/>
      <c r="P304" s="80"/>
      <c r="Q304" s="80"/>
      <c r="R304" s="80"/>
      <c r="S304" s="54" t="b">
        <f t="shared" si="21"/>
        <v>0</v>
      </c>
      <c r="T304" s="66" t="str">
        <f t="shared" si="24"/>
        <v>15-29.</v>
      </c>
      <c r="U304" s="51" t="str">
        <f t="shared" si="24"/>
        <v>In-Situ Chemical Oxidation (including Ozone) Package – Medium</v>
      </c>
    </row>
    <row r="305" spans="1:21" s="67" customFormat="1" hidden="1" x14ac:dyDescent="0.3">
      <c r="A305" s="62">
        <v>324</v>
      </c>
      <c r="B305" s="36" t="s">
        <v>903</v>
      </c>
      <c r="C305" s="98" t="s">
        <v>902</v>
      </c>
      <c r="D305" s="99"/>
      <c r="E305" s="10" t="s">
        <v>231</v>
      </c>
      <c r="F305" s="68">
        <f>IFERROR(INDEX([1]!Rates[[Column1]:[Column71]],
MATCH('[1]SOW Units'!$B305,[1]!Rates[Pay Item],0),
MATCH(TEXT(#REF!,"0"),[1]!Rates[[#Headers],[Column1]:[Column71]],0)),0)</f>
        <v>0</v>
      </c>
      <c r="G305" s="69">
        <f t="shared" si="25"/>
        <v>0</v>
      </c>
      <c r="H305" s="6">
        <f t="shared" si="23"/>
        <v>0</v>
      </c>
      <c r="I305" s="80"/>
      <c r="J305" s="80"/>
      <c r="K305" s="80"/>
      <c r="L305" s="80"/>
      <c r="M305" s="80"/>
      <c r="N305" s="80"/>
      <c r="O305" s="80"/>
      <c r="P305" s="80"/>
      <c r="Q305" s="80"/>
      <c r="R305" s="80"/>
      <c r="S305" s="54" t="b">
        <f t="shared" si="21"/>
        <v>0</v>
      </c>
      <c r="T305" s="66" t="str">
        <f t="shared" si="24"/>
        <v>15-30.</v>
      </c>
      <c r="U305" s="51" t="str">
        <f t="shared" si="24"/>
        <v>In-Situ Chemical Oxidation (including Ozone) Package – Medium</v>
      </c>
    </row>
    <row r="306" spans="1:21" s="67" customFormat="1" ht="33.75" hidden="1" customHeight="1" x14ac:dyDescent="0.3">
      <c r="A306" s="62">
        <v>325</v>
      </c>
      <c r="B306" s="75" t="s">
        <v>302</v>
      </c>
      <c r="C306" s="96" t="s">
        <v>330</v>
      </c>
      <c r="D306" s="97"/>
      <c r="E306" s="76"/>
      <c r="F306" s="78"/>
      <c r="G306" s="78"/>
      <c r="H306" s="8"/>
      <c r="I306" s="79"/>
      <c r="J306" s="79"/>
      <c r="K306" s="79"/>
      <c r="L306" s="79"/>
      <c r="M306" s="79"/>
      <c r="N306" s="79"/>
      <c r="O306" s="79"/>
      <c r="P306" s="79"/>
      <c r="Q306" s="79"/>
      <c r="R306" s="79"/>
      <c r="S306" s="54" t="b">
        <f t="shared" si="21"/>
        <v>0</v>
      </c>
      <c r="T306" s="66"/>
      <c r="U306" s="51" t="str">
        <f t="shared" si="24"/>
        <v>MONTHLY REMEDIATION SYSTEM O&amp;M PACKAGED WORK SCOPES (Excluding Remediation System Equipment)</v>
      </c>
    </row>
    <row r="307" spans="1:21" s="67" customFormat="1" hidden="1" x14ac:dyDescent="0.3">
      <c r="A307" s="62">
        <v>326</v>
      </c>
      <c r="B307" s="36" t="s">
        <v>305</v>
      </c>
      <c r="C307" s="98" t="s">
        <v>904</v>
      </c>
      <c r="D307" s="99"/>
      <c r="E307" s="10" t="s">
        <v>232</v>
      </c>
      <c r="F307" s="68">
        <f>IFERROR(INDEX([1]!Rates[[Column1]:[Column71]],
MATCH('[1]SOW Units'!$B307,[1]!Rates[Pay Item],0),
MATCH(TEXT(#REF!,"0"),[1]!Rates[[#Headers],[Column1]:[Column71]],0)),0)</f>
        <v>0</v>
      </c>
      <c r="G307" s="69">
        <f t="shared" si="25"/>
        <v>0</v>
      </c>
      <c r="H307" s="6">
        <f t="shared" si="23"/>
        <v>0</v>
      </c>
      <c r="I307" s="80"/>
      <c r="J307" s="80"/>
      <c r="K307" s="80"/>
      <c r="L307" s="80"/>
      <c r="M307" s="80"/>
      <c r="N307" s="80"/>
      <c r="O307" s="80"/>
      <c r="P307" s="80"/>
      <c r="Q307" s="80"/>
      <c r="R307" s="80"/>
      <c r="S307" s="54" t="b">
        <f t="shared" si="21"/>
        <v>0</v>
      </c>
      <c r="T307" s="66" t="str">
        <f t="shared" si="24"/>
        <v>16-1.</v>
      </c>
      <c r="U307" s="51" t="str">
        <f t="shared" si="24"/>
        <v xml:space="preserve">System O&amp;M Package (excludes system) - Small </v>
      </c>
    </row>
    <row r="308" spans="1:21" s="67" customFormat="1" hidden="1" x14ac:dyDescent="0.3">
      <c r="A308" s="62">
        <v>327</v>
      </c>
      <c r="B308" s="36" t="s">
        <v>308</v>
      </c>
      <c r="C308" s="98" t="s">
        <v>905</v>
      </c>
      <c r="D308" s="99"/>
      <c r="E308" s="10" t="s">
        <v>232</v>
      </c>
      <c r="F308" s="68">
        <f>IFERROR(INDEX([1]!Rates[[Column1]:[Column71]],
MATCH('[1]SOW Units'!$B308,[1]!Rates[Pay Item],0),
MATCH(TEXT(#REF!,"0"),[1]!Rates[[#Headers],[Column1]:[Column71]],0)),0)</f>
        <v>0</v>
      </c>
      <c r="G308" s="69">
        <f t="shared" si="25"/>
        <v>0</v>
      </c>
      <c r="H308" s="6">
        <f t="shared" si="23"/>
        <v>0</v>
      </c>
      <c r="I308" s="80"/>
      <c r="J308" s="80"/>
      <c r="K308" s="80"/>
      <c r="L308" s="80"/>
      <c r="M308" s="80"/>
      <c r="N308" s="80"/>
      <c r="O308" s="80"/>
      <c r="P308" s="80"/>
      <c r="Q308" s="80"/>
      <c r="R308" s="80"/>
      <c r="S308" s="54" t="b">
        <f t="shared" si="21"/>
        <v>0</v>
      </c>
      <c r="T308" s="66" t="str">
        <f t="shared" si="24"/>
        <v>16-2.</v>
      </c>
      <c r="U308" s="51" t="str">
        <f t="shared" si="24"/>
        <v>System O&amp;M Package (excludes system) - Medium</v>
      </c>
    </row>
    <row r="309" spans="1:21" s="67" customFormat="1" hidden="1" x14ac:dyDescent="0.3">
      <c r="A309" s="62">
        <v>328</v>
      </c>
      <c r="B309" s="36" t="s">
        <v>310</v>
      </c>
      <c r="C309" s="98" t="s">
        <v>906</v>
      </c>
      <c r="D309" s="99"/>
      <c r="E309" s="10" t="s">
        <v>232</v>
      </c>
      <c r="F309" s="68">
        <f>IFERROR(INDEX([1]!Rates[[Column1]:[Column71]],
MATCH('[1]SOW Units'!$B309,[1]!Rates[Pay Item],0),
MATCH(TEXT(#REF!,"0"),[1]!Rates[[#Headers],[Column1]:[Column71]],0)),0)</f>
        <v>0</v>
      </c>
      <c r="G309" s="69">
        <f t="shared" si="25"/>
        <v>0</v>
      </c>
      <c r="H309" s="6">
        <f t="shared" si="23"/>
        <v>0</v>
      </c>
      <c r="I309" s="80"/>
      <c r="J309" s="80"/>
      <c r="K309" s="80"/>
      <c r="L309" s="80"/>
      <c r="M309" s="80"/>
      <c r="N309" s="80"/>
      <c r="O309" s="80"/>
      <c r="P309" s="80"/>
      <c r="Q309" s="80"/>
      <c r="R309" s="80"/>
      <c r="S309" s="54" t="b">
        <f t="shared" si="21"/>
        <v>0</v>
      </c>
      <c r="T309" s="66" t="str">
        <f t="shared" si="24"/>
        <v>16-3.</v>
      </c>
      <c r="U309" s="51" t="str">
        <f t="shared" si="24"/>
        <v xml:space="preserve">System O&amp;M Package (excludes system) - Large </v>
      </c>
    </row>
    <row r="310" spans="1:21" s="67" customFormat="1" hidden="1" x14ac:dyDescent="0.3">
      <c r="A310" s="62">
        <v>329</v>
      </c>
      <c r="B310" s="36" t="s">
        <v>312</v>
      </c>
      <c r="C310" s="98" t="s">
        <v>907</v>
      </c>
      <c r="D310" s="99"/>
      <c r="E310" s="10" t="s">
        <v>232</v>
      </c>
      <c r="F310" s="68">
        <f>IFERROR(INDEX([1]!Rates[[Column1]:[Column71]],
MATCH('[1]SOW Units'!$B310,[1]!Rates[Pay Item],0),
MATCH(TEXT(#REF!,"0"),[1]!Rates[[#Headers],[Column1]:[Column71]],0)),0)</f>
        <v>0</v>
      </c>
      <c r="G310" s="69">
        <f t="shared" si="25"/>
        <v>0</v>
      </c>
      <c r="H310" s="6">
        <f t="shared" si="23"/>
        <v>0</v>
      </c>
      <c r="I310" s="80"/>
      <c r="J310" s="80"/>
      <c r="K310" s="80"/>
      <c r="L310" s="80"/>
      <c r="M310" s="80"/>
      <c r="N310" s="80"/>
      <c r="O310" s="80"/>
      <c r="P310" s="80"/>
      <c r="Q310" s="80"/>
      <c r="R310" s="80"/>
      <c r="S310" s="54" t="b">
        <f t="shared" si="21"/>
        <v>0</v>
      </c>
      <c r="T310" s="66" t="str">
        <f t="shared" si="24"/>
        <v>16-4.</v>
      </c>
      <c r="U310" s="51" t="str">
        <f t="shared" si="24"/>
        <v xml:space="preserve">System O&amp;M Package (excludes system) - Extra Large </v>
      </c>
    </row>
    <row r="311" spans="1:21" s="67" customFormat="1" hidden="1" x14ac:dyDescent="0.3">
      <c r="A311" s="62">
        <v>330</v>
      </c>
      <c r="B311" s="36" t="s">
        <v>314</v>
      </c>
      <c r="C311" s="98" t="s">
        <v>336</v>
      </c>
      <c r="D311" s="99"/>
      <c r="E311" s="10" t="s">
        <v>232</v>
      </c>
      <c r="F311" s="68">
        <f>IFERROR(INDEX([1]!Rates[[Column1]:[Column71]],
MATCH('[1]SOW Units'!$B311,[1]!Rates[Pay Item],0),
MATCH(TEXT(#REF!,"0"),[1]!Rates[[#Headers],[Column1]:[Column71]],0)),0)</f>
        <v>0</v>
      </c>
      <c r="G311" s="69">
        <f t="shared" si="25"/>
        <v>0</v>
      </c>
      <c r="H311" s="6">
        <f t="shared" si="23"/>
        <v>0</v>
      </c>
      <c r="I311" s="80"/>
      <c r="J311" s="80"/>
      <c r="K311" s="80"/>
      <c r="L311" s="80"/>
      <c r="M311" s="80"/>
      <c r="N311" s="80"/>
      <c r="O311" s="80"/>
      <c r="P311" s="80"/>
      <c r="Q311" s="80"/>
      <c r="R311" s="80"/>
      <c r="S311" s="54" t="b">
        <f t="shared" si="21"/>
        <v>0</v>
      </c>
      <c r="T311" s="66" t="str">
        <f t="shared" si="24"/>
        <v>16-5.</v>
      </c>
      <c r="U311" s="51" t="str">
        <f t="shared" si="24"/>
        <v>Supplemental System O&amp;M Package - Add Thermox or Catox Treatment</v>
      </c>
    </row>
    <row r="312" spans="1:21" s="67" customFormat="1" hidden="1" x14ac:dyDescent="0.3">
      <c r="A312" s="62">
        <v>331</v>
      </c>
      <c r="B312" s="75" t="s">
        <v>329</v>
      </c>
      <c r="C312" s="96" t="s">
        <v>338</v>
      </c>
      <c r="D312" s="97"/>
      <c r="E312" s="76"/>
      <c r="F312" s="78"/>
      <c r="G312" s="78"/>
      <c r="H312" s="8"/>
      <c r="I312" s="79"/>
      <c r="J312" s="79"/>
      <c r="K312" s="79"/>
      <c r="L312" s="79"/>
      <c r="M312" s="79"/>
      <c r="N312" s="79"/>
      <c r="O312" s="79"/>
      <c r="P312" s="79"/>
      <c r="Q312" s="79"/>
      <c r="R312" s="79"/>
      <c r="S312" s="54" t="b">
        <f t="shared" si="21"/>
        <v>0</v>
      </c>
      <c r="T312" s="66"/>
      <c r="U312" s="51" t="str">
        <f t="shared" si="24"/>
        <v>REMEDIAL ACTION SYSTEM/EQUIPMENT USE (Equipment Only, Excluding O&amp;M)</v>
      </c>
    </row>
    <row r="313" spans="1:21" s="67" customFormat="1" hidden="1" x14ac:dyDescent="0.3">
      <c r="A313" s="62">
        <v>332</v>
      </c>
      <c r="B313" s="36" t="s">
        <v>331</v>
      </c>
      <c r="C313" s="98" t="s">
        <v>340</v>
      </c>
      <c r="D313" s="99"/>
      <c r="E313" s="10" t="s">
        <v>232</v>
      </c>
      <c r="F313" s="68">
        <f>IFERROR(INDEX([1]!Rates[[Column1]:[Column71]],
MATCH('[1]SOW Units'!$B313,[1]!Rates[Pay Item],0),
MATCH(TEXT(#REF!,"0"),[1]!Rates[[#Headers],[Column1]:[Column71]],0)),0)</f>
        <v>0</v>
      </c>
      <c r="G313" s="69">
        <f t="shared" si="25"/>
        <v>0</v>
      </c>
      <c r="H313" s="6">
        <f t="shared" si="23"/>
        <v>0</v>
      </c>
      <c r="I313" s="80"/>
      <c r="J313" s="80"/>
      <c r="K313" s="80"/>
      <c r="L313" s="80"/>
      <c r="M313" s="80"/>
      <c r="N313" s="80"/>
      <c r="O313" s="80"/>
      <c r="P313" s="80"/>
      <c r="Q313" s="80"/>
      <c r="R313" s="80"/>
      <c r="S313" s="54" t="b">
        <f t="shared" si="21"/>
        <v>0</v>
      </c>
      <c r="T313" s="66" t="str">
        <f t="shared" si="24"/>
        <v>17-1.</v>
      </c>
      <c r="U313" s="51" t="str">
        <f t="shared" si="24"/>
        <v>Medium Holding Tank - 2,000 to 6,000 gal. capacity - Short Term ≤ 6 mos.</v>
      </c>
    </row>
    <row r="314" spans="1:21" s="67" customFormat="1" hidden="1" x14ac:dyDescent="0.3">
      <c r="A314" s="62">
        <v>333</v>
      </c>
      <c r="B314" s="36" t="s">
        <v>332</v>
      </c>
      <c r="C314" s="98" t="s">
        <v>342</v>
      </c>
      <c r="D314" s="99"/>
      <c r="E314" s="10" t="s">
        <v>232</v>
      </c>
      <c r="F314" s="68">
        <f>IFERROR(INDEX([1]!Rates[[Column1]:[Column71]],
MATCH('[1]SOW Units'!$B314,[1]!Rates[Pay Item],0),
MATCH(TEXT(#REF!,"0"),[1]!Rates[[#Headers],[Column1]:[Column71]],0)),0)</f>
        <v>0</v>
      </c>
      <c r="G314" s="69">
        <f t="shared" si="25"/>
        <v>0</v>
      </c>
      <c r="H314" s="6">
        <f t="shared" si="23"/>
        <v>0</v>
      </c>
      <c r="I314" s="80"/>
      <c r="J314" s="80"/>
      <c r="K314" s="80"/>
      <c r="L314" s="80"/>
      <c r="M314" s="80"/>
      <c r="N314" s="80"/>
      <c r="O314" s="80"/>
      <c r="P314" s="80"/>
      <c r="Q314" s="80"/>
      <c r="R314" s="80"/>
      <c r="S314" s="54" t="b">
        <f t="shared" si="21"/>
        <v>0</v>
      </c>
      <c r="T314" s="66" t="str">
        <f t="shared" si="24"/>
        <v>17-2.</v>
      </c>
      <c r="U314" s="51" t="str">
        <f t="shared" si="24"/>
        <v>Medium Holding Tank - 2,000 to 6,000 gal. capacity - Long Term &gt; 6 mos.</v>
      </c>
    </row>
    <row r="315" spans="1:21" s="67" customFormat="1" hidden="1" x14ac:dyDescent="0.3">
      <c r="A315" s="62">
        <v>334</v>
      </c>
      <c r="B315" s="36" t="s">
        <v>333</v>
      </c>
      <c r="C315" s="98" t="s">
        <v>344</v>
      </c>
      <c r="D315" s="99"/>
      <c r="E315" s="10" t="s">
        <v>232</v>
      </c>
      <c r="F315" s="68">
        <f>IFERROR(INDEX([1]!Rates[[Column1]:[Column71]],
MATCH('[1]SOW Units'!$B315,[1]!Rates[Pay Item],0),
MATCH(TEXT(#REF!,"0"),[1]!Rates[[#Headers],[Column1]:[Column71]],0)),0)</f>
        <v>0</v>
      </c>
      <c r="G315" s="69">
        <f t="shared" si="25"/>
        <v>0</v>
      </c>
      <c r="H315" s="6">
        <f t="shared" si="23"/>
        <v>0</v>
      </c>
      <c r="I315" s="80"/>
      <c r="J315" s="80"/>
      <c r="K315" s="80"/>
      <c r="L315" s="80"/>
      <c r="M315" s="80"/>
      <c r="N315" s="80"/>
      <c r="O315" s="80"/>
      <c r="P315" s="80"/>
      <c r="Q315" s="80"/>
      <c r="R315" s="80"/>
      <c r="S315" s="54" t="b">
        <f t="shared" si="21"/>
        <v>0</v>
      </c>
      <c r="T315" s="66" t="str">
        <f t="shared" si="24"/>
        <v>17-3.</v>
      </c>
      <c r="U315" s="51" t="str">
        <f t="shared" si="24"/>
        <v>Large Holding Tank &gt; 6,000 to 10,000 gal. capacity - Short Term ≤ 6 mos.</v>
      </c>
    </row>
    <row r="316" spans="1:21" s="67" customFormat="1" hidden="1" x14ac:dyDescent="0.3">
      <c r="A316" s="62">
        <v>335</v>
      </c>
      <c r="B316" s="36" t="s">
        <v>334</v>
      </c>
      <c r="C316" s="98" t="s">
        <v>346</v>
      </c>
      <c r="D316" s="99"/>
      <c r="E316" s="10" t="s">
        <v>232</v>
      </c>
      <c r="F316" s="68">
        <f>IFERROR(INDEX([1]!Rates[[Column1]:[Column71]],
MATCH('[1]SOW Units'!$B316,[1]!Rates[Pay Item],0),
MATCH(TEXT(#REF!,"0"),[1]!Rates[[#Headers],[Column1]:[Column71]],0)),0)</f>
        <v>0</v>
      </c>
      <c r="G316" s="69">
        <f t="shared" si="25"/>
        <v>0</v>
      </c>
      <c r="H316" s="6">
        <f t="shared" si="23"/>
        <v>0</v>
      </c>
      <c r="I316" s="80"/>
      <c r="J316" s="80"/>
      <c r="K316" s="80"/>
      <c r="L316" s="80"/>
      <c r="M316" s="80"/>
      <c r="N316" s="80"/>
      <c r="O316" s="80"/>
      <c r="P316" s="80"/>
      <c r="Q316" s="80"/>
      <c r="R316" s="80"/>
      <c r="S316" s="54" t="b">
        <f t="shared" si="21"/>
        <v>0</v>
      </c>
      <c r="T316" s="66" t="str">
        <f t="shared" si="24"/>
        <v>17-4.</v>
      </c>
      <c r="U316" s="51" t="str">
        <f t="shared" si="24"/>
        <v>Large Holding Tank &gt; 6,000 to 10,000 gal. capacity - Long Term &gt; 6 mos.</v>
      </c>
    </row>
    <row r="317" spans="1:21" s="67" customFormat="1" hidden="1" x14ac:dyDescent="0.3">
      <c r="A317" s="62">
        <v>336</v>
      </c>
      <c r="B317" s="36" t="s">
        <v>335</v>
      </c>
      <c r="C317" s="98" t="s">
        <v>348</v>
      </c>
      <c r="D317" s="99"/>
      <c r="E317" s="10" t="s">
        <v>232</v>
      </c>
      <c r="F317" s="68">
        <f>IFERROR(INDEX([1]!Rates[[Column1]:[Column71]],
MATCH('[1]SOW Units'!$B317,[1]!Rates[Pay Item],0),
MATCH(TEXT(#REF!,"0"),[1]!Rates[[#Headers],[Column1]:[Column71]],0)),0)</f>
        <v>0</v>
      </c>
      <c r="G317" s="69">
        <f t="shared" si="25"/>
        <v>0</v>
      </c>
      <c r="H317" s="6">
        <f t="shared" si="23"/>
        <v>0</v>
      </c>
      <c r="I317" s="80"/>
      <c r="J317" s="80"/>
      <c r="K317" s="80"/>
      <c r="L317" s="80"/>
      <c r="M317" s="80"/>
      <c r="N317" s="80"/>
      <c r="O317" s="80"/>
      <c r="P317" s="80"/>
      <c r="Q317" s="80"/>
      <c r="R317" s="80"/>
      <c r="S317" s="54" t="b">
        <f t="shared" si="21"/>
        <v>0</v>
      </c>
      <c r="T317" s="66" t="str">
        <f t="shared" si="24"/>
        <v>17-5.</v>
      </c>
      <c r="U317" s="51" t="str">
        <f t="shared" si="24"/>
        <v>Groundwater Treatment System - Stand Alone Small - Short Term ≤ 6 mos.</v>
      </c>
    </row>
    <row r="318" spans="1:21" s="67" customFormat="1" hidden="1" x14ac:dyDescent="0.3">
      <c r="A318" s="62">
        <v>337</v>
      </c>
      <c r="B318" s="36" t="s">
        <v>908</v>
      </c>
      <c r="C318" s="98" t="s">
        <v>350</v>
      </c>
      <c r="D318" s="99"/>
      <c r="E318" s="10" t="s">
        <v>232</v>
      </c>
      <c r="F318" s="68">
        <f>IFERROR(INDEX([1]!Rates[[Column1]:[Column71]],
MATCH('[1]SOW Units'!$B318,[1]!Rates[Pay Item],0),
MATCH(TEXT(#REF!,"0"),[1]!Rates[[#Headers],[Column1]:[Column71]],0)),0)</f>
        <v>0</v>
      </c>
      <c r="G318" s="69">
        <f t="shared" si="25"/>
        <v>0</v>
      </c>
      <c r="H318" s="6">
        <f t="shared" si="23"/>
        <v>0</v>
      </c>
      <c r="I318" s="80"/>
      <c r="J318" s="80"/>
      <c r="K318" s="80"/>
      <c r="L318" s="80"/>
      <c r="M318" s="80"/>
      <c r="N318" s="80"/>
      <c r="O318" s="80"/>
      <c r="P318" s="80"/>
      <c r="Q318" s="80"/>
      <c r="R318" s="80"/>
      <c r="S318" s="54" t="b">
        <f t="shared" si="21"/>
        <v>0</v>
      </c>
      <c r="T318" s="66" t="str">
        <f t="shared" si="24"/>
        <v>17-6.</v>
      </c>
      <c r="U318" s="51" t="str">
        <f t="shared" si="24"/>
        <v>Groundwater Treatment System - Stand Alone Small - Long Term &gt; 6 mos.</v>
      </c>
    </row>
    <row r="319" spans="1:21" s="67" customFormat="1" hidden="1" x14ac:dyDescent="0.3">
      <c r="A319" s="62">
        <v>338</v>
      </c>
      <c r="B319" s="36" t="s">
        <v>909</v>
      </c>
      <c r="C319" s="98" t="s">
        <v>352</v>
      </c>
      <c r="D319" s="99"/>
      <c r="E319" s="10" t="s">
        <v>232</v>
      </c>
      <c r="F319" s="68">
        <f>IFERROR(INDEX([1]!Rates[[Column1]:[Column71]],
MATCH('[1]SOW Units'!$B319,[1]!Rates[Pay Item],0),
MATCH(TEXT(#REF!,"0"),[1]!Rates[[#Headers],[Column1]:[Column71]],0)),0)</f>
        <v>0</v>
      </c>
      <c r="G319" s="69">
        <f t="shared" si="25"/>
        <v>0</v>
      </c>
      <c r="H319" s="6">
        <f t="shared" si="23"/>
        <v>0</v>
      </c>
      <c r="I319" s="80"/>
      <c r="J319" s="80"/>
      <c r="K319" s="80"/>
      <c r="L319" s="80"/>
      <c r="M319" s="80"/>
      <c r="N319" s="80"/>
      <c r="O319" s="80"/>
      <c r="P319" s="80"/>
      <c r="Q319" s="80"/>
      <c r="R319" s="80"/>
      <c r="S319" s="54" t="b">
        <f t="shared" si="21"/>
        <v>0</v>
      </c>
      <c r="T319" s="66" t="str">
        <f t="shared" si="24"/>
        <v>17-7.</v>
      </c>
      <c r="U319" s="51" t="str">
        <f t="shared" si="24"/>
        <v>Groundwater Treatment System - Stand Alone Medium - Short Term ≤ 6 mos.</v>
      </c>
    </row>
    <row r="320" spans="1:21" s="67" customFormat="1" hidden="1" x14ac:dyDescent="0.3">
      <c r="A320" s="62">
        <v>339</v>
      </c>
      <c r="B320" s="36" t="s">
        <v>910</v>
      </c>
      <c r="C320" s="98" t="s">
        <v>354</v>
      </c>
      <c r="D320" s="99"/>
      <c r="E320" s="10" t="s">
        <v>232</v>
      </c>
      <c r="F320" s="68">
        <f>IFERROR(INDEX([1]!Rates[[Column1]:[Column71]],
MATCH('[1]SOW Units'!$B320,[1]!Rates[Pay Item],0),
MATCH(TEXT(#REF!,"0"),[1]!Rates[[#Headers],[Column1]:[Column71]],0)),0)</f>
        <v>0</v>
      </c>
      <c r="G320" s="69">
        <f t="shared" si="25"/>
        <v>0</v>
      </c>
      <c r="H320" s="6">
        <f t="shared" si="23"/>
        <v>0</v>
      </c>
      <c r="I320" s="80"/>
      <c r="J320" s="80"/>
      <c r="K320" s="80"/>
      <c r="L320" s="80"/>
      <c r="M320" s="80"/>
      <c r="N320" s="80"/>
      <c r="O320" s="80"/>
      <c r="P320" s="80"/>
      <c r="Q320" s="80"/>
      <c r="R320" s="80"/>
      <c r="S320" s="54" t="b">
        <f t="shared" si="21"/>
        <v>0</v>
      </c>
      <c r="T320" s="66" t="str">
        <f t="shared" si="24"/>
        <v>17-8.</v>
      </c>
      <c r="U320" s="51" t="str">
        <f t="shared" si="24"/>
        <v>Groundwater Treatment System - Stand Alone Medium - Long Term &gt; 6 mos.</v>
      </c>
    </row>
    <row r="321" spans="1:21" s="67" customFormat="1" hidden="1" x14ac:dyDescent="0.3">
      <c r="A321" s="62">
        <v>340</v>
      </c>
      <c r="B321" s="36" t="s">
        <v>911</v>
      </c>
      <c r="C321" s="98" t="s">
        <v>356</v>
      </c>
      <c r="D321" s="99"/>
      <c r="E321" s="10" t="s">
        <v>232</v>
      </c>
      <c r="F321" s="68">
        <f>IFERROR(INDEX([1]!Rates[[Column1]:[Column71]],
MATCH('[1]SOW Units'!$B321,[1]!Rates[Pay Item],0),
MATCH(TEXT(#REF!,"0"),[1]!Rates[[#Headers],[Column1]:[Column71]],0)),0)</f>
        <v>0</v>
      </c>
      <c r="G321" s="69">
        <f t="shared" si="25"/>
        <v>0</v>
      </c>
      <c r="H321" s="6">
        <f t="shared" si="23"/>
        <v>0</v>
      </c>
      <c r="I321" s="80"/>
      <c r="J321" s="80"/>
      <c r="K321" s="80"/>
      <c r="L321" s="80"/>
      <c r="M321" s="80"/>
      <c r="N321" s="80"/>
      <c r="O321" s="80"/>
      <c r="P321" s="80"/>
      <c r="Q321" s="80"/>
      <c r="R321" s="80"/>
      <c r="S321" s="54" t="b">
        <f t="shared" si="21"/>
        <v>0</v>
      </c>
      <c r="T321" s="66" t="str">
        <f t="shared" si="24"/>
        <v>17-9.</v>
      </c>
      <c r="U321" s="51" t="str">
        <f t="shared" si="24"/>
        <v>Groundwater Treatment System - Stand Alone Large - Short Term ≤ 6 mos.</v>
      </c>
    </row>
    <row r="322" spans="1:21" s="67" customFormat="1" hidden="1" x14ac:dyDescent="0.3">
      <c r="A322" s="62">
        <v>341</v>
      </c>
      <c r="B322" s="36" t="s">
        <v>912</v>
      </c>
      <c r="C322" s="98" t="s">
        <v>358</v>
      </c>
      <c r="D322" s="99"/>
      <c r="E322" s="10" t="s">
        <v>232</v>
      </c>
      <c r="F322" s="68">
        <f>IFERROR(INDEX([1]!Rates[[Column1]:[Column71]],
MATCH('[1]SOW Units'!$B322,[1]!Rates[Pay Item],0),
MATCH(TEXT(#REF!,"0"),[1]!Rates[[#Headers],[Column1]:[Column71]],0)),0)</f>
        <v>0</v>
      </c>
      <c r="G322" s="69">
        <f t="shared" si="25"/>
        <v>0</v>
      </c>
      <c r="H322" s="6">
        <f t="shared" si="23"/>
        <v>0</v>
      </c>
      <c r="I322" s="80"/>
      <c r="J322" s="80"/>
      <c r="K322" s="80"/>
      <c r="L322" s="80"/>
      <c r="M322" s="80"/>
      <c r="N322" s="80"/>
      <c r="O322" s="80"/>
      <c r="P322" s="80"/>
      <c r="Q322" s="80"/>
      <c r="R322" s="80"/>
      <c r="S322" s="54" t="b">
        <f t="shared" si="21"/>
        <v>0</v>
      </c>
      <c r="T322" s="66" t="str">
        <f t="shared" si="24"/>
        <v>17-10.</v>
      </c>
      <c r="U322" s="51" t="str">
        <f t="shared" si="24"/>
        <v>Groundwater Treatment System - Stand Alone Large - Long Term &gt; 6 mos.</v>
      </c>
    </row>
    <row r="323" spans="1:21" s="67" customFormat="1" hidden="1" x14ac:dyDescent="0.3">
      <c r="A323" s="62">
        <v>342</v>
      </c>
      <c r="B323" s="36" t="s">
        <v>913</v>
      </c>
      <c r="C323" s="98" t="s">
        <v>360</v>
      </c>
      <c r="D323" s="99"/>
      <c r="E323" s="10" t="s">
        <v>232</v>
      </c>
      <c r="F323" s="68">
        <f>IFERROR(INDEX([1]!Rates[[Column1]:[Column71]],
MATCH('[1]SOW Units'!$B323,[1]!Rates[Pay Item],0),
MATCH(TEXT(#REF!,"0"),[1]!Rates[[#Headers],[Column1]:[Column71]],0)),0)</f>
        <v>0</v>
      </c>
      <c r="G323" s="69">
        <f t="shared" si="25"/>
        <v>0</v>
      </c>
      <c r="H323" s="6">
        <f t="shared" si="23"/>
        <v>0</v>
      </c>
      <c r="I323" s="80"/>
      <c r="J323" s="80"/>
      <c r="K323" s="80"/>
      <c r="L323" s="80"/>
      <c r="M323" s="80"/>
      <c r="N323" s="80"/>
      <c r="O323" s="80"/>
      <c r="P323" s="80"/>
      <c r="Q323" s="80"/>
      <c r="R323" s="80"/>
      <c r="S323" s="54" t="b">
        <f t="shared" si="21"/>
        <v>0</v>
      </c>
      <c r="T323" s="66" t="str">
        <f t="shared" si="24"/>
        <v>17-11.</v>
      </c>
      <c r="U323" s="51" t="str">
        <f t="shared" si="24"/>
        <v>Air Sparge System - Small - Short Term ≤ 6 mos.</v>
      </c>
    </row>
    <row r="324" spans="1:21" s="67" customFormat="1" hidden="1" x14ac:dyDescent="0.3">
      <c r="A324" s="62">
        <v>343</v>
      </c>
      <c r="B324" s="36" t="s">
        <v>914</v>
      </c>
      <c r="C324" s="98" t="s">
        <v>362</v>
      </c>
      <c r="D324" s="99"/>
      <c r="E324" s="10" t="s">
        <v>232</v>
      </c>
      <c r="F324" s="68">
        <f>IFERROR(INDEX([1]!Rates[[Column1]:[Column71]],
MATCH('[1]SOW Units'!$B324,[1]!Rates[Pay Item],0),
MATCH(TEXT(#REF!,"0"),[1]!Rates[[#Headers],[Column1]:[Column71]],0)),0)</f>
        <v>0</v>
      </c>
      <c r="G324" s="69">
        <f t="shared" si="25"/>
        <v>0</v>
      </c>
      <c r="H324" s="6">
        <f t="shared" si="23"/>
        <v>0</v>
      </c>
      <c r="I324" s="80"/>
      <c r="J324" s="80"/>
      <c r="K324" s="80"/>
      <c r="L324" s="80"/>
      <c r="M324" s="80"/>
      <c r="N324" s="80"/>
      <c r="O324" s="80"/>
      <c r="P324" s="80"/>
      <c r="Q324" s="80"/>
      <c r="R324" s="80"/>
      <c r="S324" s="54" t="b">
        <f t="shared" si="21"/>
        <v>0</v>
      </c>
      <c r="T324" s="66" t="str">
        <f t="shared" si="24"/>
        <v>17-12.</v>
      </c>
      <c r="U324" s="51" t="str">
        <f t="shared" si="24"/>
        <v>Air Sparge System - Small - Long Term &gt; 6 mos.</v>
      </c>
    </row>
    <row r="325" spans="1:21" s="67" customFormat="1" hidden="1" x14ac:dyDescent="0.3">
      <c r="A325" s="62">
        <v>344</v>
      </c>
      <c r="B325" s="36" t="s">
        <v>915</v>
      </c>
      <c r="C325" s="98" t="s">
        <v>364</v>
      </c>
      <c r="D325" s="99"/>
      <c r="E325" s="10" t="s">
        <v>232</v>
      </c>
      <c r="F325" s="68">
        <f>IFERROR(INDEX([1]!Rates[[Column1]:[Column71]],
MATCH('[1]SOW Units'!$B325,[1]!Rates[Pay Item],0),
MATCH(TEXT(#REF!,"0"),[1]!Rates[[#Headers],[Column1]:[Column71]],0)),0)</f>
        <v>0</v>
      </c>
      <c r="G325" s="69">
        <f t="shared" si="25"/>
        <v>0</v>
      </c>
      <c r="H325" s="6">
        <f t="shared" si="23"/>
        <v>0</v>
      </c>
      <c r="I325" s="80"/>
      <c r="J325" s="80"/>
      <c r="K325" s="80"/>
      <c r="L325" s="80"/>
      <c r="M325" s="80"/>
      <c r="N325" s="80"/>
      <c r="O325" s="80"/>
      <c r="P325" s="80"/>
      <c r="Q325" s="80"/>
      <c r="R325" s="80"/>
      <c r="S325" s="54" t="b">
        <f t="shared" si="21"/>
        <v>0</v>
      </c>
      <c r="T325" s="66" t="str">
        <f t="shared" si="24"/>
        <v>17-13.</v>
      </c>
      <c r="U325" s="51" t="str">
        <f t="shared" si="24"/>
        <v>Air Sparge System - Medium - Short Term ≤ 6 mos.</v>
      </c>
    </row>
    <row r="326" spans="1:21" s="67" customFormat="1" hidden="1" x14ac:dyDescent="0.3">
      <c r="A326" s="62">
        <v>345</v>
      </c>
      <c r="B326" s="36" t="s">
        <v>916</v>
      </c>
      <c r="C326" s="98" t="s">
        <v>366</v>
      </c>
      <c r="D326" s="99"/>
      <c r="E326" s="10" t="s">
        <v>232</v>
      </c>
      <c r="F326" s="68">
        <f>IFERROR(INDEX([1]!Rates[[Column1]:[Column71]],
MATCH('[1]SOW Units'!$B326,[1]!Rates[Pay Item],0),
MATCH(TEXT(#REF!,"0"),[1]!Rates[[#Headers],[Column1]:[Column71]],0)),0)</f>
        <v>0</v>
      </c>
      <c r="G326" s="69">
        <f t="shared" si="25"/>
        <v>0</v>
      </c>
      <c r="H326" s="6">
        <f t="shared" si="23"/>
        <v>0</v>
      </c>
      <c r="I326" s="80"/>
      <c r="J326" s="80"/>
      <c r="K326" s="80"/>
      <c r="L326" s="80"/>
      <c r="M326" s="80"/>
      <c r="N326" s="80"/>
      <c r="O326" s="80"/>
      <c r="P326" s="80"/>
      <c r="Q326" s="80"/>
      <c r="R326" s="80"/>
      <c r="S326" s="54" t="b">
        <f t="shared" si="21"/>
        <v>0</v>
      </c>
      <c r="T326" s="66" t="str">
        <f t="shared" si="24"/>
        <v>17-14.</v>
      </c>
      <c r="U326" s="51" t="str">
        <f t="shared" si="24"/>
        <v>Air Sparge System - Medium - Long Term &gt; 6 mos.</v>
      </c>
    </row>
    <row r="327" spans="1:21" s="67" customFormat="1" hidden="1" x14ac:dyDescent="0.3">
      <c r="A327" s="62">
        <v>346</v>
      </c>
      <c r="B327" s="36" t="s">
        <v>917</v>
      </c>
      <c r="C327" s="98" t="s">
        <v>368</v>
      </c>
      <c r="D327" s="99"/>
      <c r="E327" s="10" t="s">
        <v>232</v>
      </c>
      <c r="F327" s="68">
        <f>IFERROR(INDEX([1]!Rates[[Column1]:[Column71]],
MATCH('[1]SOW Units'!$B327,[1]!Rates[Pay Item],0),
MATCH(TEXT(#REF!,"0"),[1]!Rates[[#Headers],[Column1]:[Column71]],0)),0)</f>
        <v>0</v>
      </c>
      <c r="G327" s="69">
        <f t="shared" si="25"/>
        <v>0</v>
      </c>
      <c r="H327" s="6">
        <f t="shared" si="23"/>
        <v>0</v>
      </c>
      <c r="I327" s="80"/>
      <c r="J327" s="80"/>
      <c r="K327" s="80"/>
      <c r="L327" s="80"/>
      <c r="M327" s="80"/>
      <c r="N327" s="80"/>
      <c r="O327" s="80"/>
      <c r="P327" s="80"/>
      <c r="Q327" s="80"/>
      <c r="R327" s="80"/>
      <c r="S327" s="54" t="b">
        <f t="shared" si="21"/>
        <v>0</v>
      </c>
      <c r="T327" s="66" t="str">
        <f t="shared" si="24"/>
        <v>17-15.</v>
      </c>
      <c r="U327" s="51" t="str">
        <f t="shared" si="24"/>
        <v>Air Sparge System - Large - Short Term ≤ 6 mos.</v>
      </c>
    </row>
    <row r="328" spans="1:21" s="67" customFormat="1" hidden="1" x14ac:dyDescent="0.3">
      <c r="A328" s="62">
        <v>347</v>
      </c>
      <c r="B328" s="36" t="s">
        <v>918</v>
      </c>
      <c r="C328" s="98" t="s">
        <v>370</v>
      </c>
      <c r="D328" s="99"/>
      <c r="E328" s="10" t="s">
        <v>232</v>
      </c>
      <c r="F328" s="68">
        <f>IFERROR(INDEX([1]!Rates[[Column1]:[Column71]],
MATCH('[1]SOW Units'!$B328,[1]!Rates[Pay Item],0),
MATCH(TEXT(#REF!,"0"),[1]!Rates[[#Headers],[Column1]:[Column71]],0)),0)</f>
        <v>0</v>
      </c>
      <c r="G328" s="69">
        <f t="shared" si="25"/>
        <v>0</v>
      </c>
      <c r="H328" s="6">
        <f t="shared" si="23"/>
        <v>0</v>
      </c>
      <c r="I328" s="80"/>
      <c r="J328" s="80"/>
      <c r="K328" s="80"/>
      <c r="L328" s="80"/>
      <c r="M328" s="80"/>
      <c r="N328" s="80"/>
      <c r="O328" s="80"/>
      <c r="P328" s="80"/>
      <c r="Q328" s="80"/>
      <c r="R328" s="80"/>
      <c r="S328" s="54" t="b">
        <f t="shared" si="21"/>
        <v>0</v>
      </c>
      <c r="T328" s="66" t="str">
        <f t="shared" si="24"/>
        <v>17-16.</v>
      </c>
      <c r="U328" s="51" t="str">
        <f t="shared" si="24"/>
        <v>Air Sparge System - Large - Long Term &gt; 6 mos.</v>
      </c>
    </row>
    <row r="329" spans="1:21" s="67" customFormat="1" hidden="1" x14ac:dyDescent="0.3">
      <c r="A329" s="62">
        <v>348</v>
      </c>
      <c r="B329" s="36" t="s">
        <v>919</v>
      </c>
      <c r="C329" s="98" t="s">
        <v>372</v>
      </c>
      <c r="D329" s="99"/>
      <c r="E329" s="10" t="s">
        <v>232</v>
      </c>
      <c r="F329" s="68">
        <f>IFERROR(INDEX([1]!Rates[[Column1]:[Column71]],
MATCH('[1]SOW Units'!$B329,[1]!Rates[Pay Item],0),
MATCH(TEXT(#REF!,"0"),[1]!Rates[[#Headers],[Column1]:[Column71]],0)),0)</f>
        <v>0</v>
      </c>
      <c r="G329" s="69">
        <f t="shared" si="25"/>
        <v>0</v>
      </c>
      <c r="H329" s="6">
        <f t="shared" si="23"/>
        <v>0</v>
      </c>
      <c r="I329" s="80"/>
      <c r="J329" s="80"/>
      <c r="K329" s="80"/>
      <c r="L329" s="80"/>
      <c r="M329" s="80"/>
      <c r="N329" s="80"/>
      <c r="O329" s="80"/>
      <c r="P329" s="80"/>
      <c r="Q329" s="80"/>
      <c r="R329" s="80"/>
      <c r="S329" s="54" t="b">
        <f t="shared" ref="S329:S392" si="26">IF(H329&gt;0,TRUE,FALSE)</f>
        <v>0</v>
      </c>
      <c r="T329" s="66" t="str">
        <f t="shared" si="24"/>
        <v>17-17.</v>
      </c>
      <c r="U329" s="51" t="str">
        <f t="shared" si="24"/>
        <v>AS/SVE System - Small - Short Term ≤ 6 mos.</v>
      </c>
    </row>
    <row r="330" spans="1:21" s="67" customFormat="1" hidden="1" x14ac:dyDescent="0.3">
      <c r="A330" s="62">
        <v>349</v>
      </c>
      <c r="B330" s="36" t="s">
        <v>920</v>
      </c>
      <c r="C330" s="98" t="s">
        <v>374</v>
      </c>
      <c r="D330" s="99"/>
      <c r="E330" s="10" t="s">
        <v>232</v>
      </c>
      <c r="F330" s="68">
        <f>IFERROR(INDEX([1]!Rates[[Column1]:[Column71]],
MATCH('[1]SOW Units'!$B330,[1]!Rates[Pay Item],0),
MATCH(TEXT(#REF!,"0"),[1]!Rates[[#Headers],[Column1]:[Column71]],0)),0)</f>
        <v>0</v>
      </c>
      <c r="G330" s="69">
        <f t="shared" si="25"/>
        <v>0</v>
      </c>
      <c r="H330" s="6">
        <f t="shared" si="23"/>
        <v>0</v>
      </c>
      <c r="I330" s="80"/>
      <c r="J330" s="80"/>
      <c r="K330" s="80"/>
      <c r="L330" s="80"/>
      <c r="M330" s="80"/>
      <c r="N330" s="80"/>
      <c r="O330" s="80"/>
      <c r="P330" s="80"/>
      <c r="Q330" s="80"/>
      <c r="R330" s="80"/>
      <c r="S330" s="54" t="b">
        <f t="shared" si="26"/>
        <v>0</v>
      </c>
      <c r="T330" s="66" t="str">
        <f t="shared" si="24"/>
        <v>17-18.</v>
      </c>
      <c r="U330" s="51" t="str">
        <f t="shared" si="24"/>
        <v>AS/SVE System - Small - Long Term &gt; 6 mos.</v>
      </c>
    </row>
    <row r="331" spans="1:21" s="67" customFormat="1" hidden="1" x14ac:dyDescent="0.3">
      <c r="A331" s="62">
        <v>350</v>
      </c>
      <c r="B331" s="36" t="s">
        <v>921</v>
      </c>
      <c r="C331" s="98" t="s">
        <v>376</v>
      </c>
      <c r="D331" s="99"/>
      <c r="E331" s="10" t="s">
        <v>232</v>
      </c>
      <c r="F331" s="68">
        <f>IFERROR(INDEX([1]!Rates[[Column1]:[Column71]],
MATCH('[1]SOW Units'!$B331,[1]!Rates[Pay Item],0),
MATCH(TEXT(#REF!,"0"),[1]!Rates[[#Headers],[Column1]:[Column71]],0)),0)</f>
        <v>0</v>
      </c>
      <c r="G331" s="69">
        <f t="shared" si="25"/>
        <v>0</v>
      </c>
      <c r="H331" s="6">
        <f t="shared" si="23"/>
        <v>0</v>
      </c>
      <c r="I331" s="80"/>
      <c r="J331" s="80"/>
      <c r="K331" s="80"/>
      <c r="L331" s="80"/>
      <c r="M331" s="80"/>
      <c r="N331" s="80"/>
      <c r="O331" s="80"/>
      <c r="P331" s="80"/>
      <c r="Q331" s="80"/>
      <c r="R331" s="80"/>
      <c r="S331" s="54" t="b">
        <f t="shared" si="26"/>
        <v>0</v>
      </c>
      <c r="T331" s="66" t="str">
        <f t="shared" si="24"/>
        <v>17-19.</v>
      </c>
      <c r="U331" s="51" t="str">
        <f t="shared" si="24"/>
        <v>AS/SVE System - Medium - Short Term ≤ 6 mos.</v>
      </c>
    </row>
    <row r="332" spans="1:21" s="67" customFormat="1" hidden="1" x14ac:dyDescent="0.3">
      <c r="A332" s="62">
        <v>351</v>
      </c>
      <c r="B332" s="36" t="s">
        <v>922</v>
      </c>
      <c r="C332" s="98" t="s">
        <v>378</v>
      </c>
      <c r="D332" s="99"/>
      <c r="E332" s="10" t="s">
        <v>232</v>
      </c>
      <c r="F332" s="68">
        <f>IFERROR(INDEX([1]!Rates[[Column1]:[Column71]],
MATCH('[1]SOW Units'!$B332,[1]!Rates[Pay Item],0),
MATCH(TEXT(#REF!,"0"),[1]!Rates[[#Headers],[Column1]:[Column71]],0)),0)</f>
        <v>0</v>
      </c>
      <c r="G332" s="69">
        <f t="shared" si="25"/>
        <v>0</v>
      </c>
      <c r="H332" s="6">
        <f t="shared" si="23"/>
        <v>0</v>
      </c>
      <c r="I332" s="80"/>
      <c r="J332" s="80"/>
      <c r="K332" s="80"/>
      <c r="L332" s="80"/>
      <c r="M332" s="80"/>
      <c r="N332" s="80"/>
      <c r="O332" s="80"/>
      <c r="P332" s="80"/>
      <c r="Q332" s="80"/>
      <c r="R332" s="80"/>
      <c r="S332" s="54" t="b">
        <f t="shared" si="26"/>
        <v>0</v>
      </c>
      <c r="T332" s="66" t="str">
        <f t="shared" si="24"/>
        <v>17-20.</v>
      </c>
      <c r="U332" s="51" t="str">
        <f t="shared" si="24"/>
        <v>AS/SVE System - Medium - Long Term &gt; 6 mos.</v>
      </c>
    </row>
    <row r="333" spans="1:21" s="67" customFormat="1" hidden="1" x14ac:dyDescent="0.3">
      <c r="A333" s="62">
        <v>352</v>
      </c>
      <c r="B333" s="36" t="s">
        <v>923</v>
      </c>
      <c r="C333" s="98" t="s">
        <v>380</v>
      </c>
      <c r="D333" s="99"/>
      <c r="E333" s="10" t="s">
        <v>232</v>
      </c>
      <c r="F333" s="68">
        <f>IFERROR(INDEX([1]!Rates[[Column1]:[Column71]],
MATCH('[1]SOW Units'!$B333,[1]!Rates[Pay Item],0),
MATCH(TEXT(#REF!,"0"),[1]!Rates[[#Headers],[Column1]:[Column71]],0)),0)</f>
        <v>0</v>
      </c>
      <c r="G333" s="69">
        <f t="shared" si="25"/>
        <v>0</v>
      </c>
      <c r="H333" s="6">
        <f t="shared" si="23"/>
        <v>0</v>
      </c>
      <c r="I333" s="80"/>
      <c r="J333" s="80"/>
      <c r="K333" s="80"/>
      <c r="L333" s="80"/>
      <c r="M333" s="80"/>
      <c r="N333" s="80"/>
      <c r="O333" s="80"/>
      <c r="P333" s="80"/>
      <c r="Q333" s="80"/>
      <c r="R333" s="80"/>
      <c r="S333" s="54" t="b">
        <f t="shared" si="26"/>
        <v>0</v>
      </c>
      <c r="T333" s="66" t="str">
        <f t="shared" si="24"/>
        <v>17-21.</v>
      </c>
      <c r="U333" s="51" t="str">
        <f t="shared" si="24"/>
        <v>AS/SVE System - Large - Short Term ≤ 6 mos.</v>
      </c>
    </row>
    <row r="334" spans="1:21" s="67" customFormat="1" hidden="1" x14ac:dyDescent="0.3">
      <c r="A334" s="62">
        <v>353</v>
      </c>
      <c r="B334" s="36" t="s">
        <v>924</v>
      </c>
      <c r="C334" s="98" t="s">
        <v>382</v>
      </c>
      <c r="D334" s="99"/>
      <c r="E334" s="10" t="s">
        <v>232</v>
      </c>
      <c r="F334" s="68">
        <f>IFERROR(INDEX([1]!Rates[[Column1]:[Column71]],
MATCH('[1]SOW Units'!$B334,[1]!Rates[Pay Item],0),
MATCH(TEXT(#REF!,"0"),[1]!Rates[[#Headers],[Column1]:[Column71]],0)),0)</f>
        <v>0</v>
      </c>
      <c r="G334" s="69">
        <f t="shared" si="25"/>
        <v>0</v>
      </c>
      <c r="H334" s="6">
        <f t="shared" si="23"/>
        <v>0</v>
      </c>
      <c r="I334" s="80"/>
      <c r="J334" s="80"/>
      <c r="K334" s="80"/>
      <c r="L334" s="80"/>
      <c r="M334" s="80"/>
      <c r="N334" s="80"/>
      <c r="O334" s="80"/>
      <c r="P334" s="80"/>
      <c r="Q334" s="80"/>
      <c r="R334" s="80"/>
      <c r="S334" s="54" t="b">
        <f t="shared" si="26"/>
        <v>0</v>
      </c>
      <c r="T334" s="66" t="str">
        <f t="shared" si="24"/>
        <v>17-22.</v>
      </c>
      <c r="U334" s="51" t="str">
        <f t="shared" si="24"/>
        <v>AS/SVE System - Large - Long Term &gt; 6 mos.</v>
      </c>
    </row>
    <row r="335" spans="1:21" s="67" customFormat="1" hidden="1" x14ac:dyDescent="0.3">
      <c r="A335" s="62">
        <v>354</v>
      </c>
      <c r="B335" s="36" t="s">
        <v>925</v>
      </c>
      <c r="C335" s="98" t="s">
        <v>384</v>
      </c>
      <c r="D335" s="99"/>
      <c r="E335" s="10" t="s">
        <v>232</v>
      </c>
      <c r="F335" s="68">
        <f>IFERROR(INDEX([1]!Rates[[Column1]:[Column71]],
MATCH('[1]SOW Units'!$B335,[1]!Rates[Pay Item],0),
MATCH(TEXT(#REF!,"0"),[1]!Rates[[#Headers],[Column1]:[Column71]],0)),0)</f>
        <v>0</v>
      </c>
      <c r="G335" s="69">
        <f t="shared" si="25"/>
        <v>0</v>
      </c>
      <c r="H335" s="6">
        <f t="shared" si="23"/>
        <v>0</v>
      </c>
      <c r="I335" s="80"/>
      <c r="J335" s="80"/>
      <c r="K335" s="80"/>
      <c r="L335" s="80"/>
      <c r="M335" s="80"/>
      <c r="N335" s="80"/>
      <c r="O335" s="80"/>
      <c r="P335" s="80"/>
      <c r="Q335" s="80"/>
      <c r="R335" s="80"/>
      <c r="S335" s="54" t="b">
        <f t="shared" si="26"/>
        <v>0</v>
      </c>
      <c r="T335" s="66" t="str">
        <f t="shared" si="24"/>
        <v>17-23.</v>
      </c>
      <c r="U335" s="51" t="str">
        <f t="shared" si="24"/>
        <v>MPE System - Small - Short Term ≤ 6 mos.</v>
      </c>
    </row>
    <row r="336" spans="1:21" s="67" customFormat="1" hidden="1" x14ac:dyDescent="0.3">
      <c r="A336" s="62">
        <v>355</v>
      </c>
      <c r="B336" s="36" t="s">
        <v>926</v>
      </c>
      <c r="C336" s="98" t="s">
        <v>386</v>
      </c>
      <c r="D336" s="99"/>
      <c r="E336" s="10" t="s">
        <v>232</v>
      </c>
      <c r="F336" s="68">
        <f>IFERROR(INDEX([1]!Rates[[Column1]:[Column71]],
MATCH('[1]SOW Units'!$B336,[1]!Rates[Pay Item],0),
MATCH(TEXT(#REF!,"0"),[1]!Rates[[#Headers],[Column1]:[Column71]],0)),0)</f>
        <v>0</v>
      </c>
      <c r="G336" s="69">
        <f t="shared" si="25"/>
        <v>0</v>
      </c>
      <c r="H336" s="6">
        <f t="shared" si="23"/>
        <v>0</v>
      </c>
      <c r="I336" s="80"/>
      <c r="J336" s="80"/>
      <c r="K336" s="80"/>
      <c r="L336" s="80"/>
      <c r="M336" s="80"/>
      <c r="N336" s="80"/>
      <c r="O336" s="80"/>
      <c r="P336" s="80"/>
      <c r="Q336" s="80"/>
      <c r="R336" s="80"/>
      <c r="S336" s="54" t="b">
        <f t="shared" si="26"/>
        <v>0</v>
      </c>
      <c r="T336" s="66" t="str">
        <f t="shared" si="24"/>
        <v>17-24.</v>
      </c>
      <c r="U336" s="51" t="str">
        <f t="shared" si="24"/>
        <v>MPE System - Small - Long Term &gt; 6 mos.</v>
      </c>
    </row>
    <row r="337" spans="1:21" s="67" customFormat="1" hidden="1" x14ac:dyDescent="0.3">
      <c r="A337" s="62">
        <v>356</v>
      </c>
      <c r="B337" s="36" t="s">
        <v>927</v>
      </c>
      <c r="C337" s="98" t="s">
        <v>388</v>
      </c>
      <c r="D337" s="99"/>
      <c r="E337" s="10" t="s">
        <v>232</v>
      </c>
      <c r="F337" s="68">
        <f>IFERROR(INDEX([1]!Rates[[Column1]:[Column71]],
MATCH('[1]SOW Units'!$B337,[1]!Rates[Pay Item],0),
MATCH(TEXT(#REF!,"0"),[1]!Rates[[#Headers],[Column1]:[Column71]],0)),0)</f>
        <v>0</v>
      </c>
      <c r="G337" s="69">
        <f t="shared" si="25"/>
        <v>0</v>
      </c>
      <c r="H337" s="6">
        <f t="shared" si="23"/>
        <v>0</v>
      </c>
      <c r="I337" s="80"/>
      <c r="J337" s="80"/>
      <c r="K337" s="80"/>
      <c r="L337" s="80"/>
      <c r="M337" s="80"/>
      <c r="N337" s="80"/>
      <c r="O337" s="80"/>
      <c r="P337" s="80"/>
      <c r="Q337" s="80"/>
      <c r="R337" s="80"/>
      <c r="S337" s="54" t="b">
        <f t="shared" si="26"/>
        <v>0</v>
      </c>
      <c r="T337" s="66" t="str">
        <f t="shared" si="24"/>
        <v>17-25.</v>
      </c>
      <c r="U337" s="51" t="str">
        <f t="shared" si="24"/>
        <v>MPE System - Medium - Short Term ≤ 6 mos.</v>
      </c>
    </row>
    <row r="338" spans="1:21" s="67" customFormat="1" hidden="1" x14ac:dyDescent="0.3">
      <c r="A338" s="62">
        <v>357</v>
      </c>
      <c r="B338" s="36" t="s">
        <v>928</v>
      </c>
      <c r="C338" s="98" t="s">
        <v>390</v>
      </c>
      <c r="D338" s="99"/>
      <c r="E338" s="10" t="s">
        <v>232</v>
      </c>
      <c r="F338" s="68">
        <f>IFERROR(INDEX([1]!Rates[[Column1]:[Column71]],
MATCH('[1]SOW Units'!$B338,[1]!Rates[Pay Item],0),
MATCH(TEXT(#REF!,"0"),[1]!Rates[[#Headers],[Column1]:[Column71]],0)),0)</f>
        <v>0</v>
      </c>
      <c r="G338" s="69">
        <f t="shared" si="25"/>
        <v>0</v>
      </c>
      <c r="H338" s="6">
        <f t="shared" si="23"/>
        <v>0</v>
      </c>
      <c r="I338" s="80"/>
      <c r="J338" s="80"/>
      <c r="K338" s="80"/>
      <c r="L338" s="80"/>
      <c r="M338" s="80"/>
      <c r="N338" s="80"/>
      <c r="O338" s="80"/>
      <c r="P338" s="80"/>
      <c r="Q338" s="80"/>
      <c r="R338" s="80"/>
      <c r="S338" s="54" t="b">
        <f t="shared" si="26"/>
        <v>0</v>
      </c>
      <c r="T338" s="66" t="str">
        <f t="shared" si="24"/>
        <v>17-26.</v>
      </c>
      <c r="U338" s="51" t="str">
        <f t="shared" si="24"/>
        <v>MPE System - Medium - Long Term &gt; 6 mos.</v>
      </c>
    </row>
    <row r="339" spans="1:21" s="67" customFormat="1" hidden="1" x14ac:dyDescent="0.3">
      <c r="A339" s="62">
        <v>358</v>
      </c>
      <c r="B339" s="36" t="s">
        <v>929</v>
      </c>
      <c r="C339" s="98" t="s">
        <v>392</v>
      </c>
      <c r="D339" s="99"/>
      <c r="E339" s="10" t="s">
        <v>232</v>
      </c>
      <c r="F339" s="68">
        <f>IFERROR(INDEX([1]!Rates[[Column1]:[Column71]],
MATCH('[1]SOW Units'!$B339,[1]!Rates[Pay Item],0),
MATCH(TEXT(#REF!,"0"),[1]!Rates[[#Headers],[Column1]:[Column71]],0)),0)</f>
        <v>0</v>
      </c>
      <c r="G339" s="69">
        <f t="shared" si="25"/>
        <v>0</v>
      </c>
      <c r="H339" s="6">
        <f t="shared" si="23"/>
        <v>0</v>
      </c>
      <c r="I339" s="80"/>
      <c r="J339" s="80"/>
      <c r="K339" s="80"/>
      <c r="L339" s="80"/>
      <c r="M339" s="80"/>
      <c r="N339" s="80"/>
      <c r="O339" s="80"/>
      <c r="P339" s="80"/>
      <c r="Q339" s="80"/>
      <c r="R339" s="80"/>
      <c r="S339" s="54" t="b">
        <f t="shared" si="26"/>
        <v>0</v>
      </c>
      <c r="T339" s="66" t="str">
        <f t="shared" ref="T339:U398" si="27">B339</f>
        <v>17-27.</v>
      </c>
      <c r="U339" s="51" t="str">
        <f t="shared" si="27"/>
        <v>MPE System - Large - Short Term ≤ 6 mos.</v>
      </c>
    </row>
    <row r="340" spans="1:21" s="67" customFormat="1" hidden="1" x14ac:dyDescent="0.3">
      <c r="A340" s="62">
        <v>359</v>
      </c>
      <c r="B340" s="36" t="s">
        <v>930</v>
      </c>
      <c r="C340" s="98" t="s">
        <v>393</v>
      </c>
      <c r="D340" s="99"/>
      <c r="E340" s="10" t="s">
        <v>232</v>
      </c>
      <c r="F340" s="68">
        <f>IFERROR(INDEX([1]!Rates[[Column1]:[Column71]],
MATCH('[1]SOW Units'!$B340,[1]!Rates[Pay Item],0),
MATCH(TEXT(#REF!,"0"),[1]!Rates[[#Headers],[Column1]:[Column71]],0)),0)</f>
        <v>0</v>
      </c>
      <c r="G340" s="69">
        <f t="shared" si="25"/>
        <v>0</v>
      </c>
      <c r="H340" s="6">
        <f t="shared" si="23"/>
        <v>0</v>
      </c>
      <c r="I340" s="80"/>
      <c r="J340" s="80"/>
      <c r="K340" s="80"/>
      <c r="L340" s="80"/>
      <c r="M340" s="80"/>
      <c r="N340" s="80"/>
      <c r="O340" s="80"/>
      <c r="P340" s="80"/>
      <c r="Q340" s="80"/>
      <c r="R340" s="80"/>
      <c r="S340" s="54" t="b">
        <f t="shared" si="26"/>
        <v>0</v>
      </c>
      <c r="T340" s="66" t="str">
        <f t="shared" si="27"/>
        <v>17-28.</v>
      </c>
      <c r="U340" s="51" t="str">
        <f t="shared" si="27"/>
        <v>MPE System - Large - Long Term &gt; 6 mos.</v>
      </c>
    </row>
    <row r="341" spans="1:21" s="67" customFormat="1" hidden="1" x14ac:dyDescent="0.3">
      <c r="A341" s="62">
        <v>360</v>
      </c>
      <c r="B341" s="36" t="s">
        <v>931</v>
      </c>
      <c r="C341" s="98" t="s">
        <v>394</v>
      </c>
      <c r="D341" s="99"/>
      <c r="E341" s="10" t="s">
        <v>232</v>
      </c>
      <c r="F341" s="68">
        <f>IFERROR(INDEX([1]!Rates[[Column1]:[Column71]],
MATCH('[1]SOW Units'!$B341,[1]!Rates[Pay Item],0),
MATCH(TEXT(#REF!,"0"),[1]!Rates[[#Headers],[Column1]:[Column71]],0)),0)</f>
        <v>0</v>
      </c>
      <c r="G341" s="69">
        <f t="shared" si="25"/>
        <v>0</v>
      </c>
      <c r="H341" s="6">
        <f t="shared" si="23"/>
        <v>0</v>
      </c>
      <c r="I341" s="80"/>
      <c r="J341" s="80"/>
      <c r="K341" s="80"/>
      <c r="L341" s="80"/>
      <c r="M341" s="80"/>
      <c r="N341" s="80"/>
      <c r="O341" s="80"/>
      <c r="P341" s="80"/>
      <c r="Q341" s="80"/>
      <c r="R341" s="80"/>
      <c r="S341" s="54" t="b">
        <f t="shared" si="26"/>
        <v>0</v>
      </c>
      <c r="T341" s="66" t="str">
        <f t="shared" si="27"/>
        <v>17-29.</v>
      </c>
      <c r="U341" s="51" t="str">
        <f t="shared" si="27"/>
        <v>Groundwater Treatment - Add On - Small - Short Term ≤ 6 mos.</v>
      </c>
    </row>
    <row r="342" spans="1:21" s="67" customFormat="1" hidden="1" x14ac:dyDescent="0.3">
      <c r="A342" s="62">
        <v>361</v>
      </c>
      <c r="B342" s="36" t="s">
        <v>932</v>
      </c>
      <c r="C342" s="98" t="s">
        <v>395</v>
      </c>
      <c r="D342" s="99"/>
      <c r="E342" s="10" t="s">
        <v>232</v>
      </c>
      <c r="F342" s="68">
        <f>IFERROR(INDEX([1]!Rates[[Column1]:[Column71]],
MATCH('[1]SOW Units'!$B342,[1]!Rates[Pay Item],0),
MATCH(TEXT(#REF!,"0"),[1]!Rates[[#Headers],[Column1]:[Column71]],0)),0)</f>
        <v>0</v>
      </c>
      <c r="G342" s="69">
        <f t="shared" si="25"/>
        <v>0</v>
      </c>
      <c r="H342" s="6">
        <f t="shared" si="23"/>
        <v>0</v>
      </c>
      <c r="I342" s="80"/>
      <c r="J342" s="80"/>
      <c r="K342" s="80"/>
      <c r="L342" s="80"/>
      <c r="M342" s="80"/>
      <c r="N342" s="80"/>
      <c r="O342" s="80"/>
      <c r="P342" s="80"/>
      <c r="Q342" s="80"/>
      <c r="R342" s="80"/>
      <c r="S342" s="54" t="b">
        <f t="shared" si="26"/>
        <v>0</v>
      </c>
      <c r="T342" s="66" t="str">
        <f t="shared" si="27"/>
        <v>17-30.</v>
      </c>
      <c r="U342" s="51" t="str">
        <f t="shared" si="27"/>
        <v>Groundwater Treatment - Add On - Medium - Short Term ≤ 6 mos.</v>
      </c>
    </row>
    <row r="343" spans="1:21" s="67" customFormat="1" hidden="1" x14ac:dyDescent="0.3">
      <c r="A343" s="62">
        <v>362</v>
      </c>
      <c r="B343" s="36" t="s">
        <v>933</v>
      </c>
      <c r="C343" s="98" t="s">
        <v>396</v>
      </c>
      <c r="D343" s="99"/>
      <c r="E343" s="10" t="s">
        <v>232</v>
      </c>
      <c r="F343" s="68">
        <f>IFERROR(INDEX([1]!Rates[[Column1]:[Column71]],
MATCH('[1]SOW Units'!$B343,[1]!Rates[Pay Item],0),
MATCH(TEXT(#REF!,"0"),[1]!Rates[[#Headers],[Column1]:[Column71]],0)),0)</f>
        <v>0</v>
      </c>
      <c r="G343" s="69">
        <f t="shared" si="25"/>
        <v>0</v>
      </c>
      <c r="H343" s="6">
        <f t="shared" si="23"/>
        <v>0</v>
      </c>
      <c r="I343" s="80"/>
      <c r="J343" s="80"/>
      <c r="K343" s="80"/>
      <c r="L343" s="80"/>
      <c r="M343" s="80"/>
      <c r="N343" s="80"/>
      <c r="O343" s="80"/>
      <c r="P343" s="80"/>
      <c r="Q343" s="80"/>
      <c r="R343" s="80"/>
      <c r="S343" s="54" t="b">
        <f t="shared" si="26"/>
        <v>0</v>
      </c>
      <c r="T343" s="66" t="str">
        <f t="shared" si="27"/>
        <v>17-31.</v>
      </c>
      <c r="U343" s="51" t="str">
        <f t="shared" si="27"/>
        <v>Groundwater Treatment - Add On - Large - Short Term ≤ 6 mos.</v>
      </c>
    </row>
    <row r="344" spans="1:21" s="67" customFormat="1" hidden="1" x14ac:dyDescent="0.3">
      <c r="A344" s="62">
        <v>363</v>
      </c>
      <c r="B344" s="36" t="s">
        <v>934</v>
      </c>
      <c r="C344" s="98" t="s">
        <v>397</v>
      </c>
      <c r="D344" s="99"/>
      <c r="E344" s="10" t="s">
        <v>232</v>
      </c>
      <c r="F344" s="68">
        <f>IFERROR(INDEX([1]!Rates[[Column1]:[Column71]],
MATCH('[1]SOW Units'!$B344,[1]!Rates[Pay Item],0),
MATCH(TEXT(#REF!,"0"),[1]!Rates[[#Headers],[Column1]:[Column71]],0)),0)</f>
        <v>0</v>
      </c>
      <c r="G344" s="69">
        <f t="shared" si="25"/>
        <v>0</v>
      </c>
      <c r="H344" s="6">
        <f t="shared" si="23"/>
        <v>0</v>
      </c>
      <c r="I344" s="80"/>
      <c r="J344" s="80"/>
      <c r="K344" s="80"/>
      <c r="L344" s="80"/>
      <c r="M344" s="80"/>
      <c r="N344" s="80"/>
      <c r="O344" s="80"/>
      <c r="P344" s="80"/>
      <c r="Q344" s="80"/>
      <c r="R344" s="80"/>
      <c r="S344" s="54" t="b">
        <f t="shared" si="26"/>
        <v>0</v>
      </c>
      <c r="T344" s="66" t="str">
        <f t="shared" si="27"/>
        <v>17-32.</v>
      </c>
      <c r="U344" s="51" t="str">
        <f t="shared" si="27"/>
        <v>Groundwater Treatment - Add On - Small - Long Term &gt; 6 mos.</v>
      </c>
    </row>
    <row r="345" spans="1:21" s="67" customFormat="1" hidden="1" x14ac:dyDescent="0.3">
      <c r="A345" s="62">
        <v>364</v>
      </c>
      <c r="B345" s="36" t="s">
        <v>935</v>
      </c>
      <c r="C345" s="98" t="s">
        <v>398</v>
      </c>
      <c r="D345" s="99"/>
      <c r="E345" s="10" t="s">
        <v>232</v>
      </c>
      <c r="F345" s="68">
        <f>IFERROR(INDEX([1]!Rates[[Column1]:[Column71]],
MATCH('[1]SOW Units'!$B345,[1]!Rates[Pay Item],0),
MATCH(TEXT(#REF!,"0"),[1]!Rates[[#Headers],[Column1]:[Column71]],0)),0)</f>
        <v>0</v>
      </c>
      <c r="G345" s="69">
        <f t="shared" si="25"/>
        <v>0</v>
      </c>
      <c r="H345" s="6">
        <f t="shared" si="23"/>
        <v>0</v>
      </c>
      <c r="I345" s="80"/>
      <c r="J345" s="80"/>
      <c r="K345" s="80"/>
      <c r="L345" s="80"/>
      <c r="M345" s="80"/>
      <c r="N345" s="80"/>
      <c r="O345" s="80"/>
      <c r="P345" s="80"/>
      <c r="Q345" s="80"/>
      <c r="R345" s="80"/>
      <c r="S345" s="54" t="b">
        <f t="shared" si="26"/>
        <v>0</v>
      </c>
      <c r="T345" s="66" t="str">
        <f t="shared" si="27"/>
        <v>17-33.</v>
      </c>
      <c r="U345" s="51" t="str">
        <f t="shared" si="27"/>
        <v>Groundwater Treatment - Add On - Medium - Long Term &gt; 6 mos.</v>
      </c>
    </row>
    <row r="346" spans="1:21" s="67" customFormat="1" hidden="1" x14ac:dyDescent="0.3">
      <c r="A346" s="62">
        <v>365</v>
      </c>
      <c r="B346" s="36" t="s">
        <v>936</v>
      </c>
      <c r="C346" s="98" t="s">
        <v>399</v>
      </c>
      <c r="D346" s="99"/>
      <c r="E346" s="10" t="s">
        <v>232</v>
      </c>
      <c r="F346" s="68">
        <f>IFERROR(INDEX([1]!Rates[[Column1]:[Column71]],
MATCH('[1]SOW Units'!$B346,[1]!Rates[Pay Item],0),
MATCH(TEXT(#REF!,"0"),[1]!Rates[[#Headers],[Column1]:[Column71]],0)),0)</f>
        <v>0</v>
      </c>
      <c r="G346" s="69">
        <f t="shared" si="25"/>
        <v>0</v>
      </c>
      <c r="H346" s="6">
        <f t="shared" si="23"/>
        <v>0</v>
      </c>
      <c r="I346" s="80"/>
      <c r="J346" s="80"/>
      <c r="K346" s="80"/>
      <c r="L346" s="80"/>
      <c r="M346" s="80"/>
      <c r="N346" s="80"/>
      <c r="O346" s="80"/>
      <c r="P346" s="80"/>
      <c r="Q346" s="80"/>
      <c r="R346" s="80"/>
      <c r="S346" s="54" t="b">
        <f t="shared" si="26"/>
        <v>0</v>
      </c>
      <c r="T346" s="66" t="str">
        <f t="shared" si="27"/>
        <v>17-34.</v>
      </c>
      <c r="U346" s="51" t="str">
        <f t="shared" si="27"/>
        <v>Groundwater Treatment - Add On - Large - Long Term &gt; 6 mos.</v>
      </c>
    </row>
    <row r="347" spans="1:21" s="67" customFormat="1" hidden="1" x14ac:dyDescent="0.3">
      <c r="A347" s="62">
        <v>366</v>
      </c>
      <c r="B347" s="36" t="s">
        <v>937</v>
      </c>
      <c r="C347" s="98" t="s">
        <v>400</v>
      </c>
      <c r="D347" s="99"/>
      <c r="E347" s="10" t="s">
        <v>232</v>
      </c>
      <c r="F347" s="68">
        <f>IFERROR(INDEX([1]!Rates[[Column1]:[Column71]],
MATCH('[1]SOW Units'!$B347,[1]!Rates[Pay Item],0),
MATCH(TEXT(#REF!,"0"),[1]!Rates[[#Headers],[Column1]:[Column71]],0)),0)</f>
        <v>0</v>
      </c>
      <c r="G347" s="69">
        <f t="shared" si="25"/>
        <v>0</v>
      </c>
      <c r="H347" s="6">
        <f t="shared" si="23"/>
        <v>0</v>
      </c>
      <c r="I347" s="80"/>
      <c r="J347" s="80"/>
      <c r="K347" s="80"/>
      <c r="L347" s="80"/>
      <c r="M347" s="80"/>
      <c r="N347" s="80"/>
      <c r="O347" s="80"/>
      <c r="P347" s="80"/>
      <c r="Q347" s="80"/>
      <c r="R347" s="80"/>
      <c r="S347" s="54" t="b">
        <f t="shared" si="26"/>
        <v>0</v>
      </c>
      <c r="T347" s="66" t="str">
        <f t="shared" si="27"/>
        <v>17-35.</v>
      </c>
      <c r="U347" s="51" t="str">
        <f t="shared" si="27"/>
        <v>Carbon Off Gas Treatment - Add On - Small - Short Term ≤ 6 mos.</v>
      </c>
    </row>
    <row r="348" spans="1:21" s="67" customFormat="1" hidden="1" x14ac:dyDescent="0.3">
      <c r="A348" s="62">
        <v>367</v>
      </c>
      <c r="B348" s="36" t="s">
        <v>938</v>
      </c>
      <c r="C348" s="98" t="s">
        <v>401</v>
      </c>
      <c r="D348" s="99"/>
      <c r="E348" s="10" t="s">
        <v>232</v>
      </c>
      <c r="F348" s="68">
        <f>IFERROR(INDEX([1]!Rates[[Column1]:[Column71]],
MATCH('[1]SOW Units'!$B348,[1]!Rates[Pay Item],0),
MATCH(TEXT(#REF!,"0"),[1]!Rates[[#Headers],[Column1]:[Column71]],0)),0)</f>
        <v>0</v>
      </c>
      <c r="G348" s="69">
        <f t="shared" si="25"/>
        <v>0</v>
      </c>
      <c r="H348" s="6">
        <f t="shared" si="23"/>
        <v>0</v>
      </c>
      <c r="I348" s="80"/>
      <c r="J348" s="80"/>
      <c r="K348" s="80"/>
      <c r="L348" s="80"/>
      <c r="M348" s="80"/>
      <c r="N348" s="80"/>
      <c r="O348" s="80"/>
      <c r="P348" s="80"/>
      <c r="Q348" s="80"/>
      <c r="R348" s="80"/>
      <c r="S348" s="54" t="b">
        <f t="shared" si="26"/>
        <v>0</v>
      </c>
      <c r="T348" s="66" t="str">
        <f t="shared" si="27"/>
        <v>17-36.</v>
      </c>
      <c r="U348" s="51" t="str">
        <f t="shared" si="27"/>
        <v>Carbon Off Gas Treatment - Add On - Medium - Short Term ≤ 6 mos.</v>
      </c>
    </row>
    <row r="349" spans="1:21" s="67" customFormat="1" hidden="1" x14ac:dyDescent="0.3">
      <c r="A349" s="62">
        <v>368</v>
      </c>
      <c r="B349" s="36" t="s">
        <v>939</v>
      </c>
      <c r="C349" s="98" t="s">
        <v>940</v>
      </c>
      <c r="D349" s="99"/>
      <c r="E349" s="10" t="s">
        <v>232</v>
      </c>
      <c r="F349" s="68">
        <f>IFERROR(INDEX([1]!Rates[[Column1]:[Column71]],
MATCH('[1]SOW Units'!$B349,[1]!Rates[Pay Item],0),
MATCH(TEXT(#REF!,"0"),[1]!Rates[[#Headers],[Column1]:[Column71]],0)),0)</f>
        <v>0</v>
      </c>
      <c r="G349" s="69">
        <f t="shared" si="25"/>
        <v>0</v>
      </c>
      <c r="H349" s="6">
        <f t="shared" si="23"/>
        <v>0</v>
      </c>
      <c r="I349" s="80"/>
      <c r="J349" s="80"/>
      <c r="K349" s="80"/>
      <c r="L349" s="80"/>
      <c r="M349" s="80"/>
      <c r="N349" s="80"/>
      <c r="O349" s="80"/>
      <c r="P349" s="80"/>
      <c r="Q349" s="80"/>
      <c r="R349" s="80"/>
      <c r="S349" s="54" t="b">
        <f t="shared" si="26"/>
        <v>0</v>
      </c>
      <c r="T349" s="66" t="str">
        <f t="shared" si="27"/>
        <v>17-37.</v>
      </c>
      <c r="U349" s="51" t="str">
        <f t="shared" si="27"/>
        <v>Carbon Off Gas Treatment - Add On - Large - Short Term ≤ 6 mos.</v>
      </c>
    </row>
    <row r="350" spans="1:21" s="67" customFormat="1" hidden="1" x14ac:dyDescent="0.3">
      <c r="A350" s="62">
        <v>369</v>
      </c>
      <c r="B350" s="36" t="s">
        <v>941</v>
      </c>
      <c r="C350" s="98" t="s">
        <v>402</v>
      </c>
      <c r="D350" s="99"/>
      <c r="E350" s="10" t="s">
        <v>232</v>
      </c>
      <c r="F350" s="68">
        <f>IFERROR(INDEX([1]!Rates[[Column1]:[Column71]],
MATCH('[1]SOW Units'!$B350,[1]!Rates[Pay Item],0),
MATCH(TEXT(#REF!,"0"),[1]!Rates[[#Headers],[Column1]:[Column71]],0)),0)</f>
        <v>0</v>
      </c>
      <c r="G350" s="69">
        <f t="shared" si="25"/>
        <v>0</v>
      </c>
      <c r="H350" s="6">
        <f t="shared" si="23"/>
        <v>0</v>
      </c>
      <c r="I350" s="80"/>
      <c r="J350" s="80"/>
      <c r="K350" s="80"/>
      <c r="L350" s="80"/>
      <c r="M350" s="80"/>
      <c r="N350" s="80"/>
      <c r="O350" s="80"/>
      <c r="P350" s="80"/>
      <c r="Q350" s="80"/>
      <c r="R350" s="80"/>
      <c r="S350" s="54" t="b">
        <f t="shared" si="26"/>
        <v>0</v>
      </c>
      <c r="T350" s="66" t="str">
        <f t="shared" si="27"/>
        <v>17-38.</v>
      </c>
      <c r="U350" s="51" t="str">
        <f t="shared" si="27"/>
        <v>Carbon Off Gas Treatment - Add On - Small- Long Term &gt; 6 mos.</v>
      </c>
    </row>
    <row r="351" spans="1:21" s="67" customFormat="1" hidden="1" x14ac:dyDescent="0.3">
      <c r="A351" s="62">
        <v>370</v>
      </c>
      <c r="B351" s="36" t="s">
        <v>942</v>
      </c>
      <c r="C351" s="98" t="s">
        <v>403</v>
      </c>
      <c r="D351" s="99"/>
      <c r="E351" s="10" t="s">
        <v>232</v>
      </c>
      <c r="F351" s="68">
        <f>IFERROR(INDEX([1]!Rates[[Column1]:[Column71]],
MATCH('[1]SOW Units'!$B351,[1]!Rates[Pay Item],0),
MATCH(TEXT(#REF!,"0"),[1]!Rates[[#Headers],[Column1]:[Column71]],0)),0)</f>
        <v>0</v>
      </c>
      <c r="G351" s="69">
        <f t="shared" si="25"/>
        <v>0</v>
      </c>
      <c r="H351" s="6">
        <f t="shared" si="23"/>
        <v>0</v>
      </c>
      <c r="I351" s="80"/>
      <c r="J351" s="80"/>
      <c r="K351" s="80"/>
      <c r="L351" s="80"/>
      <c r="M351" s="80"/>
      <c r="N351" s="80"/>
      <c r="O351" s="80"/>
      <c r="P351" s="80"/>
      <c r="Q351" s="80"/>
      <c r="R351" s="80"/>
      <c r="S351" s="54" t="b">
        <f t="shared" si="26"/>
        <v>0</v>
      </c>
      <c r="T351" s="66" t="str">
        <f t="shared" si="27"/>
        <v>17-39.</v>
      </c>
      <c r="U351" s="51" t="str">
        <f t="shared" si="27"/>
        <v>Carbon Off Gas Treatment - Add On - Medium - Long Term &gt; 6 mos.</v>
      </c>
    </row>
    <row r="352" spans="1:21" s="67" customFormat="1" hidden="1" x14ac:dyDescent="0.3">
      <c r="A352" s="62">
        <v>371</v>
      </c>
      <c r="B352" s="36" t="s">
        <v>943</v>
      </c>
      <c r="C352" s="98" t="s">
        <v>404</v>
      </c>
      <c r="D352" s="99"/>
      <c r="E352" s="10" t="s">
        <v>232</v>
      </c>
      <c r="F352" s="68">
        <f>IFERROR(INDEX([1]!Rates[[Column1]:[Column71]],
MATCH('[1]SOW Units'!$B352,[1]!Rates[Pay Item],0),
MATCH(TEXT(#REF!,"0"),[1]!Rates[[#Headers],[Column1]:[Column71]],0)),0)</f>
        <v>0</v>
      </c>
      <c r="G352" s="69">
        <f t="shared" si="25"/>
        <v>0</v>
      </c>
      <c r="H352" s="6">
        <f t="shared" si="23"/>
        <v>0</v>
      </c>
      <c r="I352" s="80"/>
      <c r="J352" s="80"/>
      <c r="K352" s="80"/>
      <c r="L352" s="80"/>
      <c r="M352" s="80"/>
      <c r="N352" s="80"/>
      <c r="O352" s="80"/>
      <c r="P352" s="80"/>
      <c r="Q352" s="80"/>
      <c r="R352" s="80"/>
      <c r="S352" s="54" t="b">
        <f t="shared" si="26"/>
        <v>0</v>
      </c>
      <c r="T352" s="66" t="str">
        <f t="shared" si="27"/>
        <v>17-40.</v>
      </c>
      <c r="U352" s="51" t="str">
        <f t="shared" si="27"/>
        <v xml:space="preserve">Carbon Off Gas Treatment - Add On - Large - Long Term &gt; 6 mos. </v>
      </c>
    </row>
    <row r="353" spans="1:21" s="67" customFormat="1" hidden="1" x14ac:dyDescent="0.3">
      <c r="A353" s="62">
        <v>372</v>
      </c>
      <c r="B353" s="36" t="s">
        <v>944</v>
      </c>
      <c r="C353" s="98" t="s">
        <v>405</v>
      </c>
      <c r="D353" s="99"/>
      <c r="E353" s="10" t="s">
        <v>232</v>
      </c>
      <c r="F353" s="68">
        <f>IFERROR(INDEX([1]!Rates[[Column1]:[Column71]],
MATCH('[1]SOW Units'!$B353,[1]!Rates[Pay Item],0),
MATCH(TEXT(#REF!,"0"),[1]!Rates[[#Headers],[Column1]:[Column71]],0)),0)</f>
        <v>0</v>
      </c>
      <c r="G353" s="69">
        <f t="shared" si="25"/>
        <v>0</v>
      </c>
      <c r="H353" s="6">
        <f t="shared" si="23"/>
        <v>0</v>
      </c>
      <c r="I353" s="80"/>
      <c r="J353" s="80"/>
      <c r="K353" s="80"/>
      <c r="L353" s="80"/>
      <c r="M353" s="80"/>
      <c r="N353" s="80"/>
      <c r="O353" s="80"/>
      <c r="P353" s="80"/>
      <c r="Q353" s="80"/>
      <c r="R353" s="80"/>
      <c r="S353" s="54" t="b">
        <f t="shared" si="26"/>
        <v>0</v>
      </c>
      <c r="T353" s="66" t="str">
        <f t="shared" si="27"/>
        <v>17-41.</v>
      </c>
      <c r="U353" s="51" t="str">
        <f t="shared" si="27"/>
        <v>Thermox/Catox Off Gas Treatment - Add On - Small - Short Term ≤ 6 mos.</v>
      </c>
    </row>
    <row r="354" spans="1:21" s="67" customFormat="1" hidden="1" x14ac:dyDescent="0.3">
      <c r="A354" s="62">
        <v>373</v>
      </c>
      <c r="B354" s="36" t="s">
        <v>945</v>
      </c>
      <c r="C354" s="98" t="s">
        <v>406</v>
      </c>
      <c r="D354" s="99"/>
      <c r="E354" s="10" t="s">
        <v>232</v>
      </c>
      <c r="F354" s="68">
        <f>IFERROR(INDEX([1]!Rates[[Column1]:[Column71]],
MATCH('[1]SOW Units'!$B354,[1]!Rates[Pay Item],0),
MATCH(TEXT(#REF!,"0"),[1]!Rates[[#Headers],[Column1]:[Column71]],0)),0)</f>
        <v>0</v>
      </c>
      <c r="G354" s="69">
        <f t="shared" si="25"/>
        <v>0</v>
      </c>
      <c r="H354" s="6">
        <f t="shared" si="23"/>
        <v>0</v>
      </c>
      <c r="I354" s="80"/>
      <c r="J354" s="80"/>
      <c r="K354" s="80"/>
      <c r="L354" s="80"/>
      <c r="M354" s="80"/>
      <c r="N354" s="80"/>
      <c r="O354" s="80"/>
      <c r="P354" s="80"/>
      <c r="Q354" s="80"/>
      <c r="R354" s="80"/>
      <c r="S354" s="54" t="b">
        <f t="shared" si="26"/>
        <v>0</v>
      </c>
      <c r="T354" s="66" t="str">
        <f t="shared" si="27"/>
        <v>17-42.</v>
      </c>
      <c r="U354" s="51" t="str">
        <f t="shared" si="27"/>
        <v>Thermox/Catox Off Gas Treatment - Add On - Medium - Short Term ≤ 6 mos.</v>
      </c>
    </row>
    <row r="355" spans="1:21" s="67" customFormat="1" hidden="1" x14ac:dyDescent="0.3">
      <c r="A355" s="62">
        <v>374</v>
      </c>
      <c r="B355" s="36" t="s">
        <v>946</v>
      </c>
      <c r="C355" s="98" t="s">
        <v>407</v>
      </c>
      <c r="D355" s="99"/>
      <c r="E355" s="10" t="s">
        <v>232</v>
      </c>
      <c r="F355" s="68">
        <f>IFERROR(INDEX([1]!Rates[[Column1]:[Column71]],
MATCH('[1]SOW Units'!$B355,[1]!Rates[Pay Item],0),
MATCH(TEXT(#REF!,"0"),[1]!Rates[[#Headers],[Column1]:[Column71]],0)),0)</f>
        <v>0</v>
      </c>
      <c r="G355" s="69">
        <f t="shared" si="25"/>
        <v>0</v>
      </c>
      <c r="H355" s="6">
        <f t="shared" si="23"/>
        <v>0</v>
      </c>
      <c r="I355" s="80"/>
      <c r="J355" s="80"/>
      <c r="K355" s="80"/>
      <c r="L355" s="80"/>
      <c r="M355" s="80"/>
      <c r="N355" s="80"/>
      <c r="O355" s="80"/>
      <c r="P355" s="80"/>
      <c r="Q355" s="80"/>
      <c r="R355" s="80"/>
      <c r="S355" s="54" t="b">
        <f t="shared" si="26"/>
        <v>0</v>
      </c>
      <c r="T355" s="66" t="str">
        <f t="shared" si="27"/>
        <v>17-43.</v>
      </c>
      <c r="U355" s="51" t="str">
        <f t="shared" si="27"/>
        <v>Thermox/Catox Off Gas Treatment - Add On - Large - Short Term ≤ 6 mos.</v>
      </c>
    </row>
    <row r="356" spans="1:21" s="67" customFormat="1" hidden="1" x14ac:dyDescent="0.3">
      <c r="A356" s="62">
        <v>375</v>
      </c>
      <c r="B356" s="36" t="s">
        <v>947</v>
      </c>
      <c r="C356" s="98" t="s">
        <v>408</v>
      </c>
      <c r="D356" s="99"/>
      <c r="E356" s="10" t="s">
        <v>232</v>
      </c>
      <c r="F356" s="68">
        <f>IFERROR(INDEX([1]!Rates[[Column1]:[Column71]],
MATCH('[1]SOW Units'!$B356,[1]!Rates[Pay Item],0),
MATCH(TEXT(#REF!,"0"),[1]!Rates[[#Headers],[Column1]:[Column71]],0)),0)</f>
        <v>0</v>
      </c>
      <c r="G356" s="69">
        <f t="shared" ref="G356:G376" si="28">F356</f>
        <v>0</v>
      </c>
      <c r="H356" s="6">
        <f t="shared" si="23"/>
        <v>0</v>
      </c>
      <c r="I356" s="80"/>
      <c r="J356" s="80"/>
      <c r="K356" s="80"/>
      <c r="L356" s="80"/>
      <c r="M356" s="80"/>
      <c r="N356" s="80"/>
      <c r="O356" s="80"/>
      <c r="P356" s="80"/>
      <c r="Q356" s="80"/>
      <c r="R356" s="80"/>
      <c r="S356" s="54" t="b">
        <f t="shared" si="26"/>
        <v>0</v>
      </c>
      <c r="T356" s="66" t="str">
        <f t="shared" si="27"/>
        <v>17-44.</v>
      </c>
      <c r="U356" s="51" t="str">
        <f t="shared" si="27"/>
        <v xml:space="preserve">Thermox/Catox Off Gas Treatment - Add On - Small - Long Term &gt; 6 mos. </v>
      </c>
    </row>
    <row r="357" spans="1:21" s="67" customFormat="1" hidden="1" x14ac:dyDescent="0.3">
      <c r="A357" s="62">
        <v>376</v>
      </c>
      <c r="B357" s="36" t="s">
        <v>948</v>
      </c>
      <c r="C357" s="98" t="s">
        <v>409</v>
      </c>
      <c r="D357" s="99"/>
      <c r="E357" s="10" t="s">
        <v>232</v>
      </c>
      <c r="F357" s="68">
        <f>IFERROR(INDEX([1]!Rates[[Column1]:[Column71]],
MATCH('[1]SOW Units'!$B357,[1]!Rates[Pay Item],0),
MATCH(TEXT(#REF!,"0"),[1]!Rates[[#Headers],[Column1]:[Column71]],0)),0)</f>
        <v>0</v>
      </c>
      <c r="G357" s="69">
        <f t="shared" si="28"/>
        <v>0</v>
      </c>
      <c r="H357" s="6">
        <f t="shared" si="23"/>
        <v>0</v>
      </c>
      <c r="I357" s="80"/>
      <c r="J357" s="80"/>
      <c r="K357" s="80"/>
      <c r="L357" s="80"/>
      <c r="M357" s="80"/>
      <c r="N357" s="80"/>
      <c r="O357" s="80"/>
      <c r="P357" s="80"/>
      <c r="Q357" s="80"/>
      <c r="R357" s="80"/>
      <c r="S357" s="54" t="b">
        <f t="shared" si="26"/>
        <v>0</v>
      </c>
      <c r="T357" s="66" t="str">
        <f t="shared" si="27"/>
        <v>17-45.</v>
      </c>
      <c r="U357" s="51" t="str">
        <f t="shared" si="27"/>
        <v xml:space="preserve">Thermox/Catox Off Gas Treatment - Add On - Medium - Long Term &gt; 6 mos. </v>
      </c>
    </row>
    <row r="358" spans="1:21" s="67" customFormat="1" hidden="1" x14ac:dyDescent="0.3">
      <c r="A358" s="62">
        <v>377</v>
      </c>
      <c r="B358" s="36" t="s">
        <v>949</v>
      </c>
      <c r="C358" s="98" t="s">
        <v>410</v>
      </c>
      <c r="D358" s="99"/>
      <c r="E358" s="10" t="s">
        <v>232</v>
      </c>
      <c r="F358" s="68">
        <f>IFERROR(INDEX([1]!Rates[[Column1]:[Column71]],
MATCH('[1]SOW Units'!$B358,[1]!Rates[Pay Item],0),
MATCH(TEXT(#REF!,"0"),[1]!Rates[[#Headers],[Column1]:[Column71]],0)),0)</f>
        <v>0</v>
      </c>
      <c r="G358" s="69">
        <f t="shared" si="28"/>
        <v>0</v>
      </c>
      <c r="H358" s="6">
        <f t="shared" si="23"/>
        <v>0</v>
      </c>
      <c r="I358" s="80"/>
      <c r="J358" s="80"/>
      <c r="K358" s="80"/>
      <c r="L358" s="80"/>
      <c r="M358" s="80"/>
      <c r="N358" s="80"/>
      <c r="O358" s="80"/>
      <c r="P358" s="80"/>
      <c r="Q358" s="80"/>
      <c r="R358" s="80"/>
      <c r="S358" s="54" t="b">
        <f t="shared" si="26"/>
        <v>0</v>
      </c>
      <c r="T358" s="66" t="str">
        <f t="shared" si="27"/>
        <v>17-46.</v>
      </c>
      <c r="U358" s="51" t="str">
        <f t="shared" si="27"/>
        <v xml:space="preserve">Thermox/Catox Off Gas Treatment - Add On - Large - Long Term &gt; 6 mos. </v>
      </c>
    </row>
    <row r="359" spans="1:21" s="67" customFormat="1" hidden="1" x14ac:dyDescent="0.3">
      <c r="A359" s="62">
        <v>378</v>
      </c>
      <c r="B359" s="36" t="s">
        <v>950</v>
      </c>
      <c r="C359" s="98" t="s">
        <v>628</v>
      </c>
      <c r="D359" s="99"/>
      <c r="E359" s="10" t="s">
        <v>232</v>
      </c>
      <c r="F359" s="68">
        <f>IFERROR(INDEX([1]!Rates[[Column1]:[Column71]],
MATCH('[1]SOW Units'!$B359,[1]!Rates[Pay Item],0),
MATCH(TEXT(#REF!,"0"),[1]!Rates[[#Headers],[Column1]:[Column71]],0)),0)</f>
        <v>0</v>
      </c>
      <c r="G359" s="69">
        <f t="shared" si="28"/>
        <v>0</v>
      </c>
      <c r="H359" s="6">
        <f t="shared" si="23"/>
        <v>0</v>
      </c>
      <c r="I359" s="80"/>
      <c r="J359" s="80"/>
      <c r="K359" s="80"/>
      <c r="L359" s="80"/>
      <c r="M359" s="80"/>
      <c r="N359" s="80"/>
      <c r="O359" s="80"/>
      <c r="P359" s="80"/>
      <c r="Q359" s="80"/>
      <c r="R359" s="80"/>
      <c r="S359" s="54" t="b">
        <f t="shared" si="26"/>
        <v>0</v>
      </c>
      <c r="T359" s="66" t="str">
        <f t="shared" si="27"/>
        <v>17-47.</v>
      </c>
      <c r="U359" s="51" t="str">
        <f t="shared" si="27"/>
        <v>Soil Vapor Extraction (SVE) System - Small - Short Term ≤ 6 Months</v>
      </c>
    </row>
    <row r="360" spans="1:21" s="67" customFormat="1" hidden="1" x14ac:dyDescent="0.3">
      <c r="A360" s="62">
        <v>379</v>
      </c>
      <c r="B360" s="36" t="s">
        <v>951</v>
      </c>
      <c r="C360" s="98" t="s">
        <v>629</v>
      </c>
      <c r="D360" s="99"/>
      <c r="E360" s="10" t="s">
        <v>232</v>
      </c>
      <c r="F360" s="68">
        <f>IFERROR(INDEX([1]!Rates[[Column1]:[Column71]],
MATCH('[1]SOW Units'!$B360,[1]!Rates[Pay Item],0),
MATCH(TEXT(#REF!,"0"),[1]!Rates[[#Headers],[Column1]:[Column71]],0)),0)</f>
        <v>0</v>
      </c>
      <c r="G360" s="69">
        <f t="shared" si="28"/>
        <v>0</v>
      </c>
      <c r="H360" s="6">
        <f t="shared" si="23"/>
        <v>0</v>
      </c>
      <c r="I360" s="80"/>
      <c r="J360" s="80"/>
      <c r="K360" s="80"/>
      <c r="L360" s="80"/>
      <c r="M360" s="80"/>
      <c r="N360" s="80"/>
      <c r="O360" s="80"/>
      <c r="P360" s="80"/>
      <c r="Q360" s="80"/>
      <c r="R360" s="80"/>
      <c r="S360" s="54" t="b">
        <f t="shared" si="26"/>
        <v>0</v>
      </c>
      <c r="T360" s="66" t="str">
        <f t="shared" si="27"/>
        <v>17-48.</v>
      </c>
      <c r="U360" s="51" t="str">
        <f t="shared" si="27"/>
        <v>Soil Vapor Extraction (SVE) System - Small - Long Term &gt; 6 Months</v>
      </c>
    </row>
    <row r="361" spans="1:21" s="67" customFormat="1" hidden="1" x14ac:dyDescent="0.3">
      <c r="A361" s="62">
        <v>380</v>
      </c>
      <c r="B361" s="36" t="s">
        <v>952</v>
      </c>
      <c r="C361" s="98" t="s">
        <v>630</v>
      </c>
      <c r="D361" s="99"/>
      <c r="E361" s="10" t="s">
        <v>232</v>
      </c>
      <c r="F361" s="68">
        <f>IFERROR(INDEX([1]!Rates[[Column1]:[Column71]],
MATCH('[1]SOW Units'!$B361,[1]!Rates[Pay Item],0),
MATCH(TEXT(#REF!,"0"),[1]!Rates[[#Headers],[Column1]:[Column71]],0)),0)</f>
        <v>0</v>
      </c>
      <c r="G361" s="69">
        <f t="shared" si="28"/>
        <v>0</v>
      </c>
      <c r="H361" s="6">
        <f t="shared" si="23"/>
        <v>0</v>
      </c>
      <c r="I361" s="80"/>
      <c r="J361" s="80"/>
      <c r="K361" s="80"/>
      <c r="L361" s="80"/>
      <c r="M361" s="80"/>
      <c r="N361" s="80"/>
      <c r="O361" s="80"/>
      <c r="P361" s="80"/>
      <c r="Q361" s="80"/>
      <c r="R361" s="80"/>
      <c r="S361" s="54" t="b">
        <f t="shared" si="26"/>
        <v>0</v>
      </c>
      <c r="T361" s="66" t="str">
        <f t="shared" si="27"/>
        <v>17-49.</v>
      </c>
      <c r="U361" s="51" t="str">
        <f t="shared" si="27"/>
        <v>Soil Vapor Extraction (SVE) System - Medium - Short Term ≤ 6 Months</v>
      </c>
    </row>
    <row r="362" spans="1:21" s="67" customFormat="1" hidden="1" x14ac:dyDescent="0.3">
      <c r="A362" s="62">
        <v>381</v>
      </c>
      <c r="B362" s="36" t="s">
        <v>953</v>
      </c>
      <c r="C362" s="98" t="s">
        <v>631</v>
      </c>
      <c r="D362" s="99"/>
      <c r="E362" s="10" t="s">
        <v>232</v>
      </c>
      <c r="F362" s="68">
        <f>IFERROR(INDEX([1]!Rates[[Column1]:[Column71]],
MATCH('[1]SOW Units'!$B362,[1]!Rates[Pay Item],0),
MATCH(TEXT(#REF!,"0"),[1]!Rates[[#Headers],[Column1]:[Column71]],0)),0)</f>
        <v>0</v>
      </c>
      <c r="G362" s="69">
        <f t="shared" si="28"/>
        <v>0</v>
      </c>
      <c r="H362" s="6">
        <f t="shared" si="23"/>
        <v>0</v>
      </c>
      <c r="I362" s="80"/>
      <c r="J362" s="80"/>
      <c r="K362" s="80"/>
      <c r="L362" s="80"/>
      <c r="M362" s="80"/>
      <c r="N362" s="80"/>
      <c r="O362" s="80"/>
      <c r="P362" s="80"/>
      <c r="Q362" s="80"/>
      <c r="R362" s="80"/>
      <c r="S362" s="54" t="b">
        <f t="shared" si="26"/>
        <v>0</v>
      </c>
      <c r="T362" s="66" t="str">
        <f t="shared" si="27"/>
        <v>17-50.</v>
      </c>
      <c r="U362" s="51" t="str">
        <f t="shared" si="27"/>
        <v>Soil Vapor Extraction (SVE) System - Medium - Long Term &gt; 6 Months</v>
      </c>
    </row>
    <row r="363" spans="1:21" s="67" customFormat="1" hidden="1" x14ac:dyDescent="0.3">
      <c r="A363" s="62">
        <v>382</v>
      </c>
      <c r="B363" s="36" t="s">
        <v>954</v>
      </c>
      <c r="C363" s="98" t="s">
        <v>632</v>
      </c>
      <c r="D363" s="99"/>
      <c r="E363" s="10" t="s">
        <v>232</v>
      </c>
      <c r="F363" s="68">
        <f>IFERROR(INDEX([1]!Rates[[Column1]:[Column71]],
MATCH('[1]SOW Units'!$B363,[1]!Rates[Pay Item],0),
MATCH(TEXT(#REF!,"0"),[1]!Rates[[#Headers],[Column1]:[Column71]],0)),0)</f>
        <v>0</v>
      </c>
      <c r="G363" s="69">
        <f t="shared" si="28"/>
        <v>0</v>
      </c>
      <c r="H363" s="6">
        <f t="shared" si="23"/>
        <v>0</v>
      </c>
      <c r="I363" s="80"/>
      <c r="J363" s="80"/>
      <c r="K363" s="80"/>
      <c r="L363" s="80"/>
      <c r="M363" s="80"/>
      <c r="N363" s="80"/>
      <c r="O363" s="80"/>
      <c r="P363" s="80"/>
      <c r="Q363" s="80"/>
      <c r="R363" s="80"/>
      <c r="S363" s="54" t="b">
        <f t="shared" si="26"/>
        <v>0</v>
      </c>
      <c r="T363" s="66" t="str">
        <f t="shared" si="27"/>
        <v>17-51.</v>
      </c>
      <c r="U363" s="51" t="str">
        <f t="shared" si="27"/>
        <v>Soil Vapor Extraction (SVE) System - Large - Short Term ≤ 6 Months</v>
      </c>
    </row>
    <row r="364" spans="1:21" s="67" customFormat="1" hidden="1" x14ac:dyDescent="0.3">
      <c r="A364" s="62">
        <v>383</v>
      </c>
      <c r="B364" s="36" t="s">
        <v>955</v>
      </c>
      <c r="C364" s="98" t="s">
        <v>633</v>
      </c>
      <c r="D364" s="99"/>
      <c r="E364" s="10" t="s">
        <v>232</v>
      </c>
      <c r="F364" s="68">
        <f>IFERROR(INDEX([1]!Rates[[Column1]:[Column71]],
MATCH('[1]SOW Units'!$B364,[1]!Rates[Pay Item],0),
MATCH(TEXT(#REF!,"0"),[1]!Rates[[#Headers],[Column1]:[Column71]],0)),0)</f>
        <v>0</v>
      </c>
      <c r="G364" s="69">
        <f t="shared" si="28"/>
        <v>0</v>
      </c>
      <c r="H364" s="6">
        <f t="shared" ref="H364:H376" si="29">SUM(I364:R364)</f>
        <v>0</v>
      </c>
      <c r="I364" s="80"/>
      <c r="J364" s="80"/>
      <c r="K364" s="80"/>
      <c r="L364" s="80"/>
      <c r="M364" s="80"/>
      <c r="N364" s="80"/>
      <c r="O364" s="80"/>
      <c r="P364" s="80"/>
      <c r="Q364" s="80"/>
      <c r="R364" s="80"/>
      <c r="S364" s="54" t="b">
        <f t="shared" si="26"/>
        <v>0</v>
      </c>
      <c r="T364" s="66" t="str">
        <f t="shared" si="27"/>
        <v>17-52.</v>
      </c>
      <c r="U364" s="51" t="str">
        <f t="shared" si="27"/>
        <v>Soil Vapor Extraction (SVE) System - Large - Long Term &gt; 6 Months</v>
      </c>
    </row>
    <row r="365" spans="1:21" s="67" customFormat="1" hidden="1" x14ac:dyDescent="0.3">
      <c r="A365" s="62">
        <v>384</v>
      </c>
      <c r="B365" s="36" t="s">
        <v>956</v>
      </c>
      <c r="C365" s="98" t="s">
        <v>634</v>
      </c>
      <c r="D365" s="99"/>
      <c r="E365" s="10" t="s">
        <v>232</v>
      </c>
      <c r="F365" s="68">
        <f>IFERROR(INDEX([1]!Rates[[Column1]:[Column71]],
MATCH('[1]SOW Units'!$B365,[1]!Rates[Pay Item],0),
MATCH(TEXT(#REF!,"0"),[1]!Rates[[#Headers],[Column1]:[Column71]],0)),0)</f>
        <v>0</v>
      </c>
      <c r="G365" s="69">
        <f t="shared" si="28"/>
        <v>0</v>
      </c>
      <c r="H365" s="6">
        <f t="shared" si="29"/>
        <v>0</v>
      </c>
      <c r="I365" s="80"/>
      <c r="J365" s="80"/>
      <c r="K365" s="80"/>
      <c r="L365" s="80"/>
      <c r="M365" s="80"/>
      <c r="N365" s="80"/>
      <c r="O365" s="80"/>
      <c r="P365" s="80"/>
      <c r="Q365" s="80"/>
      <c r="R365" s="80"/>
      <c r="S365" s="54" t="b">
        <f t="shared" si="26"/>
        <v>0</v>
      </c>
      <c r="T365" s="66" t="str">
        <f t="shared" si="27"/>
        <v>17-53.</v>
      </c>
      <c r="U365" s="51" t="str">
        <f t="shared" si="27"/>
        <v>Air Sparge/Multphase Extraction (AS/MPE) System - Small - Short Term ≤ 6 Months</v>
      </c>
    </row>
    <row r="366" spans="1:21" s="67" customFormat="1" hidden="1" x14ac:dyDescent="0.3">
      <c r="A366" s="62">
        <v>385</v>
      </c>
      <c r="B366" s="36" t="s">
        <v>957</v>
      </c>
      <c r="C366" s="98" t="s">
        <v>635</v>
      </c>
      <c r="D366" s="99"/>
      <c r="E366" s="10" t="s">
        <v>232</v>
      </c>
      <c r="F366" s="68">
        <f>IFERROR(INDEX([1]!Rates[[Column1]:[Column71]],
MATCH('[1]SOW Units'!$B366,[1]!Rates[Pay Item],0),
MATCH(TEXT(#REF!,"0"),[1]!Rates[[#Headers],[Column1]:[Column71]],0)),0)</f>
        <v>0</v>
      </c>
      <c r="G366" s="69">
        <f t="shared" si="28"/>
        <v>0</v>
      </c>
      <c r="H366" s="6">
        <f t="shared" si="29"/>
        <v>0</v>
      </c>
      <c r="I366" s="80"/>
      <c r="J366" s="80"/>
      <c r="K366" s="80"/>
      <c r="L366" s="80"/>
      <c r="M366" s="80"/>
      <c r="N366" s="80"/>
      <c r="O366" s="80"/>
      <c r="P366" s="80"/>
      <c r="Q366" s="80"/>
      <c r="R366" s="80"/>
      <c r="S366" s="54" t="b">
        <f t="shared" si="26"/>
        <v>0</v>
      </c>
      <c r="T366" s="66" t="str">
        <f t="shared" si="27"/>
        <v>17-54.</v>
      </c>
      <c r="U366" s="51" t="str">
        <f t="shared" si="27"/>
        <v>Air Sparge/Multphase Extraction (AS/MPE) System - Small - Long Term &gt; 6 Months</v>
      </c>
    </row>
    <row r="367" spans="1:21" s="67" customFormat="1" hidden="1" x14ac:dyDescent="0.3">
      <c r="A367" s="62">
        <v>386</v>
      </c>
      <c r="B367" s="36" t="s">
        <v>958</v>
      </c>
      <c r="C367" s="98" t="s">
        <v>636</v>
      </c>
      <c r="D367" s="99"/>
      <c r="E367" s="10" t="s">
        <v>232</v>
      </c>
      <c r="F367" s="68">
        <f>IFERROR(INDEX([1]!Rates[[Column1]:[Column71]],
MATCH('[1]SOW Units'!$B367,[1]!Rates[Pay Item],0),
MATCH(TEXT(#REF!,"0"),[1]!Rates[[#Headers],[Column1]:[Column71]],0)),0)</f>
        <v>0</v>
      </c>
      <c r="G367" s="69">
        <f t="shared" si="28"/>
        <v>0</v>
      </c>
      <c r="H367" s="6">
        <f t="shared" si="29"/>
        <v>0</v>
      </c>
      <c r="I367" s="80"/>
      <c r="J367" s="80"/>
      <c r="K367" s="80"/>
      <c r="L367" s="80"/>
      <c r="M367" s="80"/>
      <c r="N367" s="80"/>
      <c r="O367" s="80"/>
      <c r="P367" s="80"/>
      <c r="Q367" s="80"/>
      <c r="R367" s="80"/>
      <c r="S367" s="54" t="b">
        <f t="shared" si="26"/>
        <v>0</v>
      </c>
      <c r="T367" s="66" t="str">
        <f t="shared" si="27"/>
        <v>17-55.</v>
      </c>
      <c r="U367" s="51" t="str">
        <f t="shared" si="27"/>
        <v>Air Sparge/Multphase Extraction (AS/MPE) System - Medium - Short Term ≤ 6 Months</v>
      </c>
    </row>
    <row r="368" spans="1:21" s="67" customFormat="1" hidden="1" x14ac:dyDescent="0.3">
      <c r="A368" s="62">
        <v>387</v>
      </c>
      <c r="B368" s="36" t="s">
        <v>959</v>
      </c>
      <c r="C368" s="98" t="s">
        <v>637</v>
      </c>
      <c r="D368" s="99"/>
      <c r="E368" s="10" t="s">
        <v>232</v>
      </c>
      <c r="F368" s="68">
        <f>IFERROR(INDEX([1]!Rates[[Column1]:[Column71]],
MATCH('[1]SOW Units'!$B368,[1]!Rates[Pay Item],0),
MATCH(TEXT(#REF!,"0"),[1]!Rates[[#Headers],[Column1]:[Column71]],0)),0)</f>
        <v>0</v>
      </c>
      <c r="G368" s="69">
        <f t="shared" si="28"/>
        <v>0</v>
      </c>
      <c r="H368" s="6">
        <f t="shared" si="29"/>
        <v>0</v>
      </c>
      <c r="I368" s="80"/>
      <c r="J368" s="80"/>
      <c r="K368" s="80"/>
      <c r="L368" s="80"/>
      <c r="M368" s="80"/>
      <c r="N368" s="80"/>
      <c r="O368" s="80"/>
      <c r="P368" s="80"/>
      <c r="Q368" s="80"/>
      <c r="R368" s="80"/>
      <c r="S368" s="54" t="b">
        <f t="shared" si="26"/>
        <v>0</v>
      </c>
      <c r="T368" s="66" t="str">
        <f t="shared" si="27"/>
        <v>17-56.</v>
      </c>
      <c r="U368" s="51" t="str">
        <f t="shared" si="27"/>
        <v>Air Sparge/Multphase Extraction (AS/MPE) System - Medium - Long Term &gt; 6 Months</v>
      </c>
    </row>
    <row r="369" spans="1:21" s="67" customFormat="1" hidden="1" x14ac:dyDescent="0.3">
      <c r="A369" s="62">
        <v>388</v>
      </c>
      <c r="B369" s="36" t="s">
        <v>960</v>
      </c>
      <c r="C369" s="98" t="s">
        <v>638</v>
      </c>
      <c r="D369" s="99"/>
      <c r="E369" s="10" t="s">
        <v>232</v>
      </c>
      <c r="F369" s="68">
        <f>IFERROR(INDEX([1]!Rates[[Column1]:[Column71]],
MATCH('[1]SOW Units'!$B369,[1]!Rates[Pay Item],0),
MATCH(TEXT(#REF!,"0"),[1]!Rates[[#Headers],[Column1]:[Column71]],0)),0)</f>
        <v>0</v>
      </c>
      <c r="G369" s="69">
        <f t="shared" si="28"/>
        <v>0</v>
      </c>
      <c r="H369" s="6">
        <f t="shared" si="29"/>
        <v>0</v>
      </c>
      <c r="I369" s="80"/>
      <c r="J369" s="80"/>
      <c r="K369" s="80"/>
      <c r="L369" s="80"/>
      <c r="M369" s="80"/>
      <c r="N369" s="80"/>
      <c r="O369" s="80"/>
      <c r="P369" s="80"/>
      <c r="Q369" s="80"/>
      <c r="R369" s="80"/>
      <c r="S369" s="54" t="b">
        <f t="shared" si="26"/>
        <v>0</v>
      </c>
      <c r="T369" s="66" t="str">
        <f t="shared" si="27"/>
        <v>17-57.</v>
      </c>
      <c r="U369" s="51" t="str">
        <f t="shared" si="27"/>
        <v>Air Sparge/Multphase Extraction (AS/MPE) System - Large - Short Term ≤ 6 Months</v>
      </c>
    </row>
    <row r="370" spans="1:21" s="67" customFormat="1" hidden="1" x14ac:dyDescent="0.3">
      <c r="A370" s="62">
        <v>389</v>
      </c>
      <c r="B370" s="36" t="s">
        <v>961</v>
      </c>
      <c r="C370" s="98" t="s">
        <v>639</v>
      </c>
      <c r="D370" s="99"/>
      <c r="E370" s="10" t="s">
        <v>232</v>
      </c>
      <c r="F370" s="68">
        <f>IFERROR(INDEX([1]!Rates[[Column1]:[Column71]],
MATCH('[1]SOW Units'!$B370,[1]!Rates[Pay Item],0),
MATCH(TEXT(#REF!,"0"),[1]!Rates[[#Headers],[Column1]:[Column71]],0)),0)</f>
        <v>0</v>
      </c>
      <c r="G370" s="69">
        <f t="shared" si="28"/>
        <v>0</v>
      </c>
      <c r="H370" s="6">
        <f t="shared" si="29"/>
        <v>0</v>
      </c>
      <c r="I370" s="80"/>
      <c r="J370" s="80"/>
      <c r="K370" s="80"/>
      <c r="L370" s="80"/>
      <c r="M370" s="80"/>
      <c r="N370" s="80"/>
      <c r="O370" s="80"/>
      <c r="P370" s="80"/>
      <c r="Q370" s="80"/>
      <c r="R370" s="80"/>
      <c r="S370" s="54" t="b">
        <f t="shared" si="26"/>
        <v>0</v>
      </c>
      <c r="T370" s="66" t="str">
        <f t="shared" si="27"/>
        <v>17-58.</v>
      </c>
      <c r="U370" s="51" t="str">
        <f t="shared" si="27"/>
        <v>Air Sparge/Multphase Extraction (AS/MPE) System - Large - Long Term &gt; 6 Months</v>
      </c>
    </row>
    <row r="371" spans="1:21" s="67" customFormat="1" hidden="1" x14ac:dyDescent="0.3">
      <c r="A371" s="62">
        <v>390</v>
      </c>
      <c r="B371" s="36" t="s">
        <v>962</v>
      </c>
      <c r="C371" s="98" t="s">
        <v>963</v>
      </c>
      <c r="D371" s="99"/>
      <c r="E371" s="10" t="s">
        <v>232</v>
      </c>
      <c r="F371" s="68">
        <f>IFERROR(INDEX([1]!Rates[[Column1]:[Column71]],
MATCH('[1]SOW Units'!$B371,[1]!Rates[Pay Item],0),
MATCH(TEXT(#REF!,"0"),[1]!Rates[[#Headers],[Column1]:[Column71]],0)),0)</f>
        <v>0</v>
      </c>
      <c r="G371" s="69">
        <f t="shared" si="28"/>
        <v>0</v>
      </c>
      <c r="H371" s="6">
        <f t="shared" si="29"/>
        <v>0</v>
      </c>
      <c r="I371" s="80"/>
      <c r="J371" s="80"/>
      <c r="K371" s="80"/>
      <c r="L371" s="80"/>
      <c r="M371" s="80"/>
      <c r="N371" s="80"/>
      <c r="O371" s="80"/>
      <c r="P371" s="80"/>
      <c r="Q371" s="80"/>
      <c r="R371" s="80"/>
      <c r="S371" s="54" t="b">
        <f t="shared" si="26"/>
        <v>0</v>
      </c>
      <c r="T371" s="66" t="str">
        <f t="shared" si="27"/>
        <v>17-59.</v>
      </c>
      <c r="U371" s="51" t="str">
        <f t="shared" si="27"/>
        <v>In-Situ Chemical Oxidation (including Ozone) System – Small – Long Term &gt; 6 Months</v>
      </c>
    </row>
    <row r="372" spans="1:21" s="67" customFormat="1" hidden="1" x14ac:dyDescent="0.3">
      <c r="A372" s="62">
        <v>391</v>
      </c>
      <c r="B372" s="36" t="s">
        <v>964</v>
      </c>
      <c r="C372" s="98" t="s">
        <v>965</v>
      </c>
      <c r="D372" s="99"/>
      <c r="E372" s="10" t="s">
        <v>232</v>
      </c>
      <c r="F372" s="68">
        <f>IFERROR(INDEX([1]!Rates[[Column1]:[Column71]],
MATCH('[1]SOW Units'!$B372,[1]!Rates[Pay Item],0),
MATCH(TEXT(#REF!,"0"),[1]!Rates[[#Headers],[Column1]:[Column71]],0)),0)</f>
        <v>0</v>
      </c>
      <c r="G372" s="69">
        <f t="shared" si="28"/>
        <v>0</v>
      </c>
      <c r="H372" s="6">
        <f t="shared" si="29"/>
        <v>0</v>
      </c>
      <c r="I372" s="80"/>
      <c r="J372" s="80"/>
      <c r="K372" s="80"/>
      <c r="L372" s="80"/>
      <c r="M372" s="80"/>
      <c r="N372" s="80"/>
      <c r="O372" s="80"/>
      <c r="P372" s="80"/>
      <c r="Q372" s="80"/>
      <c r="R372" s="80"/>
      <c r="S372" s="54" t="b">
        <f t="shared" si="26"/>
        <v>0</v>
      </c>
      <c r="T372" s="66" t="str">
        <f t="shared" si="27"/>
        <v>17-60.</v>
      </c>
      <c r="U372" s="51" t="str">
        <f t="shared" si="27"/>
        <v>In-Situ Chemical Oxidation (including Ozone) System – Small - Short Term ≤ 6 Months</v>
      </c>
    </row>
    <row r="373" spans="1:21" s="67" customFormat="1" hidden="1" x14ac:dyDescent="0.3">
      <c r="A373" s="62">
        <v>392</v>
      </c>
      <c r="B373" s="36" t="s">
        <v>966</v>
      </c>
      <c r="C373" s="98" t="s">
        <v>967</v>
      </c>
      <c r="D373" s="99"/>
      <c r="E373" s="10" t="s">
        <v>232</v>
      </c>
      <c r="F373" s="68">
        <f>IFERROR(INDEX([1]!Rates[[Column1]:[Column71]],
MATCH('[1]SOW Units'!$B373,[1]!Rates[Pay Item],0),
MATCH(TEXT(#REF!,"0"),[1]!Rates[[#Headers],[Column1]:[Column71]],0)),0)</f>
        <v>0</v>
      </c>
      <c r="G373" s="69">
        <f t="shared" si="28"/>
        <v>0</v>
      </c>
      <c r="H373" s="6">
        <f t="shared" si="29"/>
        <v>0</v>
      </c>
      <c r="I373" s="80"/>
      <c r="J373" s="80"/>
      <c r="K373" s="80"/>
      <c r="L373" s="80"/>
      <c r="M373" s="80"/>
      <c r="N373" s="80"/>
      <c r="O373" s="80"/>
      <c r="P373" s="80"/>
      <c r="Q373" s="80"/>
      <c r="R373" s="80"/>
      <c r="S373" s="54" t="b">
        <f t="shared" si="26"/>
        <v>0</v>
      </c>
      <c r="T373" s="66" t="str">
        <f t="shared" si="27"/>
        <v>17-61.</v>
      </c>
      <c r="U373" s="51" t="str">
        <f t="shared" si="27"/>
        <v>In-Situ Chemical Oxidation (including Ozone) System – Medium – Long Term &gt; 6 Months</v>
      </c>
    </row>
    <row r="374" spans="1:21" s="67" customFormat="1" hidden="1" x14ac:dyDescent="0.3">
      <c r="A374" s="62">
        <v>393</v>
      </c>
      <c r="B374" s="36" t="s">
        <v>968</v>
      </c>
      <c r="C374" s="98" t="s">
        <v>969</v>
      </c>
      <c r="D374" s="99"/>
      <c r="E374" s="10" t="s">
        <v>232</v>
      </c>
      <c r="F374" s="68">
        <f>IFERROR(INDEX([1]!Rates[[Column1]:[Column71]],
MATCH('[1]SOW Units'!$B374,[1]!Rates[Pay Item],0),
MATCH(TEXT(#REF!,"0"),[1]!Rates[[#Headers],[Column1]:[Column71]],0)),0)</f>
        <v>0</v>
      </c>
      <c r="G374" s="69">
        <f t="shared" si="28"/>
        <v>0</v>
      </c>
      <c r="H374" s="6">
        <f t="shared" si="29"/>
        <v>0</v>
      </c>
      <c r="I374" s="80"/>
      <c r="J374" s="80"/>
      <c r="K374" s="80"/>
      <c r="L374" s="80"/>
      <c r="M374" s="80"/>
      <c r="N374" s="80"/>
      <c r="O374" s="80"/>
      <c r="P374" s="80"/>
      <c r="Q374" s="80"/>
      <c r="R374" s="80"/>
      <c r="S374" s="54" t="b">
        <f t="shared" si="26"/>
        <v>0</v>
      </c>
      <c r="T374" s="66" t="str">
        <f t="shared" si="27"/>
        <v>17-62.</v>
      </c>
      <c r="U374" s="51" t="str">
        <f t="shared" si="27"/>
        <v>In-Situ Chemical Oxidation (including Ozone) System – Medium - Short Term ≤ 6 Months</v>
      </c>
    </row>
    <row r="375" spans="1:21" s="67" customFormat="1" hidden="1" x14ac:dyDescent="0.3">
      <c r="A375" s="62">
        <v>394</v>
      </c>
      <c r="B375" s="36" t="s">
        <v>970</v>
      </c>
      <c r="C375" s="98" t="s">
        <v>971</v>
      </c>
      <c r="D375" s="99"/>
      <c r="E375" s="10" t="s">
        <v>232</v>
      </c>
      <c r="F375" s="68">
        <f>IFERROR(INDEX([1]!Rates[[Column1]:[Column71]],
MATCH('[1]SOW Units'!$B375,[1]!Rates[Pay Item],0),
MATCH(TEXT(#REF!,"0"),[1]!Rates[[#Headers],[Column1]:[Column71]],0)),0)</f>
        <v>0</v>
      </c>
      <c r="G375" s="69">
        <f t="shared" si="28"/>
        <v>0</v>
      </c>
      <c r="H375" s="6">
        <f t="shared" si="29"/>
        <v>0</v>
      </c>
      <c r="I375" s="80"/>
      <c r="J375" s="80"/>
      <c r="K375" s="80"/>
      <c r="L375" s="80"/>
      <c r="M375" s="80"/>
      <c r="N375" s="80"/>
      <c r="O375" s="80"/>
      <c r="P375" s="80"/>
      <c r="Q375" s="80"/>
      <c r="R375" s="80"/>
      <c r="S375" s="54" t="b">
        <f t="shared" si="26"/>
        <v>0</v>
      </c>
      <c r="T375" s="66" t="str">
        <f t="shared" si="27"/>
        <v>17-63.</v>
      </c>
      <c r="U375" s="51" t="str">
        <f t="shared" si="27"/>
        <v>In-Situ Chemical Oxidation (including Ozone) System – Large - Long Term &gt; 6 Months</v>
      </c>
    </row>
    <row r="376" spans="1:21" s="67" customFormat="1" hidden="1" x14ac:dyDescent="0.3">
      <c r="A376" s="62">
        <v>395</v>
      </c>
      <c r="B376" s="36" t="s">
        <v>972</v>
      </c>
      <c r="C376" s="98" t="s">
        <v>973</v>
      </c>
      <c r="D376" s="99"/>
      <c r="E376" s="10" t="s">
        <v>232</v>
      </c>
      <c r="F376" s="68">
        <f>IFERROR(INDEX([1]!Rates[[Column1]:[Column71]],
MATCH('[1]SOW Units'!$B376,[1]!Rates[Pay Item],0),
MATCH(TEXT(#REF!,"0"),[1]!Rates[[#Headers],[Column1]:[Column71]],0)),0)</f>
        <v>0</v>
      </c>
      <c r="G376" s="69">
        <f t="shared" si="28"/>
        <v>0</v>
      </c>
      <c r="H376" s="6">
        <f t="shared" si="29"/>
        <v>0</v>
      </c>
      <c r="I376" s="80"/>
      <c r="J376" s="80"/>
      <c r="K376" s="80"/>
      <c r="L376" s="80"/>
      <c r="M376" s="80"/>
      <c r="N376" s="80"/>
      <c r="O376" s="80"/>
      <c r="P376" s="80"/>
      <c r="Q376" s="80"/>
      <c r="R376" s="80"/>
      <c r="S376" s="54" t="b">
        <f t="shared" si="26"/>
        <v>0</v>
      </c>
      <c r="T376" s="66" t="str">
        <f t="shared" si="27"/>
        <v>17-64.</v>
      </c>
      <c r="U376" s="51" t="str">
        <f t="shared" si="27"/>
        <v>In-Situ Chemical Oxidation (including Ozone) System – Large -Short Term ≤ 6 Months</v>
      </c>
    </row>
    <row r="377" spans="1:21" s="67" customFormat="1" x14ac:dyDescent="0.3">
      <c r="A377" s="62">
        <v>396</v>
      </c>
      <c r="B377" s="75" t="s">
        <v>337</v>
      </c>
      <c r="C377" s="96" t="s">
        <v>412</v>
      </c>
      <c r="D377" s="97"/>
      <c r="E377" s="76"/>
      <c r="F377" s="78"/>
      <c r="G377" s="78"/>
      <c r="H377" s="8"/>
      <c r="I377" s="79"/>
      <c r="J377" s="79"/>
      <c r="K377" s="79"/>
      <c r="L377" s="79"/>
      <c r="M377" s="79"/>
      <c r="N377" s="79"/>
      <c r="O377" s="79"/>
      <c r="P377" s="79"/>
      <c r="Q377" s="79"/>
      <c r="R377" s="79"/>
      <c r="S377" s="54" t="b">
        <f t="shared" si="26"/>
        <v>0</v>
      </c>
      <c r="T377" s="66"/>
      <c r="U377" s="51" t="str">
        <f t="shared" si="27"/>
        <v>REPORTS (Excluding Professional Engineering and Professional Geology Services)</v>
      </c>
    </row>
    <row r="378" spans="1:21" s="67" customFormat="1" hidden="1" x14ac:dyDescent="0.3">
      <c r="A378" s="62">
        <v>397</v>
      </c>
      <c r="B378" s="36" t="s">
        <v>339</v>
      </c>
      <c r="C378" s="98" t="s">
        <v>414</v>
      </c>
      <c r="D378" s="99"/>
      <c r="E378" s="10" t="s">
        <v>415</v>
      </c>
      <c r="F378" s="68">
        <f>IFERROR(INDEX([1]!Rates[[Column1]:[Column71]],
MATCH('[1]SOW Units'!$B378,[1]!Rates[Pay Item],0),
MATCH(TEXT(#REF!,"0"),[1]!Rates[[#Headers],[Column1]:[Column71]],0)),0)</f>
        <v>0</v>
      </c>
      <c r="G378" s="69">
        <f t="shared" ref="G378:G441" si="30">F378</f>
        <v>0</v>
      </c>
      <c r="H378" s="6">
        <f t="shared" ref="H378:H441" si="31">SUM(I378:R378)</f>
        <v>0</v>
      </c>
      <c r="I378" s="80"/>
      <c r="J378" s="80"/>
      <c r="K378" s="80"/>
      <c r="L378" s="80"/>
      <c r="M378" s="80"/>
      <c r="N378" s="80"/>
      <c r="O378" s="80"/>
      <c r="P378" s="80"/>
      <c r="Q378" s="80"/>
      <c r="R378" s="80"/>
      <c r="S378" s="54" t="b">
        <f t="shared" si="26"/>
        <v>0</v>
      </c>
      <c r="T378" s="66" t="str">
        <f t="shared" si="27"/>
        <v>18-1.</v>
      </c>
      <c r="U378" s="51" t="str">
        <f t="shared" si="27"/>
        <v>Soil Source Removal Report</v>
      </c>
    </row>
    <row r="379" spans="1:21" s="67" customFormat="1" hidden="1" x14ac:dyDescent="0.3">
      <c r="A379" s="62">
        <v>398</v>
      </c>
      <c r="B379" s="36" t="s">
        <v>341</v>
      </c>
      <c r="C379" s="98" t="s">
        <v>418</v>
      </c>
      <c r="D379" s="99"/>
      <c r="E379" s="10" t="s">
        <v>415</v>
      </c>
      <c r="F379" s="68">
        <f>IFERROR(INDEX([1]!Rates[[Column1]:[Column71]],
MATCH('[1]SOW Units'!$B379,[1]!Rates[Pay Item],0),
MATCH(TEXT(#REF!,"0"),[1]!Rates[[#Headers],[Column1]:[Column71]],0)),0)</f>
        <v>0</v>
      </c>
      <c r="G379" s="69">
        <f t="shared" si="30"/>
        <v>0</v>
      </c>
      <c r="H379" s="6">
        <f t="shared" si="31"/>
        <v>0</v>
      </c>
      <c r="I379" s="80"/>
      <c r="J379" s="80"/>
      <c r="K379" s="80"/>
      <c r="L379" s="80"/>
      <c r="M379" s="80"/>
      <c r="N379" s="80"/>
      <c r="O379" s="80"/>
      <c r="P379" s="80"/>
      <c r="Q379" s="80"/>
      <c r="R379" s="80"/>
      <c r="S379" s="54" t="b">
        <f t="shared" si="26"/>
        <v>0</v>
      </c>
      <c r="T379" s="66" t="str">
        <f t="shared" si="27"/>
        <v>18-2.</v>
      </c>
      <c r="U379" s="51" t="str">
        <f t="shared" si="27"/>
        <v>General Site Assessment Report</v>
      </c>
    </row>
    <row r="380" spans="1:21" s="67" customFormat="1" hidden="1" x14ac:dyDescent="0.3">
      <c r="A380" s="62">
        <v>399</v>
      </c>
      <c r="B380" s="36" t="s">
        <v>343</v>
      </c>
      <c r="C380" s="98" t="s">
        <v>420</v>
      </c>
      <c r="D380" s="99"/>
      <c r="E380" s="10" t="s">
        <v>415</v>
      </c>
      <c r="F380" s="68">
        <f>IFERROR(INDEX([1]!Rates[[Column1]:[Column71]],
MATCH('[1]SOW Units'!$B380,[1]!Rates[Pay Item],0),
MATCH(TEXT(#REF!,"0"),[1]!Rates[[#Headers],[Column1]:[Column71]],0)),0)</f>
        <v>0</v>
      </c>
      <c r="G380" s="69">
        <f t="shared" si="30"/>
        <v>0</v>
      </c>
      <c r="H380" s="6">
        <f t="shared" si="31"/>
        <v>0</v>
      </c>
      <c r="I380" s="80"/>
      <c r="J380" s="80"/>
      <c r="K380" s="80"/>
      <c r="L380" s="80"/>
      <c r="M380" s="80"/>
      <c r="N380" s="80"/>
      <c r="O380" s="80"/>
      <c r="P380" s="80"/>
      <c r="Q380" s="80"/>
      <c r="R380" s="80"/>
      <c r="S380" s="54" t="b">
        <f t="shared" si="26"/>
        <v>0</v>
      </c>
      <c r="T380" s="66" t="str">
        <f t="shared" si="27"/>
        <v>18-3.</v>
      </c>
      <c r="U380" s="51" t="str">
        <f t="shared" si="27"/>
        <v>Supplemental Site Assessment Report</v>
      </c>
    </row>
    <row r="381" spans="1:21" s="67" customFormat="1" hidden="1" x14ac:dyDescent="0.3">
      <c r="A381" s="62">
        <v>400</v>
      </c>
      <c r="B381" s="36" t="s">
        <v>345</v>
      </c>
      <c r="C381" s="98" t="s">
        <v>422</v>
      </c>
      <c r="D381" s="99"/>
      <c r="E381" s="10" t="s">
        <v>415</v>
      </c>
      <c r="F381" s="68">
        <f>IFERROR(INDEX([1]!Rates[[Column1]:[Column71]],
MATCH('[1]SOW Units'!$B381,[1]!Rates[Pay Item],0),
MATCH(TEXT(#REF!,"0"),[1]!Rates[[#Headers],[Column1]:[Column71]],0)),0)</f>
        <v>0</v>
      </c>
      <c r="G381" s="69">
        <f t="shared" si="30"/>
        <v>0</v>
      </c>
      <c r="H381" s="6">
        <f t="shared" si="31"/>
        <v>0</v>
      </c>
      <c r="I381" s="80"/>
      <c r="J381" s="80"/>
      <c r="K381" s="80"/>
      <c r="L381" s="80"/>
      <c r="M381" s="80"/>
      <c r="N381" s="80"/>
      <c r="O381" s="80"/>
      <c r="P381" s="80"/>
      <c r="Q381" s="80"/>
      <c r="R381" s="80"/>
      <c r="S381" s="54" t="b">
        <f t="shared" si="26"/>
        <v>0</v>
      </c>
      <c r="T381" s="66" t="str">
        <f t="shared" si="27"/>
        <v>18-4.</v>
      </c>
      <c r="U381" s="51" t="str">
        <f t="shared" si="27"/>
        <v>Receptor and Exposure Pathway Report</v>
      </c>
    </row>
    <row r="382" spans="1:21" s="67" customFormat="1" x14ac:dyDescent="0.3">
      <c r="A382" s="62">
        <v>401</v>
      </c>
      <c r="B382" s="36" t="s">
        <v>347</v>
      </c>
      <c r="C382" s="98" t="s">
        <v>974</v>
      </c>
      <c r="D382" s="99"/>
      <c r="E382" s="10" t="s">
        <v>425</v>
      </c>
      <c r="F382" s="68">
        <f>IFERROR(INDEX([1]!Rates[[Column1]:[Column71]],
MATCH('[1]SOW Units'!$B382,[1]!Rates[Pay Item],0),
MATCH(TEXT(#REF!,"0"),[1]!Rates[[#Headers],[Column1]:[Column71]],0)),0)</f>
        <v>0</v>
      </c>
      <c r="G382" s="69">
        <f t="shared" si="30"/>
        <v>0</v>
      </c>
      <c r="H382" s="6">
        <f t="shared" si="31"/>
        <v>0</v>
      </c>
      <c r="I382" s="80" t="s">
        <v>1045</v>
      </c>
      <c r="J382" s="80"/>
      <c r="K382" s="80"/>
      <c r="L382" s="80"/>
      <c r="M382" s="80"/>
      <c r="N382" s="80"/>
      <c r="O382" s="80"/>
      <c r="P382" s="80"/>
      <c r="Q382" s="80"/>
      <c r="R382" s="80"/>
      <c r="S382" s="54" t="b">
        <f t="shared" si="26"/>
        <v>0</v>
      </c>
      <c r="T382" s="66" t="str">
        <f t="shared" si="27"/>
        <v>18-5.</v>
      </c>
      <c r="U382" s="51" t="str">
        <f t="shared" si="27"/>
        <v>Level 1 Natural Attenuation Monitoring Plan</v>
      </c>
    </row>
    <row r="383" spans="1:21" s="67" customFormat="1" x14ac:dyDescent="0.3">
      <c r="A383" s="62">
        <v>402</v>
      </c>
      <c r="B383" s="36" t="s">
        <v>349</v>
      </c>
      <c r="C383" s="98" t="s">
        <v>424</v>
      </c>
      <c r="D383" s="99"/>
      <c r="E383" s="10" t="s">
        <v>425</v>
      </c>
      <c r="F383" s="68">
        <f>IFERROR(INDEX([1]!Rates[[Column1]:[Column71]],
MATCH('[1]SOW Units'!$B383,[1]!Rates[Pay Item],0),
MATCH(TEXT(#REF!,"0"),[1]!Rates[[#Headers],[Column1]:[Column71]],0)),0)</f>
        <v>0</v>
      </c>
      <c r="G383" s="69">
        <f t="shared" si="30"/>
        <v>0</v>
      </c>
      <c r="H383" s="6">
        <f t="shared" si="31"/>
        <v>0</v>
      </c>
      <c r="I383" s="80" t="s">
        <v>1045</v>
      </c>
      <c r="J383" s="80"/>
      <c r="K383" s="80"/>
      <c r="L383" s="80"/>
      <c r="M383" s="80"/>
      <c r="N383" s="80"/>
      <c r="O383" s="80"/>
      <c r="P383" s="80"/>
      <c r="Q383" s="80"/>
      <c r="R383" s="80"/>
      <c r="S383" s="54" t="b">
        <f t="shared" si="26"/>
        <v>0</v>
      </c>
      <c r="T383" s="66" t="str">
        <f t="shared" si="27"/>
        <v>18-6.</v>
      </c>
      <c r="U383" s="51" t="str">
        <f t="shared" si="27"/>
        <v>Level 2 Natural Attenuation Monitoring Plan</v>
      </c>
    </row>
    <row r="384" spans="1:21" s="67" customFormat="1" x14ac:dyDescent="0.3">
      <c r="A384" s="62">
        <v>403</v>
      </c>
      <c r="B384" s="36" t="s">
        <v>351</v>
      </c>
      <c r="C384" s="98" t="s">
        <v>427</v>
      </c>
      <c r="D384" s="99"/>
      <c r="E384" s="10" t="s">
        <v>415</v>
      </c>
      <c r="F384" s="68">
        <f>IFERROR(INDEX([1]!Rates[[Column1]:[Column71]],
MATCH('[1]SOW Units'!$B384,[1]!Rates[Pay Item],0),
MATCH(TEXT(#REF!,"0"),[1]!Rates[[#Headers],[Column1]:[Column71]],0)),0)</f>
        <v>0</v>
      </c>
      <c r="G384" s="69">
        <f t="shared" si="30"/>
        <v>0</v>
      </c>
      <c r="H384" s="6">
        <f t="shared" si="31"/>
        <v>0</v>
      </c>
      <c r="I384" s="80"/>
      <c r="J384" s="80" t="s">
        <v>1045</v>
      </c>
      <c r="K384" s="80"/>
      <c r="L384" s="80"/>
      <c r="M384" s="80"/>
      <c r="N384" s="80"/>
      <c r="O384" s="80"/>
      <c r="P384" s="80"/>
      <c r="Q384" s="80"/>
      <c r="R384" s="80"/>
      <c r="S384" s="54" t="b">
        <f t="shared" si="26"/>
        <v>0</v>
      </c>
      <c r="T384" s="66" t="str">
        <f t="shared" si="27"/>
        <v>18-7.</v>
      </c>
      <c r="U384" s="51" t="str">
        <f t="shared" si="27"/>
        <v xml:space="preserve">Natural Attenuation or Post RA Monitoring Report, Quarterly or Non-Annual </v>
      </c>
    </row>
    <row r="385" spans="1:21" s="67" customFormat="1" x14ac:dyDescent="0.3">
      <c r="A385" s="62">
        <v>404</v>
      </c>
      <c r="B385" s="36" t="s">
        <v>353</v>
      </c>
      <c r="C385" s="98" t="s">
        <v>429</v>
      </c>
      <c r="D385" s="99"/>
      <c r="E385" s="10" t="s">
        <v>415</v>
      </c>
      <c r="F385" s="68">
        <f>IFERROR(INDEX([1]!Rates[[Column1]:[Column71]],
MATCH('[1]SOW Units'!$B385,[1]!Rates[Pay Item],0),
MATCH(TEXT(#REF!,"0"),[1]!Rates[[#Headers],[Column1]:[Column71]],0)),0)</f>
        <v>0</v>
      </c>
      <c r="G385" s="69">
        <f t="shared" si="30"/>
        <v>0</v>
      </c>
      <c r="H385" s="6">
        <f t="shared" si="31"/>
        <v>0</v>
      </c>
      <c r="I385" s="80"/>
      <c r="J385" s="80" t="s">
        <v>1045</v>
      </c>
      <c r="K385" s="80"/>
      <c r="L385" s="80"/>
      <c r="M385" s="80"/>
      <c r="N385" s="80"/>
      <c r="O385" s="80"/>
      <c r="P385" s="80"/>
      <c r="Q385" s="80"/>
      <c r="R385" s="80"/>
      <c r="S385" s="54" t="b">
        <f t="shared" si="26"/>
        <v>0</v>
      </c>
      <c r="T385" s="66" t="str">
        <f t="shared" si="27"/>
        <v>18-8.</v>
      </c>
      <c r="U385" s="51" t="str">
        <f t="shared" si="27"/>
        <v xml:space="preserve">Natural Attenuation or Post RA Monitoring Report, Annual </v>
      </c>
    </row>
    <row r="386" spans="1:21" s="67" customFormat="1" hidden="1" x14ac:dyDescent="0.3">
      <c r="A386" s="62">
        <v>405</v>
      </c>
      <c r="B386" s="36" t="s">
        <v>355</v>
      </c>
      <c r="C386" s="98" t="s">
        <v>431</v>
      </c>
      <c r="D386" s="99"/>
      <c r="E386" s="10" t="s">
        <v>425</v>
      </c>
      <c r="F386" s="68">
        <f>IFERROR(INDEX([1]!Rates[[Column1]:[Column71]],
MATCH('[1]SOW Units'!$B386,[1]!Rates[Pay Item],0),
MATCH(TEXT(#REF!,"0"),[1]!Rates[[#Headers],[Column1]:[Column71]],0)),0)</f>
        <v>0</v>
      </c>
      <c r="G386" s="69">
        <f t="shared" si="30"/>
        <v>0</v>
      </c>
      <c r="H386" s="6">
        <f t="shared" si="31"/>
        <v>0</v>
      </c>
      <c r="I386" s="80"/>
      <c r="J386" s="80"/>
      <c r="K386" s="80"/>
      <c r="L386" s="80"/>
      <c r="M386" s="80"/>
      <c r="N386" s="80"/>
      <c r="O386" s="80"/>
      <c r="P386" s="80"/>
      <c r="Q386" s="80"/>
      <c r="R386" s="80"/>
      <c r="S386" s="54" t="b">
        <f t="shared" si="26"/>
        <v>0</v>
      </c>
      <c r="T386" s="66" t="str">
        <f t="shared" si="27"/>
        <v>18-9.</v>
      </c>
      <c r="U386" s="51" t="str">
        <f t="shared" si="27"/>
        <v>Pilot Test Plan</v>
      </c>
    </row>
    <row r="387" spans="1:21" s="67" customFormat="1" hidden="1" x14ac:dyDescent="0.3">
      <c r="A387" s="62">
        <v>406</v>
      </c>
      <c r="B387" s="36" t="s">
        <v>357</v>
      </c>
      <c r="C387" s="98" t="s">
        <v>433</v>
      </c>
      <c r="D387" s="99"/>
      <c r="E387" s="10" t="s">
        <v>415</v>
      </c>
      <c r="F387" s="68">
        <f>IFERROR(INDEX([1]!Rates[[Column1]:[Column71]],
MATCH('[1]SOW Units'!$B387,[1]!Rates[Pay Item],0),
MATCH(TEXT(#REF!,"0"),[1]!Rates[[#Headers],[Column1]:[Column71]],0)),0)</f>
        <v>0</v>
      </c>
      <c r="G387" s="69">
        <f t="shared" si="30"/>
        <v>0</v>
      </c>
      <c r="H387" s="6">
        <f t="shared" si="31"/>
        <v>0</v>
      </c>
      <c r="I387" s="80"/>
      <c r="J387" s="80"/>
      <c r="K387" s="80"/>
      <c r="L387" s="80"/>
      <c r="M387" s="80"/>
      <c r="N387" s="80"/>
      <c r="O387" s="80"/>
      <c r="P387" s="80"/>
      <c r="Q387" s="80"/>
      <c r="R387" s="80"/>
      <c r="S387" s="54" t="b">
        <f t="shared" si="26"/>
        <v>0</v>
      </c>
      <c r="T387" s="66" t="str">
        <f t="shared" si="27"/>
        <v>18-10.</v>
      </c>
      <c r="U387" s="51" t="str">
        <f t="shared" si="27"/>
        <v>Pilot Test Report</v>
      </c>
    </row>
    <row r="388" spans="1:21" s="67" customFormat="1" hidden="1" x14ac:dyDescent="0.3">
      <c r="A388" s="62">
        <v>407</v>
      </c>
      <c r="B388" s="36" t="s">
        <v>359</v>
      </c>
      <c r="C388" s="98" t="s">
        <v>435</v>
      </c>
      <c r="D388" s="99"/>
      <c r="E388" s="10" t="s">
        <v>425</v>
      </c>
      <c r="F388" s="68">
        <f>IFERROR(INDEX([1]!Rates[[Column1]:[Column71]],
MATCH('[1]SOW Units'!$B388,[1]!Rates[Pay Item],0),
MATCH(TEXT(#REF!,"0"),[1]!Rates[[#Headers],[Column1]:[Column71]],0)),0)</f>
        <v>0</v>
      </c>
      <c r="G388" s="69">
        <f t="shared" si="30"/>
        <v>0</v>
      </c>
      <c r="H388" s="6">
        <f t="shared" si="31"/>
        <v>0</v>
      </c>
      <c r="I388" s="80"/>
      <c r="J388" s="80"/>
      <c r="K388" s="80"/>
      <c r="L388" s="80"/>
      <c r="M388" s="80"/>
      <c r="N388" s="80"/>
      <c r="O388" s="80"/>
      <c r="P388" s="80"/>
      <c r="Q388" s="80"/>
      <c r="R388" s="80"/>
      <c r="S388" s="54" t="b">
        <f t="shared" si="26"/>
        <v>0</v>
      </c>
      <c r="T388" s="66" t="str">
        <f t="shared" si="27"/>
        <v>18-11.</v>
      </c>
      <c r="U388" s="51" t="str">
        <f t="shared" si="27"/>
        <v>Level 1 Remedial Action Plan</v>
      </c>
    </row>
    <row r="389" spans="1:21" s="67" customFormat="1" hidden="1" x14ac:dyDescent="0.3">
      <c r="A389" s="62">
        <v>408</v>
      </c>
      <c r="B389" s="36" t="s">
        <v>361</v>
      </c>
      <c r="C389" s="98" t="s">
        <v>436</v>
      </c>
      <c r="D389" s="99"/>
      <c r="E389" s="10" t="s">
        <v>425</v>
      </c>
      <c r="F389" s="68">
        <f>IFERROR(INDEX([1]!Rates[[Column1]:[Column71]],
MATCH('[1]SOW Units'!$B389,[1]!Rates[Pay Item],0),
MATCH(TEXT(#REF!,"0"),[1]!Rates[[#Headers],[Column1]:[Column71]],0)),0)</f>
        <v>0</v>
      </c>
      <c r="G389" s="69">
        <f t="shared" si="30"/>
        <v>0</v>
      </c>
      <c r="H389" s="6">
        <f t="shared" si="31"/>
        <v>0</v>
      </c>
      <c r="I389" s="80"/>
      <c r="J389" s="80"/>
      <c r="K389" s="80"/>
      <c r="L389" s="80"/>
      <c r="M389" s="80"/>
      <c r="N389" s="80"/>
      <c r="O389" s="80"/>
      <c r="P389" s="80"/>
      <c r="Q389" s="80"/>
      <c r="R389" s="80"/>
      <c r="S389" s="54" t="b">
        <f t="shared" si="26"/>
        <v>0</v>
      </c>
      <c r="T389" s="66" t="str">
        <f t="shared" si="27"/>
        <v>18-12.</v>
      </c>
      <c r="U389" s="51" t="str">
        <f t="shared" si="27"/>
        <v>Level 2 Remedial Action Plan</v>
      </c>
    </row>
    <row r="390" spans="1:21" s="67" customFormat="1" hidden="1" x14ac:dyDescent="0.3">
      <c r="A390" s="62">
        <v>410</v>
      </c>
      <c r="B390" s="36" t="s">
        <v>363</v>
      </c>
      <c r="C390" s="98" t="s">
        <v>437</v>
      </c>
      <c r="D390" s="99"/>
      <c r="E390" s="10" t="s">
        <v>425</v>
      </c>
      <c r="F390" s="68">
        <f>IFERROR(INDEX([1]!Rates[[Column1]:[Column71]],
MATCH('[1]SOW Units'!$B390,[1]!Rates[Pay Item],0),
MATCH(TEXT(#REF!,"0"),[1]!Rates[[#Headers],[Column1]:[Column71]],0)),0)</f>
        <v>0</v>
      </c>
      <c r="G390" s="69">
        <f t="shared" si="30"/>
        <v>0</v>
      </c>
      <c r="H390" s="6">
        <f t="shared" si="31"/>
        <v>0</v>
      </c>
      <c r="I390" s="80"/>
      <c r="J390" s="80"/>
      <c r="K390" s="80"/>
      <c r="L390" s="80"/>
      <c r="M390" s="80"/>
      <c r="N390" s="80"/>
      <c r="O390" s="80"/>
      <c r="P390" s="80"/>
      <c r="Q390" s="80"/>
      <c r="R390" s="80"/>
      <c r="S390" s="54" t="b">
        <f t="shared" si="26"/>
        <v>0</v>
      </c>
      <c r="T390" s="66" t="str">
        <f t="shared" si="27"/>
        <v>18-13.</v>
      </c>
      <c r="U390" s="51" t="str">
        <f t="shared" si="27"/>
        <v>Level 1 Limited Scope Remedial Action Plan or RAP Modification Plan</v>
      </c>
    </row>
    <row r="391" spans="1:21" s="67" customFormat="1" hidden="1" x14ac:dyDescent="0.3">
      <c r="A391" s="62">
        <v>411</v>
      </c>
      <c r="B391" s="36" t="s">
        <v>365</v>
      </c>
      <c r="C391" s="98" t="s">
        <v>438</v>
      </c>
      <c r="D391" s="99"/>
      <c r="E391" s="10" t="s">
        <v>425</v>
      </c>
      <c r="F391" s="68">
        <f>IFERROR(INDEX([1]!Rates[[Column1]:[Column71]],
MATCH('[1]SOW Units'!$B391,[1]!Rates[Pay Item],0),
MATCH(TEXT(#REF!,"0"),[1]!Rates[[#Headers],[Column1]:[Column71]],0)),0)</f>
        <v>0</v>
      </c>
      <c r="G391" s="69">
        <f t="shared" si="30"/>
        <v>0</v>
      </c>
      <c r="H391" s="6">
        <f t="shared" si="31"/>
        <v>0</v>
      </c>
      <c r="I391" s="80"/>
      <c r="J391" s="80"/>
      <c r="K391" s="80"/>
      <c r="L391" s="80"/>
      <c r="M391" s="80"/>
      <c r="N391" s="80"/>
      <c r="O391" s="80"/>
      <c r="P391" s="80"/>
      <c r="Q391" s="80"/>
      <c r="R391" s="80"/>
      <c r="S391" s="54" t="b">
        <f t="shared" si="26"/>
        <v>0</v>
      </c>
      <c r="T391" s="66" t="str">
        <f t="shared" si="27"/>
        <v>18-14.</v>
      </c>
      <c r="U391" s="51" t="str">
        <f t="shared" si="27"/>
        <v>Level 2 Limited Scope Remedial Action Plan or RAP Modification Plan</v>
      </c>
    </row>
    <row r="392" spans="1:21" s="67" customFormat="1" hidden="1" x14ac:dyDescent="0.3">
      <c r="A392" s="62">
        <v>412</v>
      </c>
      <c r="B392" s="36" t="s">
        <v>367</v>
      </c>
      <c r="C392" s="98" t="s">
        <v>439</v>
      </c>
      <c r="D392" s="99"/>
      <c r="E392" s="10" t="s">
        <v>425</v>
      </c>
      <c r="F392" s="68">
        <f>IFERROR(INDEX([1]!Rates[[Column1]:[Column71]],
MATCH('[1]SOW Units'!$B392,[1]!Rates[Pay Item],0),
MATCH(TEXT(#REF!,"0"),[1]!Rates[[#Headers],[Column1]:[Column71]],0)),0)</f>
        <v>0</v>
      </c>
      <c r="G392" s="69">
        <f t="shared" si="30"/>
        <v>0</v>
      </c>
      <c r="H392" s="6">
        <f t="shared" si="31"/>
        <v>0</v>
      </c>
      <c r="I392" s="80"/>
      <c r="J392" s="80"/>
      <c r="K392" s="80"/>
      <c r="L392" s="80"/>
      <c r="M392" s="80"/>
      <c r="N392" s="80"/>
      <c r="O392" s="80"/>
      <c r="P392" s="80"/>
      <c r="Q392" s="80"/>
      <c r="R392" s="80"/>
      <c r="S392" s="54" t="b">
        <f t="shared" si="26"/>
        <v>0</v>
      </c>
      <c r="T392" s="66" t="str">
        <f t="shared" si="27"/>
        <v>18-15.</v>
      </c>
      <c r="U392" s="51" t="str">
        <f t="shared" si="27"/>
        <v>Level 3 Limited Scope Remedial Action Plan or RAP Modification Plan</v>
      </c>
    </row>
    <row r="393" spans="1:21" s="67" customFormat="1" hidden="1" x14ac:dyDescent="0.3">
      <c r="A393" s="62">
        <v>413</v>
      </c>
      <c r="B393" s="36" t="s">
        <v>369</v>
      </c>
      <c r="C393" s="98" t="s">
        <v>440</v>
      </c>
      <c r="D393" s="99"/>
      <c r="E393" s="10" t="s">
        <v>425</v>
      </c>
      <c r="F393" s="68">
        <f>IFERROR(INDEX([1]!Rates[[Column1]:[Column71]],
MATCH('[1]SOW Units'!$B393,[1]!Rates[Pay Item],0),
MATCH(TEXT(#REF!,"0"),[1]!Rates[[#Headers],[Column1]:[Column71]],0)),0)</f>
        <v>0</v>
      </c>
      <c r="G393" s="69">
        <f t="shared" si="30"/>
        <v>0</v>
      </c>
      <c r="H393" s="6">
        <f t="shared" si="31"/>
        <v>0</v>
      </c>
      <c r="I393" s="80"/>
      <c r="J393" s="80"/>
      <c r="K393" s="80"/>
      <c r="L393" s="80"/>
      <c r="M393" s="80"/>
      <c r="N393" s="80"/>
      <c r="O393" s="80"/>
      <c r="P393" s="80"/>
      <c r="Q393" s="80"/>
      <c r="R393" s="80"/>
      <c r="S393" s="54" t="b">
        <f t="shared" ref="S393:S456" si="32">IF(H393&gt;0,TRUE,FALSE)</f>
        <v>0</v>
      </c>
      <c r="T393" s="66" t="str">
        <f t="shared" si="27"/>
        <v>18-16.</v>
      </c>
      <c r="U393" s="51" t="str">
        <f t="shared" si="27"/>
        <v>Level 4 Limited Scope Remedial Action Plan or RAP Modification Plan</v>
      </c>
    </row>
    <row r="394" spans="1:21" s="67" customFormat="1" hidden="1" x14ac:dyDescent="0.3">
      <c r="A394" s="62">
        <v>414</v>
      </c>
      <c r="B394" s="36" t="s">
        <v>371</v>
      </c>
      <c r="C394" s="98" t="s">
        <v>975</v>
      </c>
      <c r="D394" s="99"/>
      <c r="E394" s="10" t="s">
        <v>415</v>
      </c>
      <c r="F394" s="68">
        <f>IFERROR(INDEX([1]!Rates[[Column1]:[Column71]],
MATCH('[1]SOW Units'!$B394,[1]!Rates[Pay Item],0),
MATCH(TEXT(#REF!,"0"),[1]!Rates[[#Headers],[Column1]:[Column71]],0)),0)</f>
        <v>0</v>
      </c>
      <c r="G394" s="69">
        <f t="shared" si="30"/>
        <v>0</v>
      </c>
      <c r="H394" s="6">
        <f t="shared" si="31"/>
        <v>0</v>
      </c>
      <c r="I394" s="80"/>
      <c r="J394" s="80"/>
      <c r="K394" s="80"/>
      <c r="L394" s="80"/>
      <c r="M394" s="80"/>
      <c r="N394" s="80"/>
      <c r="O394" s="80"/>
      <c r="P394" s="80"/>
      <c r="Q394" s="80"/>
      <c r="R394" s="80"/>
      <c r="S394" s="54" t="b">
        <f t="shared" si="32"/>
        <v>0</v>
      </c>
      <c r="T394" s="66" t="str">
        <f t="shared" si="27"/>
        <v>18-17.</v>
      </c>
      <c r="U394" s="51" t="str">
        <f t="shared" si="27"/>
        <v>Construction Drawings and Design Specifications</v>
      </c>
    </row>
    <row r="395" spans="1:21" s="67" customFormat="1" hidden="1" x14ac:dyDescent="0.3">
      <c r="A395" s="62">
        <v>415</v>
      </c>
      <c r="B395" s="36" t="s">
        <v>373</v>
      </c>
      <c r="C395" s="98" t="s">
        <v>441</v>
      </c>
      <c r="D395" s="99"/>
      <c r="E395" s="10" t="s">
        <v>442</v>
      </c>
      <c r="F395" s="68">
        <f>IFERROR(INDEX([1]!Rates[[Column1]:[Column71]],
MATCH('[1]SOW Units'!$B395,[1]!Rates[Pay Item],0),
MATCH(TEXT(#REF!,"0"),[1]!Rates[[#Headers],[Column1]:[Column71]],0)),0)</f>
        <v>0</v>
      </c>
      <c r="G395" s="69">
        <f t="shared" si="30"/>
        <v>0</v>
      </c>
      <c r="H395" s="6">
        <f t="shared" si="31"/>
        <v>0</v>
      </c>
      <c r="I395" s="80"/>
      <c r="J395" s="80"/>
      <c r="K395" s="80"/>
      <c r="L395" s="80"/>
      <c r="M395" s="80"/>
      <c r="N395" s="80"/>
      <c r="O395" s="80"/>
      <c r="P395" s="80"/>
      <c r="Q395" s="80"/>
      <c r="R395" s="80"/>
      <c r="S395" s="54" t="b">
        <f t="shared" si="32"/>
        <v>0</v>
      </c>
      <c r="T395" s="66" t="str">
        <f t="shared" si="27"/>
        <v>18-18.</v>
      </c>
      <c r="U395" s="51" t="str">
        <f t="shared" si="27"/>
        <v>As-Built Drawings (P.E. Sealed red lined modifications)</v>
      </c>
    </row>
    <row r="396" spans="1:21" s="67" customFormat="1" hidden="1" x14ac:dyDescent="0.3">
      <c r="A396" s="62">
        <v>416</v>
      </c>
      <c r="B396" s="36" t="s">
        <v>375</v>
      </c>
      <c r="C396" s="98" t="s">
        <v>443</v>
      </c>
      <c r="D396" s="99"/>
      <c r="E396" s="10" t="s">
        <v>415</v>
      </c>
      <c r="F396" s="68">
        <f>IFERROR(INDEX([1]!Rates[[Column1]:[Column71]],
MATCH('[1]SOW Units'!$B396,[1]!Rates[Pay Item],0),
MATCH(TEXT(#REF!,"0"),[1]!Rates[[#Headers],[Column1]:[Column71]],0)),0)</f>
        <v>0</v>
      </c>
      <c r="G396" s="69">
        <f t="shared" si="30"/>
        <v>0</v>
      </c>
      <c r="H396" s="6">
        <f t="shared" si="31"/>
        <v>0</v>
      </c>
      <c r="I396" s="80"/>
      <c r="J396" s="80"/>
      <c r="K396" s="80"/>
      <c r="L396" s="80"/>
      <c r="M396" s="80"/>
      <c r="N396" s="80"/>
      <c r="O396" s="80"/>
      <c r="P396" s="80"/>
      <c r="Q396" s="80"/>
      <c r="R396" s="80"/>
      <c r="S396" s="54" t="b">
        <f t="shared" si="32"/>
        <v>0</v>
      </c>
      <c r="T396" s="66" t="str">
        <f t="shared" si="27"/>
        <v>18-19.</v>
      </c>
      <c r="U396" s="51" t="str">
        <f t="shared" si="27"/>
        <v xml:space="preserve">Remedial Action Startup Report </v>
      </c>
    </row>
    <row r="397" spans="1:21" s="67" customFormat="1" hidden="1" x14ac:dyDescent="0.3">
      <c r="A397" s="62">
        <v>417</v>
      </c>
      <c r="B397" s="36" t="s">
        <v>377</v>
      </c>
      <c r="C397" s="98" t="s">
        <v>444</v>
      </c>
      <c r="D397" s="99"/>
      <c r="E397" s="10" t="s">
        <v>415</v>
      </c>
      <c r="F397" s="68">
        <f>IFERROR(INDEX([1]!Rates[[Column1]:[Column71]],
MATCH('[1]SOW Units'!$B397,[1]!Rates[Pay Item],0),
MATCH(TEXT(#REF!,"0"),[1]!Rates[[#Headers],[Column1]:[Column71]],0)),0)</f>
        <v>0</v>
      </c>
      <c r="G397" s="69">
        <f t="shared" si="30"/>
        <v>0</v>
      </c>
      <c r="H397" s="6">
        <f t="shared" si="31"/>
        <v>0</v>
      </c>
      <c r="I397" s="80"/>
      <c r="J397" s="80"/>
      <c r="K397" s="80"/>
      <c r="L397" s="80"/>
      <c r="M397" s="80"/>
      <c r="N397" s="80"/>
      <c r="O397" s="80"/>
      <c r="P397" s="80"/>
      <c r="Q397" s="80"/>
      <c r="R397" s="80"/>
      <c r="S397" s="54" t="b">
        <f t="shared" si="32"/>
        <v>0</v>
      </c>
      <c r="T397" s="66" t="str">
        <f t="shared" si="27"/>
        <v>18-20.</v>
      </c>
      <c r="U397" s="51" t="str">
        <f t="shared" si="27"/>
        <v>Letter/NPDES Report</v>
      </c>
    </row>
    <row r="398" spans="1:21" s="67" customFormat="1" hidden="1" x14ac:dyDescent="0.3">
      <c r="A398" s="62">
        <v>418</v>
      </c>
      <c r="B398" s="36" t="s">
        <v>379</v>
      </c>
      <c r="C398" s="98" t="s">
        <v>976</v>
      </c>
      <c r="D398" s="99"/>
      <c r="E398" s="10" t="s">
        <v>415</v>
      </c>
      <c r="F398" s="68">
        <f>IFERROR(INDEX([1]!Rates[[Column1]:[Column71]],
MATCH('[1]SOW Units'!$B398,[1]!Rates[Pay Item],0),
MATCH(TEXT(#REF!,"0"),[1]!Rates[[#Headers],[Column1]:[Column71]],0)),0)</f>
        <v>0</v>
      </c>
      <c r="G398" s="69">
        <f t="shared" si="30"/>
        <v>0</v>
      </c>
      <c r="H398" s="6">
        <f t="shared" si="31"/>
        <v>0</v>
      </c>
      <c r="I398" s="80"/>
      <c r="J398" s="80"/>
      <c r="K398" s="80"/>
      <c r="L398" s="80"/>
      <c r="M398" s="80"/>
      <c r="N398" s="80"/>
      <c r="O398" s="80"/>
      <c r="P398" s="80"/>
      <c r="Q398" s="80"/>
      <c r="R398" s="80"/>
      <c r="S398" s="54" t="b">
        <f t="shared" si="32"/>
        <v>0</v>
      </c>
      <c r="T398" s="66" t="str">
        <f t="shared" si="27"/>
        <v>18-21.</v>
      </c>
      <c r="U398" s="51" t="str">
        <f t="shared" si="27"/>
        <v xml:space="preserve">Operation and Maintenance Report, Quarterly or Non-Annual </v>
      </c>
    </row>
    <row r="399" spans="1:21" s="67" customFormat="1" hidden="1" x14ac:dyDescent="0.3">
      <c r="A399" s="62">
        <v>419</v>
      </c>
      <c r="B399" s="36" t="s">
        <v>381</v>
      </c>
      <c r="C399" s="98" t="s">
        <v>977</v>
      </c>
      <c r="D399" s="99"/>
      <c r="E399" s="10" t="s">
        <v>415</v>
      </c>
      <c r="F399" s="68">
        <f>IFERROR(INDEX([1]!Rates[[Column1]:[Column71]],
MATCH('[1]SOW Units'!$B399,[1]!Rates[Pay Item],0),
MATCH(TEXT(#REF!,"0"),[1]!Rates[[#Headers],[Column1]:[Column71]],0)),0)</f>
        <v>0</v>
      </c>
      <c r="G399" s="69">
        <f t="shared" si="30"/>
        <v>0</v>
      </c>
      <c r="H399" s="6">
        <f t="shared" si="31"/>
        <v>0</v>
      </c>
      <c r="I399" s="80"/>
      <c r="J399" s="80"/>
      <c r="K399" s="80"/>
      <c r="L399" s="80"/>
      <c r="M399" s="80"/>
      <c r="N399" s="80"/>
      <c r="O399" s="80"/>
      <c r="P399" s="80"/>
      <c r="Q399" s="80"/>
      <c r="R399" s="80"/>
      <c r="S399" s="54" t="b">
        <f t="shared" si="32"/>
        <v>0</v>
      </c>
      <c r="T399" s="66" t="str">
        <f t="shared" ref="T399:U457" si="33">B399</f>
        <v>18-22.</v>
      </c>
      <c r="U399" s="51" t="str">
        <f t="shared" si="33"/>
        <v xml:space="preserve">Operation and Maintenance Annual Report </v>
      </c>
    </row>
    <row r="400" spans="1:21" s="67" customFormat="1" hidden="1" x14ac:dyDescent="0.3">
      <c r="A400" s="62">
        <v>420</v>
      </c>
      <c r="B400" s="36" t="s">
        <v>383</v>
      </c>
      <c r="C400" s="98" t="s">
        <v>445</v>
      </c>
      <c r="D400" s="99"/>
      <c r="E400" s="10" t="s">
        <v>415</v>
      </c>
      <c r="F400" s="68">
        <f>IFERROR(INDEX([1]!Rates[[Column1]:[Column71]],
MATCH('[1]SOW Units'!$B400,[1]!Rates[Pay Item],0),
MATCH(TEXT(#REF!,"0"),[1]!Rates[[#Headers],[Column1]:[Column71]],0)),0)</f>
        <v>0</v>
      </c>
      <c r="G400" s="69">
        <f t="shared" si="30"/>
        <v>0</v>
      </c>
      <c r="H400" s="6">
        <f t="shared" si="31"/>
        <v>0</v>
      </c>
      <c r="I400" s="80"/>
      <c r="J400" s="80"/>
      <c r="K400" s="80"/>
      <c r="L400" s="80"/>
      <c r="M400" s="80"/>
      <c r="N400" s="80"/>
      <c r="O400" s="80"/>
      <c r="P400" s="80"/>
      <c r="Q400" s="80"/>
      <c r="R400" s="80"/>
      <c r="S400" s="54" t="b">
        <f t="shared" si="32"/>
        <v>0</v>
      </c>
      <c r="T400" s="66" t="str">
        <f t="shared" si="33"/>
        <v>18-23.</v>
      </c>
      <c r="U400" s="51" t="str">
        <f t="shared" si="33"/>
        <v>Remedial Action General Report</v>
      </c>
    </row>
    <row r="401" spans="1:21" s="67" customFormat="1" hidden="1" x14ac:dyDescent="0.3">
      <c r="A401" s="62">
        <v>421</v>
      </c>
      <c r="B401" s="36" t="s">
        <v>385</v>
      </c>
      <c r="C401" s="98" t="s">
        <v>446</v>
      </c>
      <c r="D401" s="99"/>
      <c r="E401" s="10" t="s">
        <v>415</v>
      </c>
      <c r="F401" s="68">
        <f>IFERROR(INDEX([1]!Rates[[Column1]:[Column71]],
MATCH('[1]SOW Units'!$B401,[1]!Rates[Pay Item],0),
MATCH(TEXT(#REF!,"0"),[1]!Rates[[#Headers],[Column1]:[Column71]],0)),0)</f>
        <v>0</v>
      </c>
      <c r="G401" s="69">
        <f t="shared" si="30"/>
        <v>0</v>
      </c>
      <c r="H401" s="6">
        <f t="shared" si="31"/>
        <v>0</v>
      </c>
      <c r="I401" s="80"/>
      <c r="J401" s="80"/>
      <c r="K401" s="80"/>
      <c r="L401" s="80"/>
      <c r="M401" s="80"/>
      <c r="N401" s="80"/>
      <c r="O401" s="80"/>
      <c r="P401" s="80"/>
      <c r="Q401" s="80"/>
      <c r="R401" s="80"/>
      <c r="S401" s="54" t="b">
        <f t="shared" si="32"/>
        <v>0</v>
      </c>
      <c r="T401" s="66" t="str">
        <f t="shared" si="33"/>
        <v>18-24.</v>
      </c>
      <c r="U401" s="51" t="str">
        <f t="shared" si="33"/>
        <v>Remedial Action Interim Report</v>
      </c>
    </row>
    <row r="402" spans="1:21" s="67" customFormat="1" hidden="1" x14ac:dyDescent="0.3">
      <c r="A402" s="62">
        <v>422</v>
      </c>
      <c r="B402" s="36" t="s">
        <v>387</v>
      </c>
      <c r="C402" s="98" t="s">
        <v>447</v>
      </c>
      <c r="D402" s="99"/>
      <c r="E402" s="10" t="s">
        <v>415</v>
      </c>
      <c r="F402" s="68">
        <f>IFERROR(INDEX([1]!Rates[[Column1]:[Column71]],
MATCH('[1]SOW Units'!$B402,[1]!Rates[Pay Item],0),
MATCH(TEXT(#REF!,"0"),[1]!Rates[[#Headers],[Column1]:[Column71]],0)),0)</f>
        <v>0</v>
      </c>
      <c r="G402" s="69">
        <f t="shared" si="30"/>
        <v>0</v>
      </c>
      <c r="H402" s="6">
        <f t="shared" si="31"/>
        <v>0</v>
      </c>
      <c r="I402" s="80"/>
      <c r="J402" s="80"/>
      <c r="K402" s="80"/>
      <c r="L402" s="80"/>
      <c r="M402" s="80"/>
      <c r="N402" s="80"/>
      <c r="O402" s="80"/>
      <c r="P402" s="80"/>
      <c r="Q402" s="80"/>
      <c r="R402" s="80"/>
      <c r="S402" s="54" t="b">
        <f t="shared" si="32"/>
        <v>0</v>
      </c>
      <c r="T402" s="66" t="str">
        <f t="shared" si="33"/>
        <v>18-25.</v>
      </c>
      <c r="U402" s="51" t="str">
        <f t="shared" si="33"/>
        <v xml:space="preserve">Free Product Recovery Report </v>
      </c>
    </row>
    <row r="403" spans="1:21" s="67" customFormat="1" hidden="1" x14ac:dyDescent="0.3">
      <c r="A403" s="62">
        <v>423</v>
      </c>
      <c r="B403" s="36" t="s">
        <v>389</v>
      </c>
      <c r="C403" s="98" t="s">
        <v>448</v>
      </c>
      <c r="D403" s="99"/>
      <c r="E403" s="10" t="s">
        <v>415</v>
      </c>
      <c r="F403" s="68">
        <f>IFERROR(INDEX([1]!Rates[[Column1]:[Column71]],
MATCH('[1]SOW Units'!$B403,[1]!Rates[Pay Item],0),
MATCH(TEXT(#REF!,"0"),[1]!Rates[[#Headers],[Column1]:[Column71]],0)),0)</f>
        <v>0</v>
      </c>
      <c r="G403" s="69">
        <f t="shared" si="30"/>
        <v>0</v>
      </c>
      <c r="H403" s="6">
        <f t="shared" si="31"/>
        <v>0</v>
      </c>
      <c r="I403" s="80"/>
      <c r="J403" s="80"/>
      <c r="K403" s="80"/>
      <c r="L403" s="80"/>
      <c r="M403" s="80"/>
      <c r="N403" s="80"/>
      <c r="O403" s="80"/>
      <c r="P403" s="80"/>
      <c r="Q403" s="80"/>
      <c r="R403" s="80"/>
      <c r="S403" s="54" t="b">
        <f t="shared" si="32"/>
        <v>0</v>
      </c>
      <c r="T403" s="66" t="str">
        <f t="shared" si="33"/>
        <v>18-26.</v>
      </c>
      <c r="U403" s="51" t="str">
        <f t="shared" si="33"/>
        <v xml:space="preserve">Well Abandonment/Site Restoration Report </v>
      </c>
    </row>
    <row r="404" spans="1:21" s="67" customFormat="1" hidden="1" x14ac:dyDescent="0.3">
      <c r="A404" s="62">
        <v>424</v>
      </c>
      <c r="B404" s="36" t="s">
        <v>391</v>
      </c>
      <c r="C404" s="98" t="s">
        <v>640</v>
      </c>
      <c r="D404" s="99"/>
      <c r="E404" s="10" t="s">
        <v>415</v>
      </c>
      <c r="F404" s="68">
        <f>IFERROR(INDEX([1]!Rates[[Column1]:[Column71]],
MATCH('[1]SOW Units'!$B404,[1]!Rates[Pay Item],0),
MATCH(TEXT(#REF!,"0"),[1]!Rates[[#Headers],[Column1]:[Column71]],0)),0)</f>
        <v>0</v>
      </c>
      <c r="G404" s="69">
        <f t="shared" si="30"/>
        <v>0</v>
      </c>
      <c r="H404" s="6">
        <f t="shared" si="31"/>
        <v>0</v>
      </c>
      <c r="I404" s="80"/>
      <c r="J404" s="80"/>
      <c r="K404" s="80"/>
      <c r="L404" s="80"/>
      <c r="M404" s="80"/>
      <c r="N404" s="80"/>
      <c r="O404" s="80"/>
      <c r="P404" s="80"/>
      <c r="Q404" s="80"/>
      <c r="R404" s="80"/>
      <c r="S404" s="54" t="b">
        <f t="shared" si="32"/>
        <v>0</v>
      </c>
      <c r="T404" s="66" t="str">
        <f t="shared" si="33"/>
        <v>18-27.</v>
      </c>
      <c r="U404" s="51" t="str">
        <f t="shared" si="33"/>
        <v>Interim Assessment Report</v>
      </c>
    </row>
    <row r="405" spans="1:21" s="67" customFormat="1" x14ac:dyDescent="0.3">
      <c r="A405" s="62">
        <v>425</v>
      </c>
      <c r="B405" s="75" t="s">
        <v>411</v>
      </c>
      <c r="C405" s="96" t="s">
        <v>450</v>
      </c>
      <c r="D405" s="97"/>
      <c r="E405" s="76"/>
      <c r="F405" s="78"/>
      <c r="G405" s="78"/>
      <c r="H405" s="8"/>
      <c r="I405" s="79"/>
      <c r="J405" s="79"/>
      <c r="K405" s="79"/>
      <c r="L405" s="79"/>
      <c r="M405" s="79"/>
      <c r="N405" s="79"/>
      <c r="O405" s="79"/>
      <c r="P405" s="79"/>
      <c r="Q405" s="79"/>
      <c r="R405" s="79"/>
      <c r="S405" s="54" t="b">
        <f t="shared" si="32"/>
        <v>0</v>
      </c>
      <c r="T405" s="66"/>
      <c r="U405" s="51" t="str">
        <f t="shared" si="33"/>
        <v>PERSONNEL (Excluding Professional Engineer and Professional Geologist)</v>
      </c>
    </row>
    <row r="406" spans="1:21" s="67" customFormat="1" hidden="1" x14ac:dyDescent="0.3">
      <c r="A406" s="62">
        <v>426</v>
      </c>
      <c r="B406" s="36" t="s">
        <v>413</v>
      </c>
      <c r="C406" s="98" t="s">
        <v>978</v>
      </c>
      <c r="D406" s="99"/>
      <c r="E406" s="10" t="s">
        <v>452</v>
      </c>
      <c r="F406" s="68">
        <f>IFERROR(INDEX([1]!Rates[[Column1]:[Column71]],
MATCH('[1]SOW Units'!$B406,[1]!Rates[Pay Item],0),
MATCH(TEXT(#REF!,"0"),[1]!Rates[[#Headers],[Column1]:[Column71]],0)),0)</f>
        <v>0</v>
      </c>
      <c r="G406" s="69">
        <f t="shared" si="30"/>
        <v>0</v>
      </c>
      <c r="H406" s="6">
        <f t="shared" si="31"/>
        <v>0</v>
      </c>
      <c r="I406" s="80"/>
      <c r="J406" s="80"/>
      <c r="K406" s="80"/>
      <c r="L406" s="80"/>
      <c r="M406" s="80"/>
      <c r="N406" s="80"/>
      <c r="O406" s="80"/>
      <c r="P406" s="80"/>
      <c r="Q406" s="80"/>
      <c r="R406" s="80"/>
      <c r="S406" s="54" t="b">
        <f t="shared" si="32"/>
        <v>0</v>
      </c>
      <c r="T406" s="66" t="str">
        <f t="shared" si="33"/>
        <v>19-1.</v>
      </c>
      <c r="U406" s="51" t="str">
        <f t="shared" si="33"/>
        <v>Program/Contract Manager</v>
      </c>
    </row>
    <row r="407" spans="1:21" s="67" customFormat="1" hidden="1" x14ac:dyDescent="0.3">
      <c r="A407" s="62">
        <v>427</v>
      </c>
      <c r="B407" s="36" t="s">
        <v>416</v>
      </c>
      <c r="C407" s="98" t="s">
        <v>979</v>
      </c>
      <c r="D407" s="99"/>
      <c r="E407" s="10" t="s">
        <v>452</v>
      </c>
      <c r="F407" s="68">
        <f>IFERROR(INDEX([1]!Rates[[Column1]:[Column71]],
MATCH('[1]SOW Units'!$B407,[1]!Rates[Pay Item],0),
MATCH(TEXT(#REF!,"0"),[1]!Rates[[#Headers],[Column1]:[Column71]],0)),0)</f>
        <v>0</v>
      </c>
      <c r="G407" s="69">
        <f t="shared" si="30"/>
        <v>0</v>
      </c>
      <c r="H407" s="6">
        <f t="shared" si="31"/>
        <v>0</v>
      </c>
      <c r="I407" s="80"/>
      <c r="J407" s="80"/>
      <c r="K407" s="80"/>
      <c r="L407" s="80"/>
      <c r="M407" s="80"/>
      <c r="N407" s="80"/>
      <c r="O407" s="80"/>
      <c r="P407" s="80"/>
      <c r="Q407" s="80"/>
      <c r="R407" s="80"/>
      <c r="S407" s="54" t="b">
        <f t="shared" si="32"/>
        <v>0</v>
      </c>
      <c r="T407" s="66" t="str">
        <f t="shared" si="33"/>
        <v>19-2.</v>
      </c>
      <c r="U407" s="51" t="str">
        <f t="shared" si="33"/>
        <v>Project/Site Manager</v>
      </c>
    </row>
    <row r="408" spans="1:21" s="67" customFormat="1" hidden="1" x14ac:dyDescent="0.3">
      <c r="A408" s="62">
        <v>428</v>
      </c>
      <c r="B408" s="36" t="s">
        <v>417</v>
      </c>
      <c r="C408" s="98" t="s">
        <v>980</v>
      </c>
      <c r="D408" s="99"/>
      <c r="E408" s="10" t="s">
        <v>452</v>
      </c>
      <c r="F408" s="68">
        <f>IFERROR(INDEX([1]!Rates[[Column1]:[Column71]],
MATCH('[1]SOW Units'!$B408,[1]!Rates[Pay Item],0),
MATCH(TEXT(#REF!,"0"),[1]!Rates[[#Headers],[Column1]:[Column71]],0)),0)</f>
        <v>0</v>
      </c>
      <c r="G408" s="69">
        <f t="shared" si="30"/>
        <v>0</v>
      </c>
      <c r="H408" s="6">
        <f t="shared" si="31"/>
        <v>0</v>
      </c>
      <c r="I408" s="80"/>
      <c r="J408" s="80"/>
      <c r="K408" s="80"/>
      <c r="L408" s="80"/>
      <c r="M408" s="80"/>
      <c r="N408" s="80"/>
      <c r="O408" s="80"/>
      <c r="P408" s="80"/>
      <c r="Q408" s="80"/>
      <c r="R408" s="80"/>
      <c r="S408" s="54" t="b">
        <f t="shared" si="32"/>
        <v>0</v>
      </c>
      <c r="T408" s="66" t="str">
        <f t="shared" si="33"/>
        <v>19-3.</v>
      </c>
      <c r="U408" s="51" t="str">
        <f t="shared" si="33"/>
        <v>Engineer</v>
      </c>
    </row>
    <row r="409" spans="1:21" s="67" customFormat="1" hidden="1" x14ac:dyDescent="0.3">
      <c r="A409" s="62">
        <v>429</v>
      </c>
      <c r="B409" s="36" t="s">
        <v>419</v>
      </c>
      <c r="C409" s="98" t="s">
        <v>981</v>
      </c>
      <c r="D409" s="99"/>
      <c r="E409" s="10" t="s">
        <v>452</v>
      </c>
      <c r="F409" s="68">
        <f>IFERROR(INDEX([1]!Rates[[Column1]:[Column71]],
MATCH('[1]SOW Units'!$B409,[1]!Rates[Pay Item],0),
MATCH(TEXT(#REF!,"0"),[1]!Rates[[#Headers],[Column1]:[Column71]],0)),0)</f>
        <v>0</v>
      </c>
      <c r="G409" s="69">
        <f t="shared" si="30"/>
        <v>0</v>
      </c>
      <c r="H409" s="6">
        <f t="shared" si="31"/>
        <v>0</v>
      </c>
      <c r="I409" s="80"/>
      <c r="J409" s="80"/>
      <c r="K409" s="80"/>
      <c r="L409" s="80"/>
      <c r="M409" s="80"/>
      <c r="N409" s="80"/>
      <c r="O409" s="80"/>
      <c r="P409" s="80"/>
      <c r="Q409" s="80"/>
      <c r="R409" s="80"/>
      <c r="S409" s="54" t="b">
        <f t="shared" si="32"/>
        <v>0</v>
      </c>
      <c r="T409" s="66" t="str">
        <f t="shared" si="33"/>
        <v>19-4.</v>
      </c>
      <c r="U409" s="51" t="str">
        <f t="shared" si="33"/>
        <v>Geologist/Geoscientist</v>
      </c>
    </row>
    <row r="410" spans="1:21" s="67" customFormat="1" hidden="1" x14ac:dyDescent="0.3">
      <c r="A410" s="62">
        <v>430</v>
      </c>
      <c r="B410" s="36" t="s">
        <v>421</v>
      </c>
      <c r="C410" s="98" t="s">
        <v>982</v>
      </c>
      <c r="D410" s="99"/>
      <c r="E410" s="10" t="s">
        <v>452</v>
      </c>
      <c r="F410" s="68">
        <f>IFERROR(INDEX([1]!Rates[[Column1]:[Column71]],
MATCH('[1]SOW Units'!$B410,[1]!Rates[Pay Item],0),
MATCH(TEXT(#REF!,"0"),[1]!Rates[[#Headers],[Column1]:[Column71]],0)),0)</f>
        <v>0</v>
      </c>
      <c r="G410" s="69">
        <f t="shared" si="30"/>
        <v>0</v>
      </c>
      <c r="H410" s="6">
        <f t="shared" si="31"/>
        <v>0</v>
      </c>
      <c r="I410" s="80"/>
      <c r="J410" s="80"/>
      <c r="K410" s="80"/>
      <c r="L410" s="80"/>
      <c r="M410" s="80"/>
      <c r="N410" s="80"/>
      <c r="O410" s="80"/>
      <c r="P410" s="80"/>
      <c r="Q410" s="80"/>
      <c r="R410" s="80"/>
      <c r="S410" s="54" t="b">
        <f t="shared" si="32"/>
        <v>0</v>
      </c>
      <c r="T410" s="66" t="str">
        <f t="shared" si="33"/>
        <v>19-5.</v>
      </c>
      <c r="U410" s="51" t="str">
        <f t="shared" si="33"/>
        <v>Hydrogeologist/Modeler</v>
      </c>
    </row>
    <row r="411" spans="1:21" s="67" customFormat="1" x14ac:dyDescent="0.3">
      <c r="A411" s="62">
        <v>431</v>
      </c>
      <c r="B411" s="36" t="s">
        <v>423</v>
      </c>
      <c r="C411" s="98" t="s">
        <v>983</v>
      </c>
      <c r="D411" s="99"/>
      <c r="E411" s="10" t="s">
        <v>452</v>
      </c>
      <c r="F411" s="68">
        <f>IFERROR(INDEX([1]!Rates[[Column1]:[Column71]],
MATCH('[1]SOW Units'!$B411,[1]!Rates[Pay Item],0),
MATCH(TEXT(#REF!,"0"),[1]!Rates[[#Headers],[Column1]:[Column71]],0)),0)</f>
        <v>0</v>
      </c>
      <c r="G411" s="69">
        <f t="shared" si="30"/>
        <v>0</v>
      </c>
      <c r="H411" s="6">
        <f t="shared" si="31"/>
        <v>0</v>
      </c>
      <c r="I411" s="80" t="s">
        <v>1045</v>
      </c>
      <c r="J411" s="80"/>
      <c r="K411" s="80"/>
      <c r="L411" s="80"/>
      <c r="M411" s="80"/>
      <c r="N411" s="80"/>
      <c r="O411" s="80"/>
      <c r="P411" s="80"/>
      <c r="Q411" s="80"/>
      <c r="R411" s="80"/>
      <c r="S411" s="54" t="b">
        <f t="shared" si="32"/>
        <v>0</v>
      </c>
      <c r="T411" s="66" t="str">
        <f t="shared" si="33"/>
        <v>19-6.</v>
      </c>
      <c r="U411" s="51" t="str">
        <f t="shared" si="33"/>
        <v>Scientist/Technical Specialist</v>
      </c>
    </row>
    <row r="412" spans="1:21" s="67" customFormat="1" hidden="1" x14ac:dyDescent="0.3">
      <c r="A412" s="62">
        <v>432</v>
      </c>
      <c r="B412" s="36" t="s">
        <v>426</v>
      </c>
      <c r="C412" s="98" t="s">
        <v>457</v>
      </c>
      <c r="D412" s="99"/>
      <c r="E412" s="10" t="s">
        <v>452</v>
      </c>
      <c r="F412" s="68">
        <f>IFERROR(INDEX([1]!Rates[[Column1]:[Column71]],
MATCH('[1]SOW Units'!$B412,[1]!Rates[Pay Item],0),
MATCH(TEXT(#REF!,"0"),[1]!Rates[[#Headers],[Column1]:[Column71]],0)),0)</f>
        <v>0</v>
      </c>
      <c r="G412" s="69">
        <f t="shared" si="30"/>
        <v>0</v>
      </c>
      <c r="H412" s="6">
        <f t="shared" si="31"/>
        <v>0</v>
      </c>
      <c r="I412" s="80"/>
      <c r="J412" s="80"/>
      <c r="K412" s="80"/>
      <c r="L412" s="80"/>
      <c r="M412" s="80"/>
      <c r="N412" s="80"/>
      <c r="O412" s="80"/>
      <c r="P412" s="80"/>
      <c r="Q412" s="80"/>
      <c r="R412" s="80"/>
      <c r="S412" s="54" t="b">
        <f t="shared" si="32"/>
        <v>0</v>
      </c>
      <c r="T412" s="66" t="str">
        <f t="shared" si="33"/>
        <v>19-7.</v>
      </c>
      <c r="U412" s="51" t="str">
        <f t="shared" si="33"/>
        <v>Assistant Scientist/Technical Specialist</v>
      </c>
    </row>
    <row r="413" spans="1:21" s="67" customFormat="1" x14ac:dyDescent="0.3">
      <c r="A413" s="62">
        <v>433</v>
      </c>
      <c r="B413" s="36" t="s">
        <v>428</v>
      </c>
      <c r="C413" s="98" t="s">
        <v>984</v>
      </c>
      <c r="D413" s="99"/>
      <c r="E413" s="10" t="s">
        <v>452</v>
      </c>
      <c r="F413" s="68">
        <f>IFERROR(INDEX([1]!Rates[[Column1]:[Column71]],
MATCH('[1]SOW Units'!$B413,[1]!Rates[Pay Item],0),
MATCH(TEXT(#REF!,"0"),[1]!Rates[[#Headers],[Column1]:[Column71]],0)),0)</f>
        <v>0</v>
      </c>
      <c r="G413" s="69">
        <f t="shared" si="30"/>
        <v>0</v>
      </c>
      <c r="H413" s="6">
        <f t="shared" si="31"/>
        <v>0</v>
      </c>
      <c r="I413" s="80" t="s">
        <v>1045</v>
      </c>
      <c r="J413" s="80"/>
      <c r="K413" s="80"/>
      <c r="L413" s="80"/>
      <c r="M413" s="80"/>
      <c r="N413" s="80"/>
      <c r="O413" s="80"/>
      <c r="P413" s="80"/>
      <c r="Q413" s="80"/>
      <c r="R413" s="80"/>
      <c r="S413" s="54" t="b">
        <f t="shared" si="32"/>
        <v>0</v>
      </c>
      <c r="T413" s="66" t="str">
        <f t="shared" si="33"/>
        <v>19-8.</v>
      </c>
      <c r="U413" s="51" t="str">
        <f t="shared" si="33"/>
        <v>Field Technician</v>
      </c>
    </row>
    <row r="414" spans="1:21" s="67" customFormat="1" hidden="1" x14ac:dyDescent="0.3">
      <c r="A414" s="62">
        <v>434</v>
      </c>
      <c r="B414" s="36" t="s">
        <v>430</v>
      </c>
      <c r="C414" s="98" t="s">
        <v>460</v>
      </c>
      <c r="D414" s="99"/>
      <c r="E414" s="10" t="s">
        <v>452</v>
      </c>
      <c r="F414" s="68">
        <f>IFERROR(INDEX([1]!Rates[[Column1]:[Column71]],
MATCH('[1]SOW Units'!$B414,[1]!Rates[Pay Item],0),
MATCH(TEXT(#REF!,"0"),[1]!Rates[[#Headers],[Column1]:[Column71]],0)),0)</f>
        <v>0</v>
      </c>
      <c r="G414" s="69">
        <f t="shared" si="30"/>
        <v>0</v>
      </c>
      <c r="H414" s="6">
        <f t="shared" si="31"/>
        <v>0</v>
      </c>
      <c r="I414" s="80"/>
      <c r="J414" s="80"/>
      <c r="K414" s="80"/>
      <c r="L414" s="80"/>
      <c r="M414" s="80"/>
      <c r="N414" s="80"/>
      <c r="O414" s="80"/>
      <c r="P414" s="80"/>
      <c r="Q414" s="80"/>
      <c r="R414" s="80"/>
      <c r="S414" s="54" t="b">
        <f t="shared" si="32"/>
        <v>0</v>
      </c>
      <c r="T414" s="66" t="str">
        <f t="shared" si="33"/>
        <v>19-9.</v>
      </c>
      <c r="U414" s="51" t="str">
        <f t="shared" si="33"/>
        <v>Draftsperson</v>
      </c>
    </row>
    <row r="415" spans="1:21" s="67" customFormat="1" hidden="1" x14ac:dyDescent="0.3">
      <c r="A415" s="62">
        <v>435</v>
      </c>
      <c r="B415" s="36" t="s">
        <v>432</v>
      </c>
      <c r="C415" s="98" t="s">
        <v>985</v>
      </c>
      <c r="D415" s="99"/>
      <c r="E415" s="10" t="s">
        <v>452</v>
      </c>
      <c r="F415" s="68">
        <f>IFERROR(INDEX([1]!Rates[[Column1]:[Column71]],
MATCH('[1]SOW Units'!$B415,[1]!Rates[Pay Item],0),
MATCH(TEXT(#REF!,"0"),[1]!Rates[[#Headers],[Column1]:[Column71]],0)),0)</f>
        <v>0</v>
      </c>
      <c r="G415" s="69">
        <f t="shared" si="30"/>
        <v>0</v>
      </c>
      <c r="H415" s="6">
        <f t="shared" si="31"/>
        <v>0</v>
      </c>
      <c r="I415" s="80"/>
      <c r="J415" s="80"/>
      <c r="K415" s="80"/>
      <c r="L415" s="80"/>
      <c r="M415" s="80"/>
      <c r="N415" s="80"/>
      <c r="O415" s="80"/>
      <c r="P415" s="80"/>
      <c r="Q415" s="80"/>
      <c r="R415" s="80"/>
      <c r="S415" s="54" t="b">
        <f t="shared" si="32"/>
        <v>0</v>
      </c>
      <c r="T415" s="66" t="str">
        <f t="shared" si="33"/>
        <v>19-10.</v>
      </c>
      <c r="U415" s="51" t="str">
        <f t="shared" si="33"/>
        <v>Administrative Staff</v>
      </c>
    </row>
    <row r="416" spans="1:21" s="67" customFormat="1" hidden="1" x14ac:dyDescent="0.3">
      <c r="A416" s="62">
        <v>436</v>
      </c>
      <c r="B416" s="36" t="s">
        <v>434</v>
      </c>
      <c r="C416" s="98" t="s">
        <v>463</v>
      </c>
      <c r="D416" s="99"/>
      <c r="E416" s="10" t="s">
        <v>452</v>
      </c>
      <c r="F416" s="68">
        <f>IFERROR(INDEX([1]!Rates[[Column1]:[Column71]],
MATCH('[1]SOW Units'!$B416,[1]!Rates[Pay Item],0),
MATCH(TEXT(#REF!,"0"),[1]!Rates[[#Headers],[Column1]:[Column71]],0)),0)</f>
        <v>0</v>
      </c>
      <c r="G416" s="69">
        <f t="shared" si="30"/>
        <v>0</v>
      </c>
      <c r="H416" s="6">
        <f t="shared" si="31"/>
        <v>0</v>
      </c>
      <c r="I416" s="80"/>
      <c r="J416" s="80"/>
      <c r="K416" s="80"/>
      <c r="L416" s="80"/>
      <c r="M416" s="80"/>
      <c r="N416" s="80"/>
      <c r="O416" s="80"/>
      <c r="P416" s="80"/>
      <c r="Q416" s="80"/>
      <c r="R416" s="80"/>
      <c r="S416" s="54" t="b">
        <f t="shared" si="32"/>
        <v>0</v>
      </c>
      <c r="T416" s="66" t="str">
        <f t="shared" si="33"/>
        <v>19-11.</v>
      </c>
      <c r="U416" s="51" t="str">
        <f t="shared" si="33"/>
        <v>Laborers and Security Guards</v>
      </c>
    </row>
    <row r="417" spans="1:21" s="67" customFormat="1" x14ac:dyDescent="0.3">
      <c r="A417" s="62">
        <v>437</v>
      </c>
      <c r="B417" s="75" t="s">
        <v>449</v>
      </c>
      <c r="C417" s="96" t="s">
        <v>986</v>
      </c>
      <c r="D417" s="97"/>
      <c r="E417" s="76"/>
      <c r="F417" s="78"/>
      <c r="G417" s="78"/>
      <c r="H417" s="8"/>
      <c r="I417" s="79"/>
      <c r="J417" s="79"/>
      <c r="K417" s="79"/>
      <c r="L417" s="79"/>
      <c r="M417" s="79"/>
      <c r="N417" s="79"/>
      <c r="O417" s="79"/>
      <c r="P417" s="79"/>
      <c r="Q417" s="79"/>
      <c r="R417" s="79"/>
      <c r="S417" s="54" t="b">
        <f t="shared" si="32"/>
        <v>0</v>
      </c>
      <c r="T417" s="66"/>
      <c r="U417" s="51" t="str">
        <f t="shared" si="33"/>
        <v xml:space="preserve">PROFESSIONAL ENGINEERING AND PROFESSIONAL GEOLOGY SERVICES       </v>
      </c>
    </row>
    <row r="418" spans="1:21" s="67" customFormat="1" hidden="1" x14ac:dyDescent="0.3">
      <c r="A418" s="62">
        <v>438</v>
      </c>
      <c r="B418" s="36" t="s">
        <v>451</v>
      </c>
      <c r="C418" s="98" t="s">
        <v>987</v>
      </c>
      <c r="D418" s="99"/>
      <c r="E418" s="10" t="s">
        <v>452</v>
      </c>
      <c r="F418" s="68">
        <f>IFERROR(INDEX([1]!Rates[[Column1]:[Column71]],
MATCH('[1]SOW Units'!$B418,[1]!Rates[Pay Item],0),
MATCH(TEXT(#REF!,"0"),[1]!Rates[[#Headers],[Column1]:[Column71]],0)),0)</f>
        <v>0</v>
      </c>
      <c r="G418" s="69">
        <f t="shared" si="30"/>
        <v>0</v>
      </c>
      <c r="H418" s="6">
        <f t="shared" si="31"/>
        <v>0</v>
      </c>
      <c r="I418" s="80"/>
      <c r="J418" s="80"/>
      <c r="K418" s="80"/>
      <c r="L418" s="80"/>
      <c r="M418" s="80"/>
      <c r="N418" s="80"/>
      <c r="O418" s="80"/>
      <c r="P418" s="80"/>
      <c r="Q418" s="80"/>
      <c r="R418" s="80"/>
      <c r="S418" s="54" t="b">
        <f t="shared" si="32"/>
        <v>0</v>
      </c>
      <c r="T418" s="66" t="str">
        <f t="shared" si="33"/>
        <v>20-1.</v>
      </c>
      <c r="U418" s="51" t="str">
        <f t="shared" si="33"/>
        <v>Professional Engineer</v>
      </c>
    </row>
    <row r="419" spans="1:21" s="67" customFormat="1" hidden="1" x14ac:dyDescent="0.3">
      <c r="A419" s="62">
        <v>439</v>
      </c>
      <c r="B419" s="36" t="s">
        <v>453</v>
      </c>
      <c r="C419" s="98" t="s">
        <v>988</v>
      </c>
      <c r="D419" s="99"/>
      <c r="E419" s="10" t="s">
        <v>452</v>
      </c>
      <c r="F419" s="68">
        <f>IFERROR(INDEX([1]!Rates[[Column1]:[Column71]],
MATCH('[1]SOW Units'!$B419,[1]!Rates[Pay Item],0),
MATCH(TEXT(#REF!,"0"),[1]!Rates[[#Headers],[Column1]:[Column71]],0)),0)</f>
        <v>0</v>
      </c>
      <c r="G419" s="69">
        <f t="shared" si="30"/>
        <v>0</v>
      </c>
      <c r="H419" s="6">
        <f t="shared" si="31"/>
        <v>0</v>
      </c>
      <c r="I419" s="80"/>
      <c r="J419" s="80"/>
      <c r="K419" s="80"/>
      <c r="L419" s="80"/>
      <c r="M419" s="80"/>
      <c r="N419" s="80"/>
      <c r="O419" s="80"/>
      <c r="P419" s="80"/>
      <c r="Q419" s="80"/>
      <c r="R419" s="80"/>
      <c r="S419" s="54" t="b">
        <f t="shared" si="32"/>
        <v>0</v>
      </c>
      <c r="T419" s="66" t="str">
        <f t="shared" si="33"/>
        <v>20-2.</v>
      </c>
      <c r="U419" s="51" t="str">
        <f t="shared" si="33"/>
        <v>Professional Geologist</v>
      </c>
    </row>
    <row r="420" spans="1:21" s="67" customFormat="1" hidden="1" x14ac:dyDescent="0.3">
      <c r="A420" s="62">
        <v>440</v>
      </c>
      <c r="B420" s="36" t="s">
        <v>454</v>
      </c>
      <c r="C420" s="98" t="s">
        <v>989</v>
      </c>
      <c r="D420" s="99"/>
      <c r="E420" s="10" t="s">
        <v>452</v>
      </c>
      <c r="F420" s="68">
        <f>IFERROR(INDEX([1]!Rates[[Column1]:[Column71]],
MATCH('[1]SOW Units'!$B420,[1]!Rates[Pay Item],0),
MATCH(TEXT(#REF!,"0"),[1]!Rates[[#Headers],[Column1]:[Column71]],0)),0)</f>
        <v>0</v>
      </c>
      <c r="G420" s="69">
        <f t="shared" si="30"/>
        <v>0</v>
      </c>
      <c r="H420" s="6">
        <f t="shared" si="31"/>
        <v>0</v>
      </c>
      <c r="I420" s="80"/>
      <c r="J420" s="80"/>
      <c r="K420" s="80"/>
      <c r="L420" s="80"/>
      <c r="M420" s="80"/>
      <c r="N420" s="80"/>
      <c r="O420" s="80"/>
      <c r="P420" s="80"/>
      <c r="Q420" s="80"/>
      <c r="R420" s="80"/>
      <c r="S420" s="54" t="b">
        <f t="shared" si="32"/>
        <v>0</v>
      </c>
      <c r="T420" s="66" t="str">
        <f t="shared" si="33"/>
        <v>20-3.</v>
      </c>
      <c r="U420" s="51" t="str">
        <f t="shared" si="33"/>
        <v>P.G. Field Oversight of Drilling and Boring and Soil-Boring Logging</v>
      </c>
    </row>
    <row r="421" spans="1:21" s="67" customFormat="1" hidden="1" x14ac:dyDescent="0.3">
      <c r="A421" s="62">
        <v>441</v>
      </c>
      <c r="B421" s="36" t="s">
        <v>455</v>
      </c>
      <c r="C421" s="98" t="s">
        <v>990</v>
      </c>
      <c r="D421" s="99"/>
      <c r="E421" s="10" t="s">
        <v>452</v>
      </c>
      <c r="F421" s="68">
        <f>IFERROR(INDEX([1]!Rates[[Column1]:[Column71]],
MATCH('[1]SOW Units'!$B421,[1]!Rates[Pay Item],0),
MATCH(TEXT(#REF!,"0"),[1]!Rates[[#Headers],[Column1]:[Column71]],0)),0)</f>
        <v>0</v>
      </c>
      <c r="G421" s="69">
        <f t="shared" si="30"/>
        <v>0</v>
      </c>
      <c r="H421" s="6">
        <f t="shared" si="31"/>
        <v>0</v>
      </c>
      <c r="I421" s="80"/>
      <c r="J421" s="80"/>
      <c r="K421" s="80"/>
      <c r="L421" s="80"/>
      <c r="M421" s="80"/>
      <c r="N421" s="80"/>
      <c r="O421" s="80"/>
      <c r="P421" s="80"/>
      <c r="Q421" s="80"/>
      <c r="R421" s="80"/>
      <c r="S421" s="54" t="b">
        <f t="shared" si="32"/>
        <v>0</v>
      </c>
      <c r="T421" s="66" t="str">
        <f t="shared" si="33"/>
        <v>20-4.</v>
      </c>
      <c r="U421" s="51" t="str">
        <f t="shared" si="33"/>
        <v>P.G. Field Oversight of Well Installation</v>
      </c>
    </row>
    <row r="422" spans="1:21" s="67" customFormat="1" hidden="1" x14ac:dyDescent="0.3">
      <c r="A422" s="62">
        <v>442</v>
      </c>
      <c r="B422" s="36" t="s">
        <v>456</v>
      </c>
      <c r="C422" s="98" t="s">
        <v>470</v>
      </c>
      <c r="D422" s="99"/>
      <c r="E422" s="10" t="s">
        <v>307</v>
      </c>
      <c r="F422" s="68">
        <f>IFERROR(INDEX([1]!Rates[[Column1]:[Column71]],
MATCH('[1]SOW Units'!$B422,[1]!Rates[Pay Item],0),
MATCH(TEXT(#REF!,"0"),[1]!Rates[[#Headers],[Column1]:[Column71]],0)),0)</f>
        <v>0</v>
      </c>
      <c r="G422" s="69">
        <f t="shared" si="30"/>
        <v>0</v>
      </c>
      <c r="H422" s="6">
        <f t="shared" si="31"/>
        <v>0</v>
      </c>
      <c r="I422" s="80"/>
      <c r="J422" s="80"/>
      <c r="K422" s="80"/>
      <c r="L422" s="80"/>
      <c r="M422" s="80"/>
      <c r="N422" s="80"/>
      <c r="O422" s="80"/>
      <c r="P422" s="80"/>
      <c r="Q422" s="80"/>
      <c r="R422" s="80"/>
      <c r="S422" s="54" t="b">
        <f t="shared" si="32"/>
        <v>0</v>
      </c>
      <c r="T422" s="66" t="str">
        <f t="shared" si="33"/>
        <v>20-5.</v>
      </c>
      <c r="U422" s="51" t="str">
        <f t="shared" si="33"/>
        <v xml:space="preserve">P.E. Project Oversight for Remediation Technology Pilot Testing </v>
      </c>
    </row>
    <row r="423" spans="1:21" s="67" customFormat="1" hidden="1" x14ac:dyDescent="0.3">
      <c r="A423" s="62">
        <v>443</v>
      </c>
      <c r="B423" s="36" t="s">
        <v>991</v>
      </c>
      <c r="C423" s="98" t="s">
        <v>992</v>
      </c>
      <c r="D423" s="99"/>
      <c r="E423" s="10" t="s">
        <v>993</v>
      </c>
      <c r="F423" s="68">
        <f>IFERROR(INDEX([1]!Rates[[Column1]:[Column71]],
MATCH('[1]SOW Units'!$B423,[1]!Rates[Pay Item],0),
MATCH(TEXT(#REF!,"0"),[1]!Rates[[#Headers],[Column1]:[Column71]],0)),0)</f>
        <v>0</v>
      </c>
      <c r="G423" s="69">
        <f t="shared" si="30"/>
        <v>0</v>
      </c>
      <c r="H423" s="6">
        <f t="shared" si="31"/>
        <v>0</v>
      </c>
      <c r="I423" s="80"/>
      <c r="J423" s="80"/>
      <c r="K423" s="80"/>
      <c r="L423" s="80"/>
      <c r="M423" s="80"/>
      <c r="N423" s="80"/>
      <c r="O423" s="80"/>
      <c r="P423" s="80"/>
      <c r="Q423" s="80"/>
      <c r="R423" s="80"/>
      <c r="S423" s="54" t="b">
        <f t="shared" si="32"/>
        <v>0</v>
      </c>
      <c r="T423" s="66" t="str">
        <f t="shared" si="33"/>
        <v>20-6.a.</v>
      </c>
      <c r="U423" s="51" t="str">
        <f t="shared" si="33"/>
        <v>P.E. Project Oversight for Remediation System Integration and Startup - Small System</v>
      </c>
    </row>
    <row r="424" spans="1:21" s="67" customFormat="1" hidden="1" x14ac:dyDescent="0.3">
      <c r="A424" s="62">
        <v>444</v>
      </c>
      <c r="B424" s="36" t="s">
        <v>994</v>
      </c>
      <c r="C424" s="98" t="s">
        <v>995</v>
      </c>
      <c r="D424" s="99"/>
      <c r="E424" s="10" t="s">
        <v>993</v>
      </c>
      <c r="F424" s="68">
        <f>IFERROR(INDEX([1]!Rates[[Column1]:[Column71]],
MATCH('[1]SOW Units'!$B424,[1]!Rates[Pay Item],0),
MATCH(TEXT(#REF!,"0"),[1]!Rates[[#Headers],[Column1]:[Column71]],0)),0)</f>
        <v>0</v>
      </c>
      <c r="G424" s="69">
        <f t="shared" si="30"/>
        <v>0</v>
      </c>
      <c r="H424" s="6">
        <f t="shared" si="31"/>
        <v>0</v>
      </c>
      <c r="I424" s="80"/>
      <c r="J424" s="80"/>
      <c r="K424" s="80"/>
      <c r="L424" s="80"/>
      <c r="M424" s="80"/>
      <c r="N424" s="80"/>
      <c r="O424" s="80"/>
      <c r="P424" s="80"/>
      <c r="Q424" s="80"/>
      <c r="R424" s="80"/>
      <c r="S424" s="54" t="b">
        <f t="shared" si="32"/>
        <v>0</v>
      </c>
      <c r="T424" s="66" t="str">
        <f t="shared" si="33"/>
        <v>20-6.b.</v>
      </c>
      <c r="U424" s="51" t="str">
        <f t="shared" si="33"/>
        <v>P.E. Project Oversight for Remediation System Integration and Startup - Medium System</v>
      </c>
    </row>
    <row r="425" spans="1:21" s="67" customFormat="1" hidden="1" x14ac:dyDescent="0.3">
      <c r="A425" s="62">
        <v>445</v>
      </c>
      <c r="B425" s="36" t="s">
        <v>996</v>
      </c>
      <c r="C425" s="98" t="s">
        <v>997</v>
      </c>
      <c r="D425" s="99"/>
      <c r="E425" s="10" t="s">
        <v>993</v>
      </c>
      <c r="F425" s="68">
        <f>IFERROR(INDEX([1]!Rates[[Column1]:[Column71]],
MATCH('[1]SOW Units'!$B425,[1]!Rates[Pay Item],0),
MATCH(TEXT(#REF!,"0"),[1]!Rates[[#Headers],[Column1]:[Column71]],0)),0)</f>
        <v>0</v>
      </c>
      <c r="G425" s="69">
        <f t="shared" si="30"/>
        <v>0</v>
      </c>
      <c r="H425" s="6">
        <f t="shared" si="31"/>
        <v>0</v>
      </c>
      <c r="I425" s="80"/>
      <c r="J425" s="80"/>
      <c r="K425" s="80"/>
      <c r="L425" s="80"/>
      <c r="M425" s="80"/>
      <c r="N425" s="80"/>
      <c r="O425" s="80"/>
      <c r="P425" s="80"/>
      <c r="Q425" s="80"/>
      <c r="R425" s="80"/>
      <c r="S425" s="54" t="b">
        <f t="shared" si="32"/>
        <v>0</v>
      </c>
      <c r="T425" s="66" t="str">
        <f t="shared" si="33"/>
        <v>20-6.c.</v>
      </c>
      <c r="U425" s="51" t="str">
        <f t="shared" si="33"/>
        <v>P.E. Project Oversight for Remediation System Integration and Startup - Large System</v>
      </c>
    </row>
    <row r="426" spans="1:21" s="67" customFormat="1" hidden="1" x14ac:dyDescent="0.3">
      <c r="A426" s="62">
        <v>446</v>
      </c>
      <c r="B426" s="36" t="s">
        <v>998</v>
      </c>
      <c r="C426" s="98" t="s">
        <v>999</v>
      </c>
      <c r="D426" s="99"/>
      <c r="E426" s="10" t="s">
        <v>993</v>
      </c>
      <c r="F426" s="68">
        <f>IFERROR(INDEX([1]!Rates[[Column1]:[Column71]],
MATCH('[1]SOW Units'!$B426,[1]!Rates[Pay Item],0),
MATCH(TEXT(#REF!,"0"),[1]!Rates[[#Headers],[Column1]:[Column71]],0)),0)</f>
        <v>0</v>
      </c>
      <c r="G426" s="69">
        <f t="shared" si="30"/>
        <v>0</v>
      </c>
      <c r="H426" s="6">
        <f t="shared" si="31"/>
        <v>0</v>
      </c>
      <c r="I426" s="80"/>
      <c r="J426" s="80"/>
      <c r="K426" s="80"/>
      <c r="L426" s="80"/>
      <c r="M426" s="80"/>
      <c r="N426" s="80"/>
      <c r="O426" s="80"/>
      <c r="P426" s="80"/>
      <c r="Q426" s="80"/>
      <c r="R426" s="80"/>
      <c r="S426" s="54" t="b">
        <f t="shared" si="32"/>
        <v>0</v>
      </c>
      <c r="T426" s="66" t="str">
        <f t="shared" si="33"/>
        <v>20-6.d.</v>
      </c>
      <c r="U426" s="51" t="str">
        <f t="shared" si="33"/>
        <v>P.E. Project Oversight for Remediation System Integration and Startup - Extra Large System</v>
      </c>
    </row>
    <row r="427" spans="1:21" s="67" customFormat="1" hidden="1" x14ac:dyDescent="0.3">
      <c r="A427" s="62">
        <v>447</v>
      </c>
      <c r="B427" s="36" t="s">
        <v>1000</v>
      </c>
      <c r="C427" s="98" t="s">
        <v>1001</v>
      </c>
      <c r="D427" s="99"/>
      <c r="E427" s="10" t="s">
        <v>28</v>
      </c>
      <c r="F427" s="68">
        <f>IFERROR(INDEX([1]!Rates[[Column1]:[Column71]],
MATCH('[1]SOW Units'!$B427,[1]!Rates[Pay Item],0),
MATCH(TEXT(#REF!,"0"),[1]!Rates[[#Headers],[Column1]:[Column71]],0)),0)</f>
        <v>0</v>
      </c>
      <c r="G427" s="69">
        <f t="shared" si="30"/>
        <v>0</v>
      </c>
      <c r="H427" s="6">
        <f t="shared" si="31"/>
        <v>0</v>
      </c>
      <c r="I427" s="80"/>
      <c r="J427" s="80"/>
      <c r="K427" s="80"/>
      <c r="L427" s="80"/>
      <c r="M427" s="80"/>
      <c r="N427" s="80"/>
      <c r="O427" s="80"/>
      <c r="P427" s="80"/>
      <c r="Q427" s="80"/>
      <c r="R427" s="80"/>
      <c r="S427" s="54" t="b">
        <f t="shared" si="32"/>
        <v>0</v>
      </c>
      <c r="T427" s="66" t="str">
        <f t="shared" si="33"/>
        <v>20-7.a.</v>
      </c>
      <c r="U427" s="51" t="str">
        <f t="shared" si="33"/>
        <v xml:space="preserve">P.E. Project Oversight for Short Term or Episodic Remediation System Operation </v>
      </c>
    </row>
    <row r="428" spans="1:21" s="67" customFormat="1" hidden="1" x14ac:dyDescent="0.3">
      <c r="A428" s="62">
        <v>448</v>
      </c>
      <c r="B428" s="36" t="s">
        <v>1002</v>
      </c>
      <c r="C428" s="98" t="s">
        <v>473</v>
      </c>
      <c r="D428" s="99"/>
      <c r="E428" s="10" t="s">
        <v>231</v>
      </c>
      <c r="F428" s="68">
        <f>IFERROR(INDEX([1]!Rates[[Column1]:[Column71]],
MATCH('[1]SOW Units'!$B428,[1]!Rates[Pay Item],0),
MATCH(TEXT(#REF!,"0"),[1]!Rates[[#Headers],[Column1]:[Column71]],0)),0)</f>
        <v>0</v>
      </c>
      <c r="G428" s="69">
        <f t="shared" si="30"/>
        <v>0</v>
      </c>
      <c r="H428" s="6">
        <f t="shared" si="31"/>
        <v>0</v>
      </c>
      <c r="I428" s="80"/>
      <c r="J428" s="80"/>
      <c r="K428" s="80"/>
      <c r="L428" s="80"/>
      <c r="M428" s="80"/>
      <c r="N428" s="80"/>
      <c r="O428" s="80"/>
      <c r="P428" s="80"/>
      <c r="Q428" s="80"/>
      <c r="R428" s="80"/>
      <c r="S428" s="54" t="b">
        <f t="shared" si="32"/>
        <v>0</v>
      </c>
      <c r="T428" s="66" t="str">
        <f t="shared" si="33"/>
        <v>20-7.b.</v>
      </c>
      <c r="U428" s="51" t="str">
        <f t="shared" si="33"/>
        <v>P.E. Project Oversight for Short Term or Episodic Remediation System Operation</v>
      </c>
    </row>
    <row r="429" spans="1:21" s="67" customFormat="1" hidden="1" x14ac:dyDescent="0.3">
      <c r="A429" s="62">
        <v>449</v>
      </c>
      <c r="B429" s="36" t="s">
        <v>458</v>
      </c>
      <c r="C429" s="98" t="s">
        <v>475</v>
      </c>
      <c r="D429" s="99"/>
      <c r="E429" s="10" t="s">
        <v>232</v>
      </c>
      <c r="F429" s="68">
        <f>IFERROR(INDEX([1]!Rates[[Column1]:[Column71]],
MATCH('[1]SOW Units'!$B429,[1]!Rates[Pay Item],0),
MATCH(TEXT(#REF!,"0"),[1]!Rates[[#Headers],[Column1]:[Column71]],0)),0)</f>
        <v>0</v>
      </c>
      <c r="G429" s="69">
        <f t="shared" si="30"/>
        <v>0</v>
      </c>
      <c r="H429" s="6">
        <f t="shared" si="31"/>
        <v>0</v>
      </c>
      <c r="I429" s="80"/>
      <c r="J429" s="80"/>
      <c r="K429" s="80"/>
      <c r="L429" s="80"/>
      <c r="M429" s="80"/>
      <c r="N429" s="80"/>
      <c r="O429" s="80"/>
      <c r="P429" s="80"/>
      <c r="Q429" s="80"/>
      <c r="R429" s="80"/>
      <c r="S429" s="54" t="b">
        <f t="shared" si="32"/>
        <v>0</v>
      </c>
      <c r="T429" s="66" t="str">
        <f t="shared" si="33"/>
        <v>20-8.</v>
      </c>
      <c r="U429" s="51" t="str">
        <f t="shared" si="33"/>
        <v>P.E. Project Oversight for Remediation System Operation and Maintenance</v>
      </c>
    </row>
    <row r="430" spans="1:21" s="67" customFormat="1" ht="33" hidden="1" x14ac:dyDescent="0.3">
      <c r="A430" s="62">
        <v>450</v>
      </c>
      <c r="B430" s="36" t="s">
        <v>459</v>
      </c>
      <c r="C430" s="98" t="s">
        <v>477</v>
      </c>
      <c r="D430" s="99"/>
      <c r="E430" s="10" t="s">
        <v>478</v>
      </c>
      <c r="F430" s="68">
        <f>IFERROR(INDEX([1]!Rates[[Column1]:[Column71]],
MATCH('[1]SOW Units'!$B430,[1]!Rates[Pay Item],0),
MATCH(TEXT(#REF!,"0"),[1]!Rates[[#Headers],[Column1]:[Column71]],0)),0)</f>
        <v>0</v>
      </c>
      <c r="G430" s="69">
        <f t="shared" si="30"/>
        <v>0</v>
      </c>
      <c r="H430" s="6">
        <f t="shared" si="31"/>
        <v>0</v>
      </c>
      <c r="I430" s="80"/>
      <c r="J430" s="80"/>
      <c r="K430" s="80"/>
      <c r="L430" s="80"/>
      <c r="M430" s="80"/>
      <c r="N430" s="80"/>
      <c r="O430" s="80"/>
      <c r="P430" s="80"/>
      <c r="Q430" s="80"/>
      <c r="R430" s="80"/>
      <c r="S430" s="54" t="b">
        <f t="shared" si="32"/>
        <v>0</v>
      </c>
      <c r="T430" s="66" t="str">
        <f t="shared" si="33"/>
        <v>20-9.</v>
      </c>
      <c r="U430" s="51" t="str">
        <f t="shared" si="33"/>
        <v>P.E. Review and Certification of Sufficiency of Engineering Controls (other than permanent, impermeable surface or top two feet of clean fill), with Monitoring and Maintenance Recommendations Required for a Conditional NFA</v>
      </c>
    </row>
    <row r="431" spans="1:21" s="67" customFormat="1" ht="49.5" hidden="1" x14ac:dyDescent="0.3">
      <c r="A431" s="62">
        <v>451</v>
      </c>
      <c r="B431" s="36" t="s">
        <v>461</v>
      </c>
      <c r="C431" s="98" t="s">
        <v>1003</v>
      </c>
      <c r="D431" s="99"/>
      <c r="E431" s="10" t="s">
        <v>478</v>
      </c>
      <c r="F431" s="68">
        <f>IFERROR(INDEX([1]!Rates[[Column1]:[Column71]],
MATCH('[1]SOW Units'!$B431,[1]!Rates[Pay Item],0),
MATCH(TEXT(#REF!,"0"),[1]!Rates[[#Headers],[Column1]:[Column71]],0)),0)</f>
        <v>0</v>
      </c>
      <c r="G431" s="69">
        <f t="shared" si="30"/>
        <v>0</v>
      </c>
      <c r="H431" s="6">
        <f t="shared" si="31"/>
        <v>0</v>
      </c>
      <c r="I431" s="80"/>
      <c r="J431" s="80"/>
      <c r="K431" s="80"/>
      <c r="L431" s="80"/>
      <c r="M431" s="80"/>
      <c r="N431" s="80"/>
      <c r="O431" s="80"/>
      <c r="P431" s="80"/>
      <c r="Q431" s="80"/>
      <c r="R431" s="80"/>
      <c r="S431" s="54" t="b">
        <f t="shared" si="32"/>
        <v>0</v>
      </c>
      <c r="T431" s="66" t="str">
        <f t="shared" si="33"/>
        <v>20-10.</v>
      </c>
      <c r="U431" s="51" t="str">
        <f t="shared" si="33"/>
        <v>P.G. or Qualified P.E. Review and Certification of Sufficiency of Engineering Controls Limited to Permanent, Impermeable Surface or Top Two Feet of Clean Fill with Monitoring and Maintenance Recommendations Required for a Conditional NFA</v>
      </c>
    </row>
    <row r="432" spans="1:21" s="67" customFormat="1" ht="49.5" hidden="1" x14ac:dyDescent="0.3">
      <c r="A432" s="62">
        <v>452</v>
      </c>
      <c r="B432" s="36" t="s">
        <v>462</v>
      </c>
      <c r="C432" s="98" t="s">
        <v>481</v>
      </c>
      <c r="D432" s="99"/>
      <c r="E432" s="10" t="s">
        <v>482</v>
      </c>
      <c r="F432" s="68">
        <f>IFERROR(INDEX([1]!Rates[[Column1]:[Column71]],
MATCH('[1]SOW Units'!$B432,[1]!Rates[Pay Item],0),
MATCH(TEXT(#REF!,"0"),[1]!Rates[[#Headers],[Column1]:[Column71]],0)),0)</f>
        <v>0</v>
      </c>
      <c r="G432" s="69">
        <f t="shared" si="30"/>
        <v>0</v>
      </c>
      <c r="H432" s="6">
        <f t="shared" si="31"/>
        <v>0</v>
      </c>
      <c r="I432" s="80"/>
      <c r="J432" s="80"/>
      <c r="K432" s="80"/>
      <c r="L432" s="80"/>
      <c r="M432" s="80"/>
      <c r="N432" s="80"/>
      <c r="O432" s="80"/>
      <c r="P432" s="80"/>
      <c r="Q432" s="80"/>
      <c r="R432" s="80"/>
      <c r="S432" s="54" t="b">
        <f t="shared" si="32"/>
        <v>0</v>
      </c>
      <c r="T432" s="66" t="str">
        <f t="shared" si="33"/>
        <v>20-11.</v>
      </c>
      <c r="U432" s="51" t="str">
        <f t="shared" si="33"/>
        <v>P.E. Design and Certification of Plans and Project Oversight of Installation for Engineering Controls (other than permanent, impermeable surface or top two feet of clean fill) required for a conditional NFA</v>
      </c>
    </row>
    <row r="433" spans="1:21" s="67" customFormat="1" ht="49.5" hidden="1" x14ac:dyDescent="0.3">
      <c r="A433" s="62">
        <v>453</v>
      </c>
      <c r="B433" s="36" t="s">
        <v>1004</v>
      </c>
      <c r="C433" s="98" t="s">
        <v>1005</v>
      </c>
      <c r="D433" s="99"/>
      <c r="E433" s="10" t="s">
        <v>482</v>
      </c>
      <c r="F433" s="68">
        <f>IFERROR(INDEX([1]!Rates[[Column1]:[Column71]],
MATCH('[1]SOW Units'!$B433,[1]!Rates[Pay Item],0),
MATCH(TEXT(#REF!,"0"),[1]!Rates[[#Headers],[Column1]:[Column71]],0)),0)</f>
        <v>0</v>
      </c>
      <c r="G433" s="69">
        <f t="shared" si="30"/>
        <v>0</v>
      </c>
      <c r="H433" s="6">
        <f t="shared" si="31"/>
        <v>0</v>
      </c>
      <c r="I433" s="80"/>
      <c r="J433" s="80"/>
      <c r="K433" s="80"/>
      <c r="L433" s="80"/>
      <c r="M433" s="80"/>
      <c r="N433" s="80"/>
      <c r="O433" s="80"/>
      <c r="P433" s="80"/>
      <c r="Q433" s="80"/>
      <c r="R433" s="80"/>
      <c r="S433" s="54" t="b">
        <f t="shared" si="32"/>
        <v>0</v>
      </c>
      <c r="T433" s="66" t="str">
        <f t="shared" si="33"/>
        <v>20-12.</v>
      </c>
      <c r="U433" s="51" t="str">
        <f t="shared" si="33"/>
        <v>P.G. or Qualified P.E. Review, Evaluation and Certification of Plans and Project Oversight for Installation of Engineering Controls Limited to Permanent, Impermeable Surface or Top Two Feet of Clean Fill Required for a Conditional NFA</v>
      </c>
    </row>
    <row r="434" spans="1:21" s="67" customFormat="1" ht="33" hidden="1" x14ac:dyDescent="0.3">
      <c r="A434" s="62">
        <v>454</v>
      </c>
      <c r="B434" s="36" t="s">
        <v>1006</v>
      </c>
      <c r="C434" s="98" t="s">
        <v>485</v>
      </c>
      <c r="D434" s="99"/>
      <c r="E434" s="10" t="s">
        <v>415</v>
      </c>
      <c r="F434" s="68">
        <f>IFERROR(INDEX([1]!Rates[[Column1]:[Column71]],
MATCH('[1]SOW Units'!$B434,[1]!Rates[Pay Item],0),
MATCH(TEXT(#REF!,"0"),[1]!Rates[[#Headers],[Column1]:[Column71]],0)),0)</f>
        <v>0</v>
      </c>
      <c r="G434" s="69">
        <f t="shared" si="30"/>
        <v>0</v>
      </c>
      <c r="H434" s="6">
        <f t="shared" si="31"/>
        <v>0</v>
      </c>
      <c r="I434" s="80"/>
      <c r="J434" s="80"/>
      <c r="K434" s="80"/>
      <c r="L434" s="80"/>
      <c r="M434" s="80"/>
      <c r="N434" s="80"/>
      <c r="O434" s="80"/>
      <c r="P434" s="80"/>
      <c r="Q434" s="80"/>
      <c r="R434" s="80"/>
      <c r="S434" s="54" t="b">
        <f t="shared" si="32"/>
        <v>0</v>
      </c>
      <c r="T434" s="66" t="str">
        <f t="shared" si="33"/>
        <v>20-13.</v>
      </c>
      <c r="U434" s="51" t="str">
        <f t="shared" si="33"/>
        <v>P.G. or P.E. Review, Evaluation and Certification of a Soil Source Removal Report That Includes a Recommendation for NFA</v>
      </c>
    </row>
    <row r="435" spans="1:21" s="67" customFormat="1" hidden="1" x14ac:dyDescent="0.3">
      <c r="A435" s="62">
        <v>455</v>
      </c>
      <c r="B435" s="36" t="s">
        <v>1007</v>
      </c>
      <c r="C435" s="98" t="s">
        <v>488</v>
      </c>
      <c r="D435" s="99"/>
      <c r="E435" s="10" t="s">
        <v>415</v>
      </c>
      <c r="F435" s="68">
        <f>IFERROR(INDEX([1]!Rates[[Column1]:[Column71]],
MATCH('[1]SOW Units'!$B435,[1]!Rates[Pay Item],0),
MATCH(TEXT(#REF!,"0"),[1]!Rates[[#Headers],[Column1]:[Column71]],0)),0)</f>
        <v>0</v>
      </c>
      <c r="G435" s="69">
        <f t="shared" si="30"/>
        <v>0</v>
      </c>
      <c r="H435" s="6">
        <f t="shared" si="31"/>
        <v>0</v>
      </c>
      <c r="I435" s="80"/>
      <c r="J435" s="80"/>
      <c r="K435" s="80"/>
      <c r="L435" s="80"/>
      <c r="M435" s="80"/>
      <c r="N435" s="80"/>
      <c r="O435" s="80"/>
      <c r="P435" s="80"/>
      <c r="Q435" s="80"/>
      <c r="R435" s="80"/>
      <c r="S435" s="54" t="b">
        <f t="shared" si="32"/>
        <v>0</v>
      </c>
      <c r="T435" s="66" t="str">
        <f t="shared" si="33"/>
        <v>20-14.</v>
      </c>
      <c r="U435" s="51" t="str">
        <f t="shared" si="33"/>
        <v>P.G. or Qualified P.E. Review, Evaluation and Certification of a General Site Assessment Report</v>
      </c>
    </row>
    <row r="436" spans="1:21" s="67" customFormat="1" ht="39.950000000000003" hidden="1" customHeight="1" x14ac:dyDescent="0.3">
      <c r="A436" s="62">
        <v>456</v>
      </c>
      <c r="B436" s="36" t="s">
        <v>1008</v>
      </c>
      <c r="C436" s="98" t="s">
        <v>490</v>
      </c>
      <c r="D436" s="99"/>
      <c r="E436" s="10" t="s">
        <v>415</v>
      </c>
      <c r="F436" s="68">
        <f>IFERROR(INDEX([1]!Rates[[Column1]:[Column71]],
MATCH('[1]SOW Units'!$B436,[1]!Rates[Pay Item],0),
MATCH(TEXT(#REF!,"0"),[1]!Rates[[#Headers],[Column1]:[Column71]],0)),0)</f>
        <v>0</v>
      </c>
      <c r="G436" s="69">
        <f t="shared" si="30"/>
        <v>0</v>
      </c>
      <c r="H436" s="6">
        <f t="shared" si="31"/>
        <v>0</v>
      </c>
      <c r="I436" s="80"/>
      <c r="J436" s="80"/>
      <c r="K436" s="80"/>
      <c r="L436" s="80"/>
      <c r="M436" s="80"/>
      <c r="N436" s="80"/>
      <c r="O436" s="80"/>
      <c r="P436" s="80"/>
      <c r="Q436" s="80"/>
      <c r="R436" s="80"/>
      <c r="S436" s="54" t="b">
        <f t="shared" si="32"/>
        <v>0</v>
      </c>
      <c r="T436" s="66" t="str">
        <f t="shared" si="33"/>
        <v>20-15.</v>
      </c>
      <c r="U436" s="51" t="str">
        <f t="shared" si="33"/>
        <v>P.G. or Qualified P.E. Review, Evaluation and Certification of a Supplemental Site Assessment Report</v>
      </c>
    </row>
    <row r="437" spans="1:21" s="67" customFormat="1" hidden="1" x14ac:dyDescent="0.3">
      <c r="A437" s="62">
        <v>457</v>
      </c>
      <c r="B437" s="36" t="s">
        <v>1009</v>
      </c>
      <c r="C437" s="98" t="s">
        <v>492</v>
      </c>
      <c r="D437" s="99"/>
      <c r="E437" s="10" t="s">
        <v>415</v>
      </c>
      <c r="F437" s="68">
        <f>IFERROR(INDEX([1]!Rates[[Column1]:[Column71]],
MATCH('[1]SOW Units'!$B437,[1]!Rates[Pay Item],0),
MATCH(TEXT(#REF!,"0"),[1]!Rates[[#Headers],[Column1]:[Column71]],0)),0)</f>
        <v>0</v>
      </c>
      <c r="G437" s="69">
        <f t="shared" si="30"/>
        <v>0</v>
      </c>
      <c r="H437" s="6">
        <f t="shared" si="31"/>
        <v>0</v>
      </c>
      <c r="I437" s="80"/>
      <c r="J437" s="80"/>
      <c r="K437" s="80"/>
      <c r="L437" s="80"/>
      <c r="M437" s="80"/>
      <c r="N437" s="80"/>
      <c r="O437" s="80"/>
      <c r="P437" s="80"/>
      <c r="Q437" s="80"/>
      <c r="R437" s="80"/>
      <c r="S437" s="54" t="b">
        <f t="shared" si="32"/>
        <v>0</v>
      </c>
      <c r="T437" s="66" t="str">
        <f t="shared" si="33"/>
        <v>20-16.</v>
      </c>
      <c r="U437" s="51" t="str">
        <f t="shared" si="33"/>
        <v>P.G. or P.E. Review, Evaluation and Certification of a Receptor and Exposure Pathway Report</v>
      </c>
    </row>
    <row r="438" spans="1:21" s="67" customFormat="1" x14ac:dyDescent="0.3">
      <c r="A438" s="62">
        <v>458</v>
      </c>
      <c r="B438" s="36" t="s">
        <v>1010</v>
      </c>
      <c r="C438" s="98" t="s">
        <v>1011</v>
      </c>
      <c r="D438" s="99"/>
      <c r="E438" s="10" t="s">
        <v>425</v>
      </c>
      <c r="F438" s="68">
        <f>IFERROR(INDEX([1]!Rates[[Column1]:[Column71]],
MATCH('[1]SOW Units'!$B438,[1]!Rates[Pay Item],0),
MATCH(TEXT(#REF!,"0"),[1]!Rates[[#Headers],[Column1]:[Column71]],0)),0)</f>
        <v>0</v>
      </c>
      <c r="G438" s="69">
        <f t="shared" si="30"/>
        <v>0</v>
      </c>
      <c r="H438" s="6">
        <f t="shared" si="31"/>
        <v>0</v>
      </c>
      <c r="I438" s="80" t="s">
        <v>1045</v>
      </c>
      <c r="J438" s="80"/>
      <c r="K438" s="80"/>
      <c r="L438" s="80"/>
      <c r="M438" s="80"/>
      <c r="N438" s="80"/>
      <c r="O438" s="80"/>
      <c r="P438" s="80"/>
      <c r="Q438" s="80"/>
      <c r="R438" s="80"/>
      <c r="S438" s="54" t="b">
        <f t="shared" si="32"/>
        <v>0</v>
      </c>
      <c r="T438" s="66" t="str">
        <f t="shared" si="33"/>
        <v>20-17.</v>
      </c>
      <c r="U438" s="51" t="str">
        <f t="shared" si="33"/>
        <v>P.E. Review, Evaluation and Certification of a Level 1 Natural Attenuation Monitoring Plan</v>
      </c>
    </row>
    <row r="439" spans="1:21" s="67" customFormat="1" x14ac:dyDescent="0.3">
      <c r="A439" s="62">
        <v>459</v>
      </c>
      <c r="B439" s="36" t="s">
        <v>1012</v>
      </c>
      <c r="C439" s="98" t="s">
        <v>494</v>
      </c>
      <c r="D439" s="99"/>
      <c r="E439" s="10" t="s">
        <v>425</v>
      </c>
      <c r="F439" s="68">
        <f>IFERROR(INDEX([1]!Rates[[Column1]:[Column71]],
MATCH('[1]SOW Units'!$B439,[1]!Rates[Pay Item],0),
MATCH(TEXT(#REF!,"0"),[1]!Rates[[#Headers],[Column1]:[Column71]],0)),0)</f>
        <v>0</v>
      </c>
      <c r="G439" s="69">
        <f t="shared" si="30"/>
        <v>0</v>
      </c>
      <c r="H439" s="6">
        <f t="shared" si="31"/>
        <v>0</v>
      </c>
      <c r="I439" s="80" t="s">
        <v>1045</v>
      </c>
      <c r="J439" s="80"/>
      <c r="K439" s="80"/>
      <c r="L439" s="80"/>
      <c r="M439" s="80"/>
      <c r="N439" s="80"/>
      <c r="O439" s="80"/>
      <c r="P439" s="80"/>
      <c r="Q439" s="80"/>
      <c r="R439" s="80"/>
      <c r="S439" s="54" t="b">
        <f t="shared" si="32"/>
        <v>0</v>
      </c>
      <c r="T439" s="66" t="str">
        <f t="shared" si="33"/>
        <v>20-18.</v>
      </c>
      <c r="U439" s="51" t="str">
        <f t="shared" si="33"/>
        <v>P.E. Review, Evaluation and Certification of a Level 2 Natural Attenuation Monitoring Plan</v>
      </c>
    </row>
    <row r="440" spans="1:21" s="67" customFormat="1" ht="50.1" customHeight="1" x14ac:dyDescent="0.3">
      <c r="A440" s="62">
        <v>460</v>
      </c>
      <c r="B440" s="36" t="s">
        <v>1013</v>
      </c>
      <c r="C440" s="98" t="s">
        <v>1014</v>
      </c>
      <c r="D440" s="99"/>
      <c r="E440" s="10" t="s">
        <v>415</v>
      </c>
      <c r="F440" s="68">
        <f>IFERROR(INDEX([1]!Rates[[Column1]:[Column71]],
MATCH('[1]SOW Units'!$B440,[1]!Rates[Pay Item],0),
MATCH(TEXT(#REF!,"0"),[1]!Rates[[#Headers],[Column1]:[Column71]],0)),0)</f>
        <v>0</v>
      </c>
      <c r="G440" s="69">
        <f t="shared" si="30"/>
        <v>0</v>
      </c>
      <c r="H440" s="6">
        <f t="shared" si="31"/>
        <v>0</v>
      </c>
      <c r="I440" s="80"/>
      <c r="J440" s="80" t="s">
        <v>1045</v>
      </c>
      <c r="K440" s="80"/>
      <c r="L440" s="80"/>
      <c r="M440" s="80"/>
      <c r="N440" s="80"/>
      <c r="O440" s="80"/>
      <c r="P440" s="80"/>
      <c r="Q440" s="80"/>
      <c r="R440" s="80"/>
      <c r="S440" s="54" t="b">
        <f t="shared" si="32"/>
        <v>0</v>
      </c>
      <c r="T440" s="66" t="str">
        <f t="shared" si="33"/>
        <v>20-19.</v>
      </c>
      <c r="U440" s="51" t="str">
        <f t="shared" si="33"/>
        <v>P.E. or P.G. Review, Evaluation and Certification of a Non-Annual Natural Attenuation or Post RA Monitoring Report That Includes a Recommendation for NFA or a Recommendation to Modify the Approved Monitoring Plan.</v>
      </c>
    </row>
    <row r="441" spans="1:21" s="67" customFormat="1" ht="39.950000000000003" customHeight="1" x14ac:dyDescent="0.3">
      <c r="A441" s="62">
        <v>461</v>
      </c>
      <c r="B441" s="36" t="s">
        <v>1015</v>
      </c>
      <c r="C441" s="98" t="s">
        <v>497</v>
      </c>
      <c r="D441" s="99"/>
      <c r="E441" s="10" t="s">
        <v>415</v>
      </c>
      <c r="F441" s="68">
        <f>IFERROR(INDEX([1]!Rates[[Column1]:[Column71]],
MATCH('[1]SOW Units'!$B441,[1]!Rates[Pay Item],0),
MATCH(TEXT(#REF!,"0"),[1]!Rates[[#Headers],[Column1]:[Column71]],0)),0)</f>
        <v>0</v>
      </c>
      <c r="G441" s="69">
        <f t="shared" si="30"/>
        <v>0</v>
      </c>
      <c r="H441" s="6">
        <f t="shared" si="31"/>
        <v>0</v>
      </c>
      <c r="I441" s="80"/>
      <c r="J441" s="80" t="s">
        <v>1045</v>
      </c>
      <c r="K441" s="80"/>
      <c r="L441" s="80"/>
      <c r="M441" s="80"/>
      <c r="N441" s="80"/>
      <c r="O441" s="80"/>
      <c r="P441" s="80"/>
      <c r="Q441" s="80"/>
      <c r="R441" s="80"/>
      <c r="S441" s="54" t="b">
        <f t="shared" si="32"/>
        <v>0</v>
      </c>
      <c r="T441" s="66" t="str">
        <f t="shared" si="33"/>
        <v>20-20.</v>
      </c>
      <c r="U441" s="51" t="str">
        <f t="shared" si="33"/>
        <v>P.G or P.E. Review, Evaluation and Certification of an Annual Natural Attenuation Monitoring Report</v>
      </c>
    </row>
    <row r="442" spans="1:21" s="67" customFormat="1" ht="39.950000000000003" hidden="1" customHeight="1" x14ac:dyDescent="0.3">
      <c r="A442" s="62">
        <v>462</v>
      </c>
      <c r="B442" s="36" t="s">
        <v>1016</v>
      </c>
      <c r="C442" s="98" t="s">
        <v>499</v>
      </c>
      <c r="D442" s="99"/>
      <c r="E442" s="10" t="s">
        <v>425</v>
      </c>
      <c r="F442" s="68">
        <f>IFERROR(INDEX([1]!Rates[[Column1]:[Column71]],
MATCH('[1]SOW Units'!$B442,[1]!Rates[Pay Item],0),
MATCH(TEXT(#REF!,"0"),[1]!Rates[[#Headers],[Column1]:[Column71]],0)),0)</f>
        <v>0</v>
      </c>
      <c r="G442" s="69">
        <f t="shared" ref="G442:G457" si="34">F442</f>
        <v>0</v>
      </c>
      <c r="H442" s="6">
        <f t="shared" ref="H442:H457" si="35">SUM(I442:R442)</f>
        <v>0</v>
      </c>
      <c r="I442" s="80"/>
      <c r="J442" s="80"/>
      <c r="K442" s="80"/>
      <c r="L442" s="80"/>
      <c r="M442" s="80"/>
      <c r="N442" s="80"/>
      <c r="O442" s="80"/>
      <c r="P442" s="80"/>
      <c r="Q442" s="80"/>
      <c r="R442" s="80"/>
      <c r="S442" s="54" t="b">
        <f t="shared" si="32"/>
        <v>0</v>
      </c>
      <c r="T442" s="66" t="str">
        <f t="shared" si="33"/>
        <v>20-21.</v>
      </c>
      <c r="U442" s="51" t="str">
        <f t="shared" si="33"/>
        <v>P.E. Review, Evaluation and Certification of a Pilot Test Plan</v>
      </c>
    </row>
    <row r="443" spans="1:21" s="67" customFormat="1" ht="39.950000000000003" hidden="1" customHeight="1" x14ac:dyDescent="0.3">
      <c r="A443" s="62">
        <v>463</v>
      </c>
      <c r="B443" s="36" t="s">
        <v>1017</v>
      </c>
      <c r="C443" s="98" t="s">
        <v>501</v>
      </c>
      <c r="D443" s="99"/>
      <c r="E443" s="10" t="s">
        <v>415</v>
      </c>
      <c r="F443" s="68">
        <f>IFERROR(INDEX([1]!Rates[[Column1]:[Column71]],
MATCH('[1]SOW Units'!$B443,[1]!Rates[Pay Item],0),
MATCH(TEXT(#REF!,"0"),[1]!Rates[[#Headers],[Column1]:[Column71]],0)),0)</f>
        <v>0</v>
      </c>
      <c r="G443" s="69">
        <f t="shared" si="34"/>
        <v>0</v>
      </c>
      <c r="H443" s="6">
        <f t="shared" si="35"/>
        <v>0</v>
      </c>
      <c r="I443" s="80"/>
      <c r="J443" s="80"/>
      <c r="K443" s="80"/>
      <c r="L443" s="80"/>
      <c r="M443" s="80"/>
      <c r="N443" s="80"/>
      <c r="O443" s="80"/>
      <c r="P443" s="80"/>
      <c r="Q443" s="80"/>
      <c r="R443" s="80"/>
      <c r="S443" s="54" t="b">
        <f t="shared" si="32"/>
        <v>0</v>
      </c>
      <c r="T443" s="66" t="str">
        <f t="shared" si="33"/>
        <v>20-22.</v>
      </c>
      <c r="U443" s="51" t="str">
        <f t="shared" si="33"/>
        <v>P.E. Review, Evaluation and Certification of a Pilot Test Report</v>
      </c>
    </row>
    <row r="444" spans="1:21" s="67" customFormat="1" ht="39.950000000000003" hidden="1" customHeight="1" x14ac:dyDescent="0.3">
      <c r="A444" s="62">
        <v>464</v>
      </c>
      <c r="B444" s="36" t="s">
        <v>1018</v>
      </c>
      <c r="C444" s="98" t="s">
        <v>503</v>
      </c>
      <c r="D444" s="99"/>
      <c r="E444" s="10" t="s">
        <v>425</v>
      </c>
      <c r="F444" s="68">
        <f>IFERROR(INDEX([1]!Rates[[Column1]:[Column71]],
MATCH('[1]SOW Units'!$B444,[1]!Rates[Pay Item],0),
MATCH(TEXT(#REF!,"0"),[1]!Rates[[#Headers],[Column1]:[Column71]],0)),0)</f>
        <v>0</v>
      </c>
      <c r="G444" s="69">
        <f t="shared" si="34"/>
        <v>0</v>
      </c>
      <c r="H444" s="6">
        <f t="shared" si="35"/>
        <v>0</v>
      </c>
      <c r="I444" s="80"/>
      <c r="J444" s="80"/>
      <c r="K444" s="80"/>
      <c r="L444" s="80"/>
      <c r="M444" s="80"/>
      <c r="N444" s="80"/>
      <c r="O444" s="80"/>
      <c r="P444" s="80"/>
      <c r="Q444" s="80"/>
      <c r="R444" s="80"/>
      <c r="S444" s="54" t="b">
        <f t="shared" si="32"/>
        <v>0</v>
      </c>
      <c r="T444" s="66" t="str">
        <f t="shared" si="33"/>
        <v>20-23.</v>
      </c>
      <c r="U444" s="51" t="str">
        <f t="shared" si="33"/>
        <v>P.E. Review, Evaluation and Certification of a Level 1 Remedial Action Plan</v>
      </c>
    </row>
    <row r="445" spans="1:21" s="67" customFormat="1" ht="39.950000000000003" hidden="1" customHeight="1" x14ac:dyDescent="0.3">
      <c r="A445" s="62">
        <v>466</v>
      </c>
      <c r="B445" s="36" t="s">
        <v>1019</v>
      </c>
      <c r="C445" s="98" t="s">
        <v>505</v>
      </c>
      <c r="D445" s="99"/>
      <c r="E445" s="10" t="s">
        <v>425</v>
      </c>
      <c r="F445" s="68">
        <f>IFERROR(INDEX([1]!Rates[[Column1]:[Column71]],
MATCH('[1]SOW Units'!$B445,[1]!Rates[Pay Item],0),
MATCH(TEXT(#REF!,"0"),[1]!Rates[[#Headers],[Column1]:[Column71]],0)),0)</f>
        <v>0</v>
      </c>
      <c r="G445" s="69">
        <f t="shared" si="34"/>
        <v>0</v>
      </c>
      <c r="H445" s="6">
        <f t="shared" si="35"/>
        <v>0</v>
      </c>
      <c r="I445" s="80"/>
      <c r="J445" s="80"/>
      <c r="K445" s="80"/>
      <c r="L445" s="80"/>
      <c r="M445" s="80"/>
      <c r="N445" s="80"/>
      <c r="O445" s="80"/>
      <c r="P445" s="80"/>
      <c r="Q445" s="80"/>
      <c r="R445" s="80"/>
      <c r="S445" s="54" t="b">
        <f t="shared" si="32"/>
        <v>0</v>
      </c>
      <c r="T445" s="66" t="str">
        <f t="shared" si="33"/>
        <v>20-24.</v>
      </c>
      <c r="U445" s="51" t="str">
        <f t="shared" si="33"/>
        <v>P.E. Review, Evaluation and Certification of a Level 2 Remedial Action Plan</v>
      </c>
    </row>
    <row r="446" spans="1:21" s="67" customFormat="1" ht="39.950000000000003" hidden="1" customHeight="1" x14ac:dyDescent="0.3">
      <c r="A446" s="62">
        <v>467</v>
      </c>
      <c r="B446" s="36" t="s">
        <v>1020</v>
      </c>
      <c r="C446" s="98" t="s">
        <v>507</v>
      </c>
      <c r="D446" s="99"/>
      <c r="E446" s="10" t="s">
        <v>425</v>
      </c>
      <c r="F446" s="68">
        <f>IFERROR(INDEX([1]!Rates[[Column1]:[Column71]],
MATCH('[1]SOW Units'!$B446,[1]!Rates[Pay Item],0),
MATCH(TEXT(#REF!,"0"),[1]!Rates[[#Headers],[Column1]:[Column71]],0)),0)</f>
        <v>0</v>
      </c>
      <c r="G446" s="69">
        <f t="shared" si="34"/>
        <v>0</v>
      </c>
      <c r="H446" s="6">
        <f t="shared" si="35"/>
        <v>0</v>
      </c>
      <c r="I446" s="80"/>
      <c r="J446" s="80"/>
      <c r="K446" s="80"/>
      <c r="L446" s="80"/>
      <c r="M446" s="80"/>
      <c r="N446" s="80"/>
      <c r="O446" s="80"/>
      <c r="P446" s="80"/>
      <c r="Q446" s="80"/>
      <c r="R446" s="80"/>
      <c r="S446" s="54" t="b">
        <f t="shared" si="32"/>
        <v>0</v>
      </c>
      <c r="T446" s="66" t="str">
        <f t="shared" si="33"/>
        <v>20-25.</v>
      </c>
      <c r="U446" s="51" t="str">
        <f t="shared" si="33"/>
        <v>P.E. Review, Evaluation and Certification of a Level 1 Limited Scope Remedial Action Plan or RAP Modification Plan</v>
      </c>
    </row>
    <row r="447" spans="1:21" s="67" customFormat="1" ht="39.950000000000003" hidden="1" customHeight="1" x14ac:dyDescent="0.3">
      <c r="A447" s="62">
        <v>468</v>
      </c>
      <c r="B447" s="36" t="s">
        <v>1021</v>
      </c>
      <c r="C447" s="98" t="s">
        <v>509</v>
      </c>
      <c r="D447" s="99"/>
      <c r="E447" s="10" t="s">
        <v>425</v>
      </c>
      <c r="F447" s="68">
        <f>IFERROR(INDEX([1]!Rates[[Column1]:[Column71]],
MATCH('[1]SOW Units'!$B447,[1]!Rates[Pay Item],0),
MATCH(TEXT(#REF!,"0"),[1]!Rates[[#Headers],[Column1]:[Column71]],0)),0)</f>
        <v>0</v>
      </c>
      <c r="G447" s="69">
        <f t="shared" si="34"/>
        <v>0</v>
      </c>
      <c r="H447" s="6">
        <f t="shared" si="35"/>
        <v>0</v>
      </c>
      <c r="I447" s="80"/>
      <c r="J447" s="80"/>
      <c r="K447" s="80"/>
      <c r="L447" s="80"/>
      <c r="M447" s="80"/>
      <c r="N447" s="80"/>
      <c r="O447" s="80"/>
      <c r="P447" s="80"/>
      <c r="Q447" s="80"/>
      <c r="R447" s="80"/>
      <c r="S447" s="54" t="b">
        <f t="shared" si="32"/>
        <v>0</v>
      </c>
      <c r="T447" s="66" t="str">
        <f t="shared" si="33"/>
        <v>20-26.</v>
      </c>
      <c r="U447" s="51" t="str">
        <f t="shared" si="33"/>
        <v>P.E. Review, Evaluation and Certification of a Level 2 Limited Scope Remedial Action Plan or RAP Modification Plan</v>
      </c>
    </row>
    <row r="448" spans="1:21" s="67" customFormat="1" ht="39.950000000000003" hidden="1" customHeight="1" x14ac:dyDescent="0.3">
      <c r="A448" s="62">
        <v>469</v>
      </c>
      <c r="B448" s="36" t="s">
        <v>1022</v>
      </c>
      <c r="C448" s="98" t="s">
        <v>511</v>
      </c>
      <c r="D448" s="99"/>
      <c r="E448" s="10" t="s">
        <v>425</v>
      </c>
      <c r="F448" s="68">
        <f>IFERROR(INDEX([1]!Rates[[Column1]:[Column71]],
MATCH('[1]SOW Units'!$B448,[1]!Rates[Pay Item],0),
MATCH(TEXT(#REF!,"0"),[1]!Rates[[#Headers],[Column1]:[Column71]],0)),0)</f>
        <v>0</v>
      </c>
      <c r="G448" s="69">
        <f t="shared" si="34"/>
        <v>0</v>
      </c>
      <c r="H448" s="6">
        <f t="shared" si="35"/>
        <v>0</v>
      </c>
      <c r="I448" s="80"/>
      <c r="J448" s="80"/>
      <c r="K448" s="80"/>
      <c r="L448" s="80"/>
      <c r="M448" s="80"/>
      <c r="N448" s="80"/>
      <c r="O448" s="80"/>
      <c r="P448" s="80"/>
      <c r="Q448" s="80"/>
      <c r="R448" s="80"/>
      <c r="S448" s="54" t="b">
        <f t="shared" si="32"/>
        <v>0</v>
      </c>
      <c r="T448" s="66" t="str">
        <f t="shared" si="33"/>
        <v>20-27.</v>
      </c>
      <c r="U448" s="51" t="str">
        <f t="shared" si="33"/>
        <v>P.E. Review, Evaluation and Certification of a Level 3 Limited Scope Remedial Action Plan or RAP Modification Plan</v>
      </c>
    </row>
    <row r="449" spans="1:21" s="67" customFormat="1" ht="39.950000000000003" hidden="1" customHeight="1" x14ac:dyDescent="0.3">
      <c r="A449" s="62">
        <v>470</v>
      </c>
      <c r="B449" s="36" t="s">
        <v>1023</v>
      </c>
      <c r="C449" s="98" t="s">
        <v>513</v>
      </c>
      <c r="D449" s="99"/>
      <c r="E449" s="10" t="s">
        <v>425</v>
      </c>
      <c r="F449" s="68">
        <f>IFERROR(INDEX([1]!Rates[[Column1]:[Column71]],
MATCH('[1]SOW Units'!$B449,[1]!Rates[Pay Item],0),
MATCH(TEXT(#REF!,"0"),[1]!Rates[[#Headers],[Column1]:[Column71]],0)),0)</f>
        <v>0</v>
      </c>
      <c r="G449" s="69">
        <f t="shared" si="34"/>
        <v>0</v>
      </c>
      <c r="H449" s="6">
        <f t="shared" si="35"/>
        <v>0</v>
      </c>
      <c r="I449" s="80"/>
      <c r="J449" s="80"/>
      <c r="K449" s="80"/>
      <c r="L449" s="80"/>
      <c r="M449" s="80"/>
      <c r="N449" s="80"/>
      <c r="O449" s="80"/>
      <c r="P449" s="80"/>
      <c r="Q449" s="80"/>
      <c r="R449" s="80"/>
      <c r="S449" s="54" t="b">
        <f t="shared" si="32"/>
        <v>0</v>
      </c>
      <c r="T449" s="66" t="str">
        <f t="shared" si="33"/>
        <v>20-28.</v>
      </c>
      <c r="U449" s="51" t="str">
        <f t="shared" si="33"/>
        <v>P.E. Review, Evaluation and Certification of a Level 4 Limited Scope Remedial Action Plan or RAP Modification Plan</v>
      </c>
    </row>
    <row r="450" spans="1:21" s="67" customFormat="1" ht="39.950000000000003" hidden="1" customHeight="1" x14ac:dyDescent="0.3">
      <c r="A450" s="62">
        <v>471</v>
      </c>
      <c r="B450" s="36" t="s">
        <v>1024</v>
      </c>
      <c r="C450" s="98" t="s">
        <v>515</v>
      </c>
      <c r="D450" s="99"/>
      <c r="E450" s="10" t="s">
        <v>516</v>
      </c>
      <c r="F450" s="68">
        <f>IFERROR(INDEX([1]!Rates[[Column1]:[Column71]],
MATCH('[1]SOW Units'!$B450,[1]!Rates[Pay Item],0),
MATCH(TEXT(#REF!,"0"),[1]!Rates[[#Headers],[Column1]:[Column71]],0)),0)</f>
        <v>0</v>
      </c>
      <c r="G450" s="69">
        <f t="shared" si="34"/>
        <v>0</v>
      </c>
      <c r="H450" s="6">
        <f t="shared" si="35"/>
        <v>0</v>
      </c>
      <c r="I450" s="80"/>
      <c r="J450" s="80"/>
      <c r="K450" s="80"/>
      <c r="L450" s="80"/>
      <c r="M450" s="80"/>
      <c r="N450" s="80"/>
      <c r="O450" s="80"/>
      <c r="P450" s="80"/>
      <c r="Q450" s="80"/>
      <c r="R450" s="80"/>
      <c r="S450" s="54" t="b">
        <f t="shared" si="32"/>
        <v>0</v>
      </c>
      <c r="T450" s="66" t="str">
        <f t="shared" si="33"/>
        <v>20-29.</v>
      </c>
      <c r="U450" s="51" t="str">
        <f t="shared" si="33"/>
        <v>P.E. Review, Evaluation and Certification of As-Built Drawings (P.E. sealed red lined modifications)</v>
      </c>
    </row>
    <row r="451" spans="1:21" s="67" customFormat="1" ht="33" hidden="1" x14ac:dyDescent="0.3">
      <c r="A451" s="62">
        <v>472</v>
      </c>
      <c r="B451" s="36" t="s">
        <v>1025</v>
      </c>
      <c r="C451" s="98" t="s">
        <v>518</v>
      </c>
      <c r="D451" s="99"/>
      <c r="E451" s="10" t="s">
        <v>415</v>
      </c>
      <c r="F451" s="68">
        <f>IFERROR(INDEX([1]!Rates[[Column1]:[Column71]],
MATCH('[1]SOW Units'!$B451,[1]!Rates[Pay Item],0),
MATCH(TEXT(#REF!,"0"),[1]!Rates[[#Headers],[Column1]:[Column71]],0)),0)</f>
        <v>0</v>
      </c>
      <c r="G451" s="69">
        <f t="shared" si="34"/>
        <v>0</v>
      </c>
      <c r="H451" s="6">
        <f t="shared" si="35"/>
        <v>0</v>
      </c>
      <c r="I451" s="80"/>
      <c r="J451" s="80"/>
      <c r="K451" s="80"/>
      <c r="L451" s="80"/>
      <c r="M451" s="80"/>
      <c r="N451" s="80"/>
      <c r="O451" s="80"/>
      <c r="P451" s="80"/>
      <c r="Q451" s="80"/>
      <c r="R451" s="80"/>
      <c r="S451" s="54" t="b">
        <f t="shared" si="32"/>
        <v>0</v>
      </c>
      <c r="T451" s="66" t="str">
        <f t="shared" si="33"/>
        <v>20-30.</v>
      </c>
      <c r="U451" s="51" t="str">
        <f t="shared" si="33"/>
        <v>P.E. Review, Evaluation and Certification of a Remedial Action Startup Report That Includes a Recommendation for System Modification or Significant Change in the Course of Action</v>
      </c>
    </row>
    <row r="452" spans="1:21" s="67" customFormat="1" ht="33" hidden="1" x14ac:dyDescent="0.3">
      <c r="A452" s="62">
        <v>473</v>
      </c>
      <c r="B452" s="36" t="s">
        <v>1026</v>
      </c>
      <c r="C452" s="98" t="s">
        <v>519</v>
      </c>
      <c r="D452" s="99"/>
      <c r="E452" s="10" t="s">
        <v>415</v>
      </c>
      <c r="F452" s="68">
        <f>IFERROR(INDEX([1]!Rates[[Column1]:[Column71]],
MATCH('[1]SOW Units'!$B452,[1]!Rates[Pay Item],0),
MATCH(TEXT(#REF!,"0"),[1]!Rates[[#Headers],[Column1]:[Column71]],0)),0)</f>
        <v>0</v>
      </c>
      <c r="G452" s="69">
        <f t="shared" si="34"/>
        <v>0</v>
      </c>
      <c r="H452" s="6">
        <f t="shared" si="35"/>
        <v>0</v>
      </c>
      <c r="I452" s="80"/>
      <c r="J452" s="80"/>
      <c r="K452" s="80"/>
      <c r="L452" s="80"/>
      <c r="M452" s="80"/>
      <c r="N452" s="80"/>
      <c r="O452" s="80"/>
      <c r="P452" s="80"/>
      <c r="Q452" s="80"/>
      <c r="R452" s="80"/>
      <c r="S452" s="54" t="b">
        <f t="shared" si="32"/>
        <v>0</v>
      </c>
      <c r="T452" s="66" t="str">
        <f t="shared" si="33"/>
        <v>20-31.</v>
      </c>
      <c r="U452" s="51" t="str">
        <f t="shared" si="33"/>
        <v>P.E. Review, Evaluation and Certification of a Non-Annual Operation and Maintenance Report That Includes Significant Proposed Changes to the Approved RAP</v>
      </c>
    </row>
    <row r="453" spans="1:21" s="67" customFormat="1" hidden="1" x14ac:dyDescent="0.3">
      <c r="A453" s="62">
        <v>474</v>
      </c>
      <c r="B453" s="36" t="s">
        <v>1027</v>
      </c>
      <c r="C453" s="98" t="s">
        <v>520</v>
      </c>
      <c r="D453" s="99"/>
      <c r="E453" s="10" t="s">
        <v>415</v>
      </c>
      <c r="F453" s="68">
        <f>IFERROR(INDEX([1]!Rates[[Column1]:[Column71]],
MATCH('[1]SOW Units'!$B453,[1]!Rates[Pay Item],0),
MATCH(TEXT(#REF!,"0"),[1]!Rates[[#Headers],[Column1]:[Column71]],0)),0)</f>
        <v>0</v>
      </c>
      <c r="G453" s="69">
        <f t="shared" si="34"/>
        <v>0</v>
      </c>
      <c r="H453" s="6">
        <f t="shared" si="35"/>
        <v>0</v>
      </c>
      <c r="I453" s="80"/>
      <c r="J453" s="80"/>
      <c r="K453" s="80"/>
      <c r="L453" s="80"/>
      <c r="M453" s="80"/>
      <c r="N453" s="80"/>
      <c r="O453" s="80"/>
      <c r="P453" s="80"/>
      <c r="Q453" s="80"/>
      <c r="R453" s="80"/>
      <c r="S453" s="54" t="b">
        <f t="shared" si="32"/>
        <v>0</v>
      </c>
      <c r="T453" s="66" t="str">
        <f t="shared" si="33"/>
        <v>20-32.</v>
      </c>
      <c r="U453" s="51" t="str">
        <f t="shared" si="33"/>
        <v>P.E. Review, Evaluation and Certification of an Annual Operation and Maintenance Report</v>
      </c>
    </row>
    <row r="454" spans="1:21" s="67" customFormat="1" hidden="1" x14ac:dyDescent="0.3">
      <c r="A454" s="62">
        <v>475</v>
      </c>
      <c r="B454" s="36" t="s">
        <v>1028</v>
      </c>
      <c r="C454" s="98" t="s">
        <v>521</v>
      </c>
      <c r="D454" s="99"/>
      <c r="E454" s="10" t="s">
        <v>415</v>
      </c>
      <c r="F454" s="68">
        <f>IFERROR(INDEX([1]!Rates[[Column1]:[Column71]],
MATCH('[1]SOW Units'!$B454,[1]!Rates[Pay Item],0),
MATCH(TEXT(#REF!,"0"),[1]!Rates[[#Headers],[Column1]:[Column71]],0)),0)</f>
        <v>0</v>
      </c>
      <c r="G454" s="69">
        <f t="shared" si="34"/>
        <v>0</v>
      </c>
      <c r="H454" s="6">
        <f t="shared" si="35"/>
        <v>0</v>
      </c>
      <c r="I454" s="80"/>
      <c r="J454" s="80"/>
      <c r="K454" s="80"/>
      <c r="L454" s="80"/>
      <c r="M454" s="80"/>
      <c r="N454" s="80"/>
      <c r="O454" s="80"/>
      <c r="P454" s="80"/>
      <c r="Q454" s="80"/>
      <c r="R454" s="80"/>
      <c r="S454" s="54" t="b">
        <f t="shared" si="32"/>
        <v>0</v>
      </c>
      <c r="T454" s="66" t="str">
        <f t="shared" si="33"/>
        <v>20-33.</v>
      </c>
      <c r="U454" s="51" t="str">
        <f t="shared" si="33"/>
        <v>P.G or P.E. Review, Evaluation and Certification of a Remedial Action General Report</v>
      </c>
    </row>
    <row r="455" spans="1:21" s="67" customFormat="1" ht="33" hidden="1" x14ac:dyDescent="0.3">
      <c r="A455" s="62">
        <v>476</v>
      </c>
      <c r="B455" s="36" t="s">
        <v>1029</v>
      </c>
      <c r="C455" s="98" t="s">
        <v>1030</v>
      </c>
      <c r="D455" s="99"/>
      <c r="E455" s="10" t="s">
        <v>415</v>
      </c>
      <c r="F455" s="68">
        <f>IFERROR(INDEX([1]!Rates[[Column1]:[Column71]],
MATCH('[1]SOW Units'!$B455,[1]!Rates[Pay Item],0),
MATCH(TEXT(#REF!,"0"),[1]!Rates[[#Headers],[Column1]:[Column71]],0)),0)</f>
        <v>0</v>
      </c>
      <c r="G455" s="69">
        <f t="shared" si="34"/>
        <v>0</v>
      </c>
      <c r="H455" s="6">
        <f t="shared" si="35"/>
        <v>0</v>
      </c>
      <c r="I455" s="80"/>
      <c r="J455" s="80"/>
      <c r="K455" s="80"/>
      <c r="L455" s="80"/>
      <c r="M455" s="80"/>
      <c r="N455" s="80"/>
      <c r="O455" s="80"/>
      <c r="P455" s="80"/>
      <c r="Q455" s="80"/>
      <c r="R455" s="80"/>
      <c r="S455" s="54" t="b">
        <f t="shared" si="32"/>
        <v>0</v>
      </c>
      <c r="T455" s="66" t="str">
        <f t="shared" si="33"/>
        <v>20-34.</v>
      </c>
      <c r="U455" s="51" t="str">
        <f t="shared" si="33"/>
        <v>P.G or P.E. Review, Evaluation and Certification of an Interim Assessment or Remedial Action Report That Includes a Recommendation for System Modification or Significant Change in the Course of Action</v>
      </c>
    </row>
    <row r="456" spans="1:21" s="67" customFormat="1" ht="33" hidden="1" x14ac:dyDescent="0.3">
      <c r="A456" s="62">
        <v>477</v>
      </c>
      <c r="B456" s="36" t="s">
        <v>1031</v>
      </c>
      <c r="C456" s="98" t="s">
        <v>641</v>
      </c>
      <c r="D456" s="99"/>
      <c r="E456" s="10" t="s">
        <v>516</v>
      </c>
      <c r="F456" s="68">
        <f>IFERROR(INDEX([1]!Rates[[Column1]:[Column71]],
MATCH('[1]SOW Units'!$B456,[1]!Rates[Pay Item],0),
MATCH(TEXT(#REF!,"0"),[1]!Rates[[#Headers],[Column1]:[Column71]],0)),0)</f>
        <v>0</v>
      </c>
      <c r="G456" s="69">
        <f t="shared" si="34"/>
        <v>0</v>
      </c>
      <c r="H456" s="6">
        <f t="shared" si="35"/>
        <v>0</v>
      </c>
      <c r="I456" s="80"/>
      <c r="J456" s="80"/>
      <c r="K456" s="80"/>
      <c r="L456" s="80"/>
      <c r="M456" s="80"/>
      <c r="N456" s="80"/>
      <c r="O456" s="80"/>
      <c r="P456" s="80"/>
      <c r="Q456" s="80"/>
      <c r="R456" s="80"/>
      <c r="S456" s="54" t="b">
        <f t="shared" si="32"/>
        <v>0</v>
      </c>
      <c r="T456" s="66" t="str">
        <f t="shared" si="33"/>
        <v>20-35.</v>
      </c>
      <c r="U456" s="51" t="str">
        <f t="shared" si="33"/>
        <v>P.E. Review, Evaluation, and Certification of Construction Drawings</v>
      </c>
    </row>
    <row r="457" spans="1:21" s="67" customFormat="1" x14ac:dyDescent="0.3">
      <c r="A457" s="62">
        <v>478</v>
      </c>
      <c r="B457" s="36" t="s">
        <v>1032</v>
      </c>
      <c r="C457" s="98" t="s">
        <v>642</v>
      </c>
      <c r="D457" s="99"/>
      <c r="E457" s="10" t="s">
        <v>415</v>
      </c>
      <c r="F457" s="68">
        <f>IFERROR(INDEX([1]!Rates[[Column1]:[Column71]],
MATCH('[1]SOW Units'!$B457,[1]!Rates[Pay Item],0),
MATCH(TEXT(#REF!,"0"),[1]!Rates[[#Headers],[Column1]:[Column71]],0)),0)</f>
        <v>0</v>
      </c>
      <c r="G457" s="69">
        <f t="shared" si="34"/>
        <v>0</v>
      </c>
      <c r="H457" s="6">
        <f t="shared" si="35"/>
        <v>0</v>
      </c>
      <c r="I457" s="80"/>
      <c r="J457" s="80" t="s">
        <v>1045</v>
      </c>
      <c r="K457" s="80"/>
      <c r="L457" s="80"/>
      <c r="M457" s="80"/>
      <c r="N457" s="80"/>
      <c r="O457" s="80"/>
      <c r="P457" s="80"/>
      <c r="Q457" s="80"/>
      <c r="R457" s="80"/>
      <c r="S457" s="54" t="b">
        <f t="shared" ref="S457:S490" si="36">IF(H457&gt;0,TRUE,FALSE)</f>
        <v>0</v>
      </c>
      <c r="T457" s="66" t="str">
        <f t="shared" si="33"/>
        <v>20-36.</v>
      </c>
      <c r="U457" s="51" t="str">
        <f t="shared" si="33"/>
        <v>P.E. Review, Evaluation, and Certification of Annual PARM Report</v>
      </c>
    </row>
    <row r="458" spans="1:21" x14ac:dyDescent="0.3">
      <c r="A458" s="62">
        <v>479</v>
      </c>
      <c r="B458" s="83" t="s">
        <v>464</v>
      </c>
      <c r="C458" s="96" t="s">
        <v>1033</v>
      </c>
      <c r="D458" s="97"/>
      <c r="E458" s="84" t="s">
        <v>1034</v>
      </c>
      <c r="F458" s="85"/>
      <c r="G458" s="86"/>
      <c r="H458" s="87"/>
      <c r="I458" s="88"/>
      <c r="J458" s="88"/>
      <c r="K458" s="88"/>
      <c r="L458" s="88"/>
      <c r="M458" s="88"/>
      <c r="N458" s="88"/>
      <c r="O458" s="88"/>
      <c r="P458" s="88"/>
      <c r="Q458" s="88"/>
      <c r="R458" s="88"/>
      <c r="S458" s="54" t="b">
        <f t="shared" si="36"/>
        <v>0</v>
      </c>
      <c r="T458" s="66"/>
      <c r="U458" s="51" t="str">
        <f t="shared" ref="U458:U491" si="37">C458</f>
        <v>MISCELLANEOUS ITEMS</v>
      </c>
    </row>
    <row r="459" spans="1:21" x14ac:dyDescent="0.3">
      <c r="A459" s="62">
        <v>480</v>
      </c>
      <c r="B459" s="82" t="s">
        <v>465</v>
      </c>
      <c r="C459" s="94"/>
      <c r="D459" s="95"/>
      <c r="E459" s="37" t="s">
        <v>14</v>
      </c>
      <c r="F459" s="68">
        <v>1</v>
      </c>
      <c r="G459" s="68">
        <f>F459</f>
        <v>1</v>
      </c>
      <c r="H459" s="9">
        <f t="shared" ref="H459:H478" si="38">SUM(I459:R459)</f>
        <v>0</v>
      </c>
      <c r="I459" s="70"/>
      <c r="J459" s="70"/>
      <c r="K459" s="70"/>
      <c r="L459" s="70"/>
      <c r="M459" s="70"/>
      <c r="N459" s="70"/>
      <c r="O459" s="70"/>
      <c r="P459" s="70"/>
      <c r="Q459" s="70"/>
      <c r="R459" s="70"/>
      <c r="S459" s="54" t="b">
        <f t="shared" si="36"/>
        <v>0</v>
      </c>
      <c r="T459" s="66" t="str">
        <f t="shared" ref="T459:T490" si="39">B459</f>
        <v>21-1.</v>
      </c>
      <c r="U459" s="51">
        <f t="shared" si="37"/>
        <v>0</v>
      </c>
    </row>
    <row r="460" spans="1:21" x14ac:dyDescent="0.3">
      <c r="A460" s="62">
        <v>481</v>
      </c>
      <c r="B460" s="82" t="s">
        <v>466</v>
      </c>
      <c r="C460" s="94"/>
      <c r="D460" s="95"/>
      <c r="E460" s="37" t="s">
        <v>14</v>
      </c>
      <c r="F460" s="68">
        <v>1</v>
      </c>
      <c r="G460" s="68">
        <f t="shared" ref="G460:G488" si="40">F460</f>
        <v>1</v>
      </c>
      <c r="H460" s="9">
        <f t="shared" si="38"/>
        <v>0</v>
      </c>
      <c r="I460" s="70"/>
      <c r="J460" s="70"/>
      <c r="K460" s="70"/>
      <c r="L460" s="70"/>
      <c r="M460" s="70"/>
      <c r="N460" s="70"/>
      <c r="O460" s="70"/>
      <c r="P460" s="70"/>
      <c r="Q460" s="70"/>
      <c r="R460" s="70"/>
      <c r="S460" s="54" t="b">
        <f t="shared" si="36"/>
        <v>0</v>
      </c>
      <c r="T460" s="66" t="str">
        <f t="shared" si="39"/>
        <v>21-2.</v>
      </c>
      <c r="U460" s="51">
        <f t="shared" si="37"/>
        <v>0</v>
      </c>
    </row>
    <row r="461" spans="1:21" x14ac:dyDescent="0.3">
      <c r="A461" s="62">
        <v>482</v>
      </c>
      <c r="B461" s="82" t="s">
        <v>467</v>
      </c>
      <c r="C461" s="94"/>
      <c r="D461" s="95"/>
      <c r="E461" s="37" t="s">
        <v>14</v>
      </c>
      <c r="F461" s="68">
        <v>1</v>
      </c>
      <c r="G461" s="68">
        <f t="shared" si="40"/>
        <v>1</v>
      </c>
      <c r="H461" s="9">
        <f t="shared" si="38"/>
        <v>0</v>
      </c>
      <c r="I461" s="70"/>
      <c r="J461" s="70"/>
      <c r="K461" s="70"/>
      <c r="L461" s="70"/>
      <c r="M461" s="70"/>
      <c r="N461" s="70"/>
      <c r="O461" s="70"/>
      <c r="P461" s="70"/>
      <c r="Q461" s="70"/>
      <c r="R461" s="70"/>
      <c r="S461" s="54" t="b">
        <f t="shared" si="36"/>
        <v>0</v>
      </c>
      <c r="T461" s="66" t="str">
        <f t="shared" si="39"/>
        <v>21-3.</v>
      </c>
      <c r="U461" s="51">
        <f t="shared" si="37"/>
        <v>0</v>
      </c>
    </row>
    <row r="462" spans="1:21" x14ac:dyDescent="0.3">
      <c r="A462" s="62">
        <v>483</v>
      </c>
      <c r="B462" s="82" t="s">
        <v>468</v>
      </c>
      <c r="C462" s="94"/>
      <c r="D462" s="95"/>
      <c r="E462" s="37" t="s">
        <v>14</v>
      </c>
      <c r="F462" s="68">
        <v>1</v>
      </c>
      <c r="G462" s="68">
        <f t="shared" si="40"/>
        <v>1</v>
      </c>
      <c r="H462" s="9">
        <f t="shared" si="38"/>
        <v>0</v>
      </c>
      <c r="I462" s="70"/>
      <c r="J462" s="70"/>
      <c r="K462" s="70"/>
      <c r="L462" s="70"/>
      <c r="M462" s="70"/>
      <c r="N462" s="70"/>
      <c r="O462" s="70"/>
      <c r="P462" s="70"/>
      <c r="Q462" s="70"/>
      <c r="R462" s="70"/>
      <c r="S462" s="54" t="b">
        <f t="shared" si="36"/>
        <v>0</v>
      </c>
      <c r="T462" s="66" t="str">
        <f t="shared" si="39"/>
        <v>21-4.</v>
      </c>
      <c r="U462" s="51">
        <f t="shared" si="37"/>
        <v>0</v>
      </c>
    </row>
    <row r="463" spans="1:21" x14ac:dyDescent="0.3">
      <c r="A463" s="62">
        <v>484</v>
      </c>
      <c r="B463" s="82" t="s">
        <v>469</v>
      </c>
      <c r="C463" s="94"/>
      <c r="D463" s="95"/>
      <c r="E463" s="37" t="s">
        <v>14</v>
      </c>
      <c r="F463" s="68">
        <v>1</v>
      </c>
      <c r="G463" s="68">
        <f t="shared" si="40"/>
        <v>1</v>
      </c>
      <c r="H463" s="9">
        <f t="shared" si="38"/>
        <v>0</v>
      </c>
      <c r="I463" s="70"/>
      <c r="J463" s="70"/>
      <c r="K463" s="70"/>
      <c r="L463" s="70"/>
      <c r="M463" s="70"/>
      <c r="N463" s="70"/>
      <c r="O463" s="70"/>
      <c r="P463" s="70"/>
      <c r="Q463" s="70"/>
      <c r="R463" s="70"/>
      <c r="S463" s="54" t="b">
        <f t="shared" si="36"/>
        <v>0</v>
      </c>
      <c r="T463" s="66" t="str">
        <f t="shared" si="39"/>
        <v>21-5.</v>
      </c>
      <c r="U463" s="51">
        <f t="shared" si="37"/>
        <v>0</v>
      </c>
    </row>
    <row r="464" spans="1:21" x14ac:dyDescent="0.3">
      <c r="A464" s="62">
        <v>485</v>
      </c>
      <c r="B464" s="82" t="s">
        <v>471</v>
      </c>
      <c r="C464" s="94"/>
      <c r="D464" s="95"/>
      <c r="E464" s="37" t="s">
        <v>14</v>
      </c>
      <c r="F464" s="68">
        <v>1</v>
      </c>
      <c r="G464" s="68">
        <f t="shared" si="40"/>
        <v>1</v>
      </c>
      <c r="H464" s="9">
        <f t="shared" si="38"/>
        <v>0</v>
      </c>
      <c r="I464" s="70"/>
      <c r="J464" s="70"/>
      <c r="K464" s="70"/>
      <c r="L464" s="70"/>
      <c r="M464" s="70"/>
      <c r="N464" s="70"/>
      <c r="O464" s="70"/>
      <c r="P464" s="70"/>
      <c r="Q464" s="70"/>
      <c r="R464" s="70"/>
      <c r="S464" s="54" t="b">
        <f t="shared" si="36"/>
        <v>0</v>
      </c>
      <c r="T464" s="66" t="str">
        <f t="shared" si="39"/>
        <v>21-6.</v>
      </c>
      <c r="U464" s="51">
        <f t="shared" si="37"/>
        <v>0</v>
      </c>
    </row>
    <row r="465" spans="1:21" x14ac:dyDescent="0.3">
      <c r="A465" s="62">
        <v>486</v>
      </c>
      <c r="B465" s="82" t="s">
        <v>472</v>
      </c>
      <c r="C465" s="94"/>
      <c r="D465" s="95"/>
      <c r="E465" s="37" t="s">
        <v>14</v>
      </c>
      <c r="F465" s="68">
        <v>1</v>
      </c>
      <c r="G465" s="68">
        <f t="shared" si="40"/>
        <v>1</v>
      </c>
      <c r="H465" s="9">
        <f t="shared" si="38"/>
        <v>0</v>
      </c>
      <c r="I465" s="70"/>
      <c r="J465" s="70"/>
      <c r="K465" s="70"/>
      <c r="L465" s="70"/>
      <c r="M465" s="70"/>
      <c r="N465" s="70"/>
      <c r="O465" s="70"/>
      <c r="P465" s="70"/>
      <c r="Q465" s="70"/>
      <c r="R465" s="70"/>
      <c r="S465" s="54" t="b">
        <f t="shared" si="36"/>
        <v>0</v>
      </c>
      <c r="T465" s="66" t="str">
        <f t="shared" si="39"/>
        <v>21-7.</v>
      </c>
      <c r="U465" s="51">
        <f t="shared" si="37"/>
        <v>0</v>
      </c>
    </row>
    <row r="466" spans="1:21" x14ac:dyDescent="0.3">
      <c r="A466" s="62">
        <v>487</v>
      </c>
      <c r="B466" s="82" t="s">
        <v>474</v>
      </c>
      <c r="C466" s="94"/>
      <c r="D466" s="95"/>
      <c r="E466" s="37" t="s">
        <v>14</v>
      </c>
      <c r="F466" s="68">
        <v>1</v>
      </c>
      <c r="G466" s="68">
        <f t="shared" si="40"/>
        <v>1</v>
      </c>
      <c r="H466" s="9">
        <f t="shared" si="38"/>
        <v>0</v>
      </c>
      <c r="I466" s="70"/>
      <c r="J466" s="70"/>
      <c r="K466" s="70"/>
      <c r="L466" s="70"/>
      <c r="M466" s="70"/>
      <c r="N466" s="70"/>
      <c r="O466" s="70"/>
      <c r="P466" s="70"/>
      <c r="Q466" s="70"/>
      <c r="R466" s="70"/>
      <c r="S466" s="54" t="b">
        <f t="shared" si="36"/>
        <v>0</v>
      </c>
      <c r="T466" s="66" t="str">
        <f t="shared" si="39"/>
        <v>21-8.</v>
      </c>
      <c r="U466" s="51">
        <f t="shared" si="37"/>
        <v>0</v>
      </c>
    </row>
    <row r="467" spans="1:21" x14ac:dyDescent="0.3">
      <c r="A467" s="62">
        <v>488</v>
      </c>
      <c r="B467" s="82" t="s">
        <v>476</v>
      </c>
      <c r="C467" s="94"/>
      <c r="D467" s="95"/>
      <c r="E467" s="37" t="s">
        <v>14</v>
      </c>
      <c r="F467" s="68">
        <v>1</v>
      </c>
      <c r="G467" s="68">
        <f t="shared" si="40"/>
        <v>1</v>
      </c>
      <c r="H467" s="9">
        <f t="shared" si="38"/>
        <v>0</v>
      </c>
      <c r="I467" s="70"/>
      <c r="J467" s="70"/>
      <c r="K467" s="70"/>
      <c r="L467" s="70"/>
      <c r="M467" s="70"/>
      <c r="N467" s="70"/>
      <c r="O467" s="70"/>
      <c r="P467" s="70"/>
      <c r="Q467" s="70"/>
      <c r="R467" s="70"/>
      <c r="S467" s="54" t="b">
        <f t="shared" si="36"/>
        <v>0</v>
      </c>
      <c r="T467" s="66" t="str">
        <f t="shared" si="39"/>
        <v>21-9.</v>
      </c>
      <c r="U467" s="51">
        <f t="shared" si="37"/>
        <v>0</v>
      </c>
    </row>
    <row r="468" spans="1:21" x14ac:dyDescent="0.3">
      <c r="A468" s="62">
        <v>489</v>
      </c>
      <c r="B468" s="82" t="s">
        <v>479</v>
      </c>
      <c r="C468" s="94"/>
      <c r="D468" s="95"/>
      <c r="E468" s="37" t="s">
        <v>14</v>
      </c>
      <c r="F468" s="68">
        <v>1</v>
      </c>
      <c r="G468" s="68">
        <f t="shared" si="40"/>
        <v>1</v>
      </c>
      <c r="H468" s="9">
        <f t="shared" si="38"/>
        <v>0</v>
      </c>
      <c r="I468" s="70"/>
      <c r="J468" s="70"/>
      <c r="K468" s="70"/>
      <c r="L468" s="70"/>
      <c r="M468" s="70"/>
      <c r="N468" s="70"/>
      <c r="O468" s="70"/>
      <c r="P468" s="70"/>
      <c r="Q468" s="70"/>
      <c r="R468" s="70"/>
      <c r="S468" s="54" t="b">
        <f t="shared" si="36"/>
        <v>0</v>
      </c>
      <c r="T468" s="66" t="str">
        <f t="shared" si="39"/>
        <v>21-10.</v>
      </c>
      <c r="U468" s="51">
        <f t="shared" si="37"/>
        <v>0</v>
      </c>
    </row>
    <row r="469" spans="1:21" x14ac:dyDescent="0.3">
      <c r="A469" s="62">
        <v>450</v>
      </c>
      <c r="B469" s="82" t="s">
        <v>480</v>
      </c>
      <c r="C469" s="94"/>
      <c r="D469" s="95"/>
      <c r="E469" s="37" t="s">
        <v>14</v>
      </c>
      <c r="F469" s="68">
        <v>1</v>
      </c>
      <c r="G469" s="68">
        <f t="shared" si="40"/>
        <v>1</v>
      </c>
      <c r="H469" s="9">
        <f t="shared" si="38"/>
        <v>0</v>
      </c>
      <c r="I469" s="70"/>
      <c r="J469" s="70"/>
      <c r="K469" s="70"/>
      <c r="L469" s="70"/>
      <c r="M469" s="70"/>
      <c r="N469" s="70"/>
      <c r="O469" s="70"/>
      <c r="P469" s="70"/>
      <c r="Q469" s="70"/>
      <c r="R469" s="70"/>
      <c r="S469" s="54" t="b">
        <f t="shared" si="36"/>
        <v>0</v>
      </c>
      <c r="T469" s="66" t="str">
        <f t="shared" si="39"/>
        <v>21-11.</v>
      </c>
      <c r="U469" s="51">
        <f t="shared" si="37"/>
        <v>0</v>
      </c>
    </row>
    <row r="470" spans="1:21" x14ac:dyDescent="0.3">
      <c r="A470" s="62">
        <v>451</v>
      </c>
      <c r="B470" s="82" t="s">
        <v>483</v>
      </c>
      <c r="C470" s="94"/>
      <c r="D470" s="95"/>
      <c r="E470" s="37" t="s">
        <v>14</v>
      </c>
      <c r="F470" s="68">
        <v>1</v>
      </c>
      <c r="G470" s="68">
        <f t="shared" si="40"/>
        <v>1</v>
      </c>
      <c r="H470" s="9">
        <f t="shared" si="38"/>
        <v>0</v>
      </c>
      <c r="I470" s="70"/>
      <c r="J470" s="70"/>
      <c r="K470" s="70"/>
      <c r="L470" s="70"/>
      <c r="M470" s="70"/>
      <c r="N470" s="70"/>
      <c r="O470" s="70"/>
      <c r="P470" s="70"/>
      <c r="Q470" s="70"/>
      <c r="R470" s="70"/>
      <c r="S470" s="54" t="b">
        <f t="shared" si="36"/>
        <v>0</v>
      </c>
      <c r="T470" s="66" t="str">
        <f t="shared" si="39"/>
        <v>21-12.</v>
      </c>
      <c r="U470" s="51">
        <f t="shared" si="37"/>
        <v>0</v>
      </c>
    </row>
    <row r="471" spans="1:21" x14ac:dyDescent="0.3">
      <c r="A471" s="62">
        <v>452</v>
      </c>
      <c r="B471" s="82" t="s">
        <v>484</v>
      </c>
      <c r="C471" s="94"/>
      <c r="D471" s="95"/>
      <c r="E471" s="37" t="s">
        <v>14</v>
      </c>
      <c r="F471" s="68">
        <v>1</v>
      </c>
      <c r="G471" s="68">
        <f t="shared" si="40"/>
        <v>1</v>
      </c>
      <c r="H471" s="9">
        <f t="shared" si="38"/>
        <v>0</v>
      </c>
      <c r="I471" s="70"/>
      <c r="J471" s="70"/>
      <c r="K471" s="70"/>
      <c r="L471" s="70"/>
      <c r="M471" s="70"/>
      <c r="N471" s="70"/>
      <c r="O471" s="70"/>
      <c r="P471" s="70"/>
      <c r="Q471" s="70"/>
      <c r="R471" s="70"/>
      <c r="S471" s="54" t="b">
        <f t="shared" si="36"/>
        <v>0</v>
      </c>
      <c r="T471" s="66" t="str">
        <f t="shared" si="39"/>
        <v>21-13.</v>
      </c>
      <c r="U471" s="51">
        <f t="shared" si="37"/>
        <v>0</v>
      </c>
    </row>
    <row r="472" spans="1:21" x14ac:dyDescent="0.3">
      <c r="A472" s="62">
        <v>453</v>
      </c>
      <c r="B472" s="82" t="s">
        <v>486</v>
      </c>
      <c r="C472" s="94"/>
      <c r="D472" s="95"/>
      <c r="E472" s="37" t="s">
        <v>14</v>
      </c>
      <c r="F472" s="68">
        <v>1</v>
      </c>
      <c r="G472" s="68">
        <f t="shared" si="40"/>
        <v>1</v>
      </c>
      <c r="H472" s="9">
        <f t="shared" si="38"/>
        <v>0</v>
      </c>
      <c r="I472" s="70"/>
      <c r="J472" s="70"/>
      <c r="K472" s="70"/>
      <c r="L472" s="70"/>
      <c r="M472" s="70"/>
      <c r="N472" s="70"/>
      <c r="O472" s="70"/>
      <c r="P472" s="70"/>
      <c r="Q472" s="70"/>
      <c r="R472" s="70"/>
      <c r="S472" s="54" t="b">
        <f t="shared" si="36"/>
        <v>0</v>
      </c>
      <c r="T472" s="66" t="str">
        <f t="shared" si="39"/>
        <v>21-14.</v>
      </c>
      <c r="U472" s="51">
        <f t="shared" si="37"/>
        <v>0</v>
      </c>
    </row>
    <row r="473" spans="1:21" x14ac:dyDescent="0.3">
      <c r="A473" s="62">
        <v>454</v>
      </c>
      <c r="B473" s="82" t="s">
        <v>487</v>
      </c>
      <c r="C473" s="94"/>
      <c r="D473" s="95"/>
      <c r="E473" s="37" t="s">
        <v>14</v>
      </c>
      <c r="F473" s="68">
        <v>1</v>
      </c>
      <c r="G473" s="68">
        <f t="shared" si="40"/>
        <v>1</v>
      </c>
      <c r="H473" s="9">
        <f>SUM(I473:R473)</f>
        <v>0</v>
      </c>
      <c r="I473" s="70"/>
      <c r="J473" s="70"/>
      <c r="K473" s="70"/>
      <c r="L473" s="70"/>
      <c r="M473" s="70"/>
      <c r="N473" s="70"/>
      <c r="O473" s="70"/>
      <c r="P473" s="70"/>
      <c r="Q473" s="70"/>
      <c r="R473" s="70"/>
      <c r="S473" s="54" t="b">
        <f t="shared" si="36"/>
        <v>0</v>
      </c>
      <c r="T473" s="66" t="str">
        <f t="shared" si="39"/>
        <v>21-15.</v>
      </c>
      <c r="U473" s="51">
        <f t="shared" si="37"/>
        <v>0</v>
      </c>
    </row>
    <row r="474" spans="1:21" x14ac:dyDescent="0.3">
      <c r="A474" s="62">
        <v>455</v>
      </c>
      <c r="B474" s="82" t="s">
        <v>489</v>
      </c>
      <c r="C474" s="94"/>
      <c r="D474" s="95"/>
      <c r="E474" s="37" t="s">
        <v>14</v>
      </c>
      <c r="F474" s="68">
        <v>1</v>
      </c>
      <c r="G474" s="68">
        <f t="shared" si="40"/>
        <v>1</v>
      </c>
      <c r="H474" s="9">
        <f t="shared" si="38"/>
        <v>0</v>
      </c>
      <c r="I474" s="70"/>
      <c r="J474" s="70"/>
      <c r="K474" s="70"/>
      <c r="L474" s="70"/>
      <c r="M474" s="70"/>
      <c r="N474" s="70"/>
      <c r="O474" s="70"/>
      <c r="P474" s="70"/>
      <c r="Q474" s="70"/>
      <c r="R474" s="70"/>
      <c r="S474" s="54" t="b">
        <f t="shared" si="36"/>
        <v>0</v>
      </c>
      <c r="T474" s="66" t="str">
        <f t="shared" si="39"/>
        <v>21-16.</v>
      </c>
      <c r="U474" s="51">
        <f t="shared" si="37"/>
        <v>0</v>
      </c>
    </row>
    <row r="475" spans="1:21" x14ac:dyDescent="0.3">
      <c r="A475" s="62">
        <v>456</v>
      </c>
      <c r="B475" s="82" t="s">
        <v>491</v>
      </c>
      <c r="C475" s="94"/>
      <c r="D475" s="95"/>
      <c r="E475" s="37" t="s">
        <v>14</v>
      </c>
      <c r="F475" s="68">
        <v>1</v>
      </c>
      <c r="G475" s="68">
        <f t="shared" si="40"/>
        <v>1</v>
      </c>
      <c r="H475" s="9">
        <f t="shared" si="38"/>
        <v>0</v>
      </c>
      <c r="I475" s="70"/>
      <c r="J475" s="70"/>
      <c r="K475" s="70"/>
      <c r="L475" s="70"/>
      <c r="M475" s="70"/>
      <c r="N475" s="70"/>
      <c r="O475" s="70"/>
      <c r="P475" s="70"/>
      <c r="Q475" s="70"/>
      <c r="R475" s="70"/>
      <c r="S475" s="54" t="b">
        <f t="shared" si="36"/>
        <v>0</v>
      </c>
      <c r="T475" s="66" t="str">
        <f t="shared" si="39"/>
        <v>21-17.</v>
      </c>
      <c r="U475" s="51">
        <f t="shared" si="37"/>
        <v>0</v>
      </c>
    </row>
    <row r="476" spans="1:21" x14ac:dyDescent="0.3">
      <c r="A476" s="62">
        <v>457</v>
      </c>
      <c r="B476" s="82" t="s">
        <v>493</v>
      </c>
      <c r="C476" s="94"/>
      <c r="D476" s="95"/>
      <c r="E476" s="37" t="s">
        <v>14</v>
      </c>
      <c r="F476" s="68">
        <v>1</v>
      </c>
      <c r="G476" s="68">
        <f t="shared" si="40"/>
        <v>1</v>
      </c>
      <c r="H476" s="9">
        <f t="shared" si="38"/>
        <v>0</v>
      </c>
      <c r="I476" s="70"/>
      <c r="J476" s="70"/>
      <c r="K476" s="70"/>
      <c r="L476" s="70"/>
      <c r="M476" s="70"/>
      <c r="N476" s="70"/>
      <c r="O476" s="70"/>
      <c r="P476" s="70"/>
      <c r="Q476" s="70"/>
      <c r="R476" s="70"/>
      <c r="S476" s="54" t="b">
        <f t="shared" si="36"/>
        <v>0</v>
      </c>
      <c r="T476" s="66" t="str">
        <f t="shared" si="39"/>
        <v>21-18.</v>
      </c>
      <c r="U476" s="51">
        <f t="shared" si="37"/>
        <v>0</v>
      </c>
    </row>
    <row r="477" spans="1:21" x14ac:dyDescent="0.3">
      <c r="A477" s="62">
        <v>458</v>
      </c>
      <c r="B477" s="82" t="s">
        <v>495</v>
      </c>
      <c r="C477" s="94"/>
      <c r="D477" s="95"/>
      <c r="E477" s="37" t="s">
        <v>14</v>
      </c>
      <c r="F477" s="68">
        <v>1</v>
      </c>
      <c r="G477" s="68">
        <f t="shared" si="40"/>
        <v>1</v>
      </c>
      <c r="H477" s="9">
        <f t="shared" si="38"/>
        <v>0</v>
      </c>
      <c r="I477" s="70"/>
      <c r="J477" s="70"/>
      <c r="K477" s="70"/>
      <c r="L477" s="70"/>
      <c r="M477" s="70"/>
      <c r="N477" s="70"/>
      <c r="O477" s="70"/>
      <c r="P477" s="70"/>
      <c r="Q477" s="70"/>
      <c r="R477" s="70"/>
      <c r="S477" s="54" t="b">
        <f t="shared" si="36"/>
        <v>0</v>
      </c>
      <c r="T477" s="66" t="str">
        <f t="shared" si="39"/>
        <v>21-19.</v>
      </c>
      <c r="U477" s="51">
        <f t="shared" si="37"/>
        <v>0</v>
      </c>
    </row>
    <row r="478" spans="1:21" x14ac:dyDescent="0.3">
      <c r="A478" s="62">
        <v>459</v>
      </c>
      <c r="B478" s="82" t="s">
        <v>496</v>
      </c>
      <c r="C478" s="94"/>
      <c r="D478" s="95"/>
      <c r="E478" s="37" t="s">
        <v>14</v>
      </c>
      <c r="F478" s="68">
        <v>1</v>
      </c>
      <c r="G478" s="68">
        <f t="shared" si="40"/>
        <v>1</v>
      </c>
      <c r="H478" s="9">
        <f t="shared" si="38"/>
        <v>0</v>
      </c>
      <c r="I478" s="70"/>
      <c r="J478" s="70"/>
      <c r="K478" s="70"/>
      <c r="L478" s="70"/>
      <c r="M478" s="70"/>
      <c r="N478" s="70"/>
      <c r="O478" s="70"/>
      <c r="P478" s="70"/>
      <c r="Q478" s="70"/>
      <c r="R478" s="70"/>
      <c r="S478" s="54" t="b">
        <f t="shared" si="36"/>
        <v>0</v>
      </c>
      <c r="T478" s="66" t="str">
        <f t="shared" si="39"/>
        <v>21-20.</v>
      </c>
      <c r="U478" s="51">
        <f t="shared" si="37"/>
        <v>0</v>
      </c>
    </row>
    <row r="479" spans="1:21" x14ac:dyDescent="0.3">
      <c r="A479" s="62">
        <v>460</v>
      </c>
      <c r="B479" s="82" t="s">
        <v>498</v>
      </c>
      <c r="C479" s="94"/>
      <c r="D479" s="95"/>
      <c r="E479" s="37" t="s">
        <v>14</v>
      </c>
      <c r="F479" s="68">
        <v>1</v>
      </c>
      <c r="G479" s="68">
        <f t="shared" si="40"/>
        <v>1</v>
      </c>
      <c r="H479" s="9">
        <f t="shared" ref="H479:H488" si="41">SUM(I479:R479)</f>
        <v>0</v>
      </c>
      <c r="I479" s="70"/>
      <c r="J479" s="70"/>
      <c r="K479" s="70"/>
      <c r="L479" s="70"/>
      <c r="M479" s="70"/>
      <c r="N479" s="70"/>
      <c r="O479" s="70"/>
      <c r="P479" s="70"/>
      <c r="Q479" s="70"/>
      <c r="R479" s="70"/>
      <c r="S479" s="54" t="b">
        <f t="shared" si="36"/>
        <v>0</v>
      </c>
      <c r="T479" s="66" t="str">
        <f t="shared" si="39"/>
        <v>21-21.</v>
      </c>
      <c r="U479" s="51">
        <f t="shared" si="37"/>
        <v>0</v>
      </c>
    </row>
    <row r="480" spans="1:21" x14ac:dyDescent="0.3">
      <c r="A480" s="62">
        <v>461</v>
      </c>
      <c r="B480" s="82" t="s">
        <v>500</v>
      </c>
      <c r="C480" s="94"/>
      <c r="D480" s="95"/>
      <c r="E480" s="37" t="s">
        <v>14</v>
      </c>
      <c r="F480" s="68">
        <v>1</v>
      </c>
      <c r="G480" s="68">
        <f t="shared" si="40"/>
        <v>1</v>
      </c>
      <c r="H480" s="9">
        <f t="shared" si="41"/>
        <v>0</v>
      </c>
      <c r="I480" s="70"/>
      <c r="J480" s="70"/>
      <c r="K480" s="70"/>
      <c r="L480" s="70"/>
      <c r="M480" s="70"/>
      <c r="N480" s="70"/>
      <c r="O480" s="70"/>
      <c r="P480" s="70"/>
      <c r="Q480" s="70"/>
      <c r="R480" s="70"/>
      <c r="S480" s="54" t="b">
        <f t="shared" si="36"/>
        <v>0</v>
      </c>
      <c r="T480" s="66" t="str">
        <f t="shared" si="39"/>
        <v>21-22.</v>
      </c>
      <c r="U480" s="51">
        <f t="shared" si="37"/>
        <v>0</v>
      </c>
    </row>
    <row r="481" spans="1:21" x14ac:dyDescent="0.3">
      <c r="A481" s="62">
        <v>462</v>
      </c>
      <c r="B481" s="82" t="s">
        <v>502</v>
      </c>
      <c r="C481" s="94"/>
      <c r="D481" s="95"/>
      <c r="E481" s="37" t="s">
        <v>14</v>
      </c>
      <c r="F481" s="68">
        <v>1</v>
      </c>
      <c r="G481" s="68">
        <f t="shared" si="40"/>
        <v>1</v>
      </c>
      <c r="H481" s="9">
        <f t="shared" si="41"/>
        <v>0</v>
      </c>
      <c r="I481" s="70"/>
      <c r="J481" s="70"/>
      <c r="K481" s="70"/>
      <c r="L481" s="70"/>
      <c r="M481" s="70"/>
      <c r="N481" s="70"/>
      <c r="O481" s="70"/>
      <c r="P481" s="70"/>
      <c r="Q481" s="70"/>
      <c r="R481" s="70"/>
      <c r="S481" s="54" t="b">
        <f t="shared" si="36"/>
        <v>0</v>
      </c>
      <c r="T481" s="66" t="str">
        <f t="shared" si="39"/>
        <v>21-23.</v>
      </c>
      <c r="U481" s="51">
        <f t="shared" si="37"/>
        <v>0</v>
      </c>
    </row>
    <row r="482" spans="1:21" x14ac:dyDescent="0.3">
      <c r="A482" s="62">
        <v>463</v>
      </c>
      <c r="B482" s="82" t="s">
        <v>504</v>
      </c>
      <c r="C482" s="94"/>
      <c r="D482" s="95"/>
      <c r="E482" s="37" t="s">
        <v>14</v>
      </c>
      <c r="F482" s="68">
        <v>1</v>
      </c>
      <c r="G482" s="68">
        <f t="shared" si="40"/>
        <v>1</v>
      </c>
      <c r="H482" s="9">
        <f t="shared" si="41"/>
        <v>0</v>
      </c>
      <c r="I482" s="70"/>
      <c r="J482" s="70"/>
      <c r="K482" s="70"/>
      <c r="L482" s="70"/>
      <c r="M482" s="70"/>
      <c r="N482" s="70"/>
      <c r="O482" s="70"/>
      <c r="P482" s="70"/>
      <c r="Q482" s="70"/>
      <c r="R482" s="70"/>
      <c r="S482" s="54" t="b">
        <f t="shared" si="36"/>
        <v>0</v>
      </c>
      <c r="T482" s="66" t="str">
        <f t="shared" si="39"/>
        <v>21-24.</v>
      </c>
      <c r="U482" s="51">
        <f t="shared" si="37"/>
        <v>0</v>
      </c>
    </row>
    <row r="483" spans="1:21" x14ac:dyDescent="0.3">
      <c r="A483" s="62">
        <v>464</v>
      </c>
      <c r="B483" s="82" t="s">
        <v>506</v>
      </c>
      <c r="C483" s="94"/>
      <c r="D483" s="95"/>
      <c r="E483" s="37" t="s">
        <v>14</v>
      </c>
      <c r="F483" s="68">
        <v>1</v>
      </c>
      <c r="G483" s="68">
        <f t="shared" si="40"/>
        <v>1</v>
      </c>
      <c r="H483" s="9">
        <f t="shared" si="41"/>
        <v>0</v>
      </c>
      <c r="I483" s="70"/>
      <c r="J483" s="70"/>
      <c r="K483" s="70"/>
      <c r="L483" s="70"/>
      <c r="M483" s="70"/>
      <c r="N483" s="70"/>
      <c r="O483" s="70"/>
      <c r="P483" s="70"/>
      <c r="Q483" s="70"/>
      <c r="R483" s="70"/>
      <c r="S483" s="54" t="b">
        <f t="shared" si="36"/>
        <v>0</v>
      </c>
      <c r="T483" s="66" t="str">
        <f t="shared" si="39"/>
        <v>21-25.</v>
      </c>
      <c r="U483" s="51">
        <f t="shared" si="37"/>
        <v>0</v>
      </c>
    </row>
    <row r="484" spans="1:21" x14ac:dyDescent="0.3">
      <c r="A484" s="62">
        <v>465</v>
      </c>
      <c r="B484" s="82" t="s">
        <v>508</v>
      </c>
      <c r="C484" s="94"/>
      <c r="D484" s="95"/>
      <c r="E484" s="37" t="s">
        <v>14</v>
      </c>
      <c r="F484" s="68">
        <v>1</v>
      </c>
      <c r="G484" s="68">
        <f t="shared" si="40"/>
        <v>1</v>
      </c>
      <c r="H484" s="9">
        <f t="shared" si="41"/>
        <v>0</v>
      </c>
      <c r="I484" s="70"/>
      <c r="J484" s="70"/>
      <c r="K484" s="70"/>
      <c r="L484" s="70"/>
      <c r="M484" s="70"/>
      <c r="N484" s="70"/>
      <c r="O484" s="70"/>
      <c r="P484" s="70"/>
      <c r="Q484" s="70"/>
      <c r="R484" s="70"/>
      <c r="S484" s="54" t="b">
        <f t="shared" si="36"/>
        <v>0</v>
      </c>
      <c r="T484" s="66" t="str">
        <f t="shared" si="39"/>
        <v>21-26.</v>
      </c>
      <c r="U484" s="51">
        <f t="shared" si="37"/>
        <v>0</v>
      </c>
    </row>
    <row r="485" spans="1:21" x14ac:dyDescent="0.3">
      <c r="A485" s="62">
        <v>466</v>
      </c>
      <c r="B485" s="82" t="s">
        <v>510</v>
      </c>
      <c r="C485" s="94"/>
      <c r="D485" s="95"/>
      <c r="E485" s="37" t="s">
        <v>14</v>
      </c>
      <c r="F485" s="68">
        <v>1</v>
      </c>
      <c r="G485" s="68">
        <f t="shared" si="40"/>
        <v>1</v>
      </c>
      <c r="H485" s="9">
        <f t="shared" si="41"/>
        <v>0</v>
      </c>
      <c r="I485" s="70"/>
      <c r="J485" s="70"/>
      <c r="K485" s="70"/>
      <c r="L485" s="70"/>
      <c r="M485" s="70"/>
      <c r="N485" s="70"/>
      <c r="O485" s="70"/>
      <c r="P485" s="70"/>
      <c r="Q485" s="70"/>
      <c r="R485" s="70"/>
      <c r="S485" s="54" t="b">
        <f t="shared" si="36"/>
        <v>0</v>
      </c>
      <c r="T485" s="66" t="str">
        <f t="shared" si="39"/>
        <v>21-27.</v>
      </c>
      <c r="U485" s="51">
        <f t="shared" si="37"/>
        <v>0</v>
      </c>
    </row>
    <row r="486" spans="1:21" x14ac:dyDescent="0.3">
      <c r="A486" s="62">
        <v>467</v>
      </c>
      <c r="B486" s="82" t="s">
        <v>512</v>
      </c>
      <c r="C486" s="94"/>
      <c r="D486" s="95"/>
      <c r="E486" s="37" t="s">
        <v>14</v>
      </c>
      <c r="F486" s="68">
        <v>1</v>
      </c>
      <c r="G486" s="68">
        <f t="shared" si="40"/>
        <v>1</v>
      </c>
      <c r="H486" s="9">
        <f t="shared" si="41"/>
        <v>0</v>
      </c>
      <c r="I486" s="70"/>
      <c r="J486" s="70"/>
      <c r="K486" s="70"/>
      <c r="L486" s="70"/>
      <c r="M486" s="70"/>
      <c r="N486" s="70"/>
      <c r="O486" s="70"/>
      <c r="P486" s="70"/>
      <c r="Q486" s="70"/>
      <c r="R486" s="70"/>
      <c r="S486" s="54" t="b">
        <f t="shared" si="36"/>
        <v>0</v>
      </c>
      <c r="T486" s="66" t="str">
        <f t="shared" si="39"/>
        <v>21-28.</v>
      </c>
      <c r="U486" s="51">
        <f t="shared" si="37"/>
        <v>0</v>
      </c>
    </row>
    <row r="487" spans="1:21" x14ac:dyDescent="0.3">
      <c r="A487" s="62">
        <v>468</v>
      </c>
      <c r="B487" s="82" t="s">
        <v>514</v>
      </c>
      <c r="C487" s="94"/>
      <c r="D487" s="95"/>
      <c r="E487" s="37" t="s">
        <v>14</v>
      </c>
      <c r="F487" s="68">
        <v>1</v>
      </c>
      <c r="G487" s="68">
        <f t="shared" si="40"/>
        <v>1</v>
      </c>
      <c r="H487" s="9">
        <f t="shared" si="41"/>
        <v>0</v>
      </c>
      <c r="I487" s="70"/>
      <c r="J487" s="70"/>
      <c r="K487" s="70"/>
      <c r="L487" s="70"/>
      <c r="M487" s="70"/>
      <c r="N487" s="70"/>
      <c r="O487" s="70"/>
      <c r="P487" s="70"/>
      <c r="Q487" s="70"/>
      <c r="R487" s="70"/>
      <c r="S487" s="54" t="b">
        <f t="shared" si="36"/>
        <v>0</v>
      </c>
      <c r="T487" s="66" t="str">
        <f t="shared" si="39"/>
        <v>21-29.</v>
      </c>
      <c r="U487" s="51">
        <f t="shared" si="37"/>
        <v>0</v>
      </c>
    </row>
    <row r="488" spans="1:21" x14ac:dyDescent="0.3">
      <c r="A488" s="62">
        <v>469</v>
      </c>
      <c r="B488" s="82" t="s">
        <v>517</v>
      </c>
      <c r="C488" s="94"/>
      <c r="D488" s="95"/>
      <c r="E488" s="37" t="s">
        <v>14</v>
      </c>
      <c r="F488" s="68">
        <v>1</v>
      </c>
      <c r="G488" s="68">
        <f t="shared" si="40"/>
        <v>1</v>
      </c>
      <c r="H488" s="9">
        <f t="shared" si="41"/>
        <v>0</v>
      </c>
      <c r="I488" s="70"/>
      <c r="J488" s="70"/>
      <c r="K488" s="70"/>
      <c r="L488" s="70"/>
      <c r="M488" s="70"/>
      <c r="N488" s="70"/>
      <c r="O488" s="70"/>
      <c r="P488" s="70"/>
      <c r="Q488" s="70"/>
      <c r="R488" s="70"/>
      <c r="S488" s="54" t="b">
        <f t="shared" si="36"/>
        <v>0</v>
      </c>
      <c r="T488" s="66" t="str">
        <f t="shared" si="39"/>
        <v>21-30.</v>
      </c>
      <c r="U488" s="51">
        <f t="shared" si="37"/>
        <v>0</v>
      </c>
    </row>
    <row r="489" spans="1:21" x14ac:dyDescent="0.3">
      <c r="A489" s="62">
        <v>470</v>
      </c>
      <c r="B489" s="83" t="s">
        <v>522</v>
      </c>
      <c r="C489" s="96" t="s">
        <v>1035</v>
      </c>
      <c r="D489" s="97"/>
      <c r="E489" s="84" t="s">
        <v>1034</v>
      </c>
      <c r="F489" s="85"/>
      <c r="G489" s="86"/>
      <c r="H489" s="87"/>
      <c r="I489" s="88"/>
      <c r="J489" s="88"/>
      <c r="K489" s="88"/>
      <c r="L489" s="88"/>
      <c r="M489" s="88"/>
      <c r="N489" s="88"/>
      <c r="O489" s="88"/>
      <c r="P489" s="88"/>
      <c r="Q489" s="88"/>
      <c r="R489" s="88"/>
      <c r="S489" s="54" t="b">
        <f t="shared" si="36"/>
        <v>0</v>
      </c>
      <c r="T489" s="66"/>
      <c r="U489" s="51" t="str">
        <f t="shared" si="37"/>
        <v>Contingent Funding</v>
      </c>
    </row>
    <row r="490" spans="1:21" x14ac:dyDescent="0.3">
      <c r="A490" s="89"/>
      <c r="B490" s="82" t="s">
        <v>1036</v>
      </c>
      <c r="C490" s="98" t="s">
        <v>1037</v>
      </c>
      <c r="D490" s="99"/>
      <c r="E490" s="37" t="s">
        <v>1038</v>
      </c>
      <c r="F490" s="68">
        <v>1</v>
      </c>
      <c r="G490" s="68">
        <v>1</v>
      </c>
      <c r="H490" s="9">
        <f t="shared" ref="H490" si="42">SUM(I490:R490)</f>
        <v>0</v>
      </c>
      <c r="I490" s="70"/>
      <c r="J490" s="70"/>
      <c r="K490" s="70"/>
      <c r="L490" s="70"/>
      <c r="M490" s="70"/>
      <c r="N490" s="70"/>
      <c r="O490" s="70"/>
      <c r="P490" s="70"/>
      <c r="Q490" s="70"/>
      <c r="R490" s="70"/>
      <c r="S490" s="54" t="b">
        <f t="shared" si="36"/>
        <v>0</v>
      </c>
      <c r="T490" s="66" t="str">
        <f t="shared" si="39"/>
        <v>22-1.</v>
      </c>
      <c r="U490" s="51" t="str">
        <f t="shared" si="37"/>
        <v>Contingent Funding - Allowance only to be used as offset for field change orders</v>
      </c>
    </row>
    <row r="491" spans="1:21" ht="51.75" customHeight="1" x14ac:dyDescent="0.3">
      <c r="B491" s="100" t="s">
        <v>1039</v>
      </c>
      <c r="C491" s="100"/>
      <c r="D491" s="100"/>
      <c r="E491" s="100"/>
      <c r="Q491" s="90"/>
      <c r="R491" s="91" t="s">
        <v>1040</v>
      </c>
      <c r="S491" s="49" t="b">
        <v>1</v>
      </c>
      <c r="U491" s="51">
        <f t="shared" si="37"/>
        <v>0</v>
      </c>
    </row>
  </sheetData>
  <mergeCells count="491">
    <mergeCell ref="C7:D7"/>
    <mergeCell ref="C8:D8"/>
    <mergeCell ref="C9:D9"/>
    <mergeCell ref="C10:D10"/>
    <mergeCell ref="C11:D11"/>
    <mergeCell ref="C12:D12"/>
    <mergeCell ref="B2:C2"/>
    <mergeCell ref="K2:Q2"/>
    <mergeCell ref="B3:C3"/>
    <mergeCell ref="K3:Q3"/>
    <mergeCell ref="B4:C4"/>
    <mergeCell ref="K4:Q4"/>
    <mergeCell ref="C19:D19"/>
    <mergeCell ref="C20:D20"/>
    <mergeCell ref="C21:D21"/>
    <mergeCell ref="C22:D22"/>
    <mergeCell ref="C23:D23"/>
    <mergeCell ref="C24:D24"/>
    <mergeCell ref="C13:D13"/>
    <mergeCell ref="C14:D14"/>
    <mergeCell ref="C15:D15"/>
    <mergeCell ref="C16:D16"/>
    <mergeCell ref="C17:D17"/>
    <mergeCell ref="C18:D18"/>
    <mergeCell ref="C31:D31"/>
    <mergeCell ref="C32:D32"/>
    <mergeCell ref="C33:D33"/>
    <mergeCell ref="C34:D34"/>
    <mergeCell ref="C35:D35"/>
    <mergeCell ref="C36:D36"/>
    <mergeCell ref="C25:D25"/>
    <mergeCell ref="C26:D26"/>
    <mergeCell ref="C27:D27"/>
    <mergeCell ref="C28:D28"/>
    <mergeCell ref="C29:D29"/>
    <mergeCell ref="C30:D30"/>
    <mergeCell ref="C43:D43"/>
    <mergeCell ref="C44:D44"/>
    <mergeCell ref="C45:D45"/>
    <mergeCell ref="C46:D46"/>
    <mergeCell ref="C47:D47"/>
    <mergeCell ref="C48:D48"/>
    <mergeCell ref="C37:D37"/>
    <mergeCell ref="C38:D38"/>
    <mergeCell ref="C39:D39"/>
    <mergeCell ref="C40:D40"/>
    <mergeCell ref="C41:D41"/>
    <mergeCell ref="C42:D42"/>
    <mergeCell ref="C55:D55"/>
    <mergeCell ref="C56:D56"/>
    <mergeCell ref="C57:D57"/>
    <mergeCell ref="C58:D58"/>
    <mergeCell ref="C59:D59"/>
    <mergeCell ref="C60:D60"/>
    <mergeCell ref="C49:D49"/>
    <mergeCell ref="C50:D50"/>
    <mergeCell ref="C51:D51"/>
    <mergeCell ref="C52:D52"/>
    <mergeCell ref="C53:D53"/>
    <mergeCell ref="C54:D54"/>
    <mergeCell ref="C67:D67"/>
    <mergeCell ref="C68:D68"/>
    <mergeCell ref="C69:D69"/>
    <mergeCell ref="C70:D70"/>
    <mergeCell ref="C71:D71"/>
    <mergeCell ref="C72:D72"/>
    <mergeCell ref="C61:D61"/>
    <mergeCell ref="C62:D62"/>
    <mergeCell ref="C63:D63"/>
    <mergeCell ref="C64:D64"/>
    <mergeCell ref="C65:D65"/>
    <mergeCell ref="C66:D66"/>
    <mergeCell ref="C79:D79"/>
    <mergeCell ref="C80:D80"/>
    <mergeCell ref="C81:D81"/>
    <mergeCell ref="C82:D82"/>
    <mergeCell ref="C83:D83"/>
    <mergeCell ref="C84:D84"/>
    <mergeCell ref="C73:D73"/>
    <mergeCell ref="C74:D74"/>
    <mergeCell ref="C75:D75"/>
    <mergeCell ref="C76:D76"/>
    <mergeCell ref="C77:D77"/>
    <mergeCell ref="C78:D78"/>
    <mergeCell ref="C91:D91"/>
    <mergeCell ref="C92:D92"/>
    <mergeCell ref="C93:D93"/>
    <mergeCell ref="C94:D94"/>
    <mergeCell ref="C95:D95"/>
    <mergeCell ref="C96:D96"/>
    <mergeCell ref="C85:D85"/>
    <mergeCell ref="C86:D86"/>
    <mergeCell ref="C87:D87"/>
    <mergeCell ref="C88:D88"/>
    <mergeCell ref="C89:D89"/>
    <mergeCell ref="C90:D90"/>
    <mergeCell ref="C103:D103"/>
    <mergeCell ref="C104:D104"/>
    <mergeCell ref="C105:D105"/>
    <mergeCell ref="C106:D106"/>
    <mergeCell ref="C107:D107"/>
    <mergeCell ref="C108:D108"/>
    <mergeCell ref="C97:D97"/>
    <mergeCell ref="C98:D98"/>
    <mergeCell ref="C99:D99"/>
    <mergeCell ref="C100:D100"/>
    <mergeCell ref="C101:D101"/>
    <mergeCell ref="C102:D102"/>
    <mergeCell ref="C115:D115"/>
    <mergeCell ref="C116:D116"/>
    <mergeCell ref="C117:D117"/>
    <mergeCell ref="C118:D118"/>
    <mergeCell ref="C119:D119"/>
    <mergeCell ref="C120:D120"/>
    <mergeCell ref="C109:D109"/>
    <mergeCell ref="C110:D110"/>
    <mergeCell ref="C111:D111"/>
    <mergeCell ref="C112:D112"/>
    <mergeCell ref="C113:D113"/>
    <mergeCell ref="C114:D114"/>
    <mergeCell ref="C127:D127"/>
    <mergeCell ref="C128:D128"/>
    <mergeCell ref="C129:D129"/>
    <mergeCell ref="C130:D130"/>
    <mergeCell ref="C131:D131"/>
    <mergeCell ref="C132:D132"/>
    <mergeCell ref="C121:D121"/>
    <mergeCell ref="C122:D122"/>
    <mergeCell ref="C123:D123"/>
    <mergeCell ref="C124:D124"/>
    <mergeCell ref="C125:D125"/>
    <mergeCell ref="C126:D126"/>
    <mergeCell ref="C139:D139"/>
    <mergeCell ref="C140:D140"/>
    <mergeCell ref="C141:D141"/>
    <mergeCell ref="C142:D142"/>
    <mergeCell ref="C143:D143"/>
    <mergeCell ref="C144:D144"/>
    <mergeCell ref="C133:D133"/>
    <mergeCell ref="C134:D134"/>
    <mergeCell ref="C135:D135"/>
    <mergeCell ref="C136:D136"/>
    <mergeCell ref="C137:D137"/>
    <mergeCell ref="C138:D138"/>
    <mergeCell ref="C151:D151"/>
    <mergeCell ref="C152:D152"/>
    <mergeCell ref="C153:D153"/>
    <mergeCell ref="C154:D154"/>
    <mergeCell ref="C155:D155"/>
    <mergeCell ref="C156:D156"/>
    <mergeCell ref="C145:D145"/>
    <mergeCell ref="C146:D146"/>
    <mergeCell ref="C147:D147"/>
    <mergeCell ref="C148:D148"/>
    <mergeCell ref="C149:D149"/>
    <mergeCell ref="C150:D150"/>
    <mergeCell ref="C163:D163"/>
    <mergeCell ref="C164:D164"/>
    <mergeCell ref="C165:D165"/>
    <mergeCell ref="C166:D166"/>
    <mergeCell ref="C167:D167"/>
    <mergeCell ref="C168:D168"/>
    <mergeCell ref="C157:D157"/>
    <mergeCell ref="C158:D158"/>
    <mergeCell ref="C159:D159"/>
    <mergeCell ref="C160:D160"/>
    <mergeCell ref="C161:D161"/>
    <mergeCell ref="C162:D162"/>
    <mergeCell ref="C175:D175"/>
    <mergeCell ref="C176:D176"/>
    <mergeCell ref="C177:D177"/>
    <mergeCell ref="C178:D178"/>
    <mergeCell ref="C179:D179"/>
    <mergeCell ref="C180:D180"/>
    <mergeCell ref="C169:D169"/>
    <mergeCell ref="C170:D170"/>
    <mergeCell ref="C171:D171"/>
    <mergeCell ref="C172:D172"/>
    <mergeCell ref="C173:D173"/>
    <mergeCell ref="C174:D174"/>
    <mergeCell ref="C187:D187"/>
    <mergeCell ref="C188:D188"/>
    <mergeCell ref="C189:D189"/>
    <mergeCell ref="C190:D190"/>
    <mergeCell ref="C191:D191"/>
    <mergeCell ref="C192:D192"/>
    <mergeCell ref="C181:D181"/>
    <mergeCell ref="C182:D182"/>
    <mergeCell ref="C183:D183"/>
    <mergeCell ref="C184:D184"/>
    <mergeCell ref="C185:D185"/>
    <mergeCell ref="C186:D186"/>
    <mergeCell ref="C199:D199"/>
    <mergeCell ref="C200:D200"/>
    <mergeCell ref="C201:D201"/>
    <mergeCell ref="C202:D202"/>
    <mergeCell ref="C203:D203"/>
    <mergeCell ref="C204:D204"/>
    <mergeCell ref="C193:D193"/>
    <mergeCell ref="C194:D194"/>
    <mergeCell ref="C195:D195"/>
    <mergeCell ref="C196:D196"/>
    <mergeCell ref="C197:D197"/>
    <mergeCell ref="C198:D198"/>
    <mergeCell ref="C211:D211"/>
    <mergeCell ref="C212:D212"/>
    <mergeCell ref="C213:D213"/>
    <mergeCell ref="C214:D214"/>
    <mergeCell ref="C215:D215"/>
    <mergeCell ref="C216:D216"/>
    <mergeCell ref="C205:D205"/>
    <mergeCell ref="C206:D206"/>
    <mergeCell ref="C207:D207"/>
    <mergeCell ref="C208:D208"/>
    <mergeCell ref="C209:D209"/>
    <mergeCell ref="C210:D210"/>
    <mergeCell ref="C223:D223"/>
    <mergeCell ref="C224:D224"/>
    <mergeCell ref="C225:D225"/>
    <mergeCell ref="C226:D226"/>
    <mergeCell ref="C227:D227"/>
    <mergeCell ref="C228:D228"/>
    <mergeCell ref="C217:D217"/>
    <mergeCell ref="C218:D218"/>
    <mergeCell ref="C219:D219"/>
    <mergeCell ref="C220:D220"/>
    <mergeCell ref="C221:D221"/>
    <mergeCell ref="C222:D222"/>
    <mergeCell ref="C235:D235"/>
    <mergeCell ref="C236:D236"/>
    <mergeCell ref="C237:D237"/>
    <mergeCell ref="C238:D238"/>
    <mergeCell ref="C239:D239"/>
    <mergeCell ref="C240:D240"/>
    <mergeCell ref="C229:D229"/>
    <mergeCell ref="C230:D230"/>
    <mergeCell ref="C231:D231"/>
    <mergeCell ref="C232:D232"/>
    <mergeCell ref="C233:D233"/>
    <mergeCell ref="C234:D234"/>
    <mergeCell ref="C247:D247"/>
    <mergeCell ref="C248:D248"/>
    <mergeCell ref="C249:D249"/>
    <mergeCell ref="C250:D250"/>
    <mergeCell ref="C251:D251"/>
    <mergeCell ref="C252:D252"/>
    <mergeCell ref="C241:D241"/>
    <mergeCell ref="C242:D242"/>
    <mergeCell ref="C243:D243"/>
    <mergeCell ref="C244:D244"/>
    <mergeCell ref="C245:D245"/>
    <mergeCell ref="C246:D246"/>
    <mergeCell ref="C259:D259"/>
    <mergeCell ref="C260:D260"/>
    <mergeCell ref="C261:D261"/>
    <mergeCell ref="C262:D262"/>
    <mergeCell ref="C263:D263"/>
    <mergeCell ref="C264:D264"/>
    <mergeCell ref="C253:D253"/>
    <mergeCell ref="C254:D254"/>
    <mergeCell ref="C255:D255"/>
    <mergeCell ref="C256:D256"/>
    <mergeCell ref="C257:D257"/>
    <mergeCell ref="C258:D258"/>
    <mergeCell ref="C271:D271"/>
    <mergeCell ref="C272:D272"/>
    <mergeCell ref="C273:D273"/>
    <mergeCell ref="C274:D274"/>
    <mergeCell ref="C275:D275"/>
    <mergeCell ref="C276:D276"/>
    <mergeCell ref="C265:D265"/>
    <mergeCell ref="C266:D266"/>
    <mergeCell ref="C267:D267"/>
    <mergeCell ref="C268:D268"/>
    <mergeCell ref="C269:D269"/>
    <mergeCell ref="C270:D270"/>
    <mergeCell ref="C283:D283"/>
    <mergeCell ref="C284:D284"/>
    <mergeCell ref="C285:D285"/>
    <mergeCell ref="C286:D286"/>
    <mergeCell ref="C287:D287"/>
    <mergeCell ref="C288:D288"/>
    <mergeCell ref="C277:D277"/>
    <mergeCell ref="C278:D278"/>
    <mergeCell ref="C279:D279"/>
    <mergeCell ref="C280:D280"/>
    <mergeCell ref="C281:D281"/>
    <mergeCell ref="C282:D282"/>
    <mergeCell ref="C295:D295"/>
    <mergeCell ref="C296:D296"/>
    <mergeCell ref="C297:D297"/>
    <mergeCell ref="C298:D298"/>
    <mergeCell ref="C299:D299"/>
    <mergeCell ref="C300:D300"/>
    <mergeCell ref="C289:D289"/>
    <mergeCell ref="C290:D290"/>
    <mergeCell ref="C291:D291"/>
    <mergeCell ref="C292:D292"/>
    <mergeCell ref="C293:D293"/>
    <mergeCell ref="C294:D294"/>
    <mergeCell ref="C307:D307"/>
    <mergeCell ref="C308:D308"/>
    <mergeCell ref="C309:D309"/>
    <mergeCell ref="C310:D310"/>
    <mergeCell ref="C311:D311"/>
    <mergeCell ref="C312:D312"/>
    <mergeCell ref="C301:D301"/>
    <mergeCell ref="C302:D302"/>
    <mergeCell ref="C303:D303"/>
    <mergeCell ref="C304:D304"/>
    <mergeCell ref="C305:D305"/>
    <mergeCell ref="C306:D306"/>
    <mergeCell ref="C319:D319"/>
    <mergeCell ref="C320:D320"/>
    <mergeCell ref="C321:D321"/>
    <mergeCell ref="C322:D322"/>
    <mergeCell ref="C323:D323"/>
    <mergeCell ref="C324:D324"/>
    <mergeCell ref="C313:D313"/>
    <mergeCell ref="C314:D314"/>
    <mergeCell ref="C315:D315"/>
    <mergeCell ref="C316:D316"/>
    <mergeCell ref="C317:D317"/>
    <mergeCell ref="C318:D318"/>
    <mergeCell ref="C331:D331"/>
    <mergeCell ref="C332:D332"/>
    <mergeCell ref="C333:D333"/>
    <mergeCell ref="C334:D334"/>
    <mergeCell ref="C335:D335"/>
    <mergeCell ref="C336:D336"/>
    <mergeCell ref="C325:D325"/>
    <mergeCell ref="C326:D326"/>
    <mergeCell ref="C327:D327"/>
    <mergeCell ref="C328:D328"/>
    <mergeCell ref="C329:D329"/>
    <mergeCell ref="C330:D330"/>
    <mergeCell ref="C343:D343"/>
    <mergeCell ref="C344:D344"/>
    <mergeCell ref="C345:D345"/>
    <mergeCell ref="C346:D346"/>
    <mergeCell ref="C347:D347"/>
    <mergeCell ref="C348:D348"/>
    <mergeCell ref="C337:D337"/>
    <mergeCell ref="C338:D338"/>
    <mergeCell ref="C339:D339"/>
    <mergeCell ref="C340:D340"/>
    <mergeCell ref="C341:D341"/>
    <mergeCell ref="C342:D342"/>
    <mergeCell ref="C355:D355"/>
    <mergeCell ref="C356:D356"/>
    <mergeCell ref="C357:D357"/>
    <mergeCell ref="C358:D358"/>
    <mergeCell ref="C359:D359"/>
    <mergeCell ref="C360:D360"/>
    <mergeCell ref="C349:D349"/>
    <mergeCell ref="C350:D350"/>
    <mergeCell ref="C351:D351"/>
    <mergeCell ref="C352:D352"/>
    <mergeCell ref="C353:D353"/>
    <mergeCell ref="C354:D354"/>
    <mergeCell ref="C367:D367"/>
    <mergeCell ref="C368:D368"/>
    <mergeCell ref="C369:D369"/>
    <mergeCell ref="C370:D370"/>
    <mergeCell ref="C371:D371"/>
    <mergeCell ref="C372:D372"/>
    <mergeCell ref="C361:D361"/>
    <mergeCell ref="C362:D362"/>
    <mergeCell ref="C363:D363"/>
    <mergeCell ref="C364:D364"/>
    <mergeCell ref="C365:D365"/>
    <mergeCell ref="C366:D366"/>
    <mergeCell ref="C379:D379"/>
    <mergeCell ref="C380:D380"/>
    <mergeCell ref="C381:D381"/>
    <mergeCell ref="C382:D382"/>
    <mergeCell ref="C383:D383"/>
    <mergeCell ref="C384:D384"/>
    <mergeCell ref="C373:D373"/>
    <mergeCell ref="C374:D374"/>
    <mergeCell ref="C375:D375"/>
    <mergeCell ref="C376:D376"/>
    <mergeCell ref="C377:D377"/>
    <mergeCell ref="C378:D378"/>
    <mergeCell ref="C391:D391"/>
    <mergeCell ref="C392:D392"/>
    <mergeCell ref="C393:D393"/>
    <mergeCell ref="C394:D394"/>
    <mergeCell ref="C395:D395"/>
    <mergeCell ref="C396:D396"/>
    <mergeCell ref="C385:D385"/>
    <mergeCell ref="C386:D386"/>
    <mergeCell ref="C387:D387"/>
    <mergeCell ref="C388:D388"/>
    <mergeCell ref="C389:D389"/>
    <mergeCell ref="C390:D390"/>
    <mergeCell ref="C403:D403"/>
    <mergeCell ref="C404:D404"/>
    <mergeCell ref="C405:D405"/>
    <mergeCell ref="C406:D406"/>
    <mergeCell ref="C407:D407"/>
    <mergeCell ref="C408:D408"/>
    <mergeCell ref="C397:D397"/>
    <mergeCell ref="C398:D398"/>
    <mergeCell ref="C399:D399"/>
    <mergeCell ref="C400:D400"/>
    <mergeCell ref="C401:D401"/>
    <mergeCell ref="C402:D402"/>
    <mergeCell ref="C415:D415"/>
    <mergeCell ref="C416:D416"/>
    <mergeCell ref="C417:D417"/>
    <mergeCell ref="C418:D418"/>
    <mergeCell ref="C419:D419"/>
    <mergeCell ref="C420:D420"/>
    <mergeCell ref="C409:D409"/>
    <mergeCell ref="C410:D410"/>
    <mergeCell ref="C411:D411"/>
    <mergeCell ref="C412:D412"/>
    <mergeCell ref="C413:D413"/>
    <mergeCell ref="C414:D414"/>
    <mergeCell ref="C427:D427"/>
    <mergeCell ref="C428:D428"/>
    <mergeCell ref="C429:D429"/>
    <mergeCell ref="C430:D430"/>
    <mergeCell ref="C431:D431"/>
    <mergeCell ref="C432:D432"/>
    <mergeCell ref="C421:D421"/>
    <mergeCell ref="C422:D422"/>
    <mergeCell ref="C423:D423"/>
    <mergeCell ref="C424:D424"/>
    <mergeCell ref="C425:D425"/>
    <mergeCell ref="C426:D426"/>
    <mergeCell ref="C439:D439"/>
    <mergeCell ref="C440:D440"/>
    <mergeCell ref="C441:D441"/>
    <mergeCell ref="C442:D442"/>
    <mergeCell ref="C443:D443"/>
    <mergeCell ref="C444:D444"/>
    <mergeCell ref="C433:D433"/>
    <mergeCell ref="C434:D434"/>
    <mergeCell ref="C435:D435"/>
    <mergeCell ref="C436:D436"/>
    <mergeCell ref="C437:D437"/>
    <mergeCell ref="C438:D438"/>
    <mergeCell ref="C451:D451"/>
    <mergeCell ref="C452:D452"/>
    <mergeCell ref="C453:D453"/>
    <mergeCell ref="C454:D454"/>
    <mergeCell ref="C455:D455"/>
    <mergeCell ref="C456:D456"/>
    <mergeCell ref="C445:D445"/>
    <mergeCell ref="C446:D446"/>
    <mergeCell ref="C447:D447"/>
    <mergeCell ref="C448:D448"/>
    <mergeCell ref="C449:D449"/>
    <mergeCell ref="C450:D450"/>
    <mergeCell ref="C463:D463"/>
    <mergeCell ref="C464:D464"/>
    <mergeCell ref="C465:D465"/>
    <mergeCell ref="C466:D466"/>
    <mergeCell ref="C467:D467"/>
    <mergeCell ref="C468:D468"/>
    <mergeCell ref="C457:D457"/>
    <mergeCell ref="C458:D458"/>
    <mergeCell ref="C459:D459"/>
    <mergeCell ref="C460:D460"/>
    <mergeCell ref="C461:D461"/>
    <mergeCell ref="C462:D462"/>
    <mergeCell ref="C475:D475"/>
    <mergeCell ref="C476:D476"/>
    <mergeCell ref="C477:D477"/>
    <mergeCell ref="C478:D478"/>
    <mergeCell ref="C479:D479"/>
    <mergeCell ref="C480:D480"/>
    <mergeCell ref="C469:D469"/>
    <mergeCell ref="C470:D470"/>
    <mergeCell ref="C471:D471"/>
    <mergeCell ref="C472:D472"/>
    <mergeCell ref="C473:D473"/>
    <mergeCell ref="C474:D474"/>
    <mergeCell ref="C487:D487"/>
    <mergeCell ref="C488:D488"/>
    <mergeCell ref="C489:D489"/>
    <mergeCell ref="C490:D490"/>
    <mergeCell ref="B491:E491"/>
    <mergeCell ref="C481:D481"/>
    <mergeCell ref="C482:D482"/>
    <mergeCell ref="C483:D483"/>
    <mergeCell ref="C484:D484"/>
    <mergeCell ref="C485:D485"/>
    <mergeCell ref="C486:D486"/>
  </mergeCells>
  <conditionalFormatting sqref="E459:R488">
    <cfRule type="expression" dxfId="3" priority="1">
      <formula>$E459="Reimbursable*"</formula>
    </cfRule>
  </conditionalFormatting>
  <conditionalFormatting sqref="G9:G457">
    <cfRule type="cellIs" dxfId="2" priority="2" operator="greaterThan">
      <formula>F9</formula>
    </cfRule>
  </conditionalFormatting>
  <dataValidations count="6">
    <dataValidation type="decimal" operator="equal" allowBlank="1" showInputMessage="1" showErrorMessage="1" errorTitle="Statute states $80.00" error="Please enter $80.00" sqref="G36:G60" xr:uid="{308B3942-9AFB-4C45-801D-C387820E0BD1}">
      <formula1>F36</formula1>
    </dataValidation>
    <dataValidation type="decimal" operator="lessThanOrEqual" allowBlank="1" showInputMessage="1" showErrorMessage="1" error="Please enter a lower rate" sqref="G91" xr:uid="{17846517-3EBB-4773-A9B8-761A9B0AFB70}">
      <formula1>F91</formula1>
    </dataValidation>
    <dataValidation type="decimal" operator="equal" allowBlank="1" showInputMessage="1" showErrorMessage="1" errorTitle="Reimbursable Amount Incorrect" error="Must be $1.00" sqref="G459:G488" xr:uid="{8B5BB496-DAAC-4763-880B-1A67D8CBF7B1}">
      <formula1>F459</formula1>
    </dataValidation>
    <dataValidation type="decimal" operator="lessThanOrEqual" allowBlank="1" showInputMessage="1" showErrorMessage="1" errorTitle="Contract Price Exceeded" error="Please enter a lower rate" sqref="G406:G416 G418:G457 G9:G17 G85:G91 G93:G106 G108:G182 G25:G34 G62:G83 G184:G212 G214:G217 G19:G23 G239:G245 G247:G251 G219:G237 G275:G305 G307:G311 G313:G376 G378:G404 G254:G272" xr:uid="{54ADB4F3-9F3F-4DA3-B67A-6C49C28FDC33}">
      <formula1>F9</formula1>
    </dataValidation>
    <dataValidation type="decimal" operator="lessThanOrEqual" allowBlank="1" showInputMessage="1" showErrorMessage="1" sqref="G490" xr:uid="{1D488AD8-2894-4556-8F67-EAA9267FEC24}">
      <formula1>F490</formula1>
    </dataValidation>
    <dataValidation type="decimal" operator="greaterThanOrEqual" allowBlank="1" showInputMessage="1" showErrorMessage="1" sqref="G8 G18 G24 G35 G61 G84 G489 G92 G107 G183 G213 G218 G238 G246 G252:G253 G306 G312 G377 G405 G417 G458 G273:G274 I16:R16" xr:uid="{4AF4E134-FC47-4C13-82D4-42FBD8521147}">
      <formula1>0</formula1>
    </dataValidation>
  </dataValidations>
  <pageMargins left="0.7" right="0.7" top="0.75" bottom="0.75" header="0.3" footer="0.3"/>
  <pageSetup orientation="portrait" horizontalDpi="200" verticalDpi="200" r:id="rId1"/>
  <drawing r:id="rId2"/>
  <legacyDrawing r:id="rId3"/>
  <mc:AlternateContent xmlns:mc="http://schemas.openxmlformats.org/markup-compatibility/2006">
    <mc:Choice Requires="x14">
      <controls>
        <mc:AlternateContent xmlns:mc="http://schemas.openxmlformats.org/markup-compatibility/2006">
          <mc:Choice Requires="x14">
            <control shapeId="58369" r:id="rId4" name="Check Box 1">
              <controlPr defaultSize="0" autoFill="0" autoLine="0" autoPict="0" altText="Task 1">
                <anchor moveWithCells="1">
                  <from>
                    <xdr:col>8</xdr:col>
                    <xdr:colOff>209550</xdr:colOff>
                    <xdr:row>6</xdr:row>
                    <xdr:rowOff>0</xdr:rowOff>
                  </from>
                  <to>
                    <xdr:col>8</xdr:col>
                    <xdr:colOff>514350</xdr:colOff>
                    <xdr:row>7</xdr:row>
                    <xdr:rowOff>85725</xdr:rowOff>
                  </to>
                </anchor>
              </controlPr>
            </control>
          </mc:Choice>
        </mc:AlternateContent>
        <mc:AlternateContent xmlns:mc="http://schemas.openxmlformats.org/markup-compatibility/2006">
          <mc:Choice Requires="x14">
            <control shapeId="58370" r:id="rId5" name="Check Box 2">
              <controlPr defaultSize="0" autoFill="0" autoLine="0" autoPict="0" altText="Task 2">
                <anchor moveWithCells="1">
                  <from>
                    <xdr:col>9</xdr:col>
                    <xdr:colOff>209550</xdr:colOff>
                    <xdr:row>6</xdr:row>
                    <xdr:rowOff>0</xdr:rowOff>
                  </from>
                  <to>
                    <xdr:col>9</xdr:col>
                    <xdr:colOff>514350</xdr:colOff>
                    <xdr:row>7</xdr:row>
                    <xdr:rowOff>85725</xdr:rowOff>
                  </to>
                </anchor>
              </controlPr>
            </control>
          </mc:Choice>
        </mc:AlternateContent>
        <mc:AlternateContent xmlns:mc="http://schemas.openxmlformats.org/markup-compatibility/2006">
          <mc:Choice Requires="x14">
            <control shapeId="58371" r:id="rId6" name="Check Box 3">
              <controlPr defaultSize="0" autoFill="0" autoLine="0" autoPict="0" altText="Task 3">
                <anchor moveWithCells="1">
                  <from>
                    <xdr:col>10</xdr:col>
                    <xdr:colOff>209550</xdr:colOff>
                    <xdr:row>6</xdr:row>
                    <xdr:rowOff>0</xdr:rowOff>
                  </from>
                  <to>
                    <xdr:col>10</xdr:col>
                    <xdr:colOff>514350</xdr:colOff>
                    <xdr:row>7</xdr:row>
                    <xdr:rowOff>85725</xdr:rowOff>
                  </to>
                </anchor>
              </controlPr>
            </control>
          </mc:Choice>
        </mc:AlternateContent>
        <mc:AlternateContent xmlns:mc="http://schemas.openxmlformats.org/markup-compatibility/2006">
          <mc:Choice Requires="x14">
            <control shapeId="58372" r:id="rId7" name="Check Box 4">
              <controlPr defaultSize="0" autoFill="0" autoLine="0" autoPict="0" altText="Task 4">
                <anchor moveWithCells="1">
                  <from>
                    <xdr:col>11</xdr:col>
                    <xdr:colOff>209550</xdr:colOff>
                    <xdr:row>6</xdr:row>
                    <xdr:rowOff>0</xdr:rowOff>
                  </from>
                  <to>
                    <xdr:col>11</xdr:col>
                    <xdr:colOff>514350</xdr:colOff>
                    <xdr:row>7</xdr:row>
                    <xdr:rowOff>85725</xdr:rowOff>
                  </to>
                </anchor>
              </controlPr>
            </control>
          </mc:Choice>
        </mc:AlternateContent>
        <mc:AlternateContent xmlns:mc="http://schemas.openxmlformats.org/markup-compatibility/2006">
          <mc:Choice Requires="x14">
            <control shapeId="58373" r:id="rId8" name="Check Box 5">
              <controlPr defaultSize="0" autoFill="0" autoLine="0" autoPict="0" altText="Task 5">
                <anchor moveWithCells="1">
                  <from>
                    <xdr:col>12</xdr:col>
                    <xdr:colOff>209550</xdr:colOff>
                    <xdr:row>6</xdr:row>
                    <xdr:rowOff>0</xdr:rowOff>
                  </from>
                  <to>
                    <xdr:col>12</xdr:col>
                    <xdr:colOff>514350</xdr:colOff>
                    <xdr:row>7</xdr:row>
                    <xdr:rowOff>85725</xdr:rowOff>
                  </to>
                </anchor>
              </controlPr>
            </control>
          </mc:Choice>
        </mc:AlternateContent>
        <mc:AlternateContent xmlns:mc="http://schemas.openxmlformats.org/markup-compatibility/2006">
          <mc:Choice Requires="x14">
            <control shapeId="58374" r:id="rId9" name="Check Box 6">
              <controlPr defaultSize="0" autoFill="0" autoLine="0" autoPict="0" altText="Task 6">
                <anchor moveWithCells="1">
                  <from>
                    <xdr:col>13</xdr:col>
                    <xdr:colOff>209550</xdr:colOff>
                    <xdr:row>6</xdr:row>
                    <xdr:rowOff>0</xdr:rowOff>
                  </from>
                  <to>
                    <xdr:col>13</xdr:col>
                    <xdr:colOff>514350</xdr:colOff>
                    <xdr:row>7</xdr:row>
                    <xdr:rowOff>85725</xdr:rowOff>
                  </to>
                </anchor>
              </controlPr>
            </control>
          </mc:Choice>
        </mc:AlternateContent>
        <mc:AlternateContent xmlns:mc="http://schemas.openxmlformats.org/markup-compatibility/2006">
          <mc:Choice Requires="x14">
            <control shapeId="58375" r:id="rId10" name="Check Box 7">
              <controlPr defaultSize="0" autoFill="0" autoLine="0" autoPict="0" altText="Task 7">
                <anchor moveWithCells="1">
                  <from>
                    <xdr:col>14</xdr:col>
                    <xdr:colOff>209550</xdr:colOff>
                    <xdr:row>6</xdr:row>
                    <xdr:rowOff>0</xdr:rowOff>
                  </from>
                  <to>
                    <xdr:col>14</xdr:col>
                    <xdr:colOff>514350</xdr:colOff>
                    <xdr:row>7</xdr:row>
                    <xdr:rowOff>85725</xdr:rowOff>
                  </to>
                </anchor>
              </controlPr>
            </control>
          </mc:Choice>
        </mc:AlternateContent>
        <mc:AlternateContent xmlns:mc="http://schemas.openxmlformats.org/markup-compatibility/2006">
          <mc:Choice Requires="x14">
            <control shapeId="58376" r:id="rId11" name="Check Box 8">
              <controlPr defaultSize="0" autoFill="0" autoLine="0" autoPict="0" altText="Task 8">
                <anchor moveWithCells="1">
                  <from>
                    <xdr:col>15</xdr:col>
                    <xdr:colOff>209550</xdr:colOff>
                    <xdr:row>6</xdr:row>
                    <xdr:rowOff>0</xdr:rowOff>
                  </from>
                  <to>
                    <xdr:col>15</xdr:col>
                    <xdr:colOff>514350</xdr:colOff>
                    <xdr:row>7</xdr:row>
                    <xdr:rowOff>85725</xdr:rowOff>
                  </to>
                </anchor>
              </controlPr>
            </control>
          </mc:Choice>
        </mc:AlternateContent>
        <mc:AlternateContent xmlns:mc="http://schemas.openxmlformats.org/markup-compatibility/2006">
          <mc:Choice Requires="x14">
            <control shapeId="58377" r:id="rId12" name="Check Box 9">
              <controlPr defaultSize="0" autoFill="0" autoLine="0" autoPict="0" altText="Task 9">
                <anchor moveWithCells="1">
                  <from>
                    <xdr:col>16</xdr:col>
                    <xdr:colOff>209550</xdr:colOff>
                    <xdr:row>6</xdr:row>
                    <xdr:rowOff>0</xdr:rowOff>
                  </from>
                  <to>
                    <xdr:col>16</xdr:col>
                    <xdr:colOff>514350</xdr:colOff>
                    <xdr:row>7</xdr:row>
                    <xdr:rowOff>85725</xdr:rowOff>
                  </to>
                </anchor>
              </controlPr>
            </control>
          </mc:Choice>
        </mc:AlternateContent>
        <mc:AlternateContent xmlns:mc="http://schemas.openxmlformats.org/markup-compatibility/2006">
          <mc:Choice Requires="x14">
            <control shapeId="58378" r:id="rId13" name="Check Box 10">
              <controlPr defaultSize="0" autoFill="0" autoLine="0" autoPict="0" altText="Task 10">
                <anchor moveWithCells="1">
                  <from>
                    <xdr:col>17</xdr:col>
                    <xdr:colOff>209550</xdr:colOff>
                    <xdr:row>6</xdr:row>
                    <xdr:rowOff>0</xdr:rowOff>
                  </from>
                  <to>
                    <xdr:col>17</xdr:col>
                    <xdr:colOff>514350</xdr:colOff>
                    <xdr:row>7</xdr:row>
                    <xdr:rowOff>85725</xdr:rowOff>
                  </to>
                </anchor>
              </controlPr>
            </control>
          </mc:Choice>
        </mc:AlternateContent>
        <mc:AlternateContent xmlns:mc="http://schemas.openxmlformats.org/markup-compatibility/2006">
          <mc:Choice Requires="x14">
            <control shapeId="58390" r:id="rId14" name="Check Box 22">
              <controlPr defaultSize="0" autoFill="0" autoLine="0" autoPict="0" altText="Task 1">
                <anchor moveWithCells="1">
                  <from>
                    <xdr:col>8</xdr:col>
                    <xdr:colOff>209550</xdr:colOff>
                    <xdr:row>6</xdr:row>
                    <xdr:rowOff>0</xdr:rowOff>
                  </from>
                  <to>
                    <xdr:col>8</xdr:col>
                    <xdr:colOff>514350</xdr:colOff>
                    <xdr:row>7</xdr:row>
                    <xdr:rowOff>85725</xdr:rowOff>
                  </to>
                </anchor>
              </controlPr>
            </control>
          </mc:Choice>
        </mc:AlternateContent>
      </controls>
    </mc:Choice>
  </mc:AlternateContent>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C045F9-EF75-414E-9314-33D1F26C65E2}">
  <dimension ref="A1:U491"/>
  <sheetViews>
    <sheetView topLeftCell="B2" zoomScaleNormal="100" workbookViewId="0">
      <selection activeCell="I14" sqref="I14"/>
    </sheetView>
  </sheetViews>
  <sheetFormatPr defaultRowHeight="18.75" x14ac:dyDescent="0.3"/>
  <cols>
    <col min="1" max="1" width="6.140625" style="43" hidden="1" customWidth="1"/>
    <col min="2" max="2" width="7.7109375" style="35" customWidth="1"/>
    <col min="3" max="3" width="10.85546875" style="34" customWidth="1"/>
    <col min="4" max="4" width="63.7109375" style="34" customWidth="1"/>
    <col min="5" max="5" width="15.42578125" style="35" customWidth="1"/>
    <col min="6" max="7" width="13.7109375" style="35" customWidth="1"/>
    <col min="8" max="8" width="11.7109375" style="35" customWidth="1"/>
    <col min="9" max="18" width="9.140625" style="35"/>
    <col min="19" max="19" width="9.140625" style="49" hidden="1" customWidth="1"/>
    <col min="20" max="20" width="6.42578125" style="50" hidden="1" customWidth="1"/>
    <col min="21" max="21" width="95" style="51" hidden="1" customWidth="1"/>
    <col min="22" max="16384" width="9.140625" style="34"/>
  </cols>
  <sheetData>
    <row r="1" spans="1:21" s="45" customFormat="1" hidden="1" x14ac:dyDescent="0.3">
      <c r="A1" s="43"/>
      <c r="B1" s="44"/>
      <c r="E1" s="44"/>
      <c r="F1" s="44"/>
      <c r="G1" s="44"/>
      <c r="H1" s="44"/>
      <c r="I1" s="44">
        <v>1</v>
      </c>
      <c r="J1" s="44">
        <v>2</v>
      </c>
      <c r="K1" s="44">
        <v>3</v>
      </c>
      <c r="L1" s="44">
        <v>4</v>
      </c>
      <c r="M1" s="44">
        <v>5</v>
      </c>
      <c r="N1" s="44">
        <v>6</v>
      </c>
      <c r="O1" s="44">
        <v>7</v>
      </c>
      <c r="P1" s="44">
        <v>8</v>
      </c>
      <c r="Q1" s="44">
        <v>9</v>
      </c>
      <c r="R1" s="44">
        <v>10</v>
      </c>
      <c r="S1" s="46"/>
      <c r="T1" s="47"/>
      <c r="U1" s="48"/>
    </row>
    <row r="2" spans="1:21" ht="20.100000000000001" customHeight="1" x14ac:dyDescent="0.3">
      <c r="B2" s="108" t="s">
        <v>565</v>
      </c>
      <c r="C2" s="108"/>
      <c r="D2" s="39" t="s">
        <v>645</v>
      </c>
      <c r="E2" s="39"/>
      <c r="F2" s="39"/>
      <c r="G2" s="39"/>
      <c r="H2" s="39"/>
      <c r="I2" s="39"/>
      <c r="J2" s="39"/>
      <c r="K2" s="109"/>
      <c r="L2" s="109"/>
      <c r="M2" s="109"/>
      <c r="N2" s="109"/>
      <c r="O2" s="109"/>
      <c r="P2" s="109"/>
      <c r="Q2" s="109"/>
      <c r="R2" s="43"/>
    </row>
    <row r="3" spans="1:21" ht="18.75" customHeight="1" x14ac:dyDescent="0.3">
      <c r="B3" s="108" t="s">
        <v>651</v>
      </c>
      <c r="C3" s="108"/>
      <c r="D3" s="39" t="s">
        <v>644</v>
      </c>
      <c r="E3" s="39"/>
      <c r="F3" s="39"/>
      <c r="G3" s="39"/>
      <c r="H3" s="39"/>
      <c r="I3" s="39"/>
      <c r="J3" s="39"/>
      <c r="K3" s="110"/>
      <c r="L3" s="110"/>
      <c r="M3" s="110"/>
      <c r="N3" s="110"/>
      <c r="O3" s="110"/>
      <c r="P3" s="110"/>
      <c r="Q3" s="110"/>
    </row>
    <row r="4" spans="1:21" ht="18.75" customHeight="1" x14ac:dyDescent="0.3">
      <c r="B4" s="108" t="s">
        <v>564</v>
      </c>
      <c r="C4" s="108"/>
      <c r="D4" s="39" t="s">
        <v>646</v>
      </c>
      <c r="E4" s="39"/>
      <c r="F4" s="39"/>
      <c r="G4" s="39"/>
      <c r="H4" s="39"/>
      <c r="I4" s="39"/>
      <c r="J4" s="39"/>
      <c r="K4" s="111"/>
      <c r="L4" s="111"/>
      <c r="M4" s="111"/>
      <c r="N4" s="111"/>
      <c r="O4" s="111"/>
      <c r="P4" s="111"/>
      <c r="Q4" s="111"/>
    </row>
    <row r="5" spans="1:21" ht="21" customHeight="1" thickBot="1" x14ac:dyDescent="0.35">
      <c r="D5" s="39" t="s">
        <v>647</v>
      </c>
      <c r="E5" s="39"/>
      <c r="F5" s="39"/>
      <c r="G5" s="39"/>
      <c r="H5" s="39"/>
      <c r="I5" s="39"/>
      <c r="J5" s="39"/>
    </row>
    <row r="6" spans="1:21" s="53" customFormat="1" ht="19.5" hidden="1" customHeight="1" x14ac:dyDescent="0.3">
      <c r="A6" s="52"/>
      <c r="B6" s="52"/>
      <c r="E6" s="52"/>
      <c r="F6" s="52"/>
      <c r="G6" s="52"/>
      <c r="H6" s="52"/>
      <c r="I6" s="52" t="b">
        <f t="shared" ref="I6:R6" ca="1" si="0">IF(SUM(I9:I488)&lt;&gt;0,TRUE,FALSE)</f>
        <v>0</v>
      </c>
      <c r="J6" s="52" t="b">
        <f t="shared" ca="1" si="0"/>
        <v>1</v>
      </c>
      <c r="K6" s="52" t="b">
        <f t="shared" ca="1" si="0"/>
        <v>0</v>
      </c>
      <c r="L6" s="52" t="b">
        <f t="shared" ca="1" si="0"/>
        <v>0</v>
      </c>
      <c r="M6" s="52" t="b">
        <f t="shared" ca="1" si="0"/>
        <v>0</v>
      </c>
      <c r="N6" s="52" t="b">
        <f t="shared" ca="1" si="0"/>
        <v>0</v>
      </c>
      <c r="O6" s="52" t="b">
        <f t="shared" ca="1" si="0"/>
        <v>0</v>
      </c>
      <c r="P6" s="52" t="b">
        <f t="shared" ca="1" si="0"/>
        <v>0</v>
      </c>
      <c r="Q6" s="52" t="b">
        <f t="shared" ca="1" si="0"/>
        <v>0</v>
      </c>
      <c r="R6" s="52" t="b">
        <f t="shared" ca="1" si="0"/>
        <v>0</v>
      </c>
      <c r="S6" s="54"/>
      <c r="U6" s="51"/>
    </row>
    <row r="7" spans="1:21" ht="51.4" customHeight="1" thickBot="1" x14ac:dyDescent="0.35">
      <c r="A7" s="55" t="s">
        <v>652</v>
      </c>
      <c r="B7" s="56" t="s">
        <v>1</v>
      </c>
      <c r="C7" s="104" t="s">
        <v>2</v>
      </c>
      <c r="D7" s="105"/>
      <c r="E7" s="57" t="s">
        <v>3</v>
      </c>
      <c r="F7" s="58" t="s">
        <v>653</v>
      </c>
      <c r="G7" s="57" t="s">
        <v>654</v>
      </c>
      <c r="H7" s="57" t="s">
        <v>655</v>
      </c>
      <c r="I7" s="59" t="s">
        <v>656</v>
      </c>
      <c r="J7" s="59" t="s">
        <v>657</v>
      </c>
      <c r="K7" s="59" t="s">
        <v>658</v>
      </c>
      <c r="L7" s="59" t="s">
        <v>659</v>
      </c>
      <c r="M7" s="59" t="s">
        <v>660</v>
      </c>
      <c r="N7" s="59" t="s">
        <v>661</v>
      </c>
      <c r="O7" s="59" t="s">
        <v>662</v>
      </c>
      <c r="P7" s="59" t="s">
        <v>663</v>
      </c>
      <c r="Q7" s="59" t="s">
        <v>664</v>
      </c>
      <c r="R7" s="60" t="s">
        <v>665</v>
      </c>
      <c r="S7" s="61" t="b">
        <v>1</v>
      </c>
    </row>
    <row r="8" spans="1:21" s="67" customFormat="1" x14ac:dyDescent="0.3">
      <c r="A8" s="62">
        <v>1</v>
      </c>
      <c r="B8" s="63" t="s">
        <v>4</v>
      </c>
      <c r="C8" s="106" t="s">
        <v>666</v>
      </c>
      <c r="D8" s="107"/>
      <c r="E8" s="4"/>
      <c r="F8" s="64"/>
      <c r="G8" s="64"/>
      <c r="H8" s="5"/>
      <c r="I8" s="65"/>
      <c r="J8" s="65"/>
      <c r="K8" s="65"/>
      <c r="L8" s="65"/>
      <c r="M8" s="65"/>
      <c r="N8" s="65"/>
      <c r="O8" s="65"/>
      <c r="P8" s="65"/>
      <c r="Q8" s="65"/>
      <c r="R8" s="65"/>
      <c r="S8" s="54" t="b">
        <f>IF(H8&gt;0,TRUE,FALSE)</f>
        <v>0</v>
      </c>
      <c r="T8" s="66"/>
      <c r="U8" s="51" t="str">
        <f>C8</f>
        <v>OFFICE ACTIVITIES</v>
      </c>
    </row>
    <row r="9" spans="1:21" s="67" customFormat="1" hidden="1" x14ac:dyDescent="0.3">
      <c r="A9" s="62">
        <v>2</v>
      </c>
      <c r="B9" s="36" t="s">
        <v>5</v>
      </c>
      <c r="C9" s="98" t="s">
        <v>6</v>
      </c>
      <c r="D9" s="99"/>
      <c r="E9" s="10" t="s">
        <v>7</v>
      </c>
      <c r="F9" s="68">
        <f>IFERROR(INDEX([1]!Rates[[Column1]:[Column71]],
MATCH('[1]SOW Units'!$B9,[1]!Rates[Pay Item],0),
MATCH(TEXT(#REF!,"0"),[1]!Rates[[#Headers],[Column1]:[Column71]],0)),0)</f>
        <v>0</v>
      </c>
      <c r="G9" s="69">
        <f t="shared" ref="G9:G91" si="1">F9</f>
        <v>0</v>
      </c>
      <c r="H9" s="6">
        <f t="shared" ref="H9:H91" si="2">SUM(I9:R9)</f>
        <v>0</v>
      </c>
      <c r="I9" s="70"/>
      <c r="J9" s="70"/>
      <c r="K9" s="70"/>
      <c r="L9" s="70"/>
      <c r="M9" s="70"/>
      <c r="N9" s="70"/>
      <c r="O9" s="70"/>
      <c r="P9" s="70"/>
      <c r="Q9" s="70"/>
      <c r="R9" s="70"/>
      <c r="S9" s="54" t="b">
        <f t="shared" ref="S9:S72" si="3">IF(H9&gt;0,TRUE,FALSE)</f>
        <v>0</v>
      </c>
      <c r="T9" s="66" t="str">
        <f t="shared" ref="T9:U83" si="4">B9</f>
        <v>1-1.</v>
      </c>
      <c r="U9" s="51" t="str">
        <f t="shared" si="4"/>
        <v>File Review</v>
      </c>
    </row>
    <row r="10" spans="1:21" s="67" customFormat="1" hidden="1" x14ac:dyDescent="0.3">
      <c r="A10" s="62">
        <v>3</v>
      </c>
      <c r="B10" s="36" t="s">
        <v>8</v>
      </c>
      <c r="C10" s="98" t="s">
        <v>9</v>
      </c>
      <c r="D10" s="99"/>
      <c r="E10" s="10" t="s">
        <v>10</v>
      </c>
      <c r="F10" s="68">
        <f>IFERROR(INDEX([1]!Rates[[Column1]:[Column71]],
MATCH('[1]SOW Units'!$B10,[1]!Rates[Pay Item],0),
MATCH(TEXT(#REF!,"0"),[1]!Rates[[#Headers],[Column1]:[Column71]],0)),0)</f>
        <v>0</v>
      </c>
      <c r="G10" s="69">
        <f t="shared" si="1"/>
        <v>0</v>
      </c>
      <c r="H10" s="6">
        <f t="shared" si="2"/>
        <v>0</v>
      </c>
      <c r="I10" s="70"/>
      <c r="J10" s="70"/>
      <c r="K10" s="70"/>
      <c r="L10" s="70"/>
      <c r="M10" s="70"/>
      <c r="N10" s="70"/>
      <c r="O10" s="70"/>
      <c r="P10" s="70"/>
      <c r="Q10" s="70"/>
      <c r="R10" s="70"/>
      <c r="S10" s="54" t="b">
        <f t="shared" si="3"/>
        <v>0</v>
      </c>
      <c r="T10" s="66" t="str">
        <f t="shared" si="4"/>
        <v>1-2.</v>
      </c>
      <c r="U10" s="51" t="str">
        <f t="shared" si="4"/>
        <v>Site Health &amp; Safety Plan</v>
      </c>
    </row>
    <row r="11" spans="1:21" s="67" customFormat="1" x14ac:dyDescent="0.3">
      <c r="A11" s="62">
        <v>4</v>
      </c>
      <c r="B11" s="36" t="s">
        <v>571</v>
      </c>
      <c r="C11" s="98" t="s">
        <v>667</v>
      </c>
      <c r="D11" s="99"/>
      <c r="E11" s="10" t="s">
        <v>10</v>
      </c>
      <c r="F11" s="68">
        <f>IFERROR(INDEX([1]!Rates[[Column1]:[Column71]],
MATCH('[1]SOW Units'!$B11,[1]!Rates[Pay Item],0),
MATCH(TEXT(#REF!,"0"),[1]!Rates[[#Headers],[Column1]:[Column71]],0)),0)</f>
        <v>0</v>
      </c>
      <c r="G11" s="69">
        <f>F11</f>
        <v>0</v>
      </c>
      <c r="H11" s="6">
        <f t="shared" si="2"/>
        <v>0</v>
      </c>
      <c r="I11" s="70" t="s">
        <v>1045</v>
      </c>
      <c r="J11" s="70"/>
      <c r="K11" s="70"/>
      <c r="L11" s="70"/>
      <c r="M11" s="70"/>
      <c r="N11" s="70"/>
      <c r="O11" s="70"/>
      <c r="P11" s="70"/>
      <c r="Q11" s="70"/>
      <c r="R11" s="70"/>
      <c r="S11" s="54" t="b">
        <f t="shared" si="3"/>
        <v>0</v>
      </c>
      <c r="T11" s="66" t="str">
        <f t="shared" si="4"/>
        <v>1-2.a.</v>
      </c>
      <c r="U11" s="51" t="str">
        <f t="shared" si="4"/>
        <v>Updated Site Health &amp; Safety Plan for Continued Work (no cost to DEP)</v>
      </c>
    </row>
    <row r="12" spans="1:21" s="67" customFormat="1" hidden="1" x14ac:dyDescent="0.3">
      <c r="A12" s="62">
        <v>5</v>
      </c>
      <c r="B12" s="36" t="s">
        <v>11</v>
      </c>
      <c r="C12" s="98" t="s">
        <v>668</v>
      </c>
      <c r="D12" s="99"/>
      <c r="E12" s="10" t="s">
        <v>12</v>
      </c>
      <c r="F12" s="68">
        <f>IFERROR(INDEX([1]!Rates[[Column1]:[Column71]],
MATCH('[1]SOW Units'!$B12,[1]!Rates[Pay Item],0),
MATCH(TEXT(#REF!,"0"),[1]!Rates[[#Headers],[Column1]:[Column71]],0)),0)</f>
        <v>0</v>
      </c>
      <c r="G12" s="69">
        <f t="shared" si="1"/>
        <v>0</v>
      </c>
      <c r="H12" s="6">
        <f t="shared" si="2"/>
        <v>0</v>
      </c>
      <c r="I12" s="70"/>
      <c r="J12" s="70"/>
      <c r="K12" s="70"/>
      <c r="L12" s="70"/>
      <c r="M12" s="70"/>
      <c r="N12" s="70"/>
      <c r="O12" s="70"/>
      <c r="P12" s="70"/>
      <c r="Q12" s="70"/>
      <c r="R12" s="70"/>
      <c r="S12" s="54" t="b">
        <f t="shared" si="3"/>
        <v>0</v>
      </c>
      <c r="T12" s="66" t="str">
        <f t="shared" si="4"/>
        <v>1-3.</v>
      </c>
      <c r="U12" s="51" t="str">
        <f t="shared" si="4"/>
        <v>Notice of Discovery of Contamination Package (initial or TPOC)</v>
      </c>
    </row>
    <row r="13" spans="1:21" s="67" customFormat="1" x14ac:dyDescent="0.3">
      <c r="A13" s="62">
        <v>6</v>
      </c>
      <c r="B13" s="36" t="s">
        <v>13</v>
      </c>
      <c r="C13" s="101" t="s">
        <v>669</v>
      </c>
      <c r="D13" s="102"/>
      <c r="E13" s="7" t="s">
        <v>14</v>
      </c>
      <c r="F13" s="71">
        <v>1</v>
      </c>
      <c r="G13" s="72">
        <f>F13</f>
        <v>1</v>
      </c>
      <c r="H13" s="7">
        <f t="shared" si="2"/>
        <v>300</v>
      </c>
      <c r="I13" s="73"/>
      <c r="J13" s="73">
        <v>300</v>
      </c>
      <c r="K13" s="73"/>
      <c r="L13" s="73"/>
      <c r="M13" s="73"/>
      <c r="N13" s="73"/>
      <c r="O13" s="73"/>
      <c r="P13" s="73"/>
      <c r="Q13" s="73"/>
      <c r="R13" s="73"/>
      <c r="S13" s="54" t="b">
        <f t="shared" si="3"/>
        <v>1</v>
      </c>
      <c r="T13" s="66"/>
      <c r="U13" s="51"/>
    </row>
    <row r="14" spans="1:21" s="67" customFormat="1" x14ac:dyDescent="0.3">
      <c r="A14" s="62">
        <v>7</v>
      </c>
      <c r="B14" s="36" t="s">
        <v>15</v>
      </c>
      <c r="C14" s="98" t="s">
        <v>670</v>
      </c>
      <c r="D14" s="99"/>
      <c r="E14" s="10" t="s">
        <v>16</v>
      </c>
      <c r="F14" s="68">
        <f>IFERROR(INDEX([1]!Rates[[Column1]:[Column71]],
MATCH('[1]SOW Units'!$B14,[1]!Rates[Pay Item],0),
MATCH(TEXT(#REF!,"0"),[1]!Rates[[#Headers],[Column1]:[Column71]],0)),0)</f>
        <v>0</v>
      </c>
      <c r="G14" s="69">
        <f t="shared" si="1"/>
        <v>0</v>
      </c>
      <c r="H14" s="6">
        <f t="shared" si="2"/>
        <v>0</v>
      </c>
      <c r="I14" s="70" t="s">
        <v>1045</v>
      </c>
      <c r="J14" s="70"/>
      <c r="K14" s="70"/>
      <c r="L14" s="70"/>
      <c r="M14" s="70"/>
      <c r="N14" s="70"/>
      <c r="O14" s="70"/>
      <c r="P14" s="70"/>
      <c r="Q14" s="70"/>
      <c r="R14" s="70"/>
      <c r="S14" s="54" t="b">
        <f t="shared" si="3"/>
        <v>0</v>
      </c>
      <c r="T14" s="66" t="str">
        <f t="shared" si="4"/>
        <v>1-5.</v>
      </c>
      <c r="U14" s="51" t="str">
        <f t="shared" si="4"/>
        <v>Obtaining Off-Site Property Access Agreement, ROW Access Agreement or Permit</v>
      </c>
    </row>
    <row r="15" spans="1:21" s="67" customFormat="1" ht="18.75" hidden="1" customHeight="1" x14ac:dyDescent="0.3">
      <c r="A15" s="62">
        <v>8</v>
      </c>
      <c r="B15" s="36" t="s">
        <v>17</v>
      </c>
      <c r="C15" s="101" t="s">
        <v>671</v>
      </c>
      <c r="D15" s="102"/>
      <c r="E15" s="7" t="s">
        <v>14</v>
      </c>
      <c r="F15" s="71">
        <v>1</v>
      </c>
      <c r="G15" s="72">
        <f t="shared" si="1"/>
        <v>1</v>
      </c>
      <c r="H15" s="7">
        <f t="shared" si="2"/>
        <v>0</v>
      </c>
      <c r="I15" s="73"/>
      <c r="J15" s="73"/>
      <c r="K15" s="73"/>
      <c r="L15" s="73"/>
      <c r="M15" s="73"/>
      <c r="N15" s="73"/>
      <c r="O15" s="73"/>
      <c r="P15" s="73"/>
      <c r="Q15" s="73"/>
      <c r="R15" s="73"/>
      <c r="S15" s="54" t="b">
        <f t="shared" si="3"/>
        <v>0</v>
      </c>
      <c r="T15" s="66"/>
      <c r="U15" s="51"/>
    </row>
    <row r="16" spans="1:21" s="67" customFormat="1" ht="18.75" customHeight="1" x14ac:dyDescent="0.3">
      <c r="A16" s="62">
        <v>9</v>
      </c>
      <c r="B16" s="36" t="s">
        <v>568</v>
      </c>
      <c r="C16" s="101" t="s">
        <v>569</v>
      </c>
      <c r="D16" s="102"/>
      <c r="E16" s="6" t="s">
        <v>570</v>
      </c>
      <c r="F16" s="68">
        <f>IFERROR(INDEX([1]!Rates[[Column1]:[Column71]],
MATCH('[1]SOW Units'!$B16,[1]!Rates[Pay Item],0),
MATCH(TEXT(#REF!,"0"),[1]!Rates[[#Headers],[Column1]:[Column71]],0)),0)</f>
        <v>0</v>
      </c>
      <c r="G16" s="69">
        <f t="shared" si="1"/>
        <v>0</v>
      </c>
      <c r="H16" s="6">
        <f t="shared" ca="1" si="2"/>
        <v>300</v>
      </c>
      <c r="I16" s="74">
        <f ca="1">SUMIF($E$10:$E$500,"Reimbursable*",I10:I496)</f>
        <v>0</v>
      </c>
      <c r="J16" s="74">
        <f t="shared" ref="J16:R16" ca="1" si="5">SUMIF($E$10:$E$500,"Reimbursable*",J10:J496)</f>
        <v>300</v>
      </c>
      <c r="K16" s="74">
        <f t="shared" ca="1" si="5"/>
        <v>0</v>
      </c>
      <c r="L16" s="74">
        <f t="shared" ca="1" si="5"/>
        <v>0</v>
      </c>
      <c r="M16" s="74">
        <f t="shared" ca="1" si="5"/>
        <v>0</v>
      </c>
      <c r="N16" s="74">
        <f t="shared" ca="1" si="5"/>
        <v>0</v>
      </c>
      <c r="O16" s="74">
        <f t="shared" ca="1" si="5"/>
        <v>0</v>
      </c>
      <c r="P16" s="74">
        <f t="shared" ca="1" si="5"/>
        <v>0</v>
      </c>
      <c r="Q16" s="74">
        <f t="shared" ca="1" si="5"/>
        <v>0</v>
      </c>
      <c r="R16" s="74">
        <f t="shared" ca="1" si="5"/>
        <v>0</v>
      </c>
      <c r="S16" s="54" t="b">
        <f t="shared" ca="1" si="3"/>
        <v>1</v>
      </c>
      <c r="T16" s="66"/>
      <c r="U16" s="51"/>
    </row>
    <row r="17" spans="1:21" s="67" customFormat="1" hidden="1" x14ac:dyDescent="0.3">
      <c r="A17" s="62">
        <v>10</v>
      </c>
      <c r="B17" s="36" t="s">
        <v>672</v>
      </c>
      <c r="C17" s="98" t="s">
        <v>673</v>
      </c>
      <c r="D17" s="99"/>
      <c r="E17" s="10" t="s">
        <v>10</v>
      </c>
      <c r="F17" s="68">
        <f>IFERROR(INDEX([1]!Rates[[Column1]:[Column71]],
MATCH('[1]SOW Units'!$B17,[1]!Rates[Pay Item],0),
MATCH(TEXT(#REF!,"0"),[1]!Rates[[#Headers],[Column1]:[Column71]],0)),0)</f>
        <v>0</v>
      </c>
      <c r="G17" s="69">
        <f t="shared" si="1"/>
        <v>0</v>
      </c>
      <c r="H17" s="6">
        <f t="shared" si="2"/>
        <v>0</v>
      </c>
      <c r="I17" s="70"/>
      <c r="J17" s="70"/>
      <c r="K17" s="70"/>
      <c r="L17" s="70"/>
      <c r="M17" s="70"/>
      <c r="N17" s="70"/>
      <c r="O17" s="70"/>
      <c r="P17" s="70"/>
      <c r="Q17" s="70"/>
      <c r="R17" s="70"/>
      <c r="S17" s="54" t="b">
        <f t="shared" si="3"/>
        <v>0</v>
      </c>
      <c r="T17" s="66" t="str">
        <f t="shared" ref="T17" si="6">B17</f>
        <v>1-8.</v>
      </c>
      <c r="U17" s="51" t="str">
        <f t="shared" si="4"/>
        <v>Map and Table Generation</v>
      </c>
    </row>
    <row r="18" spans="1:21" s="67" customFormat="1" x14ac:dyDescent="0.3">
      <c r="A18" s="62">
        <v>11</v>
      </c>
      <c r="B18" s="75" t="s">
        <v>18</v>
      </c>
      <c r="C18" s="96" t="s">
        <v>19</v>
      </c>
      <c r="D18" s="97"/>
      <c r="E18" s="76"/>
      <c r="F18" s="77"/>
      <c r="G18" s="78"/>
      <c r="H18" s="8"/>
      <c r="I18" s="79"/>
      <c r="J18" s="79"/>
      <c r="K18" s="79"/>
      <c r="L18" s="79"/>
      <c r="M18" s="79"/>
      <c r="N18" s="79"/>
      <c r="O18" s="79"/>
      <c r="P18" s="79"/>
      <c r="Q18" s="79"/>
      <c r="R18" s="79"/>
      <c r="S18" s="54" t="b">
        <f t="shared" si="3"/>
        <v>0</v>
      </c>
      <c r="T18" s="66"/>
      <c r="U18" s="51" t="str">
        <f t="shared" si="4"/>
        <v>FIELD ACTIVITIES - GENERAL</v>
      </c>
    </row>
    <row r="19" spans="1:21" s="67" customFormat="1" hidden="1" x14ac:dyDescent="0.3">
      <c r="A19" s="62">
        <v>12</v>
      </c>
      <c r="B19" s="36" t="s">
        <v>20</v>
      </c>
      <c r="C19" s="98" t="s">
        <v>21</v>
      </c>
      <c r="D19" s="99"/>
      <c r="E19" s="10" t="s">
        <v>22</v>
      </c>
      <c r="F19" s="68">
        <f>IFERROR(INDEX([1]!Rates[[Column1]:[Column71]],
MATCH('[1]SOW Units'!$B19,[1]!Rates[Pay Item],0),
MATCH(TEXT(#REF!,"0"),[1]!Rates[[#Headers],[Column1]:[Column71]],0)),0)</f>
        <v>0</v>
      </c>
      <c r="G19" s="69">
        <f t="shared" si="1"/>
        <v>0</v>
      </c>
      <c r="H19" s="6">
        <f t="shared" si="2"/>
        <v>0</v>
      </c>
      <c r="I19" s="80"/>
      <c r="J19" s="80"/>
      <c r="K19" s="80"/>
      <c r="L19" s="80"/>
      <c r="M19" s="80"/>
      <c r="N19" s="80"/>
      <c r="O19" s="80"/>
      <c r="P19" s="80"/>
      <c r="Q19" s="80"/>
      <c r="R19" s="80"/>
      <c r="S19" s="54" t="b">
        <f t="shared" si="3"/>
        <v>0</v>
      </c>
      <c r="T19" s="66" t="str">
        <f t="shared" si="4"/>
        <v>2-1.</v>
      </c>
      <c r="U19" s="51" t="str">
        <f t="shared" si="4"/>
        <v>Site Reconnaissance/Field Measurement Visit</v>
      </c>
    </row>
    <row r="20" spans="1:21" s="67" customFormat="1" hidden="1" x14ac:dyDescent="0.3">
      <c r="A20" s="62">
        <v>13</v>
      </c>
      <c r="B20" s="36" t="s">
        <v>23</v>
      </c>
      <c r="C20" s="98" t="s">
        <v>674</v>
      </c>
      <c r="D20" s="99"/>
      <c r="E20" s="10" t="s">
        <v>24</v>
      </c>
      <c r="F20" s="68">
        <f>IFERROR(INDEX([1]!Rates[[Column1]:[Column71]],
MATCH('[1]SOW Units'!$B20,[1]!Rates[Pay Item],0),
MATCH(TEXT(#REF!,"0"),[1]!Rates[[#Headers],[Column1]:[Column71]],0)),0)</f>
        <v>0</v>
      </c>
      <c r="G20" s="69">
        <f t="shared" si="1"/>
        <v>0</v>
      </c>
      <c r="H20" s="6">
        <f t="shared" si="2"/>
        <v>0</v>
      </c>
      <c r="I20" s="80"/>
      <c r="J20" s="80"/>
      <c r="K20" s="80"/>
      <c r="L20" s="80"/>
      <c r="M20" s="80"/>
      <c r="N20" s="80"/>
      <c r="O20" s="80"/>
      <c r="P20" s="80"/>
      <c r="Q20" s="80"/>
      <c r="R20" s="80"/>
      <c r="S20" s="54" t="b">
        <f t="shared" si="3"/>
        <v>0</v>
      </c>
      <c r="T20" s="66" t="str">
        <f t="shared" si="4"/>
        <v>2-2.</v>
      </c>
      <c r="U20" s="51" t="str">
        <f t="shared" si="4"/>
        <v>Receptor Survey and Exposure Pathway Identification</v>
      </c>
    </row>
    <row r="21" spans="1:21" s="67" customFormat="1" ht="33.75" customHeight="1" x14ac:dyDescent="0.3">
      <c r="A21" s="62">
        <v>14</v>
      </c>
      <c r="B21" s="36" t="s">
        <v>25</v>
      </c>
      <c r="C21" s="101" t="s">
        <v>675</v>
      </c>
      <c r="D21" s="103"/>
      <c r="E21" s="7" t="s">
        <v>14</v>
      </c>
      <c r="F21" s="71">
        <v>1</v>
      </c>
      <c r="G21" s="72">
        <f t="shared" si="1"/>
        <v>1</v>
      </c>
      <c r="H21" s="7">
        <f t="shared" si="2"/>
        <v>0</v>
      </c>
      <c r="I21" s="81"/>
      <c r="J21" s="81" t="s">
        <v>1045</v>
      </c>
      <c r="K21" s="81"/>
      <c r="L21" s="81"/>
      <c r="M21" s="81"/>
      <c r="N21" s="81"/>
      <c r="O21" s="81"/>
      <c r="P21" s="81"/>
      <c r="Q21" s="81"/>
      <c r="R21" s="81"/>
      <c r="S21" s="54" t="b">
        <f t="shared" si="3"/>
        <v>0</v>
      </c>
      <c r="T21" s="66"/>
      <c r="U21" s="51"/>
    </row>
    <row r="22" spans="1:21" s="67" customFormat="1" hidden="1" x14ac:dyDescent="0.3">
      <c r="A22" s="62">
        <v>15</v>
      </c>
      <c r="B22" s="36" t="s">
        <v>26</v>
      </c>
      <c r="C22" s="98" t="s">
        <v>27</v>
      </c>
      <c r="D22" s="99"/>
      <c r="E22" s="10" t="s">
        <v>28</v>
      </c>
      <c r="F22" s="68">
        <f>IFERROR(INDEX([1]!Rates[[Column1]:[Column71]],
MATCH('[1]SOW Units'!$B22,[1]!Rates[Pay Item],0),
MATCH(TEXT(#REF!,"0"),[1]!Rates[[#Headers],[Column1]:[Column71]],0)),0)</f>
        <v>0</v>
      </c>
      <c r="G22" s="69">
        <f t="shared" si="1"/>
        <v>0</v>
      </c>
      <c r="H22" s="6">
        <f t="shared" si="2"/>
        <v>0</v>
      </c>
      <c r="I22" s="80"/>
      <c r="J22" s="80"/>
      <c r="K22" s="80"/>
      <c r="L22" s="80"/>
      <c r="M22" s="80"/>
      <c r="N22" s="80"/>
      <c r="O22" s="80"/>
      <c r="P22" s="80"/>
      <c r="Q22" s="80"/>
      <c r="R22" s="80"/>
      <c r="S22" s="54" t="b">
        <f t="shared" si="3"/>
        <v>0</v>
      </c>
      <c r="T22" s="66" t="str">
        <f t="shared" si="4"/>
        <v>2-4.</v>
      </c>
      <c r="U22" s="51" t="str">
        <f t="shared" si="4"/>
        <v>Contractor Oversight for Non-Price Schedule Activities</v>
      </c>
    </row>
    <row r="23" spans="1:21" s="67" customFormat="1" x14ac:dyDescent="0.3">
      <c r="A23" s="62">
        <v>16</v>
      </c>
      <c r="B23" s="36" t="s">
        <v>676</v>
      </c>
      <c r="C23" s="98" t="s">
        <v>677</v>
      </c>
      <c r="D23" s="99"/>
      <c r="E23" s="7" t="s">
        <v>14</v>
      </c>
      <c r="F23" s="71">
        <v>1</v>
      </c>
      <c r="G23" s="72">
        <f t="shared" si="1"/>
        <v>1</v>
      </c>
      <c r="H23" s="7">
        <f t="shared" si="2"/>
        <v>0</v>
      </c>
      <c r="I23" s="81"/>
      <c r="J23" s="81" t="s">
        <v>1045</v>
      </c>
      <c r="K23" s="81"/>
      <c r="L23" s="81"/>
      <c r="M23" s="81"/>
      <c r="N23" s="81"/>
      <c r="O23" s="81"/>
      <c r="P23" s="81"/>
      <c r="Q23" s="81"/>
      <c r="R23" s="81"/>
      <c r="S23" s="54" t="b">
        <f t="shared" si="3"/>
        <v>0</v>
      </c>
      <c r="T23" s="66"/>
      <c r="U23" s="51"/>
    </row>
    <row r="24" spans="1:21" s="67" customFormat="1" x14ac:dyDescent="0.3">
      <c r="A24" s="62">
        <v>17</v>
      </c>
      <c r="B24" s="75" t="s">
        <v>29</v>
      </c>
      <c r="C24" s="96" t="s">
        <v>30</v>
      </c>
      <c r="D24" s="97"/>
      <c r="E24" s="76"/>
      <c r="F24" s="77"/>
      <c r="G24" s="78"/>
      <c r="H24" s="8"/>
      <c r="I24" s="79"/>
      <c r="J24" s="79"/>
      <c r="K24" s="79"/>
      <c r="L24" s="79"/>
      <c r="M24" s="79"/>
      <c r="N24" s="79"/>
      <c r="O24" s="79"/>
      <c r="P24" s="79"/>
      <c r="Q24" s="79"/>
      <c r="R24" s="79"/>
      <c r="S24" s="54" t="b">
        <f t="shared" si="3"/>
        <v>0</v>
      </c>
      <c r="T24" s="66"/>
      <c r="U24" s="51" t="str">
        <f t="shared" si="4"/>
        <v>MOBILIZATION</v>
      </c>
    </row>
    <row r="25" spans="1:21" s="67" customFormat="1" x14ac:dyDescent="0.3">
      <c r="A25" s="62">
        <v>18</v>
      </c>
      <c r="B25" s="36" t="s">
        <v>31</v>
      </c>
      <c r="C25" s="98" t="s">
        <v>678</v>
      </c>
      <c r="D25" s="99"/>
      <c r="E25" s="10" t="s">
        <v>32</v>
      </c>
      <c r="F25" s="68">
        <f>IFERROR(INDEX([1]!Rates[[Column1]:[Column71]],
MATCH('[1]SOW Units'!$B25,[1]!Rates[Pay Item],0),
MATCH(TEXT(#REF!,"0"),[1]!Rates[[#Headers],[Column1]:[Column71]],0)),0)</f>
        <v>0</v>
      </c>
      <c r="G25" s="69">
        <f t="shared" si="1"/>
        <v>0</v>
      </c>
      <c r="H25" s="6">
        <f t="shared" si="2"/>
        <v>0</v>
      </c>
      <c r="I25" s="80" t="s">
        <v>1045</v>
      </c>
      <c r="J25" s="80" t="s">
        <v>1045</v>
      </c>
      <c r="K25" s="80"/>
      <c r="L25" s="80"/>
      <c r="M25" s="80"/>
      <c r="N25" s="80"/>
      <c r="O25" s="80"/>
      <c r="P25" s="80"/>
      <c r="Q25" s="80"/>
      <c r="R25" s="80"/>
      <c r="S25" s="54" t="b">
        <f t="shared" si="3"/>
        <v>0</v>
      </c>
      <c r="T25" s="66" t="str">
        <f t="shared" si="4"/>
        <v>3-1.</v>
      </c>
      <c r="U25" s="51" t="str">
        <f t="shared" si="4"/>
        <v>Light Duty Vehicle (car or 1/2 ton truck) Mobilization</v>
      </c>
    </row>
    <row r="26" spans="1:21" s="67" customFormat="1" x14ac:dyDescent="0.3">
      <c r="A26" s="62">
        <v>19</v>
      </c>
      <c r="B26" s="36" t="s">
        <v>33</v>
      </c>
      <c r="C26" s="98" t="s">
        <v>679</v>
      </c>
      <c r="D26" s="99"/>
      <c r="E26" s="10" t="s">
        <v>32</v>
      </c>
      <c r="F26" s="68">
        <f>IFERROR(INDEX([1]!Rates[[Column1]:[Column71]],
MATCH('[1]SOW Units'!$B26,[1]!Rates[Pay Item],0),
MATCH(TEXT(#REF!,"0"),[1]!Rates[[#Headers],[Column1]:[Column71]],0)),0)</f>
        <v>0</v>
      </c>
      <c r="G26" s="69">
        <f t="shared" si="1"/>
        <v>0</v>
      </c>
      <c r="H26" s="6">
        <f t="shared" si="2"/>
        <v>0</v>
      </c>
      <c r="I26" s="80"/>
      <c r="J26" s="80" t="s">
        <v>1045</v>
      </c>
      <c r="K26" s="80"/>
      <c r="L26" s="80"/>
      <c r="M26" s="80"/>
      <c r="N26" s="80"/>
      <c r="O26" s="80"/>
      <c r="P26" s="80"/>
      <c r="Q26" s="80"/>
      <c r="R26" s="80"/>
      <c r="S26" s="54" t="b">
        <f t="shared" si="3"/>
        <v>0</v>
      </c>
      <c r="T26" s="66" t="str">
        <f t="shared" si="4"/>
        <v>3-2.</v>
      </c>
      <c r="U26" s="51" t="str">
        <f t="shared" si="4"/>
        <v>Heavy Duty/Stake Bed Truck (3/4 ton +) Mobilization</v>
      </c>
    </row>
    <row r="27" spans="1:21" s="67" customFormat="1" x14ac:dyDescent="0.3">
      <c r="A27" s="62">
        <v>20</v>
      </c>
      <c r="B27" s="36" t="s">
        <v>34</v>
      </c>
      <c r="C27" s="98" t="s">
        <v>680</v>
      </c>
      <c r="D27" s="99"/>
      <c r="E27" s="10" t="s">
        <v>32</v>
      </c>
      <c r="F27" s="68">
        <f>IFERROR(INDEX([1]!Rates[[Column1]:[Column71]],
MATCH('[1]SOW Units'!$B27,[1]!Rates[Pay Item],0),
MATCH(TEXT(#REF!,"0"),[1]!Rates[[#Headers],[Column1]:[Column71]],0)),0)</f>
        <v>0</v>
      </c>
      <c r="G27" s="69">
        <f t="shared" si="1"/>
        <v>0</v>
      </c>
      <c r="H27" s="6">
        <f t="shared" si="2"/>
        <v>0</v>
      </c>
      <c r="I27" s="80"/>
      <c r="J27" s="80" t="s">
        <v>1045</v>
      </c>
      <c r="K27" s="80"/>
      <c r="L27" s="80"/>
      <c r="M27" s="80"/>
      <c r="N27" s="80"/>
      <c r="O27" s="80"/>
      <c r="P27" s="80"/>
      <c r="Q27" s="80"/>
      <c r="R27" s="80"/>
      <c r="S27" s="54" t="b">
        <f t="shared" si="3"/>
        <v>0</v>
      </c>
      <c r="T27" s="66" t="str">
        <f t="shared" si="4"/>
        <v>3-3.</v>
      </c>
      <c r="U27" s="51" t="str">
        <f t="shared" si="4"/>
        <v>Work Trailer Mobilization</v>
      </c>
    </row>
    <row r="28" spans="1:21" s="67" customFormat="1" hidden="1" x14ac:dyDescent="0.3">
      <c r="A28" s="62">
        <v>21</v>
      </c>
      <c r="B28" s="36" t="s">
        <v>35</v>
      </c>
      <c r="C28" s="98" t="s">
        <v>681</v>
      </c>
      <c r="D28" s="99"/>
      <c r="E28" s="10" t="s">
        <v>32</v>
      </c>
      <c r="F28" s="68">
        <f>IFERROR(INDEX([1]!Rates[[Column1]:[Column71]],
MATCH('[1]SOW Units'!$B28,[1]!Rates[Pay Item],0),
MATCH(TEXT(#REF!,"0"),[1]!Rates[[#Headers],[Column1]:[Column71]],0)),0)</f>
        <v>0</v>
      </c>
      <c r="G28" s="69">
        <f t="shared" si="1"/>
        <v>0</v>
      </c>
      <c r="H28" s="6">
        <f t="shared" si="2"/>
        <v>0</v>
      </c>
      <c r="I28" s="80"/>
      <c r="J28" s="80"/>
      <c r="K28" s="80"/>
      <c r="L28" s="80"/>
      <c r="M28" s="80"/>
      <c r="N28" s="80"/>
      <c r="O28" s="80"/>
      <c r="P28" s="80"/>
      <c r="Q28" s="80"/>
      <c r="R28" s="80"/>
      <c r="S28" s="54" t="b">
        <f t="shared" si="3"/>
        <v>0</v>
      </c>
      <c r="T28" s="66" t="str">
        <f t="shared" si="4"/>
        <v>3-4.</v>
      </c>
      <c r="U28" s="51" t="str">
        <f t="shared" si="4"/>
        <v xml:space="preserve">DPT Rig and Support Vehicles Mobilization </v>
      </c>
    </row>
    <row r="29" spans="1:21" s="67" customFormat="1" x14ac:dyDescent="0.3">
      <c r="A29" s="62">
        <v>22</v>
      </c>
      <c r="B29" s="36" t="s">
        <v>36</v>
      </c>
      <c r="C29" s="98" t="s">
        <v>682</v>
      </c>
      <c r="D29" s="99"/>
      <c r="E29" s="10" t="s">
        <v>32</v>
      </c>
      <c r="F29" s="68">
        <f>IFERROR(INDEX([1]!Rates[[Column1]:[Column71]],
MATCH('[1]SOW Units'!$B29,[1]!Rates[Pay Item],0),
MATCH(TEXT(#REF!,"0"),[1]!Rates[[#Headers],[Column1]:[Column71]],0)),0)</f>
        <v>0</v>
      </c>
      <c r="G29" s="69">
        <f t="shared" si="1"/>
        <v>0</v>
      </c>
      <c r="H29" s="6">
        <f t="shared" si="2"/>
        <v>0</v>
      </c>
      <c r="I29" s="80"/>
      <c r="J29" s="80" t="s">
        <v>1045</v>
      </c>
      <c r="K29" s="80"/>
      <c r="L29" s="80"/>
      <c r="M29" s="80"/>
      <c r="N29" s="80"/>
      <c r="O29" s="80"/>
      <c r="P29" s="80"/>
      <c r="Q29" s="80"/>
      <c r="R29" s="80"/>
      <c r="S29" s="54" t="b">
        <f t="shared" si="3"/>
        <v>0</v>
      </c>
      <c r="T29" s="66" t="str">
        <f t="shared" si="4"/>
        <v>3-5.</v>
      </c>
      <c r="U29" s="51" t="str">
        <f t="shared" si="4"/>
        <v>Drill Rig and Support Vehicles Mobilization (hollow stem auger, mud rotary or sonic)</v>
      </c>
    </row>
    <row r="30" spans="1:21" s="67" customFormat="1" hidden="1" x14ac:dyDescent="0.3">
      <c r="A30" s="62">
        <v>24</v>
      </c>
      <c r="B30" s="36" t="s">
        <v>37</v>
      </c>
      <c r="C30" s="98" t="s">
        <v>683</v>
      </c>
      <c r="D30" s="99"/>
      <c r="E30" s="10" t="s">
        <v>32</v>
      </c>
      <c r="F30" s="68">
        <f>IFERROR(INDEX([1]!Rates[[Column1]:[Column71]],
MATCH('[1]SOW Units'!$B30,[1]!Rates[Pay Item],0),
MATCH(TEXT(#REF!,"0"),[1]!Rates[[#Headers],[Column1]:[Column71]],0)),0)</f>
        <v>0</v>
      </c>
      <c r="G30" s="69">
        <f t="shared" si="1"/>
        <v>0</v>
      </c>
      <c r="H30" s="6">
        <f t="shared" si="2"/>
        <v>0</v>
      </c>
      <c r="I30" s="80"/>
      <c r="J30" s="80"/>
      <c r="K30" s="80"/>
      <c r="L30" s="80"/>
      <c r="M30" s="80"/>
      <c r="N30" s="80"/>
      <c r="O30" s="80"/>
      <c r="P30" s="80"/>
      <c r="Q30" s="80"/>
      <c r="R30" s="80"/>
      <c r="S30" s="54" t="b">
        <f t="shared" si="3"/>
        <v>0</v>
      </c>
      <c r="T30" s="66" t="str">
        <f t="shared" si="4"/>
        <v>3-6.</v>
      </c>
      <c r="U30" s="51" t="str">
        <f t="shared" si="4"/>
        <v>Excavator Mobilization</v>
      </c>
    </row>
    <row r="31" spans="1:21" s="67" customFormat="1" hidden="1" x14ac:dyDescent="0.3">
      <c r="A31" s="62">
        <v>26</v>
      </c>
      <c r="B31" s="36" t="s">
        <v>38</v>
      </c>
      <c r="C31" s="98" t="s">
        <v>684</v>
      </c>
      <c r="D31" s="99"/>
      <c r="E31" s="10" t="s">
        <v>32</v>
      </c>
      <c r="F31" s="68">
        <f>IFERROR(INDEX([1]!Rates[[Column1]:[Column71]],
MATCH('[1]SOW Units'!$B31,[1]!Rates[Pay Item],0),
MATCH(TEXT(#REF!,"0"),[1]!Rates[[#Headers],[Column1]:[Column71]],0)),0)</f>
        <v>0</v>
      </c>
      <c r="G31" s="69">
        <f t="shared" si="1"/>
        <v>0</v>
      </c>
      <c r="H31" s="6">
        <f t="shared" si="2"/>
        <v>0</v>
      </c>
      <c r="I31" s="80"/>
      <c r="J31" s="80"/>
      <c r="K31" s="80"/>
      <c r="L31" s="80"/>
      <c r="M31" s="80"/>
      <c r="N31" s="80"/>
      <c r="O31" s="80"/>
      <c r="P31" s="80"/>
      <c r="Q31" s="80"/>
      <c r="R31" s="80"/>
      <c r="S31" s="54" t="b">
        <f t="shared" si="3"/>
        <v>0</v>
      </c>
      <c r="T31" s="66" t="str">
        <f t="shared" si="4"/>
        <v>3-7.</v>
      </c>
      <c r="U31" s="51" t="str">
        <f t="shared" si="4"/>
        <v>LDA Rig and Support Vehicles Mobilization</v>
      </c>
    </row>
    <row r="32" spans="1:21" s="67" customFormat="1" hidden="1" x14ac:dyDescent="0.3">
      <c r="A32" s="62">
        <v>28</v>
      </c>
      <c r="B32" s="36" t="s">
        <v>39</v>
      </c>
      <c r="C32" s="98" t="s">
        <v>685</v>
      </c>
      <c r="D32" s="99"/>
      <c r="E32" s="10" t="s">
        <v>32</v>
      </c>
      <c r="F32" s="68">
        <f>IFERROR(INDEX([1]!Rates[[Column1]:[Column71]],
MATCH('[1]SOW Units'!$B32,[1]!Rates[Pay Item],0),
MATCH(TEXT(#REF!,"0"),[1]!Rates[[#Headers],[Column1]:[Column71]],0)),0)</f>
        <v>0</v>
      </c>
      <c r="G32" s="69">
        <f t="shared" si="1"/>
        <v>0</v>
      </c>
      <c r="H32" s="6">
        <f t="shared" si="2"/>
        <v>0</v>
      </c>
      <c r="I32" s="80"/>
      <c r="J32" s="80"/>
      <c r="K32" s="80"/>
      <c r="L32" s="80"/>
      <c r="M32" s="80"/>
      <c r="N32" s="80"/>
      <c r="O32" s="80"/>
      <c r="P32" s="80"/>
      <c r="Q32" s="80"/>
      <c r="R32" s="80"/>
      <c r="S32" s="54" t="b">
        <f t="shared" si="3"/>
        <v>0</v>
      </c>
      <c r="T32" s="66" t="str">
        <f t="shared" si="4"/>
        <v>3-8.</v>
      </c>
      <c r="U32" s="51" t="str">
        <f t="shared" si="4"/>
        <v>Loader/Backhoe Mobilization</v>
      </c>
    </row>
    <row r="33" spans="1:21" s="67" customFormat="1" hidden="1" x14ac:dyDescent="0.3">
      <c r="A33" s="62">
        <v>30</v>
      </c>
      <c r="B33" s="36" t="s">
        <v>40</v>
      </c>
      <c r="C33" s="98" t="s">
        <v>686</v>
      </c>
      <c r="D33" s="99"/>
      <c r="E33" s="10" t="s">
        <v>32</v>
      </c>
      <c r="F33" s="68">
        <f>IFERROR(INDEX([1]!Rates[[Column1]:[Column71]],
MATCH('[1]SOW Units'!$B33,[1]!Rates[Pay Item],0),
MATCH(TEXT(#REF!,"0"),[1]!Rates[[#Headers],[Column1]:[Column71]],0)),0)</f>
        <v>0</v>
      </c>
      <c r="G33" s="69">
        <f t="shared" si="1"/>
        <v>0</v>
      </c>
      <c r="H33" s="6">
        <f t="shared" si="2"/>
        <v>0</v>
      </c>
      <c r="I33" s="80"/>
      <c r="J33" s="80"/>
      <c r="K33" s="80"/>
      <c r="L33" s="80"/>
      <c r="M33" s="80"/>
      <c r="N33" s="80"/>
      <c r="O33" s="80"/>
      <c r="P33" s="80"/>
      <c r="Q33" s="80"/>
      <c r="R33" s="80"/>
      <c r="S33" s="54" t="b">
        <f t="shared" si="3"/>
        <v>0</v>
      </c>
      <c r="T33" s="66" t="str">
        <f t="shared" si="4"/>
        <v>3-9.</v>
      </c>
      <c r="U33" s="51" t="str">
        <f t="shared" si="4"/>
        <v xml:space="preserve">Mini Excavator/Loader Mobilization </v>
      </c>
    </row>
    <row r="34" spans="1:21" s="67" customFormat="1" hidden="1" x14ac:dyDescent="0.3">
      <c r="A34" s="62">
        <v>31</v>
      </c>
      <c r="B34" s="36" t="s">
        <v>41</v>
      </c>
      <c r="C34" s="98" t="s">
        <v>687</v>
      </c>
      <c r="D34" s="99"/>
      <c r="E34" s="10" t="s">
        <v>32</v>
      </c>
      <c r="F34" s="68">
        <f>IFERROR(INDEX([1]!Rates[[Column1]:[Column71]],
MATCH('[1]SOW Units'!$B34,[1]!Rates[Pay Item],0),
MATCH(TEXT(#REF!,"0"),[1]!Rates[[#Headers],[Column1]:[Column71]],0)),0)</f>
        <v>0</v>
      </c>
      <c r="G34" s="69">
        <f t="shared" si="1"/>
        <v>0</v>
      </c>
      <c r="H34" s="6">
        <f t="shared" si="2"/>
        <v>0</v>
      </c>
      <c r="I34" s="80"/>
      <c r="J34" s="80"/>
      <c r="K34" s="80"/>
      <c r="L34" s="80"/>
      <c r="M34" s="80"/>
      <c r="N34" s="80"/>
      <c r="O34" s="80"/>
      <c r="P34" s="80"/>
      <c r="Q34" s="80"/>
      <c r="R34" s="80"/>
      <c r="S34" s="54" t="b">
        <f t="shared" si="3"/>
        <v>0</v>
      </c>
      <c r="T34" s="66" t="str">
        <f t="shared" si="4"/>
        <v>3-10.</v>
      </c>
      <c r="U34" s="51" t="str">
        <f t="shared" si="4"/>
        <v>Drum Compactor Mobilization</v>
      </c>
    </row>
    <row r="35" spans="1:21" s="67" customFormat="1" hidden="1" x14ac:dyDescent="0.3">
      <c r="A35" s="62">
        <v>32</v>
      </c>
      <c r="B35" s="75" t="s">
        <v>42</v>
      </c>
      <c r="C35" s="96" t="s">
        <v>44</v>
      </c>
      <c r="D35" s="97"/>
      <c r="E35" s="76"/>
      <c r="F35" s="77"/>
      <c r="G35" s="78"/>
      <c r="H35" s="8"/>
      <c r="I35" s="79"/>
      <c r="J35" s="79"/>
      <c r="K35" s="79"/>
      <c r="L35" s="79"/>
      <c r="M35" s="79"/>
      <c r="N35" s="79"/>
      <c r="O35" s="79"/>
      <c r="P35" s="79"/>
      <c r="Q35" s="79"/>
      <c r="R35" s="79"/>
      <c r="S35" s="54" t="b">
        <f t="shared" si="3"/>
        <v>0</v>
      </c>
      <c r="T35" s="66"/>
      <c r="U35" s="51" t="str">
        <f t="shared" si="4"/>
        <v>DRILLING AND BORING</v>
      </c>
    </row>
    <row r="36" spans="1:21" s="67" customFormat="1" hidden="1" x14ac:dyDescent="0.3">
      <c r="A36" s="62">
        <v>34</v>
      </c>
      <c r="B36" s="36" t="s">
        <v>688</v>
      </c>
      <c r="C36" s="98" t="s">
        <v>573</v>
      </c>
      <c r="D36" s="99"/>
      <c r="E36" s="10" t="s">
        <v>689</v>
      </c>
      <c r="F36" s="68">
        <f>IFERROR(INDEX([1]!Rates[[Column1]:[Column71]],
MATCH('[1]SOW Units'!$B36,[1]!Rates[Pay Item],0),
MATCH(TEXT(#REF!,"0"),[1]!Rates[[#Headers],[Column1]:[Column71]],0)),0)</f>
        <v>0</v>
      </c>
      <c r="G36" s="69">
        <f t="shared" si="1"/>
        <v>0</v>
      </c>
      <c r="H36" s="6">
        <f t="shared" si="2"/>
        <v>0</v>
      </c>
      <c r="I36" s="80"/>
      <c r="J36" s="80"/>
      <c r="K36" s="80"/>
      <c r="L36" s="80"/>
      <c r="M36" s="80"/>
      <c r="N36" s="80"/>
      <c r="O36" s="80"/>
      <c r="P36" s="80"/>
      <c r="Q36" s="80"/>
      <c r="R36" s="80"/>
      <c r="S36" s="54" t="b">
        <f t="shared" si="3"/>
        <v>0</v>
      </c>
      <c r="T36" s="66" t="str">
        <f t="shared" si="4"/>
        <v>4-1.a.</v>
      </c>
      <c r="U36" s="51" t="str">
        <f t="shared" si="4"/>
        <v>Split Spoon Sampling – 2 foot (during boring) &lt; 50 feet</v>
      </c>
    </row>
    <row r="37" spans="1:21" s="67" customFormat="1" hidden="1" x14ac:dyDescent="0.3">
      <c r="A37" s="62">
        <v>36</v>
      </c>
      <c r="B37" s="36" t="s">
        <v>572</v>
      </c>
      <c r="C37" s="98" t="s">
        <v>574</v>
      </c>
      <c r="D37" s="99"/>
      <c r="E37" s="10" t="s">
        <v>689</v>
      </c>
      <c r="F37" s="68">
        <f>IFERROR(INDEX([1]!Rates[[Column1]:[Column71]],
MATCH('[1]SOW Units'!$B37,[1]!Rates[Pay Item],0),
MATCH(TEXT(#REF!,"0"),[1]!Rates[[#Headers],[Column1]:[Column71]],0)),0)</f>
        <v>0</v>
      </c>
      <c r="G37" s="69">
        <f t="shared" si="1"/>
        <v>0</v>
      </c>
      <c r="H37" s="6">
        <f t="shared" si="2"/>
        <v>0</v>
      </c>
      <c r="I37" s="80"/>
      <c r="J37" s="80"/>
      <c r="K37" s="80"/>
      <c r="L37" s="80"/>
      <c r="M37" s="80"/>
      <c r="N37" s="80"/>
      <c r="O37" s="80"/>
      <c r="P37" s="80"/>
      <c r="Q37" s="80"/>
      <c r="R37" s="80"/>
      <c r="S37" s="54" t="b">
        <f t="shared" si="3"/>
        <v>0</v>
      </c>
      <c r="T37" s="66" t="str">
        <f t="shared" si="4"/>
        <v>4-1.b.</v>
      </c>
      <c r="U37" s="51" t="str">
        <f t="shared" si="4"/>
        <v>Split Spoon Sampling – 2 foot (during boring) 50 to 100 feet</v>
      </c>
    </row>
    <row r="38" spans="1:21" s="67" customFormat="1" hidden="1" x14ac:dyDescent="0.3">
      <c r="A38" s="62">
        <v>37</v>
      </c>
      <c r="B38" s="36" t="s">
        <v>690</v>
      </c>
      <c r="C38" s="98" t="s">
        <v>575</v>
      </c>
      <c r="D38" s="99"/>
      <c r="E38" s="10" t="s">
        <v>689</v>
      </c>
      <c r="F38" s="68">
        <f>IFERROR(INDEX([1]!Rates[[Column1]:[Column71]],
MATCH('[1]SOW Units'!$B38,[1]!Rates[Pay Item],0),
MATCH(TEXT(#REF!,"0"),[1]!Rates[[#Headers],[Column1]:[Column71]],0)),0)</f>
        <v>0</v>
      </c>
      <c r="G38" s="69">
        <f t="shared" si="1"/>
        <v>0</v>
      </c>
      <c r="H38" s="6">
        <f t="shared" si="2"/>
        <v>0</v>
      </c>
      <c r="I38" s="80"/>
      <c r="J38" s="80"/>
      <c r="K38" s="80"/>
      <c r="L38" s="80"/>
      <c r="M38" s="80"/>
      <c r="N38" s="80"/>
      <c r="O38" s="80"/>
      <c r="P38" s="80"/>
      <c r="Q38" s="80"/>
      <c r="R38" s="80"/>
      <c r="S38" s="54" t="b">
        <f t="shared" si="3"/>
        <v>0</v>
      </c>
      <c r="T38" s="66" t="str">
        <f t="shared" si="4"/>
        <v>4-1.c.</v>
      </c>
      <c r="U38" s="51" t="str">
        <f t="shared" si="4"/>
        <v>Split Spoon Sampling – 2 foot (during boring) &gt; 100 feet</v>
      </c>
    </row>
    <row r="39" spans="1:21" s="67" customFormat="1" hidden="1" x14ac:dyDescent="0.3">
      <c r="A39" s="62">
        <v>38</v>
      </c>
      <c r="B39" s="36" t="s">
        <v>691</v>
      </c>
      <c r="C39" s="98" t="s">
        <v>45</v>
      </c>
      <c r="D39" s="99"/>
      <c r="E39" s="10" t="s">
        <v>692</v>
      </c>
      <c r="F39" s="68">
        <f>IFERROR(INDEX([1]!Rates[[Column1]:[Column71]],
MATCH('[1]SOW Units'!$B39,[1]!Rates[Pay Item],0),
MATCH(TEXT(#REF!,"0"),[1]!Rates[[#Headers],[Column1]:[Column71]],0)),0)</f>
        <v>0</v>
      </c>
      <c r="G39" s="69">
        <f t="shared" si="1"/>
        <v>0</v>
      </c>
      <c r="H39" s="6">
        <f t="shared" si="2"/>
        <v>0</v>
      </c>
      <c r="I39" s="80"/>
      <c r="J39" s="80"/>
      <c r="K39" s="80"/>
      <c r="L39" s="80"/>
      <c r="M39" s="80"/>
      <c r="N39" s="80"/>
      <c r="O39" s="80"/>
      <c r="P39" s="80"/>
      <c r="Q39" s="80"/>
      <c r="R39" s="80"/>
      <c r="S39" s="54" t="b">
        <f t="shared" si="3"/>
        <v>0</v>
      </c>
      <c r="T39" s="66" t="str">
        <f t="shared" si="4"/>
        <v>4-1.d.</v>
      </c>
      <c r="U39" s="51" t="str">
        <f t="shared" si="4"/>
        <v>Sonic Core Sampling - 5 or 10 foot (during boring)</v>
      </c>
    </row>
    <row r="40" spans="1:21" s="67" customFormat="1" hidden="1" x14ac:dyDescent="0.3">
      <c r="A40" s="62">
        <v>39</v>
      </c>
      <c r="B40" s="36" t="s">
        <v>693</v>
      </c>
      <c r="C40" s="98" t="s">
        <v>46</v>
      </c>
      <c r="D40" s="99"/>
      <c r="E40" s="10" t="s">
        <v>47</v>
      </c>
      <c r="F40" s="68">
        <f>IFERROR(INDEX([1]!Rates[[Column1]:[Column71]],
MATCH('[1]SOW Units'!$B40,[1]!Rates[Pay Item],0),
MATCH(TEXT(#REF!,"0"),[1]!Rates[[#Headers],[Column1]:[Column71]],0)),0)</f>
        <v>0</v>
      </c>
      <c r="G40" s="69">
        <f t="shared" si="1"/>
        <v>0</v>
      </c>
      <c r="H40" s="6">
        <f t="shared" si="2"/>
        <v>0</v>
      </c>
      <c r="I40" s="80"/>
      <c r="J40" s="80"/>
      <c r="K40" s="80"/>
      <c r="L40" s="80"/>
      <c r="M40" s="80"/>
      <c r="N40" s="80"/>
      <c r="O40" s="80"/>
      <c r="P40" s="80"/>
      <c r="Q40" s="80"/>
      <c r="R40" s="80"/>
      <c r="S40" s="54" t="b">
        <f t="shared" si="3"/>
        <v>0</v>
      </c>
      <c r="T40" s="66" t="str">
        <f t="shared" si="4"/>
        <v>4-2.</v>
      </c>
      <c r="U40" s="51" t="str">
        <f t="shared" si="4"/>
        <v xml:space="preserve">Hand Auger Boring ≤ 10 foot total depth </v>
      </c>
    </row>
    <row r="41" spans="1:21" s="67" customFormat="1" hidden="1" x14ac:dyDescent="0.3">
      <c r="A41" s="62">
        <v>40</v>
      </c>
      <c r="B41" s="36" t="s">
        <v>694</v>
      </c>
      <c r="C41" s="98" t="s">
        <v>577</v>
      </c>
      <c r="D41" s="99"/>
      <c r="E41" s="10" t="s">
        <v>578</v>
      </c>
      <c r="F41" s="68">
        <f>IFERROR(INDEX([1]!Rates[[Column1]:[Column71]],
MATCH('[1]SOW Units'!$B41,[1]!Rates[Pay Item],0),
MATCH(TEXT(#REF!,"0"),[1]!Rates[[#Headers],[Column1]:[Column71]],0)),0)</f>
        <v>0</v>
      </c>
      <c r="G41" s="69">
        <f t="shared" si="1"/>
        <v>0</v>
      </c>
      <c r="H41" s="6">
        <f t="shared" si="2"/>
        <v>0</v>
      </c>
      <c r="I41" s="80"/>
      <c r="J41" s="80"/>
      <c r="K41" s="80"/>
      <c r="L41" s="80"/>
      <c r="M41" s="80"/>
      <c r="N41" s="80"/>
      <c r="O41" s="80"/>
      <c r="P41" s="80"/>
      <c r="Q41" s="80"/>
      <c r="R41" s="80"/>
      <c r="S41" s="54" t="b">
        <f t="shared" si="3"/>
        <v>0</v>
      </c>
      <c r="T41" s="66" t="str">
        <f t="shared" si="4"/>
        <v>4-3.</v>
      </c>
      <c r="U41" s="51" t="str">
        <f t="shared" si="4"/>
        <v>Direct Push Technology (DPT) Rig and Equipment</v>
      </c>
    </row>
    <row r="42" spans="1:21" s="67" customFormat="1" ht="33" hidden="1" x14ac:dyDescent="0.3">
      <c r="A42" s="62">
        <v>41</v>
      </c>
      <c r="B42" s="36" t="s">
        <v>695</v>
      </c>
      <c r="C42" s="98" t="s">
        <v>696</v>
      </c>
      <c r="D42" s="99"/>
      <c r="E42" s="10" t="s">
        <v>578</v>
      </c>
      <c r="F42" s="68">
        <f>IFERROR(INDEX([1]!Rates[[Column1]:[Column71]],
MATCH('[1]SOW Units'!$B42,[1]!Rates[Pay Item],0),
MATCH(TEXT(#REF!,"0"),[1]!Rates[[#Headers],[Column1]:[Column71]],0)),0)</f>
        <v>0</v>
      </c>
      <c r="G42" s="69">
        <f t="shared" si="1"/>
        <v>0</v>
      </c>
      <c r="H42" s="6">
        <f t="shared" si="2"/>
        <v>0</v>
      </c>
      <c r="I42" s="80"/>
      <c r="J42" s="80"/>
      <c r="K42" s="80"/>
      <c r="L42" s="80"/>
      <c r="M42" s="80"/>
      <c r="N42" s="80"/>
      <c r="O42" s="80"/>
      <c r="P42" s="80"/>
      <c r="Q42" s="80"/>
      <c r="R42" s="80"/>
      <c r="S42" s="54" t="b">
        <f t="shared" si="3"/>
        <v>0</v>
      </c>
      <c r="T42" s="66" t="str">
        <f t="shared" si="4"/>
        <v>4-4.</v>
      </c>
      <c r="U42" s="51" t="str">
        <f t="shared" si="4"/>
        <v>DPT Membrane Interface Probe (MIP) Equipped with PID and ECD
(add-on cost to DPT base rate)</v>
      </c>
    </row>
    <row r="43" spans="1:21" s="67" customFormat="1" hidden="1" x14ac:dyDescent="0.3">
      <c r="A43" s="62">
        <v>42</v>
      </c>
      <c r="B43" s="36" t="s">
        <v>697</v>
      </c>
      <c r="C43" s="98" t="s">
        <v>548</v>
      </c>
      <c r="D43" s="99"/>
      <c r="E43" s="10" t="s">
        <v>48</v>
      </c>
      <c r="F43" s="68">
        <f>IFERROR(INDEX([1]!Rates[[Column1]:[Column71]],
MATCH('[1]SOW Units'!$B43,[1]!Rates[Pay Item],0),
MATCH(TEXT(#REF!,"0"),[1]!Rates[[#Headers],[Column1]:[Column71]],0)),0)</f>
        <v>0</v>
      </c>
      <c r="G43" s="69">
        <f t="shared" si="1"/>
        <v>0</v>
      </c>
      <c r="H43" s="6">
        <f t="shared" si="2"/>
        <v>0</v>
      </c>
      <c r="I43" s="80"/>
      <c r="J43" s="80"/>
      <c r="K43" s="80"/>
      <c r="L43" s="80"/>
      <c r="M43" s="80"/>
      <c r="N43" s="80"/>
      <c r="O43" s="80"/>
      <c r="P43" s="80"/>
      <c r="Q43" s="80"/>
      <c r="R43" s="80"/>
      <c r="S43" s="54" t="b">
        <f t="shared" si="3"/>
        <v>0</v>
      </c>
      <c r="T43" s="66" t="str">
        <f t="shared" si="4"/>
        <v>4-5.</v>
      </c>
      <c r="U43" s="51" t="str">
        <f t="shared" si="4"/>
        <v xml:space="preserve">HSA or MR Boring, ≤ 6 inch diameter, &lt; 50 foot total depth </v>
      </c>
    </row>
    <row r="44" spans="1:21" s="67" customFormat="1" hidden="1" x14ac:dyDescent="0.3">
      <c r="A44" s="62">
        <v>43</v>
      </c>
      <c r="B44" s="36" t="s">
        <v>698</v>
      </c>
      <c r="C44" s="98" t="s">
        <v>53</v>
      </c>
      <c r="D44" s="99"/>
      <c r="E44" s="10" t="s">
        <v>48</v>
      </c>
      <c r="F44" s="68">
        <f>IFERROR(INDEX([1]!Rates[[Column1]:[Column71]],
MATCH('[1]SOW Units'!$B44,[1]!Rates[Pay Item],0),
MATCH(TEXT(#REF!,"0"),[1]!Rates[[#Headers],[Column1]:[Column71]],0)),0)</f>
        <v>0</v>
      </c>
      <c r="G44" s="69">
        <f t="shared" si="1"/>
        <v>0</v>
      </c>
      <c r="H44" s="6">
        <f t="shared" si="2"/>
        <v>0</v>
      </c>
      <c r="I44" s="80"/>
      <c r="J44" s="80"/>
      <c r="K44" s="80"/>
      <c r="L44" s="80"/>
      <c r="M44" s="80"/>
      <c r="N44" s="80"/>
      <c r="O44" s="80"/>
      <c r="P44" s="80"/>
      <c r="Q44" s="80"/>
      <c r="R44" s="80"/>
      <c r="S44" s="54" t="b">
        <f t="shared" si="3"/>
        <v>0</v>
      </c>
      <c r="T44" s="66" t="str">
        <f t="shared" si="4"/>
        <v>4-6.</v>
      </c>
      <c r="U44" s="51" t="str">
        <f t="shared" si="4"/>
        <v xml:space="preserve">HSA or MR Boring, ≤ 6 inch diameter, 50 to 100 foot total depth </v>
      </c>
    </row>
    <row r="45" spans="1:21" s="67" customFormat="1" hidden="1" x14ac:dyDescent="0.3">
      <c r="A45" s="62">
        <v>44</v>
      </c>
      <c r="B45" s="36" t="s">
        <v>699</v>
      </c>
      <c r="C45" s="98" t="s">
        <v>55</v>
      </c>
      <c r="D45" s="99"/>
      <c r="E45" s="10" t="s">
        <v>48</v>
      </c>
      <c r="F45" s="68">
        <f>IFERROR(INDEX([1]!Rates[[Column1]:[Column71]],
MATCH('[1]SOW Units'!$B45,[1]!Rates[Pay Item],0),
MATCH(TEXT(#REF!,"0"),[1]!Rates[[#Headers],[Column1]:[Column71]],0)),0)</f>
        <v>0</v>
      </c>
      <c r="G45" s="69">
        <f t="shared" si="1"/>
        <v>0</v>
      </c>
      <c r="H45" s="6">
        <f t="shared" si="2"/>
        <v>0</v>
      </c>
      <c r="I45" s="80"/>
      <c r="J45" s="80"/>
      <c r="K45" s="80"/>
      <c r="L45" s="80"/>
      <c r="M45" s="80"/>
      <c r="N45" s="80"/>
      <c r="O45" s="80"/>
      <c r="P45" s="80"/>
      <c r="Q45" s="80"/>
      <c r="R45" s="80"/>
      <c r="S45" s="54" t="b">
        <f t="shared" si="3"/>
        <v>0</v>
      </c>
      <c r="T45" s="66" t="str">
        <f t="shared" si="4"/>
        <v>4-7.</v>
      </c>
      <c r="U45" s="51" t="str">
        <f t="shared" si="4"/>
        <v xml:space="preserve">HSA or MR Boring, ≤ 6 inch diameter, &gt; 100 foot total depth </v>
      </c>
    </row>
    <row r="46" spans="1:21" s="67" customFormat="1" hidden="1" x14ac:dyDescent="0.3">
      <c r="A46" s="62">
        <v>45</v>
      </c>
      <c r="B46" s="36" t="s">
        <v>700</v>
      </c>
      <c r="C46" s="98" t="s">
        <v>57</v>
      </c>
      <c r="D46" s="99"/>
      <c r="E46" s="10" t="s">
        <v>48</v>
      </c>
      <c r="F46" s="68">
        <f>IFERROR(INDEX([1]!Rates[[Column1]:[Column71]],
MATCH('[1]SOW Units'!$B46,[1]!Rates[Pay Item],0),
MATCH(TEXT(#REF!,"0"),[1]!Rates[[#Headers],[Column1]:[Column71]],0)),0)</f>
        <v>0</v>
      </c>
      <c r="G46" s="69">
        <f t="shared" si="1"/>
        <v>0</v>
      </c>
      <c r="H46" s="6">
        <f t="shared" si="2"/>
        <v>0</v>
      </c>
      <c r="I46" s="80"/>
      <c r="J46" s="80"/>
      <c r="K46" s="80"/>
      <c r="L46" s="80"/>
      <c r="M46" s="80"/>
      <c r="N46" s="80"/>
      <c r="O46" s="80"/>
      <c r="P46" s="80"/>
      <c r="Q46" s="80"/>
      <c r="R46" s="80"/>
      <c r="S46" s="54" t="b">
        <f t="shared" si="3"/>
        <v>0</v>
      </c>
      <c r="T46" s="66" t="str">
        <f t="shared" si="4"/>
        <v>4-8.</v>
      </c>
      <c r="U46" s="51" t="str">
        <f t="shared" si="4"/>
        <v xml:space="preserve">HSA or MR Boring, &gt; 6 to 10 inch diameter, &lt; 50 foot total depth </v>
      </c>
    </row>
    <row r="47" spans="1:21" s="67" customFormat="1" hidden="1" x14ac:dyDescent="0.3">
      <c r="A47" s="62">
        <v>46</v>
      </c>
      <c r="B47" s="36" t="s">
        <v>701</v>
      </c>
      <c r="C47" s="98" t="s">
        <v>58</v>
      </c>
      <c r="D47" s="99"/>
      <c r="E47" s="10" t="s">
        <v>48</v>
      </c>
      <c r="F47" s="68">
        <f>IFERROR(INDEX([1]!Rates[[Column1]:[Column71]],
MATCH('[1]SOW Units'!$B47,[1]!Rates[Pay Item],0),
MATCH(TEXT(#REF!,"0"),[1]!Rates[[#Headers],[Column1]:[Column71]],0)),0)</f>
        <v>0</v>
      </c>
      <c r="G47" s="69">
        <f t="shared" si="1"/>
        <v>0</v>
      </c>
      <c r="H47" s="6">
        <f t="shared" si="2"/>
        <v>0</v>
      </c>
      <c r="I47" s="80"/>
      <c r="J47" s="80"/>
      <c r="K47" s="80"/>
      <c r="L47" s="80"/>
      <c r="M47" s="80"/>
      <c r="N47" s="80"/>
      <c r="O47" s="80"/>
      <c r="P47" s="80"/>
      <c r="Q47" s="80"/>
      <c r="R47" s="80"/>
      <c r="S47" s="54" t="b">
        <f t="shared" si="3"/>
        <v>0</v>
      </c>
      <c r="T47" s="66" t="str">
        <f t="shared" si="4"/>
        <v>4-9.</v>
      </c>
      <c r="U47" s="51" t="str">
        <f t="shared" si="4"/>
        <v xml:space="preserve">HSA or MR Boring, &gt; 6 to 10 inch diameter, 50 to 100 foot total depth </v>
      </c>
    </row>
    <row r="48" spans="1:21" s="67" customFormat="1" hidden="1" x14ac:dyDescent="0.3">
      <c r="A48" s="62">
        <v>48</v>
      </c>
      <c r="B48" s="36" t="s">
        <v>702</v>
      </c>
      <c r="C48" s="98" t="s">
        <v>60</v>
      </c>
      <c r="D48" s="99"/>
      <c r="E48" s="10" t="s">
        <v>48</v>
      </c>
      <c r="F48" s="68">
        <f>IFERROR(INDEX([1]!Rates[[Column1]:[Column71]],
MATCH('[1]SOW Units'!$B48,[1]!Rates[Pay Item],0),
MATCH(TEXT(#REF!,"0"),[1]!Rates[[#Headers],[Column1]:[Column71]],0)),0)</f>
        <v>0</v>
      </c>
      <c r="G48" s="69">
        <f t="shared" si="1"/>
        <v>0</v>
      </c>
      <c r="H48" s="6">
        <f t="shared" si="2"/>
        <v>0</v>
      </c>
      <c r="I48" s="80"/>
      <c r="J48" s="80"/>
      <c r="K48" s="80"/>
      <c r="L48" s="80"/>
      <c r="M48" s="80"/>
      <c r="N48" s="80"/>
      <c r="O48" s="80"/>
      <c r="P48" s="80"/>
      <c r="Q48" s="80"/>
      <c r="R48" s="80"/>
      <c r="S48" s="54" t="b">
        <f t="shared" si="3"/>
        <v>0</v>
      </c>
      <c r="T48" s="66" t="str">
        <f t="shared" si="4"/>
        <v>4-10.</v>
      </c>
      <c r="U48" s="51" t="str">
        <f t="shared" si="4"/>
        <v xml:space="preserve">HSA or MR Boring, &gt; 6 to 10 inch diameter, &gt; 100 foot total depth </v>
      </c>
    </row>
    <row r="49" spans="1:21" s="67" customFormat="1" hidden="1" x14ac:dyDescent="0.3">
      <c r="A49" s="62">
        <v>49</v>
      </c>
      <c r="B49" s="36" t="s">
        <v>703</v>
      </c>
      <c r="C49" s="98" t="s">
        <v>62</v>
      </c>
      <c r="D49" s="99"/>
      <c r="E49" s="10" t="s">
        <v>48</v>
      </c>
      <c r="F49" s="68">
        <f>IFERROR(INDEX([1]!Rates[[Column1]:[Column71]],
MATCH('[1]SOW Units'!$B49,[1]!Rates[Pay Item],0),
MATCH(TEXT(#REF!,"0"),[1]!Rates[[#Headers],[Column1]:[Column71]],0)),0)</f>
        <v>0</v>
      </c>
      <c r="G49" s="69">
        <f t="shared" si="1"/>
        <v>0</v>
      </c>
      <c r="H49" s="6">
        <f t="shared" si="2"/>
        <v>0</v>
      </c>
      <c r="I49" s="80"/>
      <c r="J49" s="80"/>
      <c r="K49" s="80"/>
      <c r="L49" s="80"/>
      <c r="M49" s="80"/>
      <c r="N49" s="80"/>
      <c r="O49" s="80"/>
      <c r="P49" s="80"/>
      <c r="Q49" s="80"/>
      <c r="R49" s="80"/>
      <c r="S49" s="54" t="b">
        <f t="shared" si="3"/>
        <v>0</v>
      </c>
      <c r="T49" s="66" t="str">
        <f t="shared" si="4"/>
        <v>4-11.</v>
      </c>
      <c r="U49" s="51" t="str">
        <f t="shared" si="4"/>
        <v xml:space="preserve">HSA or MR Boring, &gt; 10 to 14 inch diameter, &lt; 50 foot total depth </v>
      </c>
    </row>
    <row r="50" spans="1:21" s="67" customFormat="1" hidden="1" x14ac:dyDescent="0.3">
      <c r="A50" s="62">
        <v>50</v>
      </c>
      <c r="B50" s="36" t="s">
        <v>704</v>
      </c>
      <c r="C50" s="98" t="s">
        <v>64</v>
      </c>
      <c r="D50" s="99"/>
      <c r="E50" s="10" t="s">
        <v>48</v>
      </c>
      <c r="F50" s="68">
        <f>IFERROR(INDEX([1]!Rates[[Column1]:[Column71]],
MATCH('[1]SOW Units'!$B50,[1]!Rates[Pay Item],0),
MATCH(TEXT(#REF!,"0"),[1]!Rates[[#Headers],[Column1]:[Column71]],0)),0)</f>
        <v>0</v>
      </c>
      <c r="G50" s="69">
        <f t="shared" si="1"/>
        <v>0</v>
      </c>
      <c r="H50" s="6">
        <f t="shared" si="2"/>
        <v>0</v>
      </c>
      <c r="I50" s="80"/>
      <c r="J50" s="80"/>
      <c r="K50" s="80"/>
      <c r="L50" s="80"/>
      <c r="M50" s="80"/>
      <c r="N50" s="80"/>
      <c r="O50" s="80"/>
      <c r="P50" s="80"/>
      <c r="Q50" s="80"/>
      <c r="R50" s="80"/>
      <c r="S50" s="54" t="b">
        <f t="shared" si="3"/>
        <v>0</v>
      </c>
      <c r="T50" s="66" t="str">
        <f t="shared" si="4"/>
        <v>4-12.</v>
      </c>
      <c r="U50" s="51" t="str">
        <f t="shared" si="4"/>
        <v xml:space="preserve">HSA or MR Boring, &gt; 10 to 14 inch diameter, 50 to 100 foot total depth </v>
      </c>
    </row>
    <row r="51" spans="1:21" s="67" customFormat="1" hidden="1" x14ac:dyDescent="0.3">
      <c r="A51" s="62">
        <v>51</v>
      </c>
      <c r="B51" s="36" t="s">
        <v>705</v>
      </c>
      <c r="C51" s="98" t="s">
        <v>66</v>
      </c>
      <c r="D51" s="99"/>
      <c r="E51" s="10" t="s">
        <v>48</v>
      </c>
      <c r="F51" s="68">
        <f>IFERROR(INDEX([1]!Rates[[Column1]:[Column71]],
MATCH('[1]SOW Units'!$B51,[1]!Rates[Pay Item],0),
MATCH(TEXT(#REF!,"0"),[1]!Rates[[#Headers],[Column1]:[Column71]],0)),0)</f>
        <v>0</v>
      </c>
      <c r="G51" s="69">
        <f t="shared" si="1"/>
        <v>0</v>
      </c>
      <c r="H51" s="6">
        <f t="shared" si="2"/>
        <v>0</v>
      </c>
      <c r="I51" s="80"/>
      <c r="J51" s="80"/>
      <c r="K51" s="80"/>
      <c r="L51" s="80"/>
      <c r="M51" s="80"/>
      <c r="N51" s="80"/>
      <c r="O51" s="80"/>
      <c r="P51" s="80"/>
      <c r="Q51" s="80"/>
      <c r="R51" s="80"/>
      <c r="S51" s="54" t="b">
        <f t="shared" si="3"/>
        <v>0</v>
      </c>
      <c r="T51" s="66" t="str">
        <f t="shared" si="4"/>
        <v>4-13.</v>
      </c>
      <c r="U51" s="51" t="str">
        <f t="shared" si="4"/>
        <v xml:space="preserve">HSA or MR Boring, &gt; 10 to 14 inch diameter, &gt; 100 foot total depth </v>
      </c>
    </row>
    <row r="52" spans="1:21" s="67" customFormat="1" hidden="1" x14ac:dyDescent="0.3">
      <c r="A52" s="62">
        <v>53</v>
      </c>
      <c r="B52" s="36" t="s">
        <v>706</v>
      </c>
      <c r="C52" s="98" t="s">
        <v>68</v>
      </c>
      <c r="D52" s="99"/>
      <c r="E52" s="10" t="s">
        <v>48</v>
      </c>
      <c r="F52" s="68">
        <f>IFERROR(INDEX([1]!Rates[[Column1]:[Column71]],
MATCH('[1]SOW Units'!$B52,[1]!Rates[Pay Item],0),
MATCH(TEXT(#REF!,"0"),[1]!Rates[[#Headers],[Column1]:[Column71]],0)),0)</f>
        <v>0</v>
      </c>
      <c r="G52" s="69">
        <f t="shared" si="1"/>
        <v>0</v>
      </c>
      <c r="H52" s="6">
        <f t="shared" si="2"/>
        <v>0</v>
      </c>
      <c r="I52" s="80"/>
      <c r="J52" s="80"/>
      <c r="K52" s="80"/>
      <c r="L52" s="80"/>
      <c r="M52" s="80"/>
      <c r="N52" s="80"/>
      <c r="O52" s="80"/>
      <c r="P52" s="80"/>
      <c r="Q52" s="80"/>
      <c r="R52" s="80"/>
      <c r="S52" s="54" t="b">
        <f t="shared" si="3"/>
        <v>0</v>
      </c>
      <c r="T52" s="66" t="str">
        <f t="shared" si="4"/>
        <v>4-14.</v>
      </c>
      <c r="U52" s="51" t="str">
        <f t="shared" si="4"/>
        <v xml:space="preserve">Sonic Boring, ≤ 6 inch diameter, &lt; 50 foot total depth </v>
      </c>
    </row>
    <row r="53" spans="1:21" s="67" customFormat="1" hidden="1" x14ac:dyDescent="0.3">
      <c r="A53" s="62">
        <v>55</v>
      </c>
      <c r="B53" s="36" t="s">
        <v>707</v>
      </c>
      <c r="C53" s="98" t="s">
        <v>70</v>
      </c>
      <c r="D53" s="99"/>
      <c r="E53" s="10" t="s">
        <v>48</v>
      </c>
      <c r="F53" s="68">
        <f>IFERROR(INDEX([1]!Rates[[Column1]:[Column71]],
MATCH('[1]SOW Units'!$B53,[1]!Rates[Pay Item],0),
MATCH(TEXT(#REF!,"0"),[1]!Rates[[#Headers],[Column1]:[Column71]],0)),0)</f>
        <v>0</v>
      </c>
      <c r="G53" s="69">
        <f t="shared" si="1"/>
        <v>0</v>
      </c>
      <c r="H53" s="6">
        <f t="shared" si="2"/>
        <v>0</v>
      </c>
      <c r="I53" s="80"/>
      <c r="J53" s="80"/>
      <c r="K53" s="80"/>
      <c r="L53" s="80"/>
      <c r="M53" s="80"/>
      <c r="N53" s="80"/>
      <c r="O53" s="80"/>
      <c r="P53" s="80"/>
      <c r="Q53" s="80"/>
      <c r="R53" s="80"/>
      <c r="S53" s="54" t="b">
        <f t="shared" si="3"/>
        <v>0</v>
      </c>
      <c r="T53" s="66" t="str">
        <f t="shared" si="4"/>
        <v>4-15.</v>
      </c>
      <c r="U53" s="51" t="str">
        <f t="shared" si="4"/>
        <v xml:space="preserve">Sonic Boring, ≤ 6 inch diameter, 50 to 100 foot total depth </v>
      </c>
    </row>
    <row r="54" spans="1:21" s="67" customFormat="1" hidden="1" x14ac:dyDescent="0.3">
      <c r="A54" s="62">
        <v>58</v>
      </c>
      <c r="B54" s="36" t="s">
        <v>708</v>
      </c>
      <c r="C54" s="98" t="s">
        <v>72</v>
      </c>
      <c r="D54" s="99"/>
      <c r="E54" s="10" t="s">
        <v>48</v>
      </c>
      <c r="F54" s="68">
        <f>IFERROR(INDEX([1]!Rates[[Column1]:[Column71]],
MATCH('[1]SOW Units'!$B54,[1]!Rates[Pay Item],0),
MATCH(TEXT(#REF!,"0"),[1]!Rates[[#Headers],[Column1]:[Column71]],0)),0)</f>
        <v>0</v>
      </c>
      <c r="G54" s="69">
        <f t="shared" si="1"/>
        <v>0</v>
      </c>
      <c r="H54" s="6">
        <f t="shared" si="2"/>
        <v>0</v>
      </c>
      <c r="I54" s="80"/>
      <c r="J54" s="80"/>
      <c r="K54" s="80"/>
      <c r="L54" s="80"/>
      <c r="M54" s="80"/>
      <c r="N54" s="80"/>
      <c r="O54" s="80"/>
      <c r="P54" s="80"/>
      <c r="Q54" s="80"/>
      <c r="R54" s="80"/>
      <c r="S54" s="54" t="b">
        <f t="shared" si="3"/>
        <v>0</v>
      </c>
      <c r="T54" s="66" t="str">
        <f t="shared" si="4"/>
        <v>4-16.</v>
      </c>
      <c r="U54" s="51" t="str">
        <f t="shared" si="4"/>
        <v xml:space="preserve">Sonic Boring, ≤ 6 inch diameter, &gt; 100 foot total depth </v>
      </c>
    </row>
    <row r="55" spans="1:21" s="67" customFormat="1" hidden="1" x14ac:dyDescent="0.3">
      <c r="A55" s="62">
        <v>59</v>
      </c>
      <c r="B55" s="36" t="s">
        <v>709</v>
      </c>
      <c r="C55" s="98" t="s">
        <v>73</v>
      </c>
      <c r="D55" s="99"/>
      <c r="E55" s="10" t="s">
        <v>48</v>
      </c>
      <c r="F55" s="68">
        <f>IFERROR(INDEX([1]!Rates[[Column1]:[Column71]],
MATCH('[1]SOW Units'!$B55,[1]!Rates[Pay Item],0),
MATCH(TEXT(#REF!,"0"),[1]!Rates[[#Headers],[Column1]:[Column71]],0)),0)</f>
        <v>0</v>
      </c>
      <c r="G55" s="69">
        <f t="shared" si="1"/>
        <v>0</v>
      </c>
      <c r="H55" s="6">
        <f t="shared" si="2"/>
        <v>0</v>
      </c>
      <c r="I55" s="80"/>
      <c r="J55" s="80"/>
      <c r="K55" s="80"/>
      <c r="L55" s="80"/>
      <c r="M55" s="80"/>
      <c r="N55" s="80"/>
      <c r="O55" s="80"/>
      <c r="P55" s="80"/>
      <c r="Q55" s="80"/>
      <c r="R55" s="80"/>
      <c r="S55" s="54" t="b">
        <f t="shared" si="3"/>
        <v>0</v>
      </c>
      <c r="T55" s="66" t="str">
        <f t="shared" si="4"/>
        <v>4-17.</v>
      </c>
      <c r="U55" s="51" t="str">
        <f t="shared" si="4"/>
        <v xml:space="preserve">Sonic Boring, &gt; 6 to 10 inch diameter, &lt; 50 foot total depth </v>
      </c>
    </row>
    <row r="56" spans="1:21" s="67" customFormat="1" hidden="1" x14ac:dyDescent="0.3">
      <c r="A56" s="62">
        <v>60</v>
      </c>
      <c r="B56" s="36" t="s">
        <v>710</v>
      </c>
      <c r="C56" s="98" t="s">
        <v>74</v>
      </c>
      <c r="D56" s="99"/>
      <c r="E56" s="10" t="s">
        <v>48</v>
      </c>
      <c r="F56" s="68">
        <f>IFERROR(INDEX([1]!Rates[[Column1]:[Column71]],
MATCH('[1]SOW Units'!$B56,[1]!Rates[Pay Item],0),
MATCH(TEXT(#REF!,"0"),[1]!Rates[[#Headers],[Column1]:[Column71]],0)),0)</f>
        <v>0</v>
      </c>
      <c r="G56" s="69">
        <f t="shared" si="1"/>
        <v>0</v>
      </c>
      <c r="H56" s="6">
        <f t="shared" si="2"/>
        <v>0</v>
      </c>
      <c r="I56" s="80"/>
      <c r="J56" s="80"/>
      <c r="K56" s="80"/>
      <c r="L56" s="80"/>
      <c r="M56" s="80"/>
      <c r="N56" s="80"/>
      <c r="O56" s="80"/>
      <c r="P56" s="80"/>
      <c r="Q56" s="80"/>
      <c r="R56" s="80"/>
      <c r="S56" s="54" t="b">
        <f t="shared" si="3"/>
        <v>0</v>
      </c>
      <c r="T56" s="66" t="str">
        <f t="shared" si="4"/>
        <v>4-18.</v>
      </c>
      <c r="U56" s="51" t="str">
        <f t="shared" si="4"/>
        <v xml:space="preserve">Sonic Boring, &gt; 6 to 10 inch diameter, 50 to 100 foot total depth </v>
      </c>
    </row>
    <row r="57" spans="1:21" s="67" customFormat="1" hidden="1" x14ac:dyDescent="0.3">
      <c r="A57" s="62">
        <v>61</v>
      </c>
      <c r="B57" s="36" t="s">
        <v>711</v>
      </c>
      <c r="C57" s="98" t="s">
        <v>75</v>
      </c>
      <c r="D57" s="99"/>
      <c r="E57" s="10" t="s">
        <v>48</v>
      </c>
      <c r="F57" s="68">
        <f>IFERROR(INDEX([1]!Rates[[Column1]:[Column71]],
MATCH('[1]SOW Units'!$B57,[1]!Rates[Pay Item],0),
MATCH(TEXT(#REF!,"0"),[1]!Rates[[#Headers],[Column1]:[Column71]],0)),0)</f>
        <v>0</v>
      </c>
      <c r="G57" s="69">
        <f t="shared" si="1"/>
        <v>0</v>
      </c>
      <c r="H57" s="6">
        <f t="shared" si="2"/>
        <v>0</v>
      </c>
      <c r="I57" s="80"/>
      <c r="J57" s="80"/>
      <c r="K57" s="80"/>
      <c r="L57" s="80"/>
      <c r="M57" s="80"/>
      <c r="N57" s="80"/>
      <c r="O57" s="80"/>
      <c r="P57" s="80"/>
      <c r="Q57" s="80"/>
      <c r="R57" s="80"/>
      <c r="S57" s="54" t="b">
        <f t="shared" si="3"/>
        <v>0</v>
      </c>
      <c r="T57" s="66" t="str">
        <f t="shared" si="4"/>
        <v>4-19.</v>
      </c>
      <c r="U57" s="51" t="str">
        <f t="shared" si="4"/>
        <v xml:space="preserve">Sonic Boring, &gt; 6 to 10 inch diameter, &gt; 100 foot total depth </v>
      </c>
    </row>
    <row r="58" spans="1:21" s="67" customFormat="1" hidden="1" x14ac:dyDescent="0.3">
      <c r="A58" s="62">
        <v>62</v>
      </c>
      <c r="B58" s="36" t="s">
        <v>712</v>
      </c>
      <c r="C58" s="98" t="s">
        <v>76</v>
      </c>
      <c r="D58" s="99"/>
      <c r="E58" s="10" t="s">
        <v>48</v>
      </c>
      <c r="F58" s="68">
        <f>IFERROR(INDEX([1]!Rates[[Column1]:[Column71]],
MATCH('[1]SOW Units'!$B58,[1]!Rates[Pay Item],0),
MATCH(TEXT(#REF!,"0"),[1]!Rates[[#Headers],[Column1]:[Column71]],0)),0)</f>
        <v>0</v>
      </c>
      <c r="G58" s="69">
        <f t="shared" si="1"/>
        <v>0</v>
      </c>
      <c r="H58" s="6">
        <f t="shared" si="2"/>
        <v>0</v>
      </c>
      <c r="I58" s="80"/>
      <c r="J58" s="80"/>
      <c r="K58" s="80"/>
      <c r="L58" s="80"/>
      <c r="M58" s="80"/>
      <c r="N58" s="80"/>
      <c r="O58" s="80"/>
      <c r="P58" s="80"/>
      <c r="Q58" s="80"/>
      <c r="R58" s="80"/>
      <c r="S58" s="54" t="b">
        <f t="shared" si="3"/>
        <v>0</v>
      </c>
      <c r="T58" s="66" t="str">
        <f t="shared" si="4"/>
        <v>4-20.</v>
      </c>
      <c r="U58" s="51" t="str">
        <f t="shared" si="4"/>
        <v xml:space="preserve">Sonic Boring, &gt; 10 to 14 inch diameter, &lt; 50 foot total depth </v>
      </c>
    </row>
    <row r="59" spans="1:21" s="67" customFormat="1" hidden="1" x14ac:dyDescent="0.3">
      <c r="A59" s="62">
        <v>63</v>
      </c>
      <c r="B59" s="36" t="s">
        <v>713</v>
      </c>
      <c r="C59" s="98" t="s">
        <v>77</v>
      </c>
      <c r="D59" s="99"/>
      <c r="E59" s="10" t="s">
        <v>48</v>
      </c>
      <c r="F59" s="68">
        <f>IFERROR(INDEX([1]!Rates[[Column1]:[Column71]],
MATCH('[1]SOW Units'!$B59,[1]!Rates[Pay Item],0),
MATCH(TEXT(#REF!,"0"),[1]!Rates[[#Headers],[Column1]:[Column71]],0)),0)</f>
        <v>0</v>
      </c>
      <c r="G59" s="69">
        <f t="shared" si="1"/>
        <v>0</v>
      </c>
      <c r="H59" s="6">
        <f t="shared" si="2"/>
        <v>0</v>
      </c>
      <c r="I59" s="80"/>
      <c r="J59" s="80"/>
      <c r="K59" s="80"/>
      <c r="L59" s="80"/>
      <c r="M59" s="80"/>
      <c r="N59" s="80"/>
      <c r="O59" s="80"/>
      <c r="P59" s="80"/>
      <c r="Q59" s="80"/>
      <c r="R59" s="80"/>
      <c r="S59" s="54" t="b">
        <f t="shared" si="3"/>
        <v>0</v>
      </c>
      <c r="T59" s="66" t="str">
        <f t="shared" si="4"/>
        <v>4-21.</v>
      </c>
      <c r="U59" s="51" t="str">
        <f t="shared" si="4"/>
        <v xml:space="preserve">Sonic Boring, &gt; 10 to 14 inch diameter, 50 to 100 foot total depth </v>
      </c>
    </row>
    <row r="60" spans="1:21" s="67" customFormat="1" hidden="1" x14ac:dyDescent="0.3">
      <c r="A60" s="62">
        <v>64</v>
      </c>
      <c r="B60" s="36" t="s">
        <v>714</v>
      </c>
      <c r="C60" s="98" t="s">
        <v>78</v>
      </c>
      <c r="D60" s="99"/>
      <c r="E60" s="10" t="s">
        <v>48</v>
      </c>
      <c r="F60" s="68">
        <f>IFERROR(INDEX([1]!Rates[[Column1]:[Column71]],
MATCH('[1]SOW Units'!$B60,[1]!Rates[Pay Item],0),
MATCH(TEXT(#REF!,"0"),[1]!Rates[[#Headers],[Column1]:[Column71]],0)),0)</f>
        <v>0</v>
      </c>
      <c r="G60" s="69">
        <f t="shared" si="1"/>
        <v>0</v>
      </c>
      <c r="H60" s="6">
        <f t="shared" si="2"/>
        <v>0</v>
      </c>
      <c r="I60" s="80"/>
      <c r="J60" s="80"/>
      <c r="K60" s="80"/>
      <c r="L60" s="80"/>
      <c r="M60" s="80"/>
      <c r="N60" s="80"/>
      <c r="O60" s="80"/>
      <c r="P60" s="80"/>
      <c r="Q60" s="80"/>
      <c r="R60" s="80"/>
      <c r="S60" s="54" t="b">
        <f t="shared" si="3"/>
        <v>0</v>
      </c>
      <c r="T60" s="66" t="str">
        <f t="shared" si="4"/>
        <v>4-22.</v>
      </c>
      <c r="U60" s="51" t="str">
        <f t="shared" si="4"/>
        <v xml:space="preserve">Sonic Boring, &gt; 10 to 14 inch diameter, &gt; 100 foot total depth </v>
      </c>
    </row>
    <row r="61" spans="1:21" s="67" customFormat="1" hidden="1" x14ac:dyDescent="0.3">
      <c r="A61" s="62">
        <v>65</v>
      </c>
      <c r="B61" s="75" t="s">
        <v>43</v>
      </c>
      <c r="C61" s="96" t="s">
        <v>80</v>
      </c>
      <c r="D61" s="97"/>
      <c r="E61" s="76"/>
      <c r="F61" s="77"/>
      <c r="G61" s="78"/>
      <c r="H61" s="8"/>
      <c r="I61" s="79"/>
      <c r="J61" s="79"/>
      <c r="K61" s="79"/>
      <c r="L61" s="79"/>
      <c r="M61" s="79"/>
      <c r="N61" s="79"/>
      <c r="O61" s="79"/>
      <c r="P61" s="79"/>
      <c r="Q61" s="79"/>
      <c r="R61" s="79"/>
      <c r="S61" s="54" t="b">
        <f t="shared" si="3"/>
        <v>0</v>
      </c>
      <c r="T61" s="66"/>
      <c r="U61" s="51" t="str">
        <f t="shared" si="4"/>
        <v>WELL INSTALLATION</v>
      </c>
    </row>
    <row r="62" spans="1:21" s="67" customFormat="1" hidden="1" x14ac:dyDescent="0.3">
      <c r="A62" s="62">
        <v>66</v>
      </c>
      <c r="B62" s="36" t="s">
        <v>715</v>
      </c>
      <c r="C62" s="98" t="s">
        <v>716</v>
      </c>
      <c r="D62" s="99"/>
      <c r="E62" s="10" t="s">
        <v>48</v>
      </c>
      <c r="F62" s="68">
        <f>IFERROR(INDEX([1]!Rates[[Column1]:[Column71]],
MATCH('[1]SOW Units'!$B62,[1]!Rates[Pay Item],0),
MATCH(TEXT(#REF!,"0"),[1]!Rates[[#Headers],[Column1]:[Column71]],0)),0)</f>
        <v>0</v>
      </c>
      <c r="G62" s="69">
        <f t="shared" ref="G62:G64" si="7">F62</f>
        <v>0</v>
      </c>
      <c r="H62" s="6">
        <f t="shared" ref="H62:H64" si="8">SUM(I62:R62)</f>
        <v>0</v>
      </c>
      <c r="I62" s="80"/>
      <c r="J62" s="80"/>
      <c r="K62" s="80"/>
      <c r="L62" s="80"/>
      <c r="M62" s="80"/>
      <c r="N62" s="80"/>
      <c r="O62" s="80"/>
      <c r="P62" s="80"/>
      <c r="Q62" s="80"/>
      <c r="R62" s="80"/>
      <c r="S62" s="54" t="b">
        <f t="shared" si="3"/>
        <v>0</v>
      </c>
      <c r="T62" s="66" t="str">
        <f t="shared" si="4"/>
        <v>5-1.</v>
      </c>
      <c r="U62" s="51" t="str">
        <f t="shared" si="4"/>
        <v>Well Installation - 1 inch diameter (vertical)</v>
      </c>
    </row>
    <row r="63" spans="1:21" s="67" customFormat="1" hidden="1" x14ac:dyDescent="0.3">
      <c r="A63" s="62">
        <v>67</v>
      </c>
      <c r="B63" s="36" t="s">
        <v>717</v>
      </c>
      <c r="C63" s="98" t="s">
        <v>718</v>
      </c>
      <c r="D63" s="99"/>
      <c r="E63" s="10" t="s">
        <v>48</v>
      </c>
      <c r="F63" s="68">
        <f>IFERROR(INDEX([1]!Rates[[Column1]:[Column71]],
MATCH('[1]SOW Units'!$B63,[1]!Rates[Pay Item],0),
MATCH(TEXT(#REF!,"0"),[1]!Rates[[#Headers],[Column1]:[Column71]],0)),0)</f>
        <v>0</v>
      </c>
      <c r="G63" s="69">
        <f t="shared" si="7"/>
        <v>0</v>
      </c>
      <c r="H63" s="6">
        <f t="shared" si="8"/>
        <v>0</v>
      </c>
      <c r="I63" s="80"/>
      <c r="J63" s="80"/>
      <c r="K63" s="80"/>
      <c r="L63" s="80"/>
      <c r="M63" s="80"/>
      <c r="N63" s="80"/>
      <c r="O63" s="80"/>
      <c r="P63" s="80"/>
      <c r="Q63" s="80"/>
      <c r="R63" s="80"/>
      <c r="S63" s="54" t="b">
        <f t="shared" si="3"/>
        <v>0</v>
      </c>
      <c r="T63" s="66" t="str">
        <f t="shared" si="4"/>
        <v>5-2.a.</v>
      </c>
      <c r="U63" s="51" t="str">
        <f t="shared" si="4"/>
        <v>Well Installation - 2 inch diameter (vertical)</v>
      </c>
    </row>
    <row r="64" spans="1:21" s="67" customFormat="1" hidden="1" x14ac:dyDescent="0.3">
      <c r="A64" s="62">
        <v>68</v>
      </c>
      <c r="B64" s="36" t="s">
        <v>719</v>
      </c>
      <c r="C64" s="98" t="s">
        <v>720</v>
      </c>
      <c r="D64" s="99"/>
      <c r="E64" s="10" t="s">
        <v>48</v>
      </c>
      <c r="F64" s="68">
        <f>IFERROR(INDEX([1]!Rates[[Column1]:[Column71]],
MATCH('[1]SOW Units'!$B64,[1]!Rates[Pay Item],0),
MATCH(TEXT(#REF!,"0"),[1]!Rates[[#Headers],[Column1]:[Column71]],0)),0)</f>
        <v>0</v>
      </c>
      <c r="G64" s="69">
        <f t="shared" si="7"/>
        <v>0</v>
      </c>
      <c r="H64" s="6">
        <f t="shared" si="8"/>
        <v>0</v>
      </c>
      <c r="I64" s="80"/>
      <c r="J64" s="80"/>
      <c r="K64" s="80"/>
      <c r="L64" s="80"/>
      <c r="M64" s="80"/>
      <c r="N64" s="80"/>
      <c r="O64" s="80"/>
      <c r="P64" s="80"/>
      <c r="Q64" s="80"/>
      <c r="R64" s="80"/>
      <c r="S64" s="54" t="b">
        <f t="shared" si="3"/>
        <v>0</v>
      </c>
      <c r="T64" s="66" t="str">
        <f t="shared" si="4"/>
        <v>5-2.b.</v>
      </c>
      <c r="U64" s="51" t="str">
        <f t="shared" si="4"/>
        <v>Horizontal Well Installation - 2 inch diameter (includes trenching)</v>
      </c>
    </row>
    <row r="65" spans="1:21" s="67" customFormat="1" hidden="1" x14ac:dyDescent="0.3">
      <c r="A65" s="62">
        <v>69</v>
      </c>
      <c r="B65" s="36" t="s">
        <v>576</v>
      </c>
      <c r="C65" s="98" t="s">
        <v>721</v>
      </c>
      <c r="D65" s="99"/>
      <c r="E65" s="10" t="s">
        <v>48</v>
      </c>
      <c r="F65" s="68">
        <f>IFERROR(INDEX([1]!Rates[[Column1]:[Column71]],
MATCH('[1]SOW Units'!$B65,[1]!Rates[Pay Item],0),
MATCH(TEXT(#REF!,"0"),[1]!Rates[[#Headers],[Column1]:[Column71]],0)),0)</f>
        <v>0</v>
      </c>
      <c r="G65" s="69">
        <f t="shared" si="1"/>
        <v>0</v>
      </c>
      <c r="H65" s="6">
        <f t="shared" si="2"/>
        <v>0</v>
      </c>
      <c r="I65" s="80"/>
      <c r="J65" s="80"/>
      <c r="K65" s="80"/>
      <c r="L65" s="80"/>
      <c r="M65" s="80"/>
      <c r="N65" s="80"/>
      <c r="O65" s="80"/>
      <c r="P65" s="80"/>
      <c r="Q65" s="80"/>
      <c r="R65" s="80"/>
      <c r="S65" s="54" t="b">
        <f t="shared" si="3"/>
        <v>0</v>
      </c>
      <c r="T65" s="66" t="str">
        <f t="shared" si="4"/>
        <v>5-3.a.</v>
      </c>
      <c r="U65" s="51" t="str">
        <f t="shared" si="4"/>
        <v>Well Installation - 4 inch diameter (vertical)</v>
      </c>
    </row>
    <row r="66" spans="1:21" s="67" customFormat="1" hidden="1" x14ac:dyDescent="0.3">
      <c r="A66" s="62">
        <v>70</v>
      </c>
      <c r="B66" s="36" t="s">
        <v>722</v>
      </c>
      <c r="C66" s="98" t="s">
        <v>723</v>
      </c>
      <c r="D66" s="99"/>
      <c r="E66" s="10" t="s">
        <v>48</v>
      </c>
      <c r="F66" s="68">
        <f>IFERROR(INDEX([1]!Rates[[Column1]:[Column71]],
MATCH('[1]SOW Units'!$B66,[1]!Rates[Pay Item],0),
MATCH(TEXT(#REF!,"0"),[1]!Rates[[#Headers],[Column1]:[Column71]],0)),0)</f>
        <v>0</v>
      </c>
      <c r="G66" s="69">
        <f t="shared" si="1"/>
        <v>0</v>
      </c>
      <c r="H66" s="6">
        <f t="shared" si="2"/>
        <v>0</v>
      </c>
      <c r="I66" s="80"/>
      <c r="J66" s="80"/>
      <c r="K66" s="80"/>
      <c r="L66" s="80"/>
      <c r="M66" s="80"/>
      <c r="N66" s="80"/>
      <c r="O66" s="80"/>
      <c r="P66" s="80"/>
      <c r="Q66" s="80"/>
      <c r="R66" s="80"/>
      <c r="S66" s="54" t="b">
        <f t="shared" si="3"/>
        <v>0</v>
      </c>
      <c r="T66" s="66" t="str">
        <f t="shared" si="4"/>
        <v>5-3.b.</v>
      </c>
      <c r="U66" s="51" t="str">
        <f t="shared" si="4"/>
        <v>Horizontal Well Installation - 4 inch diameter (includes trenching)</v>
      </c>
    </row>
    <row r="67" spans="1:21" s="67" customFormat="1" hidden="1" x14ac:dyDescent="0.3">
      <c r="A67" s="62">
        <v>71</v>
      </c>
      <c r="B67" s="36" t="s">
        <v>49</v>
      </c>
      <c r="C67" s="98" t="s">
        <v>724</v>
      </c>
      <c r="D67" s="99"/>
      <c r="E67" s="10" t="s">
        <v>48</v>
      </c>
      <c r="F67" s="68">
        <f>IFERROR(INDEX([1]!Rates[[Column1]:[Column71]],
MATCH('[1]SOW Units'!$B67,[1]!Rates[Pay Item],0),
MATCH(TEXT(#REF!,"0"),[1]!Rates[[#Headers],[Column1]:[Column71]],0)),0)</f>
        <v>0</v>
      </c>
      <c r="G67" s="69">
        <f t="shared" si="1"/>
        <v>0</v>
      </c>
      <c r="H67" s="6">
        <f t="shared" si="2"/>
        <v>0</v>
      </c>
      <c r="I67" s="80"/>
      <c r="J67" s="80"/>
      <c r="K67" s="80"/>
      <c r="L67" s="80"/>
      <c r="M67" s="80"/>
      <c r="N67" s="80"/>
      <c r="O67" s="80"/>
      <c r="P67" s="80"/>
      <c r="Q67" s="80"/>
      <c r="R67" s="80"/>
      <c r="S67" s="54" t="b">
        <f t="shared" si="3"/>
        <v>0</v>
      </c>
      <c r="T67" s="66" t="str">
        <f t="shared" si="4"/>
        <v>5-4.</v>
      </c>
      <c r="U67" s="51" t="str">
        <f t="shared" si="4"/>
        <v>Well Installation - 1.5 inch diameter (vertical)</v>
      </c>
    </row>
    <row r="68" spans="1:21" s="67" customFormat="1" hidden="1" x14ac:dyDescent="0.3">
      <c r="A68" s="62">
        <v>72</v>
      </c>
      <c r="B68" s="36" t="s">
        <v>50</v>
      </c>
      <c r="C68" s="98" t="s">
        <v>725</v>
      </c>
      <c r="D68" s="99"/>
      <c r="E68" s="10" t="s">
        <v>48</v>
      </c>
      <c r="F68" s="68">
        <f>IFERROR(INDEX([1]!Rates[[Column1]:[Column71]],
MATCH('[1]SOW Units'!$B68,[1]!Rates[Pay Item],0),
MATCH(TEXT(#REF!,"0"),[1]!Rates[[#Headers],[Column1]:[Column71]],0)),0)</f>
        <v>0</v>
      </c>
      <c r="G68" s="69">
        <f t="shared" si="1"/>
        <v>0</v>
      </c>
      <c r="H68" s="6">
        <f t="shared" si="2"/>
        <v>0</v>
      </c>
      <c r="I68" s="80"/>
      <c r="J68" s="80"/>
      <c r="K68" s="80"/>
      <c r="L68" s="80"/>
      <c r="M68" s="80"/>
      <c r="N68" s="80"/>
      <c r="O68" s="80"/>
      <c r="P68" s="80"/>
      <c r="Q68" s="80"/>
      <c r="R68" s="80"/>
      <c r="S68" s="54" t="b">
        <f t="shared" si="3"/>
        <v>0</v>
      </c>
      <c r="T68" s="66" t="str">
        <f t="shared" si="4"/>
        <v>5-5.</v>
      </c>
      <c r="U68" s="51" t="str">
        <f t="shared" si="4"/>
        <v>Well Installation - 6 inch diameter (vertical)</v>
      </c>
    </row>
    <row r="69" spans="1:21" s="67" customFormat="1" hidden="1" x14ac:dyDescent="0.3">
      <c r="A69" s="62">
        <v>73</v>
      </c>
      <c r="B69" s="36" t="s">
        <v>51</v>
      </c>
      <c r="C69" s="98" t="s">
        <v>86</v>
      </c>
      <c r="D69" s="99"/>
      <c r="E69" s="10" t="s">
        <v>48</v>
      </c>
      <c r="F69" s="68">
        <f>IFERROR(INDEX([1]!Rates[[Column1]:[Column71]],
MATCH('[1]SOW Units'!$B69,[1]!Rates[Pay Item],0),
MATCH(TEXT(#REF!,"0"),[1]!Rates[[#Headers],[Column1]:[Column71]],0)),0)</f>
        <v>0</v>
      </c>
      <c r="G69" s="69">
        <f t="shared" si="1"/>
        <v>0</v>
      </c>
      <c r="H69" s="6">
        <f t="shared" si="2"/>
        <v>0</v>
      </c>
      <c r="I69" s="80"/>
      <c r="J69" s="80"/>
      <c r="K69" s="80"/>
      <c r="L69" s="80"/>
      <c r="M69" s="80"/>
      <c r="N69" s="80"/>
      <c r="O69" s="80"/>
      <c r="P69" s="80"/>
      <c r="Q69" s="80"/>
      <c r="R69" s="80"/>
      <c r="S69" s="54" t="b">
        <f t="shared" si="3"/>
        <v>0</v>
      </c>
      <c r="T69" s="66" t="str">
        <f t="shared" si="4"/>
        <v>5-6.</v>
      </c>
      <c r="U69" s="51" t="str">
        <f t="shared" si="4"/>
        <v>Surface Casing - 6 inch diameter</v>
      </c>
    </row>
    <row r="70" spans="1:21" s="67" customFormat="1" hidden="1" x14ac:dyDescent="0.3">
      <c r="A70" s="62">
        <v>74</v>
      </c>
      <c r="B70" s="36" t="s">
        <v>52</v>
      </c>
      <c r="C70" s="98" t="s">
        <v>88</v>
      </c>
      <c r="D70" s="99"/>
      <c r="E70" s="10" t="s">
        <v>48</v>
      </c>
      <c r="F70" s="68">
        <f>IFERROR(INDEX([1]!Rates[[Column1]:[Column71]],
MATCH('[1]SOW Units'!$B70,[1]!Rates[Pay Item],0),
MATCH(TEXT(#REF!,"0"),[1]!Rates[[#Headers],[Column1]:[Column71]],0)),0)</f>
        <v>0</v>
      </c>
      <c r="G70" s="69">
        <f t="shared" si="1"/>
        <v>0</v>
      </c>
      <c r="H70" s="6">
        <f t="shared" si="2"/>
        <v>0</v>
      </c>
      <c r="I70" s="80"/>
      <c r="J70" s="80"/>
      <c r="K70" s="80"/>
      <c r="L70" s="80"/>
      <c r="M70" s="80"/>
      <c r="N70" s="80"/>
      <c r="O70" s="80"/>
      <c r="P70" s="80"/>
      <c r="Q70" s="80"/>
      <c r="R70" s="80"/>
      <c r="S70" s="54" t="b">
        <f t="shared" si="3"/>
        <v>0</v>
      </c>
      <c r="T70" s="66" t="str">
        <f t="shared" si="4"/>
        <v>5-7.</v>
      </c>
      <c r="U70" s="51" t="str">
        <f t="shared" si="4"/>
        <v>Surface Casing - 8 inch diameter</v>
      </c>
    </row>
    <row r="71" spans="1:21" s="67" customFormat="1" hidden="1" x14ac:dyDescent="0.3">
      <c r="A71" s="62">
        <v>75</v>
      </c>
      <c r="B71" s="36" t="s">
        <v>54</v>
      </c>
      <c r="C71" s="98" t="s">
        <v>90</v>
      </c>
      <c r="D71" s="99"/>
      <c r="E71" s="10" t="s">
        <v>48</v>
      </c>
      <c r="F71" s="68">
        <f>IFERROR(INDEX([1]!Rates[[Column1]:[Column71]],
MATCH('[1]SOW Units'!$B71,[1]!Rates[Pay Item],0),
MATCH(TEXT(#REF!,"0"),[1]!Rates[[#Headers],[Column1]:[Column71]],0)),0)</f>
        <v>0</v>
      </c>
      <c r="G71" s="69">
        <f t="shared" si="1"/>
        <v>0</v>
      </c>
      <c r="H71" s="6">
        <f t="shared" si="2"/>
        <v>0</v>
      </c>
      <c r="I71" s="80"/>
      <c r="J71" s="80"/>
      <c r="K71" s="80"/>
      <c r="L71" s="80"/>
      <c r="M71" s="80"/>
      <c r="N71" s="80"/>
      <c r="O71" s="80"/>
      <c r="P71" s="80"/>
      <c r="Q71" s="80"/>
      <c r="R71" s="80"/>
      <c r="S71" s="54" t="b">
        <f t="shared" si="3"/>
        <v>0</v>
      </c>
      <c r="T71" s="66" t="str">
        <f t="shared" si="4"/>
        <v>5-8.</v>
      </c>
      <c r="U71" s="51" t="str">
        <f t="shared" si="4"/>
        <v>Surface Casing - 10 inch diameter</v>
      </c>
    </row>
    <row r="72" spans="1:21" s="67" customFormat="1" hidden="1" x14ac:dyDescent="0.3">
      <c r="A72" s="62">
        <v>76</v>
      </c>
      <c r="B72" s="36" t="s">
        <v>56</v>
      </c>
      <c r="C72" s="98" t="s">
        <v>91</v>
      </c>
      <c r="D72" s="99"/>
      <c r="E72" s="10" t="s">
        <v>48</v>
      </c>
      <c r="F72" s="68">
        <f>IFERROR(INDEX([1]!Rates[[Column1]:[Column71]],
MATCH('[1]SOW Units'!$B72,[1]!Rates[Pay Item],0),
MATCH(TEXT(#REF!,"0"),[1]!Rates[[#Headers],[Column1]:[Column71]],0)),0)</f>
        <v>0</v>
      </c>
      <c r="G72" s="69">
        <f t="shared" si="1"/>
        <v>0</v>
      </c>
      <c r="H72" s="6">
        <f t="shared" si="2"/>
        <v>0</v>
      </c>
      <c r="I72" s="80"/>
      <c r="J72" s="80"/>
      <c r="K72" s="80"/>
      <c r="L72" s="80"/>
      <c r="M72" s="80"/>
      <c r="N72" s="80"/>
      <c r="O72" s="80"/>
      <c r="P72" s="80"/>
      <c r="Q72" s="80"/>
      <c r="R72" s="80"/>
      <c r="S72" s="54" t="b">
        <f t="shared" si="3"/>
        <v>0</v>
      </c>
      <c r="T72" s="66" t="str">
        <f t="shared" si="4"/>
        <v>5-9.</v>
      </c>
      <c r="U72" s="51" t="str">
        <f t="shared" si="4"/>
        <v>Surface Casing - 12 inch diameter</v>
      </c>
    </row>
    <row r="73" spans="1:21" s="67" customFormat="1" hidden="1" x14ac:dyDescent="0.3">
      <c r="A73" s="62">
        <v>77</v>
      </c>
      <c r="B73" s="36" t="s">
        <v>726</v>
      </c>
      <c r="C73" s="98" t="s">
        <v>92</v>
      </c>
      <c r="D73" s="99"/>
      <c r="E73" s="10" t="s">
        <v>48</v>
      </c>
      <c r="F73" s="68">
        <f>IFERROR(INDEX([1]!Rates[[Column1]:[Column71]],
MATCH('[1]SOW Units'!$B73,[1]!Rates[Pay Item],0),
MATCH(TEXT(#REF!,"0"),[1]!Rates[[#Headers],[Column1]:[Column71]],0)),0)</f>
        <v>0</v>
      </c>
      <c r="G73" s="69">
        <f t="shared" si="1"/>
        <v>0</v>
      </c>
      <c r="H73" s="6">
        <f t="shared" si="2"/>
        <v>0</v>
      </c>
      <c r="I73" s="80"/>
      <c r="J73" s="80"/>
      <c r="K73" s="80"/>
      <c r="L73" s="80"/>
      <c r="M73" s="80"/>
      <c r="N73" s="80"/>
      <c r="O73" s="80"/>
      <c r="P73" s="80"/>
      <c r="Q73" s="80"/>
      <c r="R73" s="80"/>
      <c r="S73" s="54" t="b">
        <f t="shared" ref="S73:S136" si="9">IF(H73&gt;0,TRUE,FALSE)</f>
        <v>0</v>
      </c>
      <c r="T73" s="66" t="str">
        <f t="shared" si="4"/>
        <v>5-10.a.</v>
      </c>
      <c r="U73" s="51" t="str">
        <f t="shared" si="4"/>
        <v>Additional Well Screen &gt; 20 feet - 1 inch diameter</v>
      </c>
    </row>
    <row r="74" spans="1:21" s="67" customFormat="1" hidden="1" x14ac:dyDescent="0.3">
      <c r="A74" s="62">
        <v>78</v>
      </c>
      <c r="B74" s="36" t="s">
        <v>727</v>
      </c>
      <c r="C74" s="98" t="s">
        <v>93</v>
      </c>
      <c r="D74" s="99"/>
      <c r="E74" s="10" t="s">
        <v>48</v>
      </c>
      <c r="F74" s="68">
        <f>IFERROR(INDEX([1]!Rates[[Column1]:[Column71]],
MATCH('[1]SOW Units'!$B74,[1]!Rates[Pay Item],0),
MATCH(TEXT(#REF!,"0"),[1]!Rates[[#Headers],[Column1]:[Column71]],0)),0)</f>
        <v>0</v>
      </c>
      <c r="G74" s="69">
        <f t="shared" si="1"/>
        <v>0</v>
      </c>
      <c r="H74" s="6">
        <f t="shared" si="2"/>
        <v>0</v>
      </c>
      <c r="I74" s="80"/>
      <c r="J74" s="80"/>
      <c r="K74" s="80"/>
      <c r="L74" s="80"/>
      <c r="M74" s="80"/>
      <c r="N74" s="80"/>
      <c r="O74" s="80"/>
      <c r="P74" s="80"/>
      <c r="Q74" s="80"/>
      <c r="R74" s="80"/>
      <c r="S74" s="54" t="b">
        <f t="shared" si="9"/>
        <v>0</v>
      </c>
      <c r="T74" s="66" t="str">
        <f t="shared" si="4"/>
        <v>5-10.b.</v>
      </c>
      <c r="U74" s="51" t="str">
        <f t="shared" si="4"/>
        <v>Additional Well Screen &gt; 20 feet - 2 inch diameter</v>
      </c>
    </row>
    <row r="75" spans="1:21" s="67" customFormat="1" hidden="1" x14ac:dyDescent="0.3">
      <c r="A75" s="62">
        <v>80</v>
      </c>
      <c r="B75" s="36" t="s">
        <v>728</v>
      </c>
      <c r="C75" s="98" t="s">
        <v>94</v>
      </c>
      <c r="D75" s="99"/>
      <c r="E75" s="10" t="s">
        <v>48</v>
      </c>
      <c r="F75" s="68">
        <f>IFERROR(INDEX([1]!Rates[[Column1]:[Column71]],
MATCH('[1]SOW Units'!$B75,[1]!Rates[Pay Item],0),
MATCH(TEXT(#REF!,"0"),[1]!Rates[[#Headers],[Column1]:[Column71]],0)),0)</f>
        <v>0</v>
      </c>
      <c r="G75" s="69">
        <f t="shared" si="1"/>
        <v>0</v>
      </c>
      <c r="H75" s="6">
        <f t="shared" si="2"/>
        <v>0</v>
      </c>
      <c r="I75" s="80"/>
      <c r="J75" s="80"/>
      <c r="K75" s="80"/>
      <c r="L75" s="80"/>
      <c r="M75" s="80"/>
      <c r="N75" s="80"/>
      <c r="O75" s="80"/>
      <c r="P75" s="80"/>
      <c r="Q75" s="80"/>
      <c r="R75" s="80"/>
      <c r="S75" s="54" t="b">
        <f t="shared" si="9"/>
        <v>0</v>
      </c>
      <c r="T75" s="66" t="str">
        <f t="shared" si="4"/>
        <v>5-10.c.</v>
      </c>
      <c r="U75" s="51" t="str">
        <f t="shared" si="4"/>
        <v>Additional Well Screen &gt; 20 feet - 4 inch diameter</v>
      </c>
    </row>
    <row r="76" spans="1:21" s="67" customFormat="1" hidden="1" x14ac:dyDescent="0.3">
      <c r="A76" s="62">
        <v>81</v>
      </c>
      <c r="B76" s="36" t="s">
        <v>729</v>
      </c>
      <c r="C76" s="98" t="s">
        <v>95</v>
      </c>
      <c r="D76" s="99"/>
      <c r="E76" s="10" t="s">
        <v>48</v>
      </c>
      <c r="F76" s="68">
        <f>IFERROR(INDEX([1]!Rates[[Column1]:[Column71]],
MATCH('[1]SOW Units'!$B76,[1]!Rates[Pay Item],0),
MATCH(TEXT(#REF!,"0"),[1]!Rates[[#Headers],[Column1]:[Column71]],0)),0)</f>
        <v>0</v>
      </c>
      <c r="G76" s="69">
        <f t="shared" si="1"/>
        <v>0</v>
      </c>
      <c r="H76" s="6">
        <f t="shared" si="2"/>
        <v>0</v>
      </c>
      <c r="I76" s="80"/>
      <c r="J76" s="80"/>
      <c r="K76" s="80"/>
      <c r="L76" s="80"/>
      <c r="M76" s="80"/>
      <c r="N76" s="80"/>
      <c r="O76" s="80"/>
      <c r="P76" s="80"/>
      <c r="Q76" s="80"/>
      <c r="R76" s="80"/>
      <c r="S76" s="54" t="b">
        <f t="shared" si="9"/>
        <v>0</v>
      </c>
      <c r="T76" s="66" t="str">
        <f t="shared" si="4"/>
        <v>5-10.d.</v>
      </c>
      <c r="U76" s="51" t="str">
        <f t="shared" si="4"/>
        <v>Additional Well Screen &gt; 20 feet - 6 inch diameter</v>
      </c>
    </row>
    <row r="77" spans="1:21" s="67" customFormat="1" hidden="1" x14ac:dyDescent="0.3">
      <c r="A77" s="62">
        <v>83</v>
      </c>
      <c r="B77" s="36" t="s">
        <v>59</v>
      </c>
      <c r="C77" s="98" t="s">
        <v>96</v>
      </c>
      <c r="D77" s="99"/>
      <c r="E77" s="10" t="s">
        <v>730</v>
      </c>
      <c r="F77" s="68">
        <f>IFERROR(INDEX([1]!Rates[[Column1]:[Column71]],
MATCH('[1]SOW Units'!$B77,[1]!Rates[Pay Item],0),
MATCH(TEXT(#REF!,"0"),[1]!Rates[[#Headers],[Column1]:[Column71]],0)),0)</f>
        <v>0</v>
      </c>
      <c r="G77" s="69">
        <f t="shared" si="1"/>
        <v>0</v>
      </c>
      <c r="H77" s="6">
        <f t="shared" si="2"/>
        <v>0</v>
      </c>
      <c r="I77" s="80"/>
      <c r="J77" s="80"/>
      <c r="K77" s="80"/>
      <c r="L77" s="80"/>
      <c r="M77" s="80"/>
      <c r="N77" s="80"/>
      <c r="O77" s="80"/>
      <c r="P77" s="80"/>
      <c r="Q77" s="80"/>
      <c r="R77" s="80"/>
      <c r="S77" s="54" t="b">
        <f t="shared" si="9"/>
        <v>0</v>
      </c>
      <c r="T77" s="66" t="str">
        <f t="shared" si="4"/>
        <v>5-11.</v>
      </c>
      <c r="U77" s="51" t="str">
        <f t="shared" si="4"/>
        <v xml:space="preserve">Above Grade Well Completion </v>
      </c>
    </row>
    <row r="78" spans="1:21" s="67" customFormat="1" hidden="1" x14ac:dyDescent="0.3">
      <c r="A78" s="62">
        <v>84</v>
      </c>
      <c r="B78" s="36" t="s">
        <v>61</v>
      </c>
      <c r="C78" s="98" t="s">
        <v>97</v>
      </c>
      <c r="D78" s="99"/>
      <c r="E78" s="10" t="s">
        <v>98</v>
      </c>
      <c r="F78" s="68">
        <f>IFERROR(INDEX([1]!Rates[[Column1]:[Column71]],
MATCH('[1]SOW Units'!$B78,[1]!Rates[Pay Item],0),
MATCH(TEXT(#REF!,"0"),[1]!Rates[[#Headers],[Column1]:[Column71]],0)),0)</f>
        <v>0</v>
      </c>
      <c r="G78" s="69">
        <f t="shared" si="1"/>
        <v>0</v>
      </c>
      <c r="H78" s="6">
        <f t="shared" si="2"/>
        <v>0</v>
      </c>
      <c r="I78" s="80"/>
      <c r="J78" s="80"/>
      <c r="K78" s="80"/>
      <c r="L78" s="80"/>
      <c r="M78" s="80"/>
      <c r="N78" s="80"/>
      <c r="O78" s="80"/>
      <c r="P78" s="80"/>
      <c r="Q78" s="80"/>
      <c r="R78" s="80"/>
      <c r="S78" s="54" t="b">
        <f t="shared" si="9"/>
        <v>0</v>
      </c>
      <c r="T78" s="66" t="str">
        <f t="shared" si="4"/>
        <v>5-12.</v>
      </c>
      <c r="U78" s="51" t="str">
        <f t="shared" si="4"/>
        <v>Installation of Well Vault - 2 x 2 x 2 foot</v>
      </c>
    </row>
    <row r="79" spans="1:21" s="67" customFormat="1" hidden="1" x14ac:dyDescent="0.3">
      <c r="A79" s="62">
        <v>85</v>
      </c>
      <c r="B79" s="36" t="s">
        <v>63</v>
      </c>
      <c r="C79" s="98" t="s">
        <v>99</v>
      </c>
      <c r="D79" s="99"/>
      <c r="E79" s="10" t="s">
        <v>98</v>
      </c>
      <c r="F79" s="68">
        <f>IFERROR(INDEX([1]!Rates[[Column1]:[Column71]],
MATCH('[1]SOW Units'!$B79,[1]!Rates[Pay Item],0),
MATCH(TEXT(#REF!,"0"),[1]!Rates[[#Headers],[Column1]:[Column71]],0)),0)</f>
        <v>0</v>
      </c>
      <c r="G79" s="69">
        <f t="shared" si="1"/>
        <v>0</v>
      </c>
      <c r="H79" s="6">
        <f t="shared" si="2"/>
        <v>0</v>
      </c>
      <c r="I79" s="80"/>
      <c r="J79" s="80"/>
      <c r="K79" s="80"/>
      <c r="L79" s="80"/>
      <c r="M79" s="80"/>
      <c r="N79" s="80"/>
      <c r="O79" s="80"/>
      <c r="P79" s="80"/>
      <c r="Q79" s="80"/>
      <c r="R79" s="80"/>
      <c r="S79" s="54" t="b">
        <f t="shared" si="9"/>
        <v>0</v>
      </c>
      <c r="T79" s="66" t="str">
        <f t="shared" si="4"/>
        <v>5-13.</v>
      </c>
      <c r="U79" s="51" t="str">
        <f t="shared" si="4"/>
        <v>Installation of Well Vault - 4 x 4 x 2 foot</v>
      </c>
    </row>
    <row r="80" spans="1:21" s="67" customFormat="1" hidden="1" x14ac:dyDescent="0.3">
      <c r="A80" s="62">
        <v>86</v>
      </c>
      <c r="B80" s="36" t="s">
        <v>65</v>
      </c>
      <c r="C80" s="98" t="s">
        <v>579</v>
      </c>
      <c r="D80" s="99"/>
      <c r="E80" s="10" t="s">
        <v>730</v>
      </c>
      <c r="F80" s="68">
        <f>IFERROR(INDEX([1]!Rates[[Column1]:[Column71]],
MATCH('[1]SOW Units'!$B80,[1]!Rates[Pay Item],0),
MATCH(TEXT(#REF!,"0"),[1]!Rates[[#Headers],[Column1]:[Column71]],0)),0)</f>
        <v>0</v>
      </c>
      <c r="G80" s="69">
        <f t="shared" si="1"/>
        <v>0</v>
      </c>
      <c r="H80" s="6">
        <f t="shared" si="2"/>
        <v>0</v>
      </c>
      <c r="I80" s="80"/>
      <c r="J80" s="80"/>
      <c r="K80" s="80"/>
      <c r="L80" s="80"/>
      <c r="M80" s="80"/>
      <c r="N80" s="80"/>
      <c r="O80" s="80"/>
      <c r="P80" s="80"/>
      <c r="Q80" s="80"/>
      <c r="R80" s="80"/>
      <c r="S80" s="54" t="b">
        <f t="shared" si="9"/>
        <v>0</v>
      </c>
      <c r="T80" s="66" t="str">
        <f t="shared" si="4"/>
        <v>5-14.</v>
      </c>
      <c r="U80" s="51" t="str">
        <f t="shared" si="4"/>
        <v>Well Redevelopment</v>
      </c>
    </row>
    <row r="81" spans="1:21" s="67" customFormat="1" hidden="1" x14ac:dyDescent="0.3">
      <c r="A81" s="62">
        <v>87</v>
      </c>
      <c r="B81" s="36" t="s">
        <v>67</v>
      </c>
      <c r="C81" s="98" t="s">
        <v>731</v>
      </c>
      <c r="D81" s="99"/>
      <c r="E81" s="10" t="s">
        <v>730</v>
      </c>
      <c r="F81" s="68">
        <f>IFERROR(INDEX([1]!Rates[[Column1]:[Column71]],
MATCH('[1]SOW Units'!$B81,[1]!Rates[Pay Item],0),
MATCH(TEXT(#REF!,"0"),[1]!Rates[[#Headers],[Column1]:[Column71]],0)),0)</f>
        <v>0</v>
      </c>
      <c r="G81" s="69">
        <f t="shared" si="1"/>
        <v>0</v>
      </c>
      <c r="H81" s="6">
        <f t="shared" si="2"/>
        <v>0</v>
      </c>
      <c r="I81" s="80"/>
      <c r="J81" s="80"/>
      <c r="K81" s="80"/>
      <c r="L81" s="80"/>
      <c r="M81" s="80"/>
      <c r="N81" s="80"/>
      <c r="O81" s="80"/>
      <c r="P81" s="80"/>
      <c r="Q81" s="80"/>
      <c r="R81" s="80"/>
      <c r="S81" s="54" t="b">
        <f t="shared" si="9"/>
        <v>0</v>
      </c>
      <c r="T81" s="66" t="str">
        <f t="shared" si="4"/>
        <v>5-15.</v>
      </c>
      <c r="U81" s="51" t="str">
        <f t="shared" si="4"/>
        <v>Removal and Reinstallation of 8-inch Manhole and Well Pad</v>
      </c>
    </row>
    <row r="82" spans="1:21" s="67" customFormat="1" hidden="1" x14ac:dyDescent="0.3">
      <c r="A82" s="62">
        <v>88</v>
      </c>
      <c r="B82" s="36" t="s">
        <v>69</v>
      </c>
      <c r="C82" s="98" t="s">
        <v>732</v>
      </c>
      <c r="D82" s="99"/>
      <c r="E82" s="10" t="s">
        <v>730</v>
      </c>
      <c r="F82" s="68">
        <f>IFERROR(INDEX([1]!Rates[[Column1]:[Column71]],
MATCH('[1]SOW Units'!$B82,[1]!Rates[Pay Item],0),
MATCH(TEXT(#REF!,"0"),[1]!Rates[[#Headers],[Column1]:[Column71]],0)),0)</f>
        <v>0</v>
      </c>
      <c r="G82" s="69">
        <f t="shared" si="1"/>
        <v>0</v>
      </c>
      <c r="H82" s="6">
        <f t="shared" si="2"/>
        <v>0</v>
      </c>
      <c r="I82" s="80"/>
      <c r="J82" s="80"/>
      <c r="K82" s="80"/>
      <c r="L82" s="80"/>
      <c r="M82" s="80"/>
      <c r="N82" s="80"/>
      <c r="O82" s="80"/>
      <c r="P82" s="80"/>
      <c r="Q82" s="80"/>
      <c r="R82" s="80"/>
      <c r="S82" s="54" t="b">
        <f t="shared" si="9"/>
        <v>0</v>
      </c>
      <c r="T82" s="66" t="str">
        <f t="shared" si="4"/>
        <v>5-16.</v>
      </c>
      <c r="U82" s="51" t="str">
        <f t="shared" si="4"/>
        <v xml:space="preserve">Removal and Reinstallation of 12-inch Manhole and Well Pad </v>
      </c>
    </row>
    <row r="83" spans="1:21" s="67" customFormat="1" hidden="1" x14ac:dyDescent="0.3">
      <c r="A83" s="62">
        <v>89</v>
      </c>
      <c r="B83" s="36" t="s">
        <v>71</v>
      </c>
      <c r="C83" s="98" t="s">
        <v>733</v>
      </c>
      <c r="D83" s="99"/>
      <c r="E83" s="10" t="s">
        <v>48</v>
      </c>
      <c r="F83" s="68">
        <f>IFERROR(INDEX([1]!Rates[[Column1]:[Column71]],
MATCH('[1]SOW Units'!$B83,[1]!Rates[Pay Item],0),
MATCH(TEXT(#REF!,"0"),[1]!Rates[[#Headers],[Column1]:[Column71]],0)),0)</f>
        <v>0</v>
      </c>
      <c r="G83" s="69">
        <f t="shared" si="1"/>
        <v>0</v>
      </c>
      <c r="H83" s="6">
        <f t="shared" si="2"/>
        <v>0</v>
      </c>
      <c r="I83" s="80"/>
      <c r="J83" s="80"/>
      <c r="K83" s="80"/>
      <c r="L83" s="80"/>
      <c r="M83" s="80"/>
      <c r="N83" s="80"/>
      <c r="O83" s="80"/>
      <c r="P83" s="80"/>
      <c r="Q83" s="80"/>
      <c r="R83" s="80"/>
      <c r="S83" s="54" t="b">
        <f t="shared" si="9"/>
        <v>0</v>
      </c>
      <c r="T83" s="66" t="str">
        <f t="shared" si="4"/>
        <v>5-17.</v>
      </c>
      <c r="U83" s="51" t="str">
        <f t="shared" si="4"/>
        <v>Prepacked Screen</v>
      </c>
    </row>
    <row r="84" spans="1:21" s="67" customFormat="1" x14ac:dyDescent="0.3">
      <c r="A84" s="62">
        <v>90</v>
      </c>
      <c r="B84" s="75" t="s">
        <v>79</v>
      </c>
      <c r="C84" s="96" t="s">
        <v>101</v>
      </c>
      <c r="D84" s="97"/>
      <c r="E84" s="76"/>
      <c r="F84" s="77"/>
      <c r="G84" s="78"/>
      <c r="H84" s="8"/>
      <c r="I84" s="79"/>
      <c r="J84" s="79"/>
      <c r="K84" s="79"/>
      <c r="L84" s="79"/>
      <c r="M84" s="79"/>
      <c r="N84" s="79"/>
      <c r="O84" s="79"/>
      <c r="P84" s="79"/>
      <c r="Q84" s="79"/>
      <c r="R84" s="79"/>
      <c r="S84" s="54" t="b">
        <f t="shared" si="9"/>
        <v>0</v>
      </c>
      <c r="T84" s="66"/>
      <c r="U84" s="51" t="str">
        <f t="shared" ref="U84:U147" si="10">C84</f>
        <v>WELL ABANDONMENT</v>
      </c>
    </row>
    <row r="85" spans="1:21" s="67" customFormat="1" x14ac:dyDescent="0.3">
      <c r="A85" s="62">
        <v>91</v>
      </c>
      <c r="B85" s="36" t="s">
        <v>81</v>
      </c>
      <c r="C85" s="98" t="s">
        <v>103</v>
      </c>
      <c r="D85" s="99"/>
      <c r="E85" s="10" t="s">
        <v>48</v>
      </c>
      <c r="F85" s="68">
        <f>IFERROR(INDEX([1]!Rates[[Column1]:[Column71]],
MATCH('[1]SOW Units'!$B85,[1]!Rates[Pay Item],0),
MATCH(TEXT(#REF!,"0"),[1]!Rates[[#Headers],[Column1]:[Column71]],0)),0)</f>
        <v>0</v>
      </c>
      <c r="G85" s="69">
        <f t="shared" si="1"/>
        <v>0</v>
      </c>
      <c r="H85" s="6">
        <f t="shared" si="2"/>
        <v>0</v>
      </c>
      <c r="I85" s="80"/>
      <c r="J85" s="80" t="s">
        <v>1045</v>
      </c>
      <c r="K85" s="80"/>
      <c r="L85" s="80"/>
      <c r="M85" s="80"/>
      <c r="N85" s="80"/>
      <c r="O85" s="80"/>
      <c r="P85" s="80"/>
      <c r="Q85" s="80"/>
      <c r="R85" s="80"/>
      <c r="S85" s="54" t="b">
        <f t="shared" si="9"/>
        <v>0</v>
      </c>
      <c r="T85" s="66" t="str">
        <f t="shared" ref="T85:U206" si="11">B85</f>
        <v>6-1.</v>
      </c>
      <c r="U85" s="51" t="str">
        <f t="shared" si="10"/>
        <v>Grout and Abandon Well, 1 to 2 inch diameter</v>
      </c>
    </row>
    <row r="86" spans="1:21" s="67" customFormat="1" x14ac:dyDescent="0.3">
      <c r="A86" s="62">
        <v>92</v>
      </c>
      <c r="B86" s="36" t="s">
        <v>82</v>
      </c>
      <c r="C86" s="98" t="s">
        <v>105</v>
      </c>
      <c r="D86" s="99"/>
      <c r="E86" s="10" t="s">
        <v>48</v>
      </c>
      <c r="F86" s="68">
        <f>IFERROR(INDEX([1]!Rates[[Column1]:[Column71]],
MATCH('[1]SOW Units'!$B86,[1]!Rates[Pay Item],0),
MATCH(TEXT(#REF!,"0"),[1]!Rates[[#Headers],[Column1]:[Column71]],0)),0)</f>
        <v>0</v>
      </c>
      <c r="G86" s="69">
        <f t="shared" si="1"/>
        <v>0</v>
      </c>
      <c r="H86" s="6">
        <f t="shared" si="2"/>
        <v>0</v>
      </c>
      <c r="I86" s="80"/>
      <c r="J86" s="80" t="s">
        <v>1045</v>
      </c>
      <c r="K86" s="80"/>
      <c r="L86" s="80"/>
      <c r="M86" s="80"/>
      <c r="N86" s="80"/>
      <c r="O86" s="80"/>
      <c r="P86" s="80"/>
      <c r="Q86" s="80"/>
      <c r="R86" s="80"/>
      <c r="S86" s="54" t="b">
        <f t="shared" si="9"/>
        <v>0</v>
      </c>
      <c r="T86" s="66" t="str">
        <f t="shared" si="11"/>
        <v>6-2.</v>
      </c>
      <c r="U86" s="51" t="str">
        <f t="shared" si="10"/>
        <v>Grout and Abandon Well, &gt; 2 to 4 inch diameter</v>
      </c>
    </row>
    <row r="87" spans="1:21" s="67" customFormat="1" x14ac:dyDescent="0.3">
      <c r="A87" s="62">
        <v>93</v>
      </c>
      <c r="B87" s="36" t="s">
        <v>83</v>
      </c>
      <c r="C87" s="98" t="s">
        <v>107</v>
      </c>
      <c r="D87" s="99"/>
      <c r="E87" s="10" t="s">
        <v>48</v>
      </c>
      <c r="F87" s="68">
        <f>IFERROR(INDEX([1]!Rates[[Column1]:[Column71]],
MATCH('[1]SOW Units'!$B87,[1]!Rates[Pay Item],0),
MATCH(TEXT(#REF!,"0"),[1]!Rates[[#Headers],[Column1]:[Column71]],0)),0)</f>
        <v>0</v>
      </c>
      <c r="G87" s="69">
        <f t="shared" si="1"/>
        <v>0</v>
      </c>
      <c r="H87" s="6">
        <f t="shared" si="2"/>
        <v>0</v>
      </c>
      <c r="I87" s="80"/>
      <c r="J87" s="80" t="s">
        <v>1045</v>
      </c>
      <c r="K87" s="80"/>
      <c r="L87" s="80"/>
      <c r="M87" s="80"/>
      <c r="N87" s="80"/>
      <c r="O87" s="80"/>
      <c r="P87" s="80"/>
      <c r="Q87" s="80"/>
      <c r="R87" s="80"/>
      <c r="S87" s="54" t="b">
        <f t="shared" si="9"/>
        <v>0</v>
      </c>
      <c r="T87" s="66" t="str">
        <f t="shared" si="11"/>
        <v>6-3.</v>
      </c>
      <c r="U87" s="51" t="str">
        <f t="shared" si="10"/>
        <v>Grout and Abandon Well, &gt; 4 to 6 inch diameter</v>
      </c>
    </row>
    <row r="88" spans="1:21" s="67" customFormat="1" x14ac:dyDescent="0.3">
      <c r="A88" s="62">
        <v>94</v>
      </c>
      <c r="B88" s="36" t="s">
        <v>84</v>
      </c>
      <c r="C88" s="98" t="s">
        <v>109</v>
      </c>
      <c r="D88" s="99"/>
      <c r="E88" s="10" t="s">
        <v>48</v>
      </c>
      <c r="F88" s="68">
        <f>IFERROR(INDEX([1]!Rates[[Column1]:[Column71]],
MATCH('[1]SOW Units'!$B88,[1]!Rates[Pay Item],0),
MATCH(TEXT(#REF!,"0"),[1]!Rates[[#Headers],[Column1]:[Column71]],0)),0)</f>
        <v>0</v>
      </c>
      <c r="G88" s="69">
        <f t="shared" si="1"/>
        <v>0</v>
      </c>
      <c r="H88" s="6">
        <f t="shared" si="2"/>
        <v>0</v>
      </c>
      <c r="I88" s="80"/>
      <c r="J88" s="80" t="s">
        <v>1045</v>
      </c>
      <c r="K88" s="80"/>
      <c r="L88" s="80"/>
      <c r="M88" s="80"/>
      <c r="N88" s="80"/>
      <c r="O88" s="80"/>
      <c r="P88" s="80"/>
      <c r="Q88" s="80"/>
      <c r="R88" s="80"/>
      <c r="S88" s="54" t="b">
        <f t="shared" si="9"/>
        <v>0</v>
      </c>
      <c r="T88" s="66" t="str">
        <f t="shared" si="11"/>
        <v>6-4.</v>
      </c>
      <c r="U88" s="51" t="str">
        <f t="shared" si="10"/>
        <v>Grout and Abandon Well, &gt; 6 inch diameter</v>
      </c>
    </row>
    <row r="89" spans="1:21" s="67" customFormat="1" x14ac:dyDescent="0.3">
      <c r="A89" s="62">
        <v>95</v>
      </c>
      <c r="B89" s="36" t="s">
        <v>85</v>
      </c>
      <c r="C89" s="98" t="s">
        <v>111</v>
      </c>
      <c r="D89" s="99"/>
      <c r="E89" s="10" t="s">
        <v>98</v>
      </c>
      <c r="F89" s="68">
        <f>IFERROR(INDEX([1]!Rates[[Column1]:[Column71]],
MATCH('[1]SOW Units'!$B89,[1]!Rates[Pay Item],0),
MATCH(TEXT(#REF!,"0"),[1]!Rates[[#Headers],[Column1]:[Column71]],0)),0)</f>
        <v>0</v>
      </c>
      <c r="G89" s="69">
        <f t="shared" si="1"/>
        <v>0</v>
      </c>
      <c r="H89" s="6">
        <f t="shared" si="2"/>
        <v>0</v>
      </c>
      <c r="I89" s="80"/>
      <c r="J89" s="80" t="s">
        <v>1045</v>
      </c>
      <c r="K89" s="80"/>
      <c r="L89" s="80"/>
      <c r="M89" s="80"/>
      <c r="N89" s="80"/>
      <c r="O89" s="80"/>
      <c r="P89" s="80"/>
      <c r="Q89" s="80"/>
      <c r="R89" s="80"/>
      <c r="S89" s="54" t="b">
        <f t="shared" si="9"/>
        <v>0</v>
      </c>
      <c r="T89" s="66" t="str">
        <f t="shared" si="11"/>
        <v>6-5.</v>
      </c>
      <c r="U89" s="51" t="str">
        <f t="shared" si="10"/>
        <v>Removal of Well Vault - 2 x 2 x 2 foot</v>
      </c>
    </row>
    <row r="90" spans="1:21" s="67" customFormat="1" x14ac:dyDescent="0.3">
      <c r="A90" s="62">
        <v>96</v>
      </c>
      <c r="B90" s="36" t="s">
        <v>87</v>
      </c>
      <c r="C90" s="98" t="s">
        <v>113</v>
      </c>
      <c r="D90" s="99"/>
      <c r="E90" s="10" t="s">
        <v>98</v>
      </c>
      <c r="F90" s="68">
        <f>IFERROR(INDEX([1]!Rates[[Column1]:[Column71]],
MATCH('[1]SOW Units'!$B90,[1]!Rates[Pay Item],0),
MATCH(TEXT(#REF!,"0"),[1]!Rates[[#Headers],[Column1]:[Column71]],0)),0)</f>
        <v>0</v>
      </c>
      <c r="G90" s="69">
        <f t="shared" si="1"/>
        <v>0</v>
      </c>
      <c r="H90" s="6">
        <f t="shared" si="2"/>
        <v>0</v>
      </c>
      <c r="I90" s="80"/>
      <c r="J90" s="80" t="s">
        <v>1045</v>
      </c>
      <c r="K90" s="80"/>
      <c r="L90" s="80"/>
      <c r="M90" s="80"/>
      <c r="N90" s="80"/>
      <c r="O90" s="80"/>
      <c r="P90" s="80"/>
      <c r="Q90" s="80"/>
      <c r="R90" s="80"/>
      <c r="S90" s="54" t="b">
        <f t="shared" si="9"/>
        <v>0</v>
      </c>
      <c r="T90" s="66" t="str">
        <f t="shared" si="11"/>
        <v>6-6.</v>
      </c>
      <c r="U90" s="51" t="str">
        <f t="shared" si="10"/>
        <v>Removal of Well Vault - 4 x 4 x 2 foot</v>
      </c>
    </row>
    <row r="91" spans="1:21" s="67" customFormat="1" x14ac:dyDescent="0.3">
      <c r="A91" s="62">
        <v>97</v>
      </c>
      <c r="B91" s="36" t="s">
        <v>89</v>
      </c>
      <c r="C91" s="98" t="s">
        <v>580</v>
      </c>
      <c r="D91" s="99"/>
      <c r="E91" s="10" t="s">
        <v>730</v>
      </c>
      <c r="F91" s="68">
        <f>IFERROR(INDEX([1]!Rates[[Column1]:[Column71]],
MATCH('[1]SOW Units'!$B91,[1]!Rates[Pay Item],0),
MATCH(TEXT(#REF!,"0"),[1]!Rates[[#Headers],[Column1]:[Column71]],0)),0)</f>
        <v>0</v>
      </c>
      <c r="G91" s="69">
        <f t="shared" si="1"/>
        <v>0</v>
      </c>
      <c r="H91" s="6">
        <f t="shared" si="2"/>
        <v>0</v>
      </c>
      <c r="I91" s="80"/>
      <c r="J91" s="80" t="s">
        <v>1045</v>
      </c>
      <c r="K91" s="80"/>
      <c r="L91" s="80"/>
      <c r="M91" s="80"/>
      <c r="N91" s="80"/>
      <c r="O91" s="80"/>
      <c r="P91" s="80"/>
      <c r="Q91" s="80"/>
      <c r="R91" s="80"/>
      <c r="S91" s="54" t="b">
        <f t="shared" si="9"/>
        <v>0</v>
      </c>
      <c r="T91" s="66" t="str">
        <f t="shared" si="11"/>
        <v>6-7.</v>
      </c>
      <c r="U91" s="51" t="str">
        <f t="shared" si="10"/>
        <v>Removal of Well Pad and Manhole</v>
      </c>
    </row>
    <row r="92" spans="1:21" s="67" customFormat="1" hidden="1" x14ac:dyDescent="0.3">
      <c r="A92" s="62">
        <v>98</v>
      </c>
      <c r="B92" s="75" t="s">
        <v>100</v>
      </c>
      <c r="C92" s="96" t="s">
        <v>115</v>
      </c>
      <c r="D92" s="97"/>
      <c r="E92" s="76"/>
      <c r="F92" s="77"/>
      <c r="G92" s="78"/>
      <c r="H92" s="8"/>
      <c r="I92" s="79"/>
      <c r="J92" s="79"/>
      <c r="K92" s="79"/>
      <c r="L92" s="79"/>
      <c r="M92" s="79"/>
      <c r="N92" s="79"/>
      <c r="O92" s="79"/>
      <c r="P92" s="79"/>
      <c r="Q92" s="79"/>
      <c r="R92" s="79"/>
      <c r="S92" s="54" t="b">
        <f t="shared" si="9"/>
        <v>0</v>
      </c>
      <c r="T92" s="66"/>
      <c r="U92" s="51" t="str">
        <f t="shared" si="10"/>
        <v>SAMPLE COLLECTION AND FIELD TESTING</v>
      </c>
    </row>
    <row r="93" spans="1:21" s="67" customFormat="1" hidden="1" x14ac:dyDescent="0.3">
      <c r="A93" s="62">
        <v>99</v>
      </c>
      <c r="B93" s="36" t="s">
        <v>102</v>
      </c>
      <c r="C93" s="98" t="s">
        <v>117</v>
      </c>
      <c r="D93" s="99"/>
      <c r="E93" s="10" t="s">
        <v>730</v>
      </c>
      <c r="F93" s="68">
        <f>IFERROR(INDEX([1]!Rates[[Column1]:[Column71]],
MATCH('[1]SOW Units'!$B93,[1]!Rates[Pay Item],0),
MATCH(TEXT(#REF!,"0"),[1]!Rates[[#Headers],[Column1]:[Column71]],0)),0)</f>
        <v>0</v>
      </c>
      <c r="G93" s="69">
        <f t="shared" ref="G93:G212" si="12">F93</f>
        <v>0</v>
      </c>
      <c r="H93" s="6">
        <f t="shared" ref="H93:H212" si="13">SUM(I93:R93)</f>
        <v>0</v>
      </c>
      <c r="I93" s="80"/>
      <c r="J93" s="80"/>
      <c r="K93" s="80"/>
      <c r="L93" s="80"/>
      <c r="M93" s="80"/>
      <c r="N93" s="80"/>
      <c r="O93" s="80"/>
      <c r="P93" s="80"/>
      <c r="Q93" s="80"/>
      <c r="R93" s="80"/>
      <c r="S93" s="54" t="b">
        <f t="shared" si="9"/>
        <v>0</v>
      </c>
      <c r="T93" s="66" t="str">
        <f t="shared" si="11"/>
        <v>7-1.</v>
      </c>
      <c r="U93" s="51" t="str">
        <f t="shared" si="10"/>
        <v>Monitoring Well Sampling with Water Level, ≤ 100 foot depth</v>
      </c>
    </row>
    <row r="94" spans="1:21" s="67" customFormat="1" hidden="1" x14ac:dyDescent="0.3">
      <c r="A94" s="62">
        <v>100</v>
      </c>
      <c r="B94" s="36" t="s">
        <v>104</v>
      </c>
      <c r="C94" s="98" t="s">
        <v>119</v>
      </c>
      <c r="D94" s="99"/>
      <c r="E94" s="10" t="s">
        <v>730</v>
      </c>
      <c r="F94" s="68">
        <f>IFERROR(INDEX([1]!Rates[[Column1]:[Column71]],
MATCH('[1]SOW Units'!$B94,[1]!Rates[Pay Item],0),
MATCH(TEXT(#REF!,"0"),[1]!Rates[[#Headers],[Column1]:[Column71]],0)),0)</f>
        <v>0</v>
      </c>
      <c r="G94" s="69">
        <f t="shared" si="12"/>
        <v>0</v>
      </c>
      <c r="H94" s="6">
        <f t="shared" si="13"/>
        <v>0</v>
      </c>
      <c r="I94" s="80"/>
      <c r="J94" s="80"/>
      <c r="K94" s="80"/>
      <c r="L94" s="80"/>
      <c r="M94" s="80"/>
      <c r="N94" s="80"/>
      <c r="O94" s="80"/>
      <c r="P94" s="80"/>
      <c r="Q94" s="80"/>
      <c r="R94" s="80"/>
      <c r="S94" s="54" t="b">
        <f t="shared" si="9"/>
        <v>0</v>
      </c>
      <c r="T94" s="66" t="str">
        <f t="shared" si="11"/>
        <v>7-2.</v>
      </c>
      <c r="U94" s="51" t="str">
        <f t="shared" si="10"/>
        <v>Monitoring Well Sampling with Water Level, &gt; 100 foot depth</v>
      </c>
    </row>
    <row r="95" spans="1:21" s="67" customFormat="1" hidden="1" x14ac:dyDescent="0.3">
      <c r="A95" s="62">
        <v>101</v>
      </c>
      <c r="B95" s="36" t="s">
        <v>106</v>
      </c>
      <c r="C95" s="98" t="s">
        <v>121</v>
      </c>
      <c r="D95" s="99"/>
      <c r="E95" s="10" t="s">
        <v>730</v>
      </c>
      <c r="F95" s="68">
        <f>IFERROR(INDEX([1]!Rates[[Column1]:[Column71]],
MATCH('[1]SOW Units'!$B95,[1]!Rates[Pay Item],0),
MATCH(TEXT(#REF!,"0"),[1]!Rates[[#Headers],[Column1]:[Column71]],0)),0)</f>
        <v>0</v>
      </c>
      <c r="G95" s="69">
        <f t="shared" si="12"/>
        <v>0</v>
      </c>
      <c r="H95" s="6">
        <f t="shared" si="13"/>
        <v>0</v>
      </c>
      <c r="I95" s="80"/>
      <c r="J95" s="80"/>
      <c r="K95" s="80"/>
      <c r="L95" s="80"/>
      <c r="M95" s="80"/>
      <c r="N95" s="80"/>
      <c r="O95" s="80"/>
      <c r="P95" s="80"/>
      <c r="Q95" s="80"/>
      <c r="R95" s="80"/>
      <c r="S95" s="54" t="b">
        <f t="shared" si="9"/>
        <v>0</v>
      </c>
      <c r="T95" s="66" t="str">
        <f t="shared" si="11"/>
        <v>7-3.</v>
      </c>
      <c r="U95" s="51" t="str">
        <f t="shared" si="10"/>
        <v>Domestic Water Well Sampling</v>
      </c>
    </row>
    <row r="96" spans="1:21" s="67" customFormat="1" hidden="1" x14ac:dyDescent="0.3">
      <c r="A96" s="62">
        <v>102</v>
      </c>
      <c r="B96" s="36" t="s">
        <v>108</v>
      </c>
      <c r="C96" s="98" t="s">
        <v>123</v>
      </c>
      <c r="D96" s="99"/>
      <c r="E96" s="10" t="s">
        <v>124</v>
      </c>
      <c r="F96" s="68">
        <f>IFERROR(INDEX([1]!Rates[[Column1]:[Column71]],
MATCH('[1]SOW Units'!$B96,[1]!Rates[Pay Item],0),
MATCH(TEXT(#REF!,"0"),[1]!Rates[[#Headers],[Column1]:[Column71]],0)),0)</f>
        <v>0</v>
      </c>
      <c r="G96" s="69">
        <f t="shared" si="12"/>
        <v>0</v>
      </c>
      <c r="H96" s="6">
        <f t="shared" si="13"/>
        <v>0</v>
      </c>
      <c r="I96" s="80"/>
      <c r="J96" s="80"/>
      <c r="K96" s="80"/>
      <c r="L96" s="80"/>
      <c r="M96" s="80"/>
      <c r="N96" s="80"/>
      <c r="O96" s="80"/>
      <c r="P96" s="80"/>
      <c r="Q96" s="80"/>
      <c r="R96" s="80"/>
      <c r="S96" s="54" t="b">
        <f t="shared" si="9"/>
        <v>0</v>
      </c>
      <c r="T96" s="66" t="str">
        <f t="shared" si="11"/>
        <v>7-4.</v>
      </c>
      <c r="U96" s="51" t="str">
        <f t="shared" si="10"/>
        <v xml:space="preserve">Other Water Sampling </v>
      </c>
    </row>
    <row r="97" spans="1:21" s="67" customFormat="1" hidden="1" x14ac:dyDescent="0.3">
      <c r="A97" s="62">
        <v>103</v>
      </c>
      <c r="B97" s="36" t="s">
        <v>110</v>
      </c>
      <c r="C97" s="98" t="s">
        <v>126</v>
      </c>
      <c r="D97" s="99"/>
      <c r="E97" s="10" t="s">
        <v>124</v>
      </c>
      <c r="F97" s="68">
        <f>IFERROR(INDEX([1]!Rates[[Column1]:[Column71]],
MATCH('[1]SOW Units'!$B97,[1]!Rates[Pay Item],0),
MATCH(TEXT(#REF!,"0"),[1]!Rates[[#Headers],[Column1]:[Column71]],0)),0)</f>
        <v>0</v>
      </c>
      <c r="G97" s="69">
        <f t="shared" si="12"/>
        <v>0</v>
      </c>
      <c r="H97" s="6">
        <f t="shared" si="13"/>
        <v>0</v>
      </c>
      <c r="I97" s="80"/>
      <c r="J97" s="80"/>
      <c r="K97" s="80"/>
      <c r="L97" s="80"/>
      <c r="M97" s="80"/>
      <c r="N97" s="80"/>
      <c r="O97" s="80"/>
      <c r="P97" s="80"/>
      <c r="Q97" s="80"/>
      <c r="R97" s="80"/>
      <c r="S97" s="54" t="b">
        <f t="shared" si="9"/>
        <v>0</v>
      </c>
      <c r="T97" s="66" t="str">
        <f t="shared" si="11"/>
        <v>7-5.</v>
      </c>
      <c r="U97" s="51" t="str">
        <f t="shared" si="10"/>
        <v>Free Product Sample Collection</v>
      </c>
    </row>
    <row r="98" spans="1:21" s="67" customFormat="1" hidden="1" x14ac:dyDescent="0.3">
      <c r="A98" s="62">
        <v>104</v>
      </c>
      <c r="B98" s="36" t="s">
        <v>112</v>
      </c>
      <c r="C98" s="98" t="s">
        <v>128</v>
      </c>
      <c r="D98" s="99"/>
      <c r="E98" s="10" t="s">
        <v>124</v>
      </c>
      <c r="F98" s="68">
        <f>IFERROR(INDEX([1]!Rates[[Column1]:[Column71]],
MATCH('[1]SOW Units'!$B98,[1]!Rates[Pay Item],0),
MATCH(TEXT(#REF!,"0"),[1]!Rates[[#Headers],[Column1]:[Column71]],0)),0)</f>
        <v>0</v>
      </c>
      <c r="G98" s="69">
        <f t="shared" si="12"/>
        <v>0</v>
      </c>
      <c r="H98" s="6">
        <f t="shared" si="13"/>
        <v>0</v>
      </c>
      <c r="I98" s="80"/>
      <c r="J98" s="80"/>
      <c r="K98" s="80"/>
      <c r="L98" s="80"/>
      <c r="M98" s="80"/>
      <c r="N98" s="80"/>
      <c r="O98" s="80"/>
      <c r="P98" s="80"/>
      <c r="Q98" s="80"/>
      <c r="R98" s="80"/>
      <c r="S98" s="54" t="b">
        <f t="shared" si="9"/>
        <v>0</v>
      </c>
      <c r="T98" s="66" t="str">
        <f t="shared" si="11"/>
        <v>7-6.</v>
      </c>
      <c r="U98" s="51" t="str">
        <f t="shared" si="10"/>
        <v>Soil/Sediment Sample Collection</v>
      </c>
    </row>
    <row r="99" spans="1:21" s="67" customFormat="1" hidden="1" x14ac:dyDescent="0.3">
      <c r="A99" s="62">
        <v>105</v>
      </c>
      <c r="B99" s="36" t="s">
        <v>734</v>
      </c>
      <c r="C99" s="98" t="s">
        <v>735</v>
      </c>
      <c r="D99" s="99"/>
      <c r="E99" s="10" t="s">
        <v>730</v>
      </c>
      <c r="F99" s="68">
        <f>IFERROR(INDEX([1]!Rates[[Column1]:[Column71]],
MATCH('[1]SOW Units'!$B99,[1]!Rates[Pay Item],0),
MATCH(TEXT(#REF!,"0"),[1]!Rates[[#Headers],[Column1]:[Column71]],0)),0)</f>
        <v>0</v>
      </c>
      <c r="G99" s="69">
        <f t="shared" si="12"/>
        <v>0</v>
      </c>
      <c r="H99" s="6">
        <f t="shared" si="13"/>
        <v>0</v>
      </c>
      <c r="I99" s="80"/>
      <c r="J99" s="80"/>
      <c r="K99" s="80"/>
      <c r="L99" s="80"/>
      <c r="M99" s="80"/>
      <c r="N99" s="80"/>
      <c r="O99" s="80"/>
      <c r="P99" s="80"/>
      <c r="Q99" s="80"/>
      <c r="R99" s="80"/>
      <c r="S99" s="54" t="b">
        <f t="shared" si="9"/>
        <v>0</v>
      </c>
      <c r="T99" s="66" t="str">
        <f t="shared" si="11"/>
        <v>7-7.</v>
      </c>
      <c r="U99" s="51" t="str">
        <f t="shared" si="10"/>
        <v xml:space="preserve">Water Level/Free Product Gauging </v>
      </c>
    </row>
    <row r="100" spans="1:21" s="67" customFormat="1" hidden="1" x14ac:dyDescent="0.3">
      <c r="A100" s="62">
        <v>106</v>
      </c>
      <c r="B100" s="36" t="s">
        <v>736</v>
      </c>
      <c r="C100" s="98" t="s">
        <v>737</v>
      </c>
      <c r="D100" s="99"/>
      <c r="E100" s="10" t="s">
        <v>730</v>
      </c>
      <c r="F100" s="68">
        <f>IFERROR(INDEX([1]!Rates[[Column1]:[Column71]],
MATCH('[1]SOW Units'!$B100,[1]!Rates[Pay Item],0),
MATCH(TEXT(#REF!,"0"),[1]!Rates[[#Headers],[Column1]:[Column71]],0)),0)</f>
        <v>0</v>
      </c>
      <c r="G100" s="69">
        <f t="shared" si="12"/>
        <v>0</v>
      </c>
      <c r="H100" s="6">
        <f t="shared" si="13"/>
        <v>0</v>
      </c>
      <c r="I100" s="80"/>
      <c r="J100" s="80"/>
      <c r="K100" s="80"/>
      <c r="L100" s="80"/>
      <c r="M100" s="80"/>
      <c r="N100" s="80"/>
      <c r="O100" s="80"/>
      <c r="P100" s="80"/>
      <c r="Q100" s="80"/>
      <c r="R100" s="80"/>
      <c r="S100" s="54" t="b">
        <f t="shared" si="9"/>
        <v>0</v>
      </c>
      <c r="T100" s="66" t="str">
        <f t="shared" si="11"/>
        <v>7-8.</v>
      </c>
      <c r="U100" s="51" t="str">
        <f t="shared" si="10"/>
        <v xml:space="preserve">Free Product Gauging and Bailing </v>
      </c>
    </row>
    <row r="101" spans="1:21" s="67" customFormat="1" ht="35.1" hidden="1" customHeight="1" x14ac:dyDescent="0.3">
      <c r="A101" s="62">
        <v>107</v>
      </c>
      <c r="B101" s="36" t="s">
        <v>738</v>
      </c>
      <c r="C101" s="98" t="s">
        <v>739</v>
      </c>
      <c r="D101" s="99"/>
      <c r="E101" s="10" t="s">
        <v>124</v>
      </c>
      <c r="F101" s="68">
        <f>IFERROR(INDEX([1]!Rates[[Column1]:[Column71]],
MATCH('[1]SOW Units'!$B101,[1]!Rates[Pay Item],0),
MATCH(TEXT(#REF!,"0"),[1]!Rates[[#Headers],[Column1]:[Column71]],0)),0)</f>
        <v>0</v>
      </c>
      <c r="G101" s="69">
        <f t="shared" si="12"/>
        <v>0</v>
      </c>
      <c r="H101" s="6">
        <f t="shared" si="13"/>
        <v>0</v>
      </c>
      <c r="I101" s="80"/>
      <c r="J101" s="80"/>
      <c r="K101" s="80"/>
      <c r="L101" s="80"/>
      <c r="M101" s="80"/>
      <c r="N101" s="80"/>
      <c r="O101" s="80"/>
      <c r="P101" s="80"/>
      <c r="Q101" s="80"/>
      <c r="R101" s="80"/>
      <c r="S101" s="54" t="b">
        <f t="shared" si="9"/>
        <v>0</v>
      </c>
      <c r="T101" s="66" t="str">
        <f t="shared" si="11"/>
        <v>7-9.</v>
      </c>
      <c r="U101" s="51" t="str">
        <f t="shared" si="10"/>
        <v>Vapor/Ambient Air Sample Collection - Passive Dosimeter, Sorbent Tube, TedlarTM Bag (or equivalent)</v>
      </c>
    </row>
    <row r="102" spans="1:21" s="67" customFormat="1" hidden="1" x14ac:dyDescent="0.3">
      <c r="A102" s="62">
        <v>108</v>
      </c>
      <c r="B102" s="36" t="s">
        <v>740</v>
      </c>
      <c r="C102" s="98" t="s">
        <v>741</v>
      </c>
      <c r="D102" s="99"/>
      <c r="E102" s="10" t="s">
        <v>124</v>
      </c>
      <c r="F102" s="68">
        <f>IFERROR(INDEX([1]!Rates[[Column1]:[Column71]],
MATCH('[1]SOW Units'!$B102,[1]!Rates[Pay Item],0),
MATCH(TEXT(#REF!,"0"),[1]!Rates[[#Headers],[Column1]:[Column71]],0)),0)</f>
        <v>0</v>
      </c>
      <c r="G102" s="69">
        <f t="shared" si="12"/>
        <v>0</v>
      </c>
      <c r="H102" s="6">
        <f t="shared" si="13"/>
        <v>0</v>
      </c>
      <c r="I102" s="80"/>
      <c r="J102" s="80"/>
      <c r="K102" s="80"/>
      <c r="L102" s="80"/>
      <c r="M102" s="80"/>
      <c r="N102" s="80"/>
      <c r="O102" s="80"/>
      <c r="P102" s="80"/>
      <c r="Q102" s="80"/>
      <c r="R102" s="80"/>
      <c r="S102" s="54" t="b">
        <f t="shared" si="9"/>
        <v>0</v>
      </c>
      <c r="T102" s="66" t="str">
        <f t="shared" si="11"/>
        <v>7-10.</v>
      </c>
      <c r="U102" s="51" t="str">
        <f t="shared" si="10"/>
        <v>Vapor/Ambient Air Sample Collection - SUMMATM Canister (or equivalent)</v>
      </c>
    </row>
    <row r="103" spans="1:21" s="67" customFormat="1" ht="33" hidden="1" x14ac:dyDescent="0.3">
      <c r="A103" s="62">
        <v>109</v>
      </c>
      <c r="B103" s="36" t="s">
        <v>742</v>
      </c>
      <c r="C103" s="98" t="s">
        <v>582</v>
      </c>
      <c r="D103" s="99"/>
      <c r="E103" s="10" t="s">
        <v>583</v>
      </c>
      <c r="F103" s="68">
        <f>IFERROR(INDEX([1]!Rates[[Column1]:[Column71]],
MATCH('[1]SOW Units'!$B103,[1]!Rates[Pay Item],0),
MATCH(TEXT(#REF!,"0"),[1]!Rates[[#Headers],[Column1]:[Column71]],0)),0)</f>
        <v>0</v>
      </c>
      <c r="G103" s="69">
        <f t="shared" si="12"/>
        <v>0</v>
      </c>
      <c r="H103" s="6">
        <f t="shared" si="13"/>
        <v>0</v>
      </c>
      <c r="I103" s="80"/>
      <c r="J103" s="80"/>
      <c r="K103" s="80"/>
      <c r="L103" s="80"/>
      <c r="M103" s="80"/>
      <c r="N103" s="80"/>
      <c r="O103" s="80"/>
      <c r="P103" s="80"/>
      <c r="Q103" s="80"/>
      <c r="R103" s="80"/>
      <c r="S103" s="54" t="b">
        <f t="shared" si="9"/>
        <v>0</v>
      </c>
      <c r="T103" s="66" t="str">
        <f t="shared" si="11"/>
        <v>7-11.</v>
      </c>
      <c r="U103" s="51" t="str">
        <f t="shared" si="10"/>
        <v>Electronic Data Deliverables (EDD)</v>
      </c>
    </row>
    <row r="104" spans="1:21" s="67" customFormat="1" hidden="1" x14ac:dyDescent="0.3">
      <c r="A104" s="62">
        <v>110</v>
      </c>
      <c r="B104" s="36" t="s">
        <v>743</v>
      </c>
      <c r="C104" s="98" t="s">
        <v>585</v>
      </c>
      <c r="D104" s="99"/>
      <c r="E104" s="10" t="s">
        <v>730</v>
      </c>
      <c r="F104" s="68">
        <f>IFERROR(INDEX([1]!Rates[[Column1]:[Column71]],
MATCH('[1]SOW Units'!$B104,[1]!Rates[Pay Item],0),
MATCH(TEXT(#REF!,"0"),[1]!Rates[[#Headers],[Column1]:[Column71]],0)),0)</f>
        <v>0</v>
      </c>
      <c r="G104" s="69">
        <f t="shared" si="12"/>
        <v>0</v>
      </c>
      <c r="H104" s="6">
        <f t="shared" si="13"/>
        <v>0</v>
      </c>
      <c r="I104" s="80"/>
      <c r="J104" s="80"/>
      <c r="K104" s="80"/>
      <c r="L104" s="80"/>
      <c r="M104" s="80"/>
      <c r="N104" s="80"/>
      <c r="O104" s="80"/>
      <c r="P104" s="80"/>
      <c r="Q104" s="80"/>
      <c r="R104" s="80"/>
      <c r="S104" s="54" t="b">
        <f t="shared" si="9"/>
        <v>0</v>
      </c>
      <c r="T104" s="66" t="str">
        <f t="shared" si="11"/>
        <v>7-12.</v>
      </c>
      <c r="U104" s="51" t="str">
        <f t="shared" si="10"/>
        <v>Survey Latitude/Longitude of Existing Monitor Wells</v>
      </c>
    </row>
    <row r="105" spans="1:21" s="67" customFormat="1" hidden="1" x14ac:dyDescent="0.3">
      <c r="A105" s="62">
        <v>111</v>
      </c>
      <c r="B105" s="36" t="s">
        <v>744</v>
      </c>
      <c r="C105" s="98" t="s">
        <v>587</v>
      </c>
      <c r="D105" s="99"/>
      <c r="E105" s="10" t="s">
        <v>730</v>
      </c>
      <c r="F105" s="68">
        <f>IFERROR(INDEX([1]!Rates[[Column1]:[Column71]],
MATCH('[1]SOW Units'!$B105,[1]!Rates[Pay Item],0),
MATCH(TEXT(#REF!,"0"),[1]!Rates[[#Headers],[Column1]:[Column71]],0)),0)</f>
        <v>0</v>
      </c>
      <c r="G105" s="69">
        <f t="shared" si="12"/>
        <v>0</v>
      </c>
      <c r="H105" s="6">
        <f t="shared" si="13"/>
        <v>0</v>
      </c>
      <c r="I105" s="80"/>
      <c r="J105" s="80"/>
      <c r="K105" s="80"/>
      <c r="L105" s="80"/>
      <c r="M105" s="80"/>
      <c r="N105" s="80"/>
      <c r="O105" s="80"/>
      <c r="P105" s="80"/>
      <c r="Q105" s="80"/>
      <c r="R105" s="80"/>
      <c r="S105" s="54" t="b">
        <f t="shared" si="9"/>
        <v>0</v>
      </c>
      <c r="T105" s="66" t="str">
        <f t="shared" si="11"/>
        <v>7-13.</v>
      </c>
      <c r="U105" s="51" t="str">
        <f t="shared" si="10"/>
        <v>Survey Latitude/Longitude of New Monitor Wells</v>
      </c>
    </row>
    <row r="106" spans="1:21" s="67" customFormat="1" hidden="1" x14ac:dyDescent="0.3">
      <c r="A106" s="62">
        <v>112</v>
      </c>
      <c r="B106" s="36" t="s">
        <v>745</v>
      </c>
      <c r="C106" s="98" t="s">
        <v>746</v>
      </c>
      <c r="D106" s="99"/>
      <c r="E106" s="10" t="s">
        <v>124</v>
      </c>
      <c r="F106" s="68">
        <f>IFERROR(INDEX([1]!Rates[[Column1]:[Column71]],
MATCH('[1]SOW Units'!$B106,[1]!Rates[Pay Item],0),
MATCH(TEXT(#REF!,"0"),[1]!Rates[[#Headers],[Column1]:[Column71]],0)),0)</f>
        <v>0</v>
      </c>
      <c r="G106" s="69">
        <f t="shared" si="12"/>
        <v>0</v>
      </c>
      <c r="H106" s="6">
        <f t="shared" si="13"/>
        <v>0</v>
      </c>
      <c r="I106" s="80"/>
      <c r="J106" s="80"/>
      <c r="K106" s="80"/>
      <c r="L106" s="80"/>
      <c r="M106" s="80"/>
      <c r="N106" s="80"/>
      <c r="O106" s="80"/>
      <c r="P106" s="80"/>
      <c r="Q106" s="80"/>
      <c r="R106" s="80"/>
      <c r="S106" s="54" t="b">
        <f t="shared" si="9"/>
        <v>0</v>
      </c>
      <c r="T106" s="66" t="str">
        <f t="shared" si="11"/>
        <v>7-14.</v>
      </c>
      <c r="U106" s="51" t="str">
        <f t="shared" si="10"/>
        <v>Encore (25 gram)</v>
      </c>
    </row>
    <row r="107" spans="1:21" s="67" customFormat="1" hidden="1" x14ac:dyDescent="0.3">
      <c r="A107" s="62">
        <v>113</v>
      </c>
      <c r="B107" s="75" t="s">
        <v>114</v>
      </c>
      <c r="C107" s="96" t="s">
        <v>134</v>
      </c>
      <c r="D107" s="97"/>
      <c r="E107" s="76"/>
      <c r="F107" s="77"/>
      <c r="G107" s="78"/>
      <c r="H107" s="8"/>
      <c r="I107" s="79"/>
      <c r="J107" s="79"/>
      <c r="K107" s="79"/>
      <c r="L107" s="79"/>
      <c r="M107" s="79"/>
      <c r="N107" s="79"/>
      <c r="O107" s="79"/>
      <c r="P107" s="79"/>
      <c r="Q107" s="79"/>
      <c r="R107" s="79"/>
      <c r="S107" s="54" t="b">
        <f t="shared" si="9"/>
        <v>0</v>
      </c>
      <c r="T107" s="66"/>
      <c r="U107" s="51" t="str">
        <f t="shared" si="10"/>
        <v xml:space="preserve">LABORATORY ANALYSIS  </v>
      </c>
    </row>
    <row r="108" spans="1:21" s="67" customFormat="1" ht="33" hidden="1" x14ac:dyDescent="0.3">
      <c r="A108" s="62">
        <v>114</v>
      </c>
      <c r="B108" s="36" t="s">
        <v>116</v>
      </c>
      <c r="C108" s="98" t="s">
        <v>747</v>
      </c>
      <c r="D108" s="99"/>
      <c r="E108" s="10" t="s">
        <v>124</v>
      </c>
      <c r="F108" s="68">
        <f>IFERROR(INDEX([1]!Rates[[Column1]:[Column71]],
MATCH('[1]SOW Units'!$B108,[1]!Rates[Pay Item],0),
MATCH(TEXT(#REF!,"0"),[1]!Rates[[#Headers],[Column1]:[Column71]],0)),0)</f>
        <v>0</v>
      </c>
      <c r="G108" s="69">
        <f t="shared" si="12"/>
        <v>0</v>
      </c>
      <c r="H108" s="6">
        <f t="shared" si="13"/>
        <v>0</v>
      </c>
      <c r="I108" s="80"/>
      <c r="J108" s="80"/>
      <c r="K108" s="80"/>
      <c r="L108" s="80"/>
      <c r="M108" s="80"/>
      <c r="N108" s="80"/>
      <c r="O108" s="80"/>
      <c r="P108" s="80"/>
      <c r="Q108" s="80"/>
      <c r="R108" s="80"/>
      <c r="S108" s="54" t="b">
        <f t="shared" si="9"/>
        <v>0</v>
      </c>
      <c r="T108" s="66" t="str">
        <f t="shared" si="11"/>
        <v>8-1.</v>
      </c>
      <c r="U108" s="51" t="str">
        <f t="shared" si="10"/>
        <v>Soil, Used Oil/Unknown Product Group-Table D of Ch. 62-780, F.A.C., except for non-Priority Pollutant Organics (multiple methods)</v>
      </c>
    </row>
    <row r="109" spans="1:21" s="67" customFormat="1" hidden="1" x14ac:dyDescent="0.3">
      <c r="A109" s="62">
        <v>115</v>
      </c>
      <c r="B109" s="36" t="s">
        <v>118</v>
      </c>
      <c r="C109" s="98" t="s">
        <v>135</v>
      </c>
      <c r="D109" s="99"/>
      <c r="E109" s="10" t="s">
        <v>124</v>
      </c>
      <c r="F109" s="68">
        <f>IFERROR(INDEX([1]!Rates[[Column1]:[Column71]],
MATCH('[1]SOW Units'!$B109,[1]!Rates[Pay Item],0),
MATCH(TEXT(#REF!,"0"),[1]!Rates[[#Headers],[Column1]:[Column71]],0)),0)</f>
        <v>0</v>
      </c>
      <c r="G109" s="69">
        <f t="shared" si="12"/>
        <v>0</v>
      </c>
      <c r="H109" s="6">
        <f t="shared" si="13"/>
        <v>0</v>
      </c>
      <c r="I109" s="80"/>
      <c r="J109" s="80"/>
      <c r="K109" s="80"/>
      <c r="L109" s="80"/>
      <c r="M109" s="80"/>
      <c r="N109" s="80"/>
      <c r="O109" s="80"/>
      <c r="P109" s="80"/>
      <c r="Q109" s="80"/>
      <c r="R109" s="80"/>
      <c r="S109" s="54" t="b">
        <f t="shared" si="9"/>
        <v>0</v>
      </c>
      <c r="T109" s="66" t="str">
        <f t="shared" si="11"/>
        <v>8-2.</v>
      </c>
      <c r="U109" s="51" t="str">
        <f t="shared" si="10"/>
        <v>Soil, BTEX + MTBE (EPA 8021 or EPA 8260)</v>
      </c>
    </row>
    <row r="110" spans="1:21" s="67" customFormat="1" hidden="1" x14ac:dyDescent="0.3">
      <c r="A110" s="62">
        <v>116</v>
      </c>
      <c r="B110" s="36" t="s">
        <v>120</v>
      </c>
      <c r="C110" s="98" t="s">
        <v>137</v>
      </c>
      <c r="D110" s="99"/>
      <c r="E110" s="10" t="s">
        <v>124</v>
      </c>
      <c r="F110" s="68">
        <f>IFERROR(INDEX([1]!Rates[[Column1]:[Column71]],
MATCH('[1]SOW Units'!$B110,[1]!Rates[Pay Item],0),
MATCH(TEXT(#REF!,"0"),[1]!Rates[[#Headers],[Column1]:[Column71]],0)),0)</f>
        <v>0</v>
      </c>
      <c r="G110" s="69">
        <f t="shared" si="12"/>
        <v>0</v>
      </c>
      <c r="H110" s="6">
        <f t="shared" si="13"/>
        <v>0</v>
      </c>
      <c r="I110" s="80"/>
      <c r="J110" s="80"/>
      <c r="K110" s="80"/>
      <c r="L110" s="80"/>
      <c r="M110" s="80"/>
      <c r="N110" s="80"/>
      <c r="O110" s="80"/>
      <c r="P110" s="80"/>
      <c r="Q110" s="80"/>
      <c r="R110" s="80"/>
      <c r="S110" s="54" t="b">
        <f t="shared" si="9"/>
        <v>0</v>
      </c>
      <c r="T110" s="66" t="str">
        <f t="shared" si="11"/>
        <v>8-3.</v>
      </c>
      <c r="U110" s="51" t="str">
        <f t="shared" si="10"/>
        <v>Soil, Volatile Organic Halocarbons (EPA 8021 or EPA 8260)</v>
      </c>
    </row>
    <row r="111" spans="1:21" s="67" customFormat="1" hidden="1" x14ac:dyDescent="0.3">
      <c r="A111" s="62">
        <v>117</v>
      </c>
      <c r="B111" s="36" t="s">
        <v>122</v>
      </c>
      <c r="C111" s="98" t="s">
        <v>139</v>
      </c>
      <c r="D111" s="99"/>
      <c r="E111" s="10" t="s">
        <v>124</v>
      </c>
      <c r="F111" s="68">
        <f>IFERROR(INDEX([1]!Rates[[Column1]:[Column71]],
MATCH('[1]SOW Units'!$B111,[1]!Rates[Pay Item],0),
MATCH(TEXT(#REF!,"0"),[1]!Rates[[#Headers],[Column1]:[Column71]],0)),0)</f>
        <v>0</v>
      </c>
      <c r="G111" s="69">
        <f t="shared" si="12"/>
        <v>0</v>
      </c>
      <c r="H111" s="6">
        <f t="shared" si="13"/>
        <v>0</v>
      </c>
      <c r="I111" s="80"/>
      <c r="J111" s="80"/>
      <c r="K111" s="80"/>
      <c r="L111" s="80"/>
      <c r="M111" s="80"/>
      <c r="N111" s="80"/>
      <c r="O111" s="80"/>
      <c r="P111" s="80"/>
      <c r="Q111" s="80"/>
      <c r="R111" s="80"/>
      <c r="S111" s="54" t="b">
        <f t="shared" si="9"/>
        <v>0</v>
      </c>
      <c r="T111" s="66" t="str">
        <f t="shared" si="11"/>
        <v>8-4.</v>
      </c>
      <c r="U111" s="51" t="str">
        <f t="shared" si="10"/>
        <v>Soil, BTEX + MTBE + VOHs (EPA 8021 or EPA 8260)</v>
      </c>
    </row>
    <row r="112" spans="1:21" s="67" customFormat="1" hidden="1" x14ac:dyDescent="0.3">
      <c r="A112" s="62">
        <v>118</v>
      </c>
      <c r="B112" s="36" t="s">
        <v>125</v>
      </c>
      <c r="C112" s="98" t="s">
        <v>141</v>
      </c>
      <c r="D112" s="99"/>
      <c r="E112" s="10" t="s">
        <v>124</v>
      </c>
      <c r="F112" s="68">
        <f>IFERROR(INDEX([1]!Rates[[Column1]:[Column71]],
MATCH('[1]SOW Units'!$B112,[1]!Rates[Pay Item],0),
MATCH(TEXT(#REF!,"0"),[1]!Rates[[#Headers],[Column1]:[Column71]],0)),0)</f>
        <v>0</v>
      </c>
      <c r="G112" s="69">
        <f t="shared" si="12"/>
        <v>0</v>
      </c>
      <c r="H112" s="6">
        <f t="shared" si="13"/>
        <v>0</v>
      </c>
      <c r="I112" s="80"/>
      <c r="J112" s="80"/>
      <c r="K112" s="80"/>
      <c r="L112" s="80"/>
      <c r="M112" s="80"/>
      <c r="N112" s="80"/>
      <c r="O112" s="80"/>
      <c r="P112" s="80"/>
      <c r="Q112" s="80"/>
      <c r="R112" s="80"/>
      <c r="S112" s="54" t="b">
        <f t="shared" si="9"/>
        <v>0</v>
      </c>
      <c r="T112" s="66" t="str">
        <f t="shared" si="11"/>
        <v>8-5.</v>
      </c>
      <c r="U112" s="51" t="str">
        <f t="shared" si="10"/>
        <v>Soil, Polycyclic Aromatic Hydrocarbons (EPA 8270 or EPA 8310)</v>
      </c>
    </row>
    <row r="113" spans="1:21" s="67" customFormat="1" hidden="1" x14ac:dyDescent="0.3">
      <c r="A113" s="62">
        <v>119</v>
      </c>
      <c r="B113" s="36" t="s">
        <v>127</v>
      </c>
      <c r="C113" s="98" t="s">
        <v>143</v>
      </c>
      <c r="D113" s="99"/>
      <c r="E113" s="10" t="s">
        <v>124</v>
      </c>
      <c r="F113" s="68">
        <f>IFERROR(INDEX([1]!Rates[[Column1]:[Column71]],
MATCH('[1]SOW Units'!$B113,[1]!Rates[Pay Item],0),
MATCH(TEXT(#REF!,"0"),[1]!Rates[[#Headers],[Column1]:[Column71]],0)),0)</f>
        <v>0</v>
      </c>
      <c r="G113" s="69">
        <f t="shared" si="12"/>
        <v>0</v>
      </c>
      <c r="H113" s="6">
        <f t="shared" si="13"/>
        <v>0</v>
      </c>
      <c r="I113" s="80"/>
      <c r="J113" s="80"/>
      <c r="K113" s="80"/>
      <c r="L113" s="80"/>
      <c r="M113" s="80"/>
      <c r="N113" s="80"/>
      <c r="O113" s="80"/>
      <c r="P113" s="80"/>
      <c r="Q113" s="80"/>
      <c r="R113" s="80"/>
      <c r="S113" s="54" t="b">
        <f t="shared" si="9"/>
        <v>0</v>
      </c>
      <c r="T113" s="66" t="str">
        <f t="shared" si="11"/>
        <v>8-6.</v>
      </c>
      <c r="U113" s="51" t="str">
        <f t="shared" si="10"/>
        <v>Soil, Priority Pollutant Volatile Organics (EPA 8260)</v>
      </c>
    </row>
    <row r="114" spans="1:21" s="67" customFormat="1" ht="33" hidden="1" x14ac:dyDescent="0.3">
      <c r="A114" s="62">
        <v>120</v>
      </c>
      <c r="B114" s="36" t="s">
        <v>129</v>
      </c>
      <c r="C114" s="98" t="s">
        <v>144</v>
      </c>
      <c r="D114" s="99"/>
      <c r="E114" s="10" t="s">
        <v>124</v>
      </c>
      <c r="F114" s="68">
        <f>IFERROR(INDEX([1]!Rates[[Column1]:[Column71]],
MATCH('[1]SOW Units'!$B114,[1]!Rates[Pay Item],0),
MATCH(TEXT(#REF!,"0"),[1]!Rates[[#Headers],[Column1]:[Column71]],0)),0)</f>
        <v>0</v>
      </c>
      <c r="G114" s="69">
        <f t="shared" si="12"/>
        <v>0</v>
      </c>
      <c r="H114" s="6">
        <f t="shared" si="13"/>
        <v>0</v>
      </c>
      <c r="I114" s="80"/>
      <c r="J114" s="80"/>
      <c r="K114" s="80"/>
      <c r="L114" s="80"/>
      <c r="M114" s="80"/>
      <c r="N114" s="80"/>
      <c r="O114" s="80"/>
      <c r="P114" s="80"/>
      <c r="Q114" s="80"/>
      <c r="R114" s="80"/>
      <c r="S114" s="54" t="b">
        <f t="shared" si="9"/>
        <v>0</v>
      </c>
      <c r="T114" s="66" t="str">
        <f t="shared" si="11"/>
        <v>8-7.</v>
      </c>
      <c r="U114" s="51" t="str">
        <f t="shared" si="10"/>
        <v>Soil, Priority Pollutant Extractable Organics-Base Neutral and Acid Extractables (EPA 8270 list [e.g., EPA 8081/8082 + EPA 8270])</v>
      </c>
    </row>
    <row r="115" spans="1:21" s="67" customFormat="1" hidden="1" x14ac:dyDescent="0.3">
      <c r="A115" s="62">
        <v>121</v>
      </c>
      <c r="B115" s="36" t="s">
        <v>130</v>
      </c>
      <c r="C115" s="98" t="s">
        <v>145</v>
      </c>
      <c r="D115" s="99"/>
      <c r="E115" s="10" t="s">
        <v>124</v>
      </c>
      <c r="F115" s="68">
        <f>IFERROR(INDEX([1]!Rates[[Column1]:[Column71]],
MATCH('[1]SOW Units'!$B115,[1]!Rates[Pay Item],0),
MATCH(TEXT(#REF!,"0"),[1]!Rates[[#Headers],[Column1]:[Column71]],0)),0)</f>
        <v>0</v>
      </c>
      <c r="G115" s="69">
        <f t="shared" si="12"/>
        <v>0</v>
      </c>
      <c r="H115" s="6">
        <f t="shared" si="13"/>
        <v>0</v>
      </c>
      <c r="I115" s="80"/>
      <c r="J115" s="80"/>
      <c r="K115" s="80"/>
      <c r="L115" s="80"/>
      <c r="M115" s="80"/>
      <c r="N115" s="80"/>
      <c r="O115" s="80"/>
      <c r="P115" s="80"/>
      <c r="Q115" s="80"/>
      <c r="R115" s="80"/>
      <c r="S115" s="54" t="b">
        <f t="shared" si="9"/>
        <v>0</v>
      </c>
      <c r="T115" s="66" t="str">
        <f t="shared" si="11"/>
        <v>8-8.</v>
      </c>
      <c r="U115" s="51" t="str">
        <f t="shared" si="10"/>
        <v>Soil, Total Recoverable Petroleum Hydrocarbons (FL-PRO)</v>
      </c>
    </row>
    <row r="116" spans="1:21" s="67" customFormat="1" hidden="1" x14ac:dyDescent="0.3">
      <c r="A116" s="62">
        <v>122</v>
      </c>
      <c r="B116" s="36" t="s">
        <v>748</v>
      </c>
      <c r="C116" s="98" t="s">
        <v>589</v>
      </c>
      <c r="D116" s="99"/>
      <c r="E116" s="10" t="s">
        <v>124</v>
      </c>
      <c r="F116" s="68">
        <f>IFERROR(INDEX([1]!Rates[[Column1]:[Column71]],
MATCH('[1]SOW Units'!$B116,[1]!Rates[Pay Item],0),
MATCH(TEXT(#REF!,"0"),[1]!Rates[[#Headers],[Column1]:[Column71]],0)),0)</f>
        <v>0</v>
      </c>
      <c r="G116" s="69">
        <f t="shared" si="12"/>
        <v>0</v>
      </c>
      <c r="H116" s="6">
        <f t="shared" si="13"/>
        <v>0</v>
      </c>
      <c r="I116" s="80"/>
      <c r="J116" s="80"/>
      <c r="K116" s="80"/>
      <c r="L116" s="80"/>
      <c r="M116" s="80"/>
      <c r="N116" s="80"/>
      <c r="O116" s="80"/>
      <c r="P116" s="80"/>
      <c r="Q116" s="80"/>
      <c r="R116" s="80"/>
      <c r="S116" s="54" t="b">
        <f t="shared" si="9"/>
        <v>0</v>
      </c>
      <c r="T116" s="66" t="str">
        <f t="shared" si="11"/>
        <v>8-8.a.</v>
      </c>
      <c r="U116" s="51" t="str">
        <f t="shared" si="10"/>
        <v>Soil, TRPH Fractionation (MADEP-EPH/VPH Method or TPHCWG Direct Method)</v>
      </c>
    </row>
    <row r="117" spans="1:21" s="67" customFormat="1" hidden="1" x14ac:dyDescent="0.3">
      <c r="A117" s="62">
        <v>123</v>
      </c>
      <c r="B117" s="36" t="s">
        <v>131</v>
      </c>
      <c r="C117" s="98" t="s">
        <v>147</v>
      </c>
      <c r="D117" s="99"/>
      <c r="E117" s="10" t="s">
        <v>124</v>
      </c>
      <c r="F117" s="68">
        <f>IFERROR(INDEX([1]!Rates[[Column1]:[Column71]],
MATCH('[1]SOW Units'!$B117,[1]!Rates[Pay Item],0),
MATCH(TEXT(#REF!,"0"),[1]!Rates[[#Headers],[Column1]:[Column71]],0)),0)</f>
        <v>0</v>
      </c>
      <c r="G117" s="69">
        <f t="shared" si="12"/>
        <v>0</v>
      </c>
      <c r="H117" s="6">
        <f t="shared" si="13"/>
        <v>0</v>
      </c>
      <c r="I117" s="80"/>
      <c r="J117" s="80"/>
      <c r="K117" s="80"/>
      <c r="L117" s="80"/>
      <c r="M117" s="80"/>
      <c r="N117" s="80"/>
      <c r="O117" s="80"/>
      <c r="P117" s="80"/>
      <c r="Q117" s="80"/>
      <c r="R117" s="80"/>
      <c r="S117" s="54" t="b">
        <f t="shared" si="9"/>
        <v>0</v>
      </c>
      <c r="T117" s="66" t="str">
        <f t="shared" si="11"/>
        <v>8-9.</v>
      </c>
      <c r="U117" s="51" t="str">
        <f t="shared" si="10"/>
        <v>Soil, PCBs [or Aroclors] (EPA 8082)</v>
      </c>
    </row>
    <row r="118" spans="1:21" s="67" customFormat="1" ht="33" hidden="1" x14ac:dyDescent="0.3">
      <c r="A118" s="62">
        <v>124</v>
      </c>
      <c r="B118" s="36" t="s">
        <v>132</v>
      </c>
      <c r="C118" s="98" t="s">
        <v>749</v>
      </c>
      <c r="D118" s="99"/>
      <c r="E118" s="10" t="s">
        <v>124</v>
      </c>
      <c r="F118" s="68">
        <f>IFERROR(INDEX([1]!Rates[[Column1]:[Column71]],
MATCH('[1]SOW Units'!$B118,[1]!Rates[Pay Item],0),
MATCH(TEXT(#REF!,"0"),[1]!Rates[[#Headers],[Column1]:[Column71]],0)),0)</f>
        <v>0</v>
      </c>
      <c r="G118" s="69">
        <f t="shared" si="12"/>
        <v>0</v>
      </c>
      <c r="H118" s="6">
        <f t="shared" si="13"/>
        <v>0</v>
      </c>
      <c r="I118" s="80"/>
      <c r="J118" s="80"/>
      <c r="K118" s="80"/>
      <c r="L118" s="80"/>
      <c r="M118" s="80"/>
      <c r="N118" s="80"/>
      <c r="O118" s="80"/>
      <c r="P118" s="80"/>
      <c r="Q118" s="80"/>
      <c r="R118" s="80"/>
      <c r="S118" s="54" t="b">
        <f t="shared" si="9"/>
        <v>0</v>
      </c>
      <c r="T118" s="66" t="str">
        <f t="shared" si="11"/>
        <v>8-10.</v>
      </c>
      <c r="U118" s="51" t="str">
        <f t="shared" si="10"/>
        <v>Soil, 8 RCRA Metals (EPA 6010 or EPA 6020 [Arsenic, Barium, Cadmium, Chromium, Lead, Selenium, Silver] and EPA 6020 or EPA 7471 [Mercury])</v>
      </c>
    </row>
    <row r="119" spans="1:21" s="67" customFormat="1" hidden="1" x14ac:dyDescent="0.3">
      <c r="A119" s="62">
        <v>125</v>
      </c>
      <c r="B119" s="36" t="s">
        <v>581</v>
      </c>
      <c r="C119" s="98" t="s">
        <v>150</v>
      </c>
      <c r="D119" s="99"/>
      <c r="E119" s="10" t="s">
        <v>124</v>
      </c>
      <c r="F119" s="68">
        <f>IFERROR(INDEX([1]!Rates[[Column1]:[Column71]],
MATCH('[1]SOW Units'!$B119,[1]!Rates[Pay Item],0),
MATCH(TEXT(#REF!,"0"),[1]!Rates[[#Headers],[Column1]:[Column71]],0)),0)</f>
        <v>0</v>
      </c>
      <c r="G119" s="69">
        <f t="shared" si="12"/>
        <v>0</v>
      </c>
      <c r="H119" s="6">
        <f t="shared" si="13"/>
        <v>0</v>
      </c>
      <c r="I119" s="80"/>
      <c r="J119" s="80"/>
      <c r="K119" s="80"/>
      <c r="L119" s="80"/>
      <c r="M119" s="80"/>
      <c r="N119" s="80"/>
      <c r="O119" s="80"/>
      <c r="P119" s="80"/>
      <c r="Q119" s="80"/>
      <c r="R119" s="80"/>
      <c r="S119" s="54" t="b">
        <f t="shared" si="9"/>
        <v>0</v>
      </c>
      <c r="T119" s="66" t="str">
        <f t="shared" si="11"/>
        <v>8-11.</v>
      </c>
      <c r="U119" s="51" t="str">
        <f t="shared" si="10"/>
        <v>Soil, Arsenic (EPA 6010 or EPA 6020)</v>
      </c>
    </row>
    <row r="120" spans="1:21" s="67" customFormat="1" hidden="1" x14ac:dyDescent="0.3">
      <c r="A120" s="62">
        <v>126</v>
      </c>
      <c r="B120" s="36" t="s">
        <v>584</v>
      </c>
      <c r="C120" s="98" t="s">
        <v>151</v>
      </c>
      <c r="D120" s="99"/>
      <c r="E120" s="10" t="s">
        <v>124</v>
      </c>
      <c r="F120" s="68">
        <f>IFERROR(INDEX([1]!Rates[[Column1]:[Column71]],
MATCH('[1]SOW Units'!$B120,[1]!Rates[Pay Item],0),
MATCH(TEXT(#REF!,"0"),[1]!Rates[[#Headers],[Column1]:[Column71]],0)),0)</f>
        <v>0</v>
      </c>
      <c r="G120" s="69">
        <f t="shared" si="12"/>
        <v>0</v>
      </c>
      <c r="H120" s="6">
        <f t="shared" si="13"/>
        <v>0</v>
      </c>
      <c r="I120" s="80"/>
      <c r="J120" s="80"/>
      <c r="K120" s="80"/>
      <c r="L120" s="80"/>
      <c r="M120" s="80"/>
      <c r="N120" s="80"/>
      <c r="O120" s="80"/>
      <c r="P120" s="80"/>
      <c r="Q120" s="80"/>
      <c r="R120" s="80"/>
      <c r="S120" s="54" t="b">
        <f t="shared" si="9"/>
        <v>0</v>
      </c>
      <c r="T120" s="66" t="str">
        <f t="shared" si="11"/>
        <v>8-12.</v>
      </c>
      <c r="U120" s="51" t="str">
        <f t="shared" si="10"/>
        <v>Soil, Cadmium (EPA 6010 or EPA 6020)</v>
      </c>
    </row>
    <row r="121" spans="1:21" s="67" customFormat="1" hidden="1" x14ac:dyDescent="0.3">
      <c r="A121" s="62">
        <v>127</v>
      </c>
      <c r="B121" s="36" t="s">
        <v>586</v>
      </c>
      <c r="C121" s="98" t="s">
        <v>153</v>
      </c>
      <c r="D121" s="99"/>
      <c r="E121" s="10" t="s">
        <v>124</v>
      </c>
      <c r="F121" s="68">
        <f>IFERROR(INDEX([1]!Rates[[Column1]:[Column71]],
MATCH('[1]SOW Units'!$B121,[1]!Rates[Pay Item],0),
MATCH(TEXT(#REF!,"0"),[1]!Rates[[#Headers],[Column1]:[Column71]],0)),0)</f>
        <v>0</v>
      </c>
      <c r="G121" s="69">
        <f t="shared" si="12"/>
        <v>0</v>
      </c>
      <c r="H121" s="6">
        <f t="shared" si="13"/>
        <v>0</v>
      </c>
      <c r="I121" s="80"/>
      <c r="J121" s="80"/>
      <c r="K121" s="80"/>
      <c r="L121" s="80"/>
      <c r="M121" s="80"/>
      <c r="N121" s="80"/>
      <c r="O121" s="80"/>
      <c r="P121" s="80"/>
      <c r="Q121" s="80"/>
      <c r="R121" s="80"/>
      <c r="S121" s="54" t="b">
        <f t="shared" si="9"/>
        <v>0</v>
      </c>
      <c r="T121" s="66" t="str">
        <f t="shared" si="11"/>
        <v>8-13.</v>
      </c>
      <c r="U121" s="51" t="str">
        <f t="shared" si="10"/>
        <v>Soil, Chromium (EPA 6010 or EPA 6020)</v>
      </c>
    </row>
    <row r="122" spans="1:21" s="67" customFormat="1" hidden="1" x14ac:dyDescent="0.3">
      <c r="A122" s="62">
        <v>128</v>
      </c>
      <c r="B122" s="36" t="s">
        <v>750</v>
      </c>
      <c r="C122" s="98" t="s">
        <v>155</v>
      </c>
      <c r="D122" s="99"/>
      <c r="E122" s="10" t="s">
        <v>124</v>
      </c>
      <c r="F122" s="68">
        <f>IFERROR(INDEX([1]!Rates[[Column1]:[Column71]],
MATCH('[1]SOW Units'!$B122,[1]!Rates[Pay Item],0),
MATCH(TEXT(#REF!,"0"),[1]!Rates[[#Headers],[Column1]:[Column71]],0)),0)</f>
        <v>0</v>
      </c>
      <c r="G122" s="69">
        <f t="shared" si="12"/>
        <v>0</v>
      </c>
      <c r="H122" s="6">
        <f t="shared" si="13"/>
        <v>0</v>
      </c>
      <c r="I122" s="80"/>
      <c r="J122" s="80"/>
      <c r="K122" s="80"/>
      <c r="L122" s="80"/>
      <c r="M122" s="80"/>
      <c r="N122" s="80"/>
      <c r="O122" s="80"/>
      <c r="P122" s="80"/>
      <c r="Q122" s="80"/>
      <c r="R122" s="80"/>
      <c r="S122" s="54" t="b">
        <f t="shared" si="9"/>
        <v>0</v>
      </c>
      <c r="T122" s="66" t="str">
        <f t="shared" si="11"/>
        <v>8-14.</v>
      </c>
      <c r="U122" s="51" t="str">
        <f t="shared" si="10"/>
        <v>Soil, Lead (EPA 6010 or EPA 6020)</v>
      </c>
    </row>
    <row r="123" spans="1:21" s="67" customFormat="1" hidden="1" x14ac:dyDescent="0.3">
      <c r="A123" s="62">
        <v>129</v>
      </c>
      <c r="B123" s="36" t="s">
        <v>751</v>
      </c>
      <c r="C123" s="98" t="s">
        <v>157</v>
      </c>
      <c r="D123" s="99"/>
      <c r="E123" s="10" t="s">
        <v>124</v>
      </c>
      <c r="F123" s="68">
        <f>IFERROR(INDEX([1]!Rates[[Column1]:[Column71]],
MATCH('[1]SOW Units'!$B123,[1]!Rates[Pay Item],0),
MATCH(TEXT(#REF!,"0"),[1]!Rates[[#Headers],[Column1]:[Column71]],0)),0)</f>
        <v>0</v>
      </c>
      <c r="G123" s="69">
        <f t="shared" si="12"/>
        <v>0</v>
      </c>
      <c r="H123" s="6">
        <f t="shared" si="13"/>
        <v>0</v>
      </c>
      <c r="I123" s="80"/>
      <c r="J123" s="80"/>
      <c r="K123" s="80"/>
      <c r="L123" s="80"/>
      <c r="M123" s="80"/>
      <c r="N123" s="80"/>
      <c r="O123" s="80"/>
      <c r="P123" s="80"/>
      <c r="Q123" s="80"/>
      <c r="R123" s="80"/>
      <c r="S123" s="54" t="b">
        <f t="shared" si="9"/>
        <v>0</v>
      </c>
      <c r="T123" s="66" t="str">
        <f t="shared" si="11"/>
        <v>8-15.</v>
      </c>
      <c r="U123" s="51" t="str">
        <f t="shared" si="10"/>
        <v>Soil, Toxicity Characteristic Leaching Procedure-Extraction Only (EPA 1311)</v>
      </c>
    </row>
    <row r="124" spans="1:21" s="67" customFormat="1" hidden="1" x14ac:dyDescent="0.3">
      <c r="A124" s="62">
        <v>130</v>
      </c>
      <c r="B124" s="36" t="s">
        <v>752</v>
      </c>
      <c r="C124" s="98" t="s">
        <v>753</v>
      </c>
      <c r="D124" s="99"/>
      <c r="E124" s="10" t="s">
        <v>124</v>
      </c>
      <c r="F124" s="68">
        <f>IFERROR(INDEX([1]!Rates[[Column1]:[Column71]],
MATCH('[1]SOW Units'!$B124,[1]!Rates[Pay Item],0),
MATCH(TEXT(#REF!,"0"),[1]!Rates[[#Headers],[Column1]:[Column71]],0)),0)</f>
        <v>0</v>
      </c>
      <c r="G124" s="69">
        <f t="shared" si="12"/>
        <v>0</v>
      </c>
      <c r="H124" s="6">
        <f t="shared" si="13"/>
        <v>0</v>
      </c>
      <c r="I124" s="80"/>
      <c r="J124" s="80"/>
      <c r="K124" s="80"/>
      <c r="L124" s="80"/>
      <c r="M124" s="80"/>
      <c r="N124" s="80"/>
      <c r="O124" s="80"/>
      <c r="P124" s="80"/>
      <c r="Q124" s="80"/>
      <c r="R124" s="80"/>
      <c r="S124" s="54" t="b">
        <f t="shared" si="9"/>
        <v>0</v>
      </c>
      <c r="T124" s="66" t="str">
        <f t="shared" si="11"/>
        <v>8-16.</v>
      </c>
      <c r="U124" s="51" t="str">
        <f t="shared" si="10"/>
        <v>Soil, Synthetic Precipitation Leaching Procedure-Extraction Only (EPA 1312)</v>
      </c>
    </row>
    <row r="125" spans="1:21" s="67" customFormat="1" hidden="1" x14ac:dyDescent="0.3">
      <c r="A125" s="62">
        <v>131</v>
      </c>
      <c r="B125" s="36" t="s">
        <v>754</v>
      </c>
      <c r="C125" s="98" t="s">
        <v>160</v>
      </c>
      <c r="D125" s="99"/>
      <c r="E125" s="10" t="s">
        <v>124</v>
      </c>
      <c r="F125" s="68">
        <f>IFERROR(INDEX([1]!Rates[[Column1]:[Column71]],
MATCH('[1]SOW Units'!$B125,[1]!Rates[Pay Item],0),
MATCH(TEXT(#REF!,"0"),[1]!Rates[[#Headers],[Column1]:[Column71]],0)),0)</f>
        <v>0</v>
      </c>
      <c r="G125" s="69">
        <f t="shared" si="12"/>
        <v>0</v>
      </c>
      <c r="H125" s="6">
        <f t="shared" si="13"/>
        <v>0</v>
      </c>
      <c r="I125" s="80"/>
      <c r="J125" s="80"/>
      <c r="K125" s="80"/>
      <c r="L125" s="80"/>
      <c r="M125" s="80"/>
      <c r="N125" s="80"/>
      <c r="O125" s="80"/>
      <c r="P125" s="80"/>
      <c r="Q125" s="80"/>
      <c r="R125" s="80"/>
      <c r="S125" s="54" t="b">
        <f t="shared" si="9"/>
        <v>0</v>
      </c>
      <c r="T125" s="66" t="str">
        <f t="shared" si="11"/>
        <v>8-17.</v>
      </c>
      <c r="U125" s="51" t="str">
        <f t="shared" si="10"/>
        <v>Soil, Organic Carbon, Total (EPA 9060 or Walkey-Black)</v>
      </c>
    </row>
    <row r="126" spans="1:21" s="67" customFormat="1" ht="35.1" hidden="1" customHeight="1" x14ac:dyDescent="0.3">
      <c r="A126" s="62">
        <v>132</v>
      </c>
      <c r="B126" s="36" t="s">
        <v>755</v>
      </c>
      <c r="C126" s="98" t="s">
        <v>756</v>
      </c>
      <c r="D126" s="99"/>
      <c r="E126" s="10" t="s">
        <v>124</v>
      </c>
      <c r="F126" s="68">
        <f>IFERROR(INDEX([1]!Rates[[Column1]:[Column71]],
MATCH('[1]SOW Units'!$B126,[1]!Rates[Pay Item],0),
MATCH(TEXT(#REF!,"0"),[1]!Rates[[#Headers],[Column1]:[Column71]],0)),0)</f>
        <v>0</v>
      </c>
      <c r="G126" s="69">
        <f t="shared" si="12"/>
        <v>0</v>
      </c>
      <c r="H126" s="6">
        <f t="shared" si="13"/>
        <v>0</v>
      </c>
      <c r="I126" s="80"/>
      <c r="J126" s="80"/>
      <c r="K126" s="80"/>
      <c r="L126" s="80"/>
      <c r="M126" s="80"/>
      <c r="N126" s="80"/>
      <c r="O126" s="80"/>
      <c r="P126" s="80"/>
      <c r="Q126" s="80"/>
      <c r="R126" s="80"/>
      <c r="S126" s="54" t="b">
        <f t="shared" si="9"/>
        <v>0</v>
      </c>
      <c r="T126" s="66" t="str">
        <f t="shared" si="11"/>
        <v>8-18.</v>
      </c>
      <c r="U126" s="51" t="str">
        <f t="shared" si="10"/>
        <v>Soil, Dry Bulk Density (ASTM D1556-07, ASTM D2167-08, ASTM D2922-01, -04, -04e, -96e1 or ASTM D2937-10)</v>
      </c>
    </row>
    <row r="127" spans="1:21" s="67" customFormat="1" hidden="1" x14ac:dyDescent="0.3">
      <c r="A127" s="62">
        <v>133</v>
      </c>
      <c r="B127" s="36" t="s">
        <v>757</v>
      </c>
      <c r="C127" s="98" t="s">
        <v>163</v>
      </c>
      <c r="D127" s="99"/>
      <c r="E127" s="10" t="s">
        <v>124</v>
      </c>
      <c r="F127" s="68">
        <f>IFERROR(INDEX([1]!Rates[[Column1]:[Column71]],
MATCH('[1]SOW Units'!$B127,[1]!Rates[Pay Item],0),
MATCH(TEXT(#REF!,"0"),[1]!Rates[[#Headers],[Column1]:[Column71]],0)),0)</f>
        <v>0</v>
      </c>
      <c r="G127" s="69">
        <f t="shared" si="12"/>
        <v>0</v>
      </c>
      <c r="H127" s="6">
        <f t="shared" si="13"/>
        <v>0</v>
      </c>
      <c r="I127" s="80"/>
      <c r="J127" s="80"/>
      <c r="K127" s="80"/>
      <c r="L127" s="80"/>
      <c r="M127" s="80"/>
      <c r="N127" s="80"/>
      <c r="O127" s="80"/>
      <c r="P127" s="80"/>
      <c r="Q127" s="80"/>
      <c r="R127" s="80"/>
      <c r="S127" s="54" t="b">
        <f t="shared" si="9"/>
        <v>0</v>
      </c>
      <c r="T127" s="66" t="str">
        <f t="shared" si="11"/>
        <v>8-19.</v>
      </c>
      <c r="U127" s="51" t="str">
        <f t="shared" si="10"/>
        <v>Soil, Moisture Content (ASTM D2216-10)</v>
      </c>
    </row>
    <row r="128" spans="1:21" s="67" customFormat="1" hidden="1" x14ac:dyDescent="0.3">
      <c r="A128" s="62">
        <v>134</v>
      </c>
      <c r="B128" s="36" t="s">
        <v>758</v>
      </c>
      <c r="C128" s="98" t="s">
        <v>165</v>
      </c>
      <c r="D128" s="99"/>
      <c r="E128" s="10" t="s">
        <v>124</v>
      </c>
      <c r="F128" s="68">
        <f>IFERROR(INDEX([1]!Rates[[Column1]:[Column71]],
MATCH('[1]SOW Units'!$B128,[1]!Rates[Pay Item],0),
MATCH(TEXT(#REF!,"0"),[1]!Rates[[#Headers],[Column1]:[Column71]],0)),0)</f>
        <v>0</v>
      </c>
      <c r="G128" s="69">
        <f t="shared" si="12"/>
        <v>0</v>
      </c>
      <c r="H128" s="6">
        <f t="shared" si="13"/>
        <v>0</v>
      </c>
      <c r="I128" s="80"/>
      <c r="J128" s="80"/>
      <c r="K128" s="80"/>
      <c r="L128" s="80"/>
      <c r="M128" s="80"/>
      <c r="N128" s="80"/>
      <c r="O128" s="80"/>
      <c r="P128" s="80"/>
      <c r="Q128" s="80"/>
      <c r="R128" s="80"/>
      <c r="S128" s="54" t="b">
        <f t="shared" si="9"/>
        <v>0</v>
      </c>
      <c r="T128" s="66" t="str">
        <f t="shared" si="11"/>
        <v>8-20.</v>
      </c>
      <c r="U128" s="51" t="str">
        <f t="shared" si="10"/>
        <v>Soil, Texture, (See Gee 7 Bauder [1966])</v>
      </c>
    </row>
    <row r="129" spans="1:21" s="67" customFormat="1" ht="35.1" hidden="1" customHeight="1" x14ac:dyDescent="0.3">
      <c r="A129" s="62">
        <v>135</v>
      </c>
      <c r="B129" s="36" t="s">
        <v>759</v>
      </c>
      <c r="C129" s="98" t="s">
        <v>760</v>
      </c>
      <c r="D129" s="99"/>
      <c r="E129" s="10" t="s">
        <v>124</v>
      </c>
      <c r="F129" s="68">
        <f>IFERROR(INDEX([1]!Rates[[Column1]:[Column71]],
MATCH('[1]SOW Units'!$B129,[1]!Rates[Pay Item],0),
MATCH(TEXT(#REF!,"0"),[1]!Rates[[#Headers],[Column1]:[Column71]],0)),0)</f>
        <v>0</v>
      </c>
      <c r="G129" s="69">
        <f t="shared" si="12"/>
        <v>0</v>
      </c>
      <c r="H129" s="6">
        <f t="shared" si="13"/>
        <v>0</v>
      </c>
      <c r="I129" s="80"/>
      <c r="J129" s="80"/>
      <c r="K129" s="80"/>
      <c r="L129" s="80"/>
      <c r="M129" s="80"/>
      <c r="N129" s="80"/>
      <c r="O129" s="80"/>
      <c r="P129" s="80"/>
      <c r="Q129" s="80"/>
      <c r="R129" s="80"/>
      <c r="S129" s="54" t="b">
        <f t="shared" si="9"/>
        <v>0</v>
      </c>
      <c r="T129" s="66" t="str">
        <f t="shared" si="11"/>
        <v>8-21.</v>
      </c>
      <c r="U129" s="51" t="str">
        <f t="shared" si="10"/>
        <v>Soil, Cumene (Isopropyl benzene), 1,2,4-Trimethylbenzene and 1,3,5-Trimethylbenzene (EPA 8260)</v>
      </c>
    </row>
    <row r="130" spans="1:21" s="67" customFormat="1" hidden="1" x14ac:dyDescent="0.3">
      <c r="A130" s="62">
        <v>136</v>
      </c>
      <c r="B130" s="36" t="s">
        <v>761</v>
      </c>
      <c r="C130" s="98" t="s">
        <v>762</v>
      </c>
      <c r="D130" s="99"/>
      <c r="E130" s="10" t="s">
        <v>124</v>
      </c>
      <c r="F130" s="68">
        <f>IFERROR(INDEX([1]!Rates[[Column1]:[Column71]],
MATCH('[1]SOW Units'!$B130,[1]!Rates[Pay Item],0),
MATCH(TEXT(#REF!,"0"),[1]!Rates[[#Headers],[Column1]:[Column71]],0)),0)</f>
        <v>0</v>
      </c>
      <c r="G130" s="69">
        <f t="shared" si="12"/>
        <v>0</v>
      </c>
      <c r="H130" s="6">
        <f t="shared" si="13"/>
        <v>0</v>
      </c>
      <c r="I130" s="80"/>
      <c r="J130" s="80"/>
      <c r="K130" s="80"/>
      <c r="L130" s="80"/>
      <c r="M130" s="80"/>
      <c r="N130" s="80"/>
      <c r="O130" s="80"/>
      <c r="P130" s="80"/>
      <c r="Q130" s="80"/>
      <c r="R130" s="80"/>
      <c r="S130" s="54" t="b">
        <f t="shared" si="9"/>
        <v>0</v>
      </c>
      <c r="T130" s="66" t="str">
        <f t="shared" si="11"/>
        <v>8-22.</v>
      </c>
      <c r="U130" s="51" t="str">
        <f t="shared" si="10"/>
        <v>Water, Gasoline/Kerosene Analytical Group-Table C of Ch. 62-780, F.A.C. (multiple methods)</v>
      </c>
    </row>
    <row r="131" spans="1:21" s="67" customFormat="1" ht="33" hidden="1" x14ac:dyDescent="0.3">
      <c r="A131" s="62">
        <v>137</v>
      </c>
      <c r="B131" s="36" t="s">
        <v>763</v>
      </c>
      <c r="C131" s="98" t="s">
        <v>764</v>
      </c>
      <c r="D131" s="99"/>
      <c r="E131" s="10" t="s">
        <v>124</v>
      </c>
      <c r="F131" s="68">
        <f>IFERROR(INDEX([1]!Rates[[Column1]:[Column71]],
MATCH('[1]SOW Units'!$B131,[1]!Rates[Pay Item],0),
MATCH(TEXT(#REF!,"0"),[1]!Rates[[#Headers],[Column1]:[Column71]],0)),0)</f>
        <v>0</v>
      </c>
      <c r="G131" s="69">
        <f t="shared" si="12"/>
        <v>0</v>
      </c>
      <c r="H131" s="6">
        <f t="shared" si="13"/>
        <v>0</v>
      </c>
      <c r="I131" s="80"/>
      <c r="J131" s="80"/>
      <c r="K131" s="80"/>
      <c r="L131" s="80"/>
      <c r="M131" s="80"/>
      <c r="N131" s="80"/>
      <c r="O131" s="80"/>
      <c r="P131" s="80"/>
      <c r="Q131" s="80"/>
      <c r="R131" s="80"/>
      <c r="S131" s="54" t="b">
        <f t="shared" si="9"/>
        <v>0</v>
      </c>
      <c r="T131" s="66" t="str">
        <f t="shared" si="11"/>
        <v>8-23.</v>
      </c>
      <c r="U131" s="51" t="str">
        <f t="shared" si="10"/>
        <v>Water, Used Oil/Unknown Product Group-Table D of Ch. 62-780, F.A.C., except for non-Priority Pollutant Organics (multiple methods)</v>
      </c>
    </row>
    <row r="132" spans="1:21" s="67" customFormat="1" hidden="1" x14ac:dyDescent="0.3">
      <c r="A132" s="62">
        <v>138</v>
      </c>
      <c r="B132" s="36" t="s">
        <v>765</v>
      </c>
      <c r="C132" s="98" t="s">
        <v>166</v>
      </c>
      <c r="D132" s="99"/>
      <c r="E132" s="10" t="s">
        <v>124</v>
      </c>
      <c r="F132" s="68">
        <f>IFERROR(INDEX([1]!Rates[[Column1]:[Column71]],
MATCH('[1]SOW Units'!$B132,[1]!Rates[Pay Item],0),
MATCH(TEXT(#REF!,"0"),[1]!Rates[[#Headers],[Column1]:[Column71]],0)),0)</f>
        <v>0</v>
      </c>
      <c r="G132" s="69">
        <f t="shared" si="12"/>
        <v>0</v>
      </c>
      <c r="H132" s="6">
        <f t="shared" si="13"/>
        <v>0</v>
      </c>
      <c r="I132" s="80"/>
      <c r="J132" s="80"/>
      <c r="K132" s="80"/>
      <c r="L132" s="80"/>
      <c r="M132" s="80"/>
      <c r="N132" s="80"/>
      <c r="O132" s="80"/>
      <c r="P132" s="80"/>
      <c r="Q132" s="80"/>
      <c r="R132" s="80"/>
      <c r="S132" s="54" t="b">
        <f t="shared" si="9"/>
        <v>0</v>
      </c>
      <c r="T132" s="66" t="str">
        <f t="shared" si="11"/>
        <v>8-24.</v>
      </c>
      <c r="U132" s="51" t="str">
        <f t="shared" si="10"/>
        <v>Water, BTEX + MTBE (EPA 602, EPA 624, EPA 8021 or EPA 8260)</v>
      </c>
    </row>
    <row r="133" spans="1:21" s="67" customFormat="1" hidden="1" x14ac:dyDescent="0.3">
      <c r="A133" s="62">
        <v>139</v>
      </c>
      <c r="B133" s="36" t="s">
        <v>766</v>
      </c>
      <c r="C133" s="98" t="s">
        <v>167</v>
      </c>
      <c r="D133" s="99"/>
      <c r="E133" s="10" t="s">
        <v>124</v>
      </c>
      <c r="F133" s="68">
        <f>IFERROR(INDEX([1]!Rates[[Column1]:[Column71]],
MATCH('[1]SOW Units'!$B133,[1]!Rates[Pay Item],0),
MATCH(TEXT(#REF!,"0"),[1]!Rates[[#Headers],[Column1]:[Column71]],0)),0)</f>
        <v>0</v>
      </c>
      <c r="G133" s="69">
        <f t="shared" si="12"/>
        <v>0</v>
      </c>
      <c r="H133" s="6">
        <f t="shared" si="13"/>
        <v>0</v>
      </c>
      <c r="I133" s="80"/>
      <c r="J133" s="80"/>
      <c r="K133" s="80"/>
      <c r="L133" s="80"/>
      <c r="M133" s="80"/>
      <c r="N133" s="80"/>
      <c r="O133" s="80"/>
      <c r="P133" s="80"/>
      <c r="Q133" s="80"/>
      <c r="R133" s="80"/>
      <c r="S133" s="54" t="b">
        <f t="shared" si="9"/>
        <v>0</v>
      </c>
      <c r="T133" s="66" t="str">
        <f t="shared" si="11"/>
        <v>8-25.</v>
      </c>
      <c r="U133" s="51" t="str">
        <f t="shared" si="10"/>
        <v>Water, Volatile Organic Halocarbons, except EDB (EPA 8021 or EPA 8260)</v>
      </c>
    </row>
    <row r="134" spans="1:21" s="67" customFormat="1" hidden="1" x14ac:dyDescent="0.3">
      <c r="A134" s="62">
        <v>140</v>
      </c>
      <c r="B134" s="36" t="s">
        <v>767</v>
      </c>
      <c r="C134" s="98" t="s">
        <v>168</v>
      </c>
      <c r="D134" s="99"/>
      <c r="E134" s="10" t="s">
        <v>124</v>
      </c>
      <c r="F134" s="68">
        <f>IFERROR(INDEX([1]!Rates[[Column1]:[Column71]],
MATCH('[1]SOW Units'!$B134,[1]!Rates[Pay Item],0),
MATCH(TEXT(#REF!,"0"),[1]!Rates[[#Headers],[Column1]:[Column71]],0)),0)</f>
        <v>0</v>
      </c>
      <c r="G134" s="69">
        <f t="shared" si="12"/>
        <v>0</v>
      </c>
      <c r="H134" s="6">
        <f t="shared" si="13"/>
        <v>0</v>
      </c>
      <c r="I134" s="80"/>
      <c r="J134" s="80"/>
      <c r="K134" s="80"/>
      <c r="L134" s="80"/>
      <c r="M134" s="80"/>
      <c r="N134" s="80"/>
      <c r="O134" s="80"/>
      <c r="P134" s="80"/>
      <c r="Q134" s="80"/>
      <c r="R134" s="80"/>
      <c r="S134" s="54" t="b">
        <f t="shared" si="9"/>
        <v>0</v>
      </c>
      <c r="T134" s="66" t="str">
        <f t="shared" si="11"/>
        <v>8-26.</v>
      </c>
      <c r="U134" s="51" t="str">
        <f t="shared" si="10"/>
        <v>Water, BTEX + MTBE + VOHs (EPA 601/602, EPA 624, EPA 6021 or EPA 8260)</v>
      </c>
    </row>
    <row r="135" spans="1:21" s="67" customFormat="1" ht="33" hidden="1" x14ac:dyDescent="0.3">
      <c r="A135" s="62">
        <v>141</v>
      </c>
      <c r="B135" s="36" t="s">
        <v>768</v>
      </c>
      <c r="C135" s="98" t="s">
        <v>169</v>
      </c>
      <c r="D135" s="99"/>
      <c r="E135" s="10" t="s">
        <v>124</v>
      </c>
      <c r="F135" s="68">
        <f>IFERROR(INDEX([1]!Rates[[Column1]:[Column71]],
MATCH('[1]SOW Units'!$B135,[1]!Rates[Pay Item],0),
MATCH(TEXT(#REF!,"0"),[1]!Rates[[#Headers],[Column1]:[Column71]],0)),0)</f>
        <v>0</v>
      </c>
      <c r="G135" s="69">
        <f t="shared" si="12"/>
        <v>0</v>
      </c>
      <c r="H135" s="6">
        <f t="shared" si="13"/>
        <v>0</v>
      </c>
      <c r="I135" s="80"/>
      <c r="J135" s="80"/>
      <c r="K135" s="80"/>
      <c r="L135" s="80"/>
      <c r="M135" s="80"/>
      <c r="N135" s="80"/>
      <c r="O135" s="80"/>
      <c r="P135" s="80"/>
      <c r="Q135" s="80"/>
      <c r="R135" s="80"/>
      <c r="S135" s="54" t="b">
        <f t="shared" si="9"/>
        <v>0</v>
      </c>
      <c r="T135" s="66" t="str">
        <f t="shared" si="11"/>
        <v>8-27.</v>
      </c>
      <c r="U135" s="51" t="str">
        <f t="shared" si="10"/>
        <v>Water, Polycyclic Aromatic Hydrocarbons, including 1-methylnaphthalene + 2-methylnaphthalene (EPA 610 [HPLC], EPA 625, EPA 8270 or EPA 8310)</v>
      </c>
    </row>
    <row r="136" spans="1:21" s="67" customFormat="1" hidden="1" x14ac:dyDescent="0.3">
      <c r="A136" s="62">
        <v>142</v>
      </c>
      <c r="B136" s="36" t="s">
        <v>769</v>
      </c>
      <c r="C136" s="98" t="s">
        <v>170</v>
      </c>
      <c r="D136" s="99"/>
      <c r="E136" s="10" t="s">
        <v>124</v>
      </c>
      <c r="F136" s="68">
        <f>IFERROR(INDEX([1]!Rates[[Column1]:[Column71]],
MATCH('[1]SOW Units'!$B136,[1]!Rates[Pay Item],0),
MATCH(TEXT(#REF!,"0"),[1]!Rates[[#Headers],[Column1]:[Column71]],0)),0)</f>
        <v>0</v>
      </c>
      <c r="G136" s="69">
        <f t="shared" si="12"/>
        <v>0</v>
      </c>
      <c r="H136" s="6">
        <f t="shared" si="13"/>
        <v>0</v>
      </c>
      <c r="I136" s="80"/>
      <c r="J136" s="80"/>
      <c r="K136" s="80"/>
      <c r="L136" s="80"/>
      <c r="M136" s="80"/>
      <c r="N136" s="80"/>
      <c r="O136" s="80"/>
      <c r="P136" s="80"/>
      <c r="Q136" s="80"/>
      <c r="R136" s="80"/>
      <c r="S136" s="54" t="b">
        <f t="shared" si="9"/>
        <v>0</v>
      </c>
      <c r="T136" s="66" t="str">
        <f t="shared" si="11"/>
        <v>8-28.</v>
      </c>
      <c r="U136" s="51" t="str">
        <f t="shared" si="10"/>
        <v>Water, EDB [1,2-dibromoethane or ethylene dibromide] (EPA 504.1 or EPA 8011)</v>
      </c>
    </row>
    <row r="137" spans="1:21" s="67" customFormat="1" hidden="1" x14ac:dyDescent="0.3">
      <c r="A137" s="62">
        <v>143</v>
      </c>
      <c r="B137" s="36" t="s">
        <v>770</v>
      </c>
      <c r="C137" s="98" t="s">
        <v>590</v>
      </c>
      <c r="D137" s="99"/>
      <c r="E137" s="10" t="s">
        <v>124</v>
      </c>
      <c r="F137" s="68">
        <f>IFERROR(INDEX([1]!Rates[[Column1]:[Column71]],
MATCH('[1]SOW Units'!$B137,[1]!Rates[Pay Item],0),
MATCH(TEXT(#REF!,"0"),[1]!Rates[[#Headers],[Column1]:[Column71]],0)),0)</f>
        <v>0</v>
      </c>
      <c r="G137" s="69">
        <f t="shared" si="12"/>
        <v>0</v>
      </c>
      <c r="H137" s="6">
        <f t="shared" si="13"/>
        <v>0</v>
      </c>
      <c r="I137" s="80"/>
      <c r="J137" s="80"/>
      <c r="K137" s="80"/>
      <c r="L137" s="80"/>
      <c r="M137" s="80"/>
      <c r="N137" s="80"/>
      <c r="O137" s="80"/>
      <c r="P137" s="80"/>
      <c r="Q137" s="80"/>
      <c r="R137" s="80"/>
      <c r="S137" s="54" t="b">
        <f t="shared" ref="S137:S200" si="14">IF(H137&gt;0,TRUE,FALSE)</f>
        <v>0</v>
      </c>
      <c r="T137" s="66" t="str">
        <f t="shared" si="11"/>
        <v>8-29.</v>
      </c>
      <c r="U137" s="51" t="str">
        <f t="shared" si="10"/>
        <v>Water, EDB [1,2-dibromoethane or ethylene dibromide] (EPA 8260 SIM)</v>
      </c>
    </row>
    <row r="138" spans="1:21" s="67" customFormat="1" hidden="1" x14ac:dyDescent="0.3">
      <c r="A138" s="62">
        <v>144</v>
      </c>
      <c r="B138" s="36" t="s">
        <v>771</v>
      </c>
      <c r="C138" s="98" t="s">
        <v>171</v>
      </c>
      <c r="D138" s="99"/>
      <c r="E138" s="10" t="s">
        <v>124</v>
      </c>
      <c r="F138" s="68">
        <f>IFERROR(INDEX([1]!Rates[[Column1]:[Column71]],
MATCH('[1]SOW Units'!$B138,[1]!Rates[Pay Item],0),
MATCH(TEXT(#REF!,"0"),[1]!Rates[[#Headers],[Column1]:[Column71]],0)),0)</f>
        <v>0</v>
      </c>
      <c r="G138" s="69">
        <f t="shared" si="12"/>
        <v>0</v>
      </c>
      <c r="H138" s="6">
        <f t="shared" si="13"/>
        <v>0</v>
      </c>
      <c r="I138" s="80"/>
      <c r="J138" s="80"/>
      <c r="K138" s="80"/>
      <c r="L138" s="80"/>
      <c r="M138" s="80"/>
      <c r="N138" s="80"/>
      <c r="O138" s="80"/>
      <c r="P138" s="80"/>
      <c r="Q138" s="80"/>
      <c r="R138" s="80"/>
      <c r="S138" s="54" t="b">
        <f t="shared" si="14"/>
        <v>0</v>
      </c>
      <c r="T138" s="66" t="str">
        <f t="shared" si="11"/>
        <v>8-30.</v>
      </c>
      <c r="U138" s="51" t="str">
        <f t="shared" si="10"/>
        <v>Water, Priority Pollutant Volatile Organics [for NPDES purposes only] (EPA 624)</v>
      </c>
    </row>
    <row r="139" spans="1:21" s="67" customFormat="1" hidden="1" x14ac:dyDescent="0.3">
      <c r="A139" s="62">
        <v>145</v>
      </c>
      <c r="B139" s="36" t="s">
        <v>772</v>
      </c>
      <c r="C139" s="98" t="s">
        <v>172</v>
      </c>
      <c r="D139" s="99"/>
      <c r="E139" s="10" t="s">
        <v>124</v>
      </c>
      <c r="F139" s="68">
        <f>IFERROR(INDEX([1]!Rates[[Column1]:[Column71]],
MATCH('[1]SOW Units'!$B139,[1]!Rates[Pay Item],0),
MATCH(TEXT(#REF!,"0"),[1]!Rates[[#Headers],[Column1]:[Column71]],0)),0)</f>
        <v>0</v>
      </c>
      <c r="G139" s="69">
        <f t="shared" si="12"/>
        <v>0</v>
      </c>
      <c r="H139" s="6">
        <f t="shared" si="13"/>
        <v>0</v>
      </c>
      <c r="I139" s="80"/>
      <c r="J139" s="80"/>
      <c r="K139" s="80"/>
      <c r="L139" s="80"/>
      <c r="M139" s="80"/>
      <c r="N139" s="80"/>
      <c r="O139" s="80"/>
      <c r="P139" s="80"/>
      <c r="Q139" s="80"/>
      <c r="R139" s="80"/>
      <c r="S139" s="54" t="b">
        <f t="shared" si="14"/>
        <v>0</v>
      </c>
      <c r="T139" s="66" t="str">
        <f t="shared" si="11"/>
        <v>8-31.</v>
      </c>
      <c r="U139" s="51" t="str">
        <f t="shared" si="10"/>
        <v>Water, Priority Pollutant Volatile Organics (EPA 8260)</v>
      </c>
    </row>
    <row r="140" spans="1:21" s="67" customFormat="1" ht="33" hidden="1" x14ac:dyDescent="0.3">
      <c r="A140" s="62">
        <v>146</v>
      </c>
      <c r="B140" s="36" t="s">
        <v>773</v>
      </c>
      <c r="C140" s="98" t="s">
        <v>173</v>
      </c>
      <c r="D140" s="99"/>
      <c r="E140" s="10" t="s">
        <v>124</v>
      </c>
      <c r="F140" s="68">
        <f>IFERROR(INDEX([1]!Rates[[Column1]:[Column71]],
MATCH('[1]SOW Units'!$B140,[1]!Rates[Pay Item],0),
MATCH(TEXT(#REF!,"0"),[1]!Rates[[#Headers],[Column1]:[Column71]],0)),0)</f>
        <v>0</v>
      </c>
      <c r="G140" s="69">
        <f t="shared" si="12"/>
        <v>0</v>
      </c>
      <c r="H140" s="6">
        <f t="shared" si="13"/>
        <v>0</v>
      </c>
      <c r="I140" s="80"/>
      <c r="J140" s="80"/>
      <c r="K140" s="80"/>
      <c r="L140" s="80"/>
      <c r="M140" s="80"/>
      <c r="N140" s="80"/>
      <c r="O140" s="80"/>
      <c r="P140" s="80"/>
      <c r="Q140" s="80"/>
      <c r="R140" s="80"/>
      <c r="S140" s="54" t="b">
        <f t="shared" si="14"/>
        <v>0</v>
      </c>
      <c r="T140" s="66" t="str">
        <f t="shared" si="11"/>
        <v>8-32.</v>
      </c>
      <c r="U140" s="51" t="str">
        <f t="shared" si="10"/>
        <v>Water, Priority Pollutant Extractable Organics-Base Neutral and Acid Extractables [for NPDES purposes only] (EPA 625 list [e.g., EPA 608 + EPA 625])</v>
      </c>
    </row>
    <row r="141" spans="1:21" s="67" customFormat="1" ht="33" hidden="1" x14ac:dyDescent="0.3">
      <c r="A141" s="62">
        <v>147</v>
      </c>
      <c r="B141" s="36" t="s">
        <v>774</v>
      </c>
      <c r="C141" s="98" t="s">
        <v>174</v>
      </c>
      <c r="D141" s="99"/>
      <c r="E141" s="10" t="s">
        <v>124</v>
      </c>
      <c r="F141" s="68">
        <f>IFERROR(INDEX([1]!Rates[[Column1]:[Column71]],
MATCH('[1]SOW Units'!$B141,[1]!Rates[Pay Item],0),
MATCH(TEXT(#REF!,"0"),[1]!Rates[[#Headers],[Column1]:[Column71]],0)),0)</f>
        <v>0</v>
      </c>
      <c r="G141" s="69">
        <f t="shared" si="12"/>
        <v>0</v>
      </c>
      <c r="H141" s="6">
        <f t="shared" si="13"/>
        <v>0</v>
      </c>
      <c r="I141" s="80"/>
      <c r="J141" s="80"/>
      <c r="K141" s="80"/>
      <c r="L141" s="80"/>
      <c r="M141" s="80"/>
      <c r="N141" s="80"/>
      <c r="O141" s="80"/>
      <c r="P141" s="80"/>
      <c r="Q141" s="80"/>
      <c r="R141" s="80"/>
      <c r="S141" s="54" t="b">
        <f t="shared" si="14"/>
        <v>0</v>
      </c>
      <c r="T141" s="66" t="str">
        <f t="shared" si="11"/>
        <v>8-33.</v>
      </c>
      <c r="U141" s="51" t="str">
        <f t="shared" si="10"/>
        <v>Water, Priority Pollutant Extractable Organics-Base Neutral and Acid Extractables (EPA 8270 list [e.g., EPA 8081/8082 + EPA 8270 or EPA 608 + EPA 8270)</v>
      </c>
    </row>
    <row r="142" spans="1:21" s="67" customFormat="1" hidden="1" x14ac:dyDescent="0.3">
      <c r="A142" s="62">
        <v>148</v>
      </c>
      <c r="B142" s="36" t="s">
        <v>775</v>
      </c>
      <c r="C142" s="98" t="s">
        <v>175</v>
      </c>
      <c r="D142" s="99"/>
      <c r="E142" s="10" t="s">
        <v>124</v>
      </c>
      <c r="F142" s="68">
        <f>IFERROR(INDEX([1]!Rates[[Column1]:[Column71]],
MATCH('[1]SOW Units'!$B142,[1]!Rates[Pay Item],0),
MATCH(TEXT(#REF!,"0"),[1]!Rates[[#Headers],[Column1]:[Column71]],0)),0)</f>
        <v>0</v>
      </c>
      <c r="G142" s="69">
        <f t="shared" si="12"/>
        <v>0</v>
      </c>
      <c r="H142" s="6">
        <f t="shared" si="13"/>
        <v>0</v>
      </c>
      <c r="I142" s="80"/>
      <c r="J142" s="80"/>
      <c r="K142" s="80"/>
      <c r="L142" s="80"/>
      <c r="M142" s="80"/>
      <c r="N142" s="80"/>
      <c r="O142" s="80"/>
      <c r="P142" s="80"/>
      <c r="Q142" s="80"/>
      <c r="R142" s="80"/>
      <c r="S142" s="54" t="b">
        <f t="shared" si="14"/>
        <v>0</v>
      </c>
      <c r="T142" s="66" t="str">
        <f t="shared" si="11"/>
        <v>8-34.</v>
      </c>
      <c r="U142" s="51" t="str">
        <f t="shared" si="10"/>
        <v>Water, Total Recoverable Petroleum Hydrocarbons (FL-PRO)</v>
      </c>
    </row>
    <row r="143" spans="1:21" s="67" customFormat="1" hidden="1" x14ac:dyDescent="0.3">
      <c r="A143" s="62">
        <v>149</v>
      </c>
      <c r="B143" s="36" t="s">
        <v>776</v>
      </c>
      <c r="C143" s="98" t="s">
        <v>176</v>
      </c>
      <c r="D143" s="99"/>
      <c r="E143" s="10" t="s">
        <v>124</v>
      </c>
      <c r="F143" s="68">
        <f>IFERROR(INDEX([1]!Rates[[Column1]:[Column71]],
MATCH('[1]SOW Units'!$B143,[1]!Rates[Pay Item],0),
MATCH(TEXT(#REF!,"0"),[1]!Rates[[#Headers],[Column1]:[Column71]],0)),0)</f>
        <v>0</v>
      </c>
      <c r="G143" s="69">
        <f t="shared" si="12"/>
        <v>0</v>
      </c>
      <c r="H143" s="6">
        <f t="shared" si="13"/>
        <v>0</v>
      </c>
      <c r="I143" s="80"/>
      <c r="J143" s="80"/>
      <c r="K143" s="80"/>
      <c r="L143" s="80"/>
      <c r="M143" s="80"/>
      <c r="N143" s="80"/>
      <c r="O143" s="80"/>
      <c r="P143" s="80"/>
      <c r="Q143" s="80"/>
      <c r="R143" s="80"/>
      <c r="S143" s="54" t="b">
        <f t="shared" si="14"/>
        <v>0</v>
      </c>
      <c r="T143" s="66" t="str">
        <f t="shared" si="11"/>
        <v>8-35.</v>
      </c>
      <c r="U143" s="51" t="str">
        <f t="shared" si="10"/>
        <v>Water, PCBs [or Aroclors] (EPA 608 or EPA 8082)</v>
      </c>
    </row>
    <row r="144" spans="1:21" s="67" customFormat="1" hidden="1" x14ac:dyDescent="0.3">
      <c r="A144" s="62">
        <v>150</v>
      </c>
      <c r="B144" s="36" t="s">
        <v>777</v>
      </c>
      <c r="C144" s="98" t="s">
        <v>177</v>
      </c>
      <c r="D144" s="99"/>
      <c r="E144" s="10" t="s">
        <v>124</v>
      </c>
      <c r="F144" s="68">
        <f>IFERROR(INDEX([1]!Rates[[Column1]:[Column71]],
MATCH('[1]SOW Units'!$B144,[1]!Rates[Pay Item],0),
MATCH(TEXT(#REF!,"0"),[1]!Rates[[#Headers],[Column1]:[Column71]],0)),0)</f>
        <v>0</v>
      </c>
      <c r="G144" s="69">
        <f t="shared" si="12"/>
        <v>0</v>
      </c>
      <c r="H144" s="6">
        <f t="shared" si="13"/>
        <v>0</v>
      </c>
      <c r="I144" s="80"/>
      <c r="J144" s="80"/>
      <c r="K144" s="80"/>
      <c r="L144" s="80"/>
      <c r="M144" s="80"/>
      <c r="N144" s="80"/>
      <c r="O144" s="80"/>
      <c r="P144" s="80"/>
      <c r="Q144" s="80"/>
      <c r="R144" s="80"/>
      <c r="S144" s="54" t="b">
        <f t="shared" si="14"/>
        <v>0</v>
      </c>
      <c r="T144" s="66" t="str">
        <f t="shared" si="11"/>
        <v>8-36.</v>
      </c>
      <c r="U144" s="51" t="str">
        <f t="shared" si="10"/>
        <v>Water, Arsenic, Total (EPA 200.7, EPA 200.8, EPA 6010 or EPA 6020)</v>
      </c>
    </row>
    <row r="145" spans="1:21" s="67" customFormat="1" hidden="1" x14ac:dyDescent="0.3">
      <c r="A145" s="62">
        <v>151</v>
      </c>
      <c r="B145" s="36" t="s">
        <v>778</v>
      </c>
      <c r="C145" s="98" t="s">
        <v>178</v>
      </c>
      <c r="D145" s="99"/>
      <c r="E145" s="10" t="s">
        <v>124</v>
      </c>
      <c r="F145" s="68">
        <f>IFERROR(INDEX([1]!Rates[[Column1]:[Column71]],
MATCH('[1]SOW Units'!$B145,[1]!Rates[Pay Item],0),
MATCH(TEXT(#REF!,"0"),[1]!Rates[[#Headers],[Column1]:[Column71]],0)),0)</f>
        <v>0</v>
      </c>
      <c r="G145" s="69">
        <f t="shared" si="12"/>
        <v>0</v>
      </c>
      <c r="H145" s="6">
        <f t="shared" si="13"/>
        <v>0</v>
      </c>
      <c r="I145" s="80"/>
      <c r="J145" s="80"/>
      <c r="K145" s="80"/>
      <c r="L145" s="80"/>
      <c r="M145" s="80"/>
      <c r="N145" s="80"/>
      <c r="O145" s="80"/>
      <c r="P145" s="80"/>
      <c r="Q145" s="80"/>
      <c r="R145" s="80"/>
      <c r="S145" s="54" t="b">
        <f t="shared" si="14"/>
        <v>0</v>
      </c>
      <c r="T145" s="66" t="str">
        <f t="shared" si="11"/>
        <v>8-37.</v>
      </c>
      <c r="U145" s="51" t="str">
        <f t="shared" si="10"/>
        <v>Water, Cadmium, Total (EPA 200.7, EPA 200.8, EPA 6010 or EPA 6020)</v>
      </c>
    </row>
    <row r="146" spans="1:21" s="67" customFormat="1" hidden="1" x14ac:dyDescent="0.3">
      <c r="A146" s="62">
        <v>152</v>
      </c>
      <c r="B146" s="36" t="s">
        <v>779</v>
      </c>
      <c r="C146" s="98" t="s">
        <v>179</v>
      </c>
      <c r="D146" s="99"/>
      <c r="E146" s="10" t="s">
        <v>124</v>
      </c>
      <c r="F146" s="68">
        <f>IFERROR(INDEX([1]!Rates[[Column1]:[Column71]],
MATCH('[1]SOW Units'!$B146,[1]!Rates[Pay Item],0),
MATCH(TEXT(#REF!,"0"),[1]!Rates[[#Headers],[Column1]:[Column71]],0)),0)</f>
        <v>0</v>
      </c>
      <c r="G146" s="69">
        <f t="shared" si="12"/>
        <v>0</v>
      </c>
      <c r="H146" s="6">
        <f t="shared" si="13"/>
        <v>0</v>
      </c>
      <c r="I146" s="80"/>
      <c r="J146" s="80"/>
      <c r="K146" s="80"/>
      <c r="L146" s="80"/>
      <c r="M146" s="80"/>
      <c r="N146" s="80"/>
      <c r="O146" s="80"/>
      <c r="P146" s="80"/>
      <c r="Q146" s="80"/>
      <c r="R146" s="80"/>
      <c r="S146" s="54" t="b">
        <f t="shared" si="14"/>
        <v>0</v>
      </c>
      <c r="T146" s="66" t="str">
        <f t="shared" si="11"/>
        <v>8-38.</v>
      </c>
      <c r="U146" s="51" t="str">
        <f t="shared" si="10"/>
        <v>Water, Chromium, Total (EPA 200.7, EPA 200.8, EPA 6010 or EPA 6020)</v>
      </c>
    </row>
    <row r="147" spans="1:21" s="67" customFormat="1" hidden="1" x14ac:dyDescent="0.3">
      <c r="A147" s="62">
        <v>153</v>
      </c>
      <c r="B147" s="36" t="s">
        <v>780</v>
      </c>
      <c r="C147" s="98" t="s">
        <v>180</v>
      </c>
      <c r="D147" s="99"/>
      <c r="E147" s="10" t="s">
        <v>124</v>
      </c>
      <c r="F147" s="68">
        <f>IFERROR(INDEX([1]!Rates[[Column1]:[Column71]],
MATCH('[1]SOW Units'!$B147,[1]!Rates[Pay Item],0),
MATCH(TEXT(#REF!,"0"),[1]!Rates[[#Headers],[Column1]:[Column71]],0)),0)</f>
        <v>0</v>
      </c>
      <c r="G147" s="69">
        <f t="shared" si="12"/>
        <v>0</v>
      </c>
      <c r="H147" s="6">
        <f t="shared" si="13"/>
        <v>0</v>
      </c>
      <c r="I147" s="80"/>
      <c r="J147" s="80"/>
      <c r="K147" s="80"/>
      <c r="L147" s="80"/>
      <c r="M147" s="80"/>
      <c r="N147" s="80"/>
      <c r="O147" s="80"/>
      <c r="P147" s="80"/>
      <c r="Q147" s="80"/>
      <c r="R147" s="80"/>
      <c r="S147" s="54" t="b">
        <f t="shared" si="14"/>
        <v>0</v>
      </c>
      <c r="T147" s="66" t="str">
        <f t="shared" si="11"/>
        <v>8-39.</v>
      </c>
      <c r="U147" s="51" t="str">
        <f t="shared" si="10"/>
        <v>Water, Lead, Total (EPA 200.7, EPA 200.8, EPA 6010 or EPA 6020)</v>
      </c>
    </row>
    <row r="148" spans="1:21" s="67" customFormat="1" ht="35.1" hidden="1" customHeight="1" x14ac:dyDescent="0.3">
      <c r="A148" s="62">
        <v>154</v>
      </c>
      <c r="B148" s="36" t="s">
        <v>781</v>
      </c>
      <c r="C148" s="98" t="s">
        <v>591</v>
      </c>
      <c r="D148" s="99"/>
      <c r="E148" s="10" t="s">
        <v>124</v>
      </c>
      <c r="F148" s="68">
        <f>IFERROR(INDEX([1]!Rates[[Column1]:[Column71]],
MATCH('[1]SOW Units'!$B148,[1]!Rates[Pay Item],0),
MATCH(TEXT(#REF!,"0"),[1]!Rates[[#Headers],[Column1]:[Column71]],0)),0)</f>
        <v>0</v>
      </c>
      <c r="G148" s="69">
        <f t="shared" si="12"/>
        <v>0</v>
      </c>
      <c r="H148" s="6">
        <f t="shared" si="13"/>
        <v>0</v>
      </c>
      <c r="I148" s="80"/>
      <c r="J148" s="80"/>
      <c r="K148" s="80"/>
      <c r="L148" s="80"/>
      <c r="M148" s="80"/>
      <c r="N148" s="80"/>
      <c r="O148" s="80"/>
      <c r="P148" s="80"/>
      <c r="Q148" s="80"/>
      <c r="R148" s="80"/>
      <c r="S148" s="54" t="b">
        <f t="shared" si="14"/>
        <v>0</v>
      </c>
      <c r="T148" s="66" t="str">
        <f t="shared" si="11"/>
        <v>8-40.</v>
      </c>
      <c r="U148" s="51" t="str">
        <f t="shared" si="11"/>
        <v>Water, Dissolved Lead (includes filter appropriate to sample method - EPA 200.7, 200.9, 6010B, or 7380)</v>
      </c>
    </row>
    <row r="149" spans="1:21" s="67" customFormat="1" hidden="1" x14ac:dyDescent="0.3">
      <c r="A149" s="62">
        <v>155</v>
      </c>
      <c r="B149" s="36" t="s">
        <v>782</v>
      </c>
      <c r="C149" s="98" t="s">
        <v>181</v>
      </c>
      <c r="D149" s="99"/>
      <c r="E149" s="10" t="s">
        <v>124</v>
      </c>
      <c r="F149" s="68">
        <f>IFERROR(INDEX([1]!Rates[[Column1]:[Column71]],
MATCH('[1]SOW Units'!$B149,[1]!Rates[Pay Item],0),
MATCH(TEXT(#REF!,"0"),[1]!Rates[[#Headers],[Column1]:[Column71]],0)),0)</f>
        <v>0</v>
      </c>
      <c r="G149" s="69">
        <f t="shared" si="12"/>
        <v>0</v>
      </c>
      <c r="H149" s="6">
        <f t="shared" si="13"/>
        <v>0</v>
      </c>
      <c r="I149" s="80"/>
      <c r="J149" s="80"/>
      <c r="K149" s="80"/>
      <c r="L149" s="80"/>
      <c r="M149" s="80"/>
      <c r="N149" s="80"/>
      <c r="O149" s="80"/>
      <c r="P149" s="80"/>
      <c r="Q149" s="80"/>
      <c r="R149" s="80"/>
      <c r="S149" s="54" t="b">
        <f t="shared" si="14"/>
        <v>0</v>
      </c>
      <c r="T149" s="66" t="str">
        <f t="shared" si="11"/>
        <v>8-41.</v>
      </c>
      <c r="U149" s="51" t="str">
        <f t="shared" si="11"/>
        <v>Water, Mercury, Total (EPA 245.1, EPA 6020 or EPA 7470)</v>
      </c>
    </row>
    <row r="150" spans="1:21" s="67" customFormat="1" hidden="1" x14ac:dyDescent="0.3">
      <c r="A150" s="62">
        <v>156</v>
      </c>
      <c r="B150" s="36" t="s">
        <v>783</v>
      </c>
      <c r="C150" s="98" t="s">
        <v>182</v>
      </c>
      <c r="D150" s="99"/>
      <c r="E150" s="10" t="s">
        <v>124</v>
      </c>
      <c r="F150" s="68">
        <f>IFERROR(INDEX([1]!Rates[[Column1]:[Column71]],
MATCH('[1]SOW Units'!$B150,[1]!Rates[Pay Item],0),
MATCH(TEXT(#REF!,"0"),[1]!Rates[[#Headers],[Column1]:[Column71]],0)),0)</f>
        <v>0</v>
      </c>
      <c r="G150" s="69">
        <f t="shared" si="12"/>
        <v>0</v>
      </c>
      <c r="H150" s="6">
        <f t="shared" si="13"/>
        <v>0</v>
      </c>
      <c r="I150" s="80"/>
      <c r="J150" s="80"/>
      <c r="K150" s="80"/>
      <c r="L150" s="80"/>
      <c r="M150" s="80"/>
      <c r="N150" s="80"/>
      <c r="O150" s="80"/>
      <c r="P150" s="80"/>
      <c r="Q150" s="80"/>
      <c r="R150" s="80"/>
      <c r="S150" s="54" t="b">
        <f t="shared" si="14"/>
        <v>0</v>
      </c>
      <c r="T150" s="66" t="str">
        <f t="shared" si="11"/>
        <v>8-42.</v>
      </c>
      <c r="U150" s="51" t="str">
        <f t="shared" si="11"/>
        <v>Water, Calcium, Total (EPA 200.7, EPA 6010 or EPA 6020)</v>
      </c>
    </row>
    <row r="151" spans="1:21" s="67" customFormat="1" hidden="1" x14ac:dyDescent="0.3">
      <c r="A151" s="62">
        <v>157</v>
      </c>
      <c r="B151" s="36" t="s">
        <v>784</v>
      </c>
      <c r="C151" s="98" t="s">
        <v>183</v>
      </c>
      <c r="D151" s="99"/>
      <c r="E151" s="10" t="s">
        <v>124</v>
      </c>
      <c r="F151" s="68">
        <f>IFERROR(INDEX([1]!Rates[[Column1]:[Column71]],
MATCH('[1]SOW Units'!$B151,[1]!Rates[Pay Item],0),
MATCH(TEXT(#REF!,"0"),[1]!Rates[[#Headers],[Column1]:[Column71]],0)),0)</f>
        <v>0</v>
      </c>
      <c r="G151" s="69">
        <f t="shared" si="12"/>
        <v>0</v>
      </c>
      <c r="H151" s="6">
        <f t="shared" si="13"/>
        <v>0</v>
      </c>
      <c r="I151" s="80"/>
      <c r="J151" s="80"/>
      <c r="K151" s="80"/>
      <c r="L151" s="80"/>
      <c r="M151" s="80"/>
      <c r="N151" s="80"/>
      <c r="O151" s="80"/>
      <c r="P151" s="80"/>
      <c r="Q151" s="80"/>
      <c r="R151" s="80"/>
      <c r="S151" s="54" t="b">
        <f t="shared" si="14"/>
        <v>0</v>
      </c>
      <c r="T151" s="66" t="str">
        <f t="shared" si="11"/>
        <v>8-43.</v>
      </c>
      <c r="U151" s="51" t="str">
        <f t="shared" si="11"/>
        <v>Water, Iron, Total (EPA 200.7, EPA 6010 or EPA 6020)</v>
      </c>
    </row>
    <row r="152" spans="1:21" s="67" customFormat="1" ht="35.1" hidden="1" customHeight="1" x14ac:dyDescent="0.3">
      <c r="A152" s="62">
        <v>158</v>
      </c>
      <c r="B152" s="36" t="s">
        <v>785</v>
      </c>
      <c r="C152" s="98" t="s">
        <v>592</v>
      </c>
      <c r="D152" s="99"/>
      <c r="E152" s="10" t="s">
        <v>124</v>
      </c>
      <c r="F152" s="68">
        <f>IFERROR(INDEX([1]!Rates[[Column1]:[Column71]],
MATCH('[1]SOW Units'!$B152,[1]!Rates[Pay Item],0),
MATCH(TEXT(#REF!,"0"),[1]!Rates[[#Headers],[Column1]:[Column71]],0)),0)</f>
        <v>0</v>
      </c>
      <c r="G152" s="69">
        <f t="shared" si="12"/>
        <v>0</v>
      </c>
      <c r="H152" s="6">
        <f t="shared" si="13"/>
        <v>0</v>
      </c>
      <c r="I152" s="80"/>
      <c r="J152" s="80"/>
      <c r="K152" s="80"/>
      <c r="L152" s="80"/>
      <c r="M152" s="80"/>
      <c r="N152" s="80"/>
      <c r="O152" s="80"/>
      <c r="P152" s="80"/>
      <c r="Q152" s="80"/>
      <c r="R152" s="80"/>
      <c r="S152" s="54" t="b">
        <f t="shared" si="14"/>
        <v>0</v>
      </c>
      <c r="T152" s="66" t="str">
        <f t="shared" si="11"/>
        <v>8-44.</v>
      </c>
      <c r="U152" s="51" t="str">
        <f t="shared" si="11"/>
        <v>Water, Dissolved Iron (includes filter appropriate to sample method - EPA 200.7, 200.9, 6010B, or 7380)</v>
      </c>
    </row>
    <row r="153" spans="1:21" s="67" customFormat="1" hidden="1" x14ac:dyDescent="0.3">
      <c r="A153" s="62">
        <v>159</v>
      </c>
      <c r="B153" s="36" t="s">
        <v>786</v>
      </c>
      <c r="C153" s="98" t="s">
        <v>184</v>
      </c>
      <c r="D153" s="99"/>
      <c r="E153" s="10" t="s">
        <v>124</v>
      </c>
      <c r="F153" s="68">
        <f>IFERROR(INDEX([1]!Rates[[Column1]:[Column71]],
MATCH('[1]SOW Units'!$B153,[1]!Rates[Pay Item],0),
MATCH(TEXT(#REF!,"0"),[1]!Rates[[#Headers],[Column1]:[Column71]],0)),0)</f>
        <v>0</v>
      </c>
      <c r="G153" s="69">
        <f t="shared" si="12"/>
        <v>0</v>
      </c>
      <c r="H153" s="6">
        <f t="shared" si="13"/>
        <v>0</v>
      </c>
      <c r="I153" s="80"/>
      <c r="J153" s="80"/>
      <c r="K153" s="80"/>
      <c r="L153" s="80"/>
      <c r="M153" s="80"/>
      <c r="N153" s="80"/>
      <c r="O153" s="80"/>
      <c r="P153" s="80"/>
      <c r="Q153" s="80"/>
      <c r="R153" s="80"/>
      <c r="S153" s="54" t="b">
        <f t="shared" si="14"/>
        <v>0</v>
      </c>
      <c r="T153" s="66" t="str">
        <f t="shared" si="11"/>
        <v>8-45.</v>
      </c>
      <c r="U153" s="51" t="str">
        <f t="shared" si="11"/>
        <v>Water, Magnesium, Total (EPA 200.7, EPA 6010 or EPA 6020)</v>
      </c>
    </row>
    <row r="154" spans="1:21" s="67" customFormat="1" hidden="1" x14ac:dyDescent="0.3">
      <c r="A154" s="62">
        <v>160</v>
      </c>
      <c r="B154" s="36" t="s">
        <v>787</v>
      </c>
      <c r="C154" s="98" t="s">
        <v>185</v>
      </c>
      <c r="D154" s="99"/>
      <c r="E154" s="10" t="s">
        <v>124</v>
      </c>
      <c r="F154" s="68">
        <f>IFERROR(INDEX([1]!Rates[[Column1]:[Column71]],
MATCH('[1]SOW Units'!$B154,[1]!Rates[Pay Item],0),
MATCH(TEXT(#REF!,"0"),[1]!Rates[[#Headers],[Column1]:[Column71]],0)),0)</f>
        <v>0</v>
      </c>
      <c r="G154" s="69">
        <f t="shared" si="12"/>
        <v>0</v>
      </c>
      <c r="H154" s="6">
        <f t="shared" si="13"/>
        <v>0</v>
      </c>
      <c r="I154" s="80"/>
      <c r="J154" s="80"/>
      <c r="K154" s="80"/>
      <c r="L154" s="80"/>
      <c r="M154" s="80"/>
      <c r="N154" s="80"/>
      <c r="O154" s="80"/>
      <c r="P154" s="80"/>
      <c r="Q154" s="80"/>
      <c r="R154" s="80"/>
      <c r="S154" s="54" t="b">
        <f t="shared" si="14"/>
        <v>0</v>
      </c>
      <c r="T154" s="66" t="str">
        <f t="shared" si="11"/>
        <v>8-46.</v>
      </c>
      <c r="U154" s="51" t="str">
        <f t="shared" si="11"/>
        <v>Water, Manganese, Total (EPA 200.7, EPA 200.8, EPA 6010 or EPA 6020)</v>
      </c>
    </row>
    <row r="155" spans="1:21" s="67" customFormat="1" hidden="1" x14ac:dyDescent="0.3">
      <c r="A155" s="62">
        <v>161</v>
      </c>
      <c r="B155" s="36" t="s">
        <v>788</v>
      </c>
      <c r="C155" s="98" t="s">
        <v>186</v>
      </c>
      <c r="D155" s="99"/>
      <c r="E155" s="10" t="s">
        <v>124</v>
      </c>
      <c r="F155" s="68">
        <f>IFERROR(INDEX([1]!Rates[[Column1]:[Column71]],
MATCH('[1]SOW Units'!$B155,[1]!Rates[Pay Item],0),
MATCH(TEXT(#REF!,"0"),[1]!Rates[[#Headers],[Column1]:[Column71]],0)),0)</f>
        <v>0</v>
      </c>
      <c r="G155" s="69">
        <f t="shared" si="12"/>
        <v>0</v>
      </c>
      <c r="H155" s="6">
        <f t="shared" si="13"/>
        <v>0</v>
      </c>
      <c r="I155" s="80"/>
      <c r="J155" s="80"/>
      <c r="K155" s="80"/>
      <c r="L155" s="80"/>
      <c r="M155" s="80"/>
      <c r="N155" s="80"/>
      <c r="O155" s="80"/>
      <c r="P155" s="80"/>
      <c r="Q155" s="80"/>
      <c r="R155" s="80"/>
      <c r="S155" s="54" t="b">
        <f t="shared" si="14"/>
        <v>0</v>
      </c>
      <c r="T155" s="66" t="str">
        <f t="shared" si="11"/>
        <v>8-47.</v>
      </c>
      <c r="U155" s="51" t="str">
        <f t="shared" si="11"/>
        <v>Water, Potassium, Total (EPA 200.7, EPA 6010 or EPA 6020)</v>
      </c>
    </row>
    <row r="156" spans="1:21" s="67" customFormat="1" hidden="1" x14ac:dyDescent="0.3">
      <c r="A156" s="62">
        <v>162</v>
      </c>
      <c r="B156" s="36" t="s">
        <v>789</v>
      </c>
      <c r="C156" s="98" t="s">
        <v>187</v>
      </c>
      <c r="D156" s="99"/>
      <c r="E156" s="10" t="s">
        <v>124</v>
      </c>
      <c r="F156" s="68">
        <f>IFERROR(INDEX([1]!Rates[[Column1]:[Column71]],
MATCH('[1]SOW Units'!$B156,[1]!Rates[Pay Item],0),
MATCH(TEXT(#REF!,"0"),[1]!Rates[[#Headers],[Column1]:[Column71]],0)),0)</f>
        <v>0</v>
      </c>
      <c r="G156" s="69">
        <f t="shared" si="12"/>
        <v>0</v>
      </c>
      <c r="H156" s="6">
        <f t="shared" si="13"/>
        <v>0</v>
      </c>
      <c r="I156" s="80"/>
      <c r="J156" s="80"/>
      <c r="K156" s="80"/>
      <c r="L156" s="80"/>
      <c r="M156" s="80"/>
      <c r="N156" s="80"/>
      <c r="O156" s="80"/>
      <c r="P156" s="80"/>
      <c r="Q156" s="80"/>
      <c r="R156" s="80"/>
      <c r="S156" s="54" t="b">
        <f t="shared" si="14"/>
        <v>0</v>
      </c>
      <c r="T156" s="66" t="str">
        <f t="shared" si="11"/>
        <v>8-48.</v>
      </c>
      <c r="U156" s="51" t="str">
        <f t="shared" si="11"/>
        <v>Water, Sodium, Total (EPA 200.7, EPA 6010 or EPA 6020)</v>
      </c>
    </row>
    <row r="157" spans="1:21" s="67" customFormat="1" hidden="1" x14ac:dyDescent="0.3">
      <c r="A157" s="62">
        <v>163</v>
      </c>
      <c r="B157" s="36" t="s">
        <v>790</v>
      </c>
      <c r="C157" s="98" t="s">
        <v>188</v>
      </c>
      <c r="D157" s="99"/>
      <c r="E157" s="10" t="s">
        <v>124</v>
      </c>
      <c r="F157" s="68">
        <f>IFERROR(INDEX([1]!Rates[[Column1]:[Column71]],
MATCH('[1]SOW Units'!$B157,[1]!Rates[Pay Item],0),
MATCH(TEXT(#REF!,"0"),[1]!Rates[[#Headers],[Column1]:[Column71]],0)),0)</f>
        <v>0</v>
      </c>
      <c r="G157" s="69">
        <f t="shared" si="12"/>
        <v>0</v>
      </c>
      <c r="H157" s="6">
        <f t="shared" si="13"/>
        <v>0</v>
      </c>
      <c r="I157" s="80"/>
      <c r="J157" s="80"/>
      <c r="K157" s="80"/>
      <c r="L157" s="80"/>
      <c r="M157" s="80"/>
      <c r="N157" s="80"/>
      <c r="O157" s="80"/>
      <c r="P157" s="80"/>
      <c r="Q157" s="80"/>
      <c r="R157" s="80"/>
      <c r="S157" s="54" t="b">
        <f t="shared" si="14"/>
        <v>0</v>
      </c>
      <c r="T157" s="66" t="str">
        <f t="shared" si="11"/>
        <v>8-49.</v>
      </c>
      <c r="U157" s="51" t="str">
        <f t="shared" si="11"/>
        <v>Water, Alkalinity [as CaCO3] (EPA 310.2 or SM 2320 B)</v>
      </c>
    </row>
    <row r="158" spans="1:21" s="67" customFormat="1" ht="35.1" hidden="1" customHeight="1" x14ac:dyDescent="0.3">
      <c r="A158" s="62">
        <v>164</v>
      </c>
      <c r="B158" s="36" t="s">
        <v>791</v>
      </c>
      <c r="C158" s="98" t="s">
        <v>189</v>
      </c>
      <c r="D158" s="99"/>
      <c r="E158" s="10" t="s">
        <v>124</v>
      </c>
      <c r="F158" s="68">
        <f>IFERROR(INDEX([1]!Rates[[Column1]:[Column71]],
MATCH('[1]SOW Units'!$B158,[1]!Rates[Pay Item],0),
MATCH(TEXT(#REF!,"0"),[1]!Rates[[#Headers],[Column1]:[Column71]],0)),0)</f>
        <v>0</v>
      </c>
      <c r="G158" s="69">
        <f t="shared" si="12"/>
        <v>0</v>
      </c>
      <c r="H158" s="6">
        <f t="shared" si="13"/>
        <v>0</v>
      </c>
      <c r="I158" s="80"/>
      <c r="J158" s="80"/>
      <c r="K158" s="80"/>
      <c r="L158" s="80"/>
      <c r="M158" s="80"/>
      <c r="N158" s="80"/>
      <c r="O158" s="80"/>
      <c r="P158" s="80"/>
      <c r="Q158" s="80"/>
      <c r="R158" s="80"/>
      <c r="S158" s="54" t="b">
        <f t="shared" si="14"/>
        <v>0</v>
      </c>
      <c r="T158" s="66" t="str">
        <f t="shared" si="11"/>
        <v>8-50.</v>
      </c>
      <c r="U158" s="51" t="str">
        <f t="shared" si="11"/>
        <v>Water, Ammonia [as N] (EPA 350.1, SM 4500-NH3 C, SM 4500-NH3 D, SM 4500-NH3 G or SM 4500-NH3 H)</v>
      </c>
    </row>
    <row r="159" spans="1:21" s="67" customFormat="1" ht="35.1" hidden="1" customHeight="1" x14ac:dyDescent="0.3">
      <c r="A159" s="62">
        <v>165</v>
      </c>
      <c r="B159" s="36" t="s">
        <v>792</v>
      </c>
      <c r="C159" s="98" t="s">
        <v>190</v>
      </c>
      <c r="D159" s="99"/>
      <c r="E159" s="10" t="s">
        <v>124</v>
      </c>
      <c r="F159" s="68">
        <f>IFERROR(INDEX([1]!Rates[[Column1]:[Column71]],
MATCH('[1]SOW Units'!$B159,[1]!Rates[Pay Item],0),
MATCH(TEXT(#REF!,"0"),[1]!Rates[[#Headers],[Column1]:[Column71]],0)),0)</f>
        <v>0</v>
      </c>
      <c r="G159" s="69">
        <f t="shared" si="12"/>
        <v>0</v>
      </c>
      <c r="H159" s="6">
        <f t="shared" si="13"/>
        <v>0</v>
      </c>
      <c r="I159" s="80"/>
      <c r="J159" s="80"/>
      <c r="K159" s="80"/>
      <c r="L159" s="80"/>
      <c r="M159" s="80"/>
      <c r="N159" s="80"/>
      <c r="O159" s="80"/>
      <c r="P159" s="80"/>
      <c r="Q159" s="80"/>
      <c r="R159" s="80"/>
      <c r="S159" s="54" t="b">
        <f t="shared" si="14"/>
        <v>0</v>
      </c>
      <c r="T159" s="66" t="str">
        <f t="shared" si="11"/>
        <v>8-51.</v>
      </c>
      <c r="U159" s="51" t="str">
        <f t="shared" si="11"/>
        <v>Water, Chloride (EPA 300.0, EPA 9056, EPA 9251, EPA 9053, SM 4500CI B, SM 4500CI C or SM 4500CI E)</v>
      </c>
    </row>
    <row r="160" spans="1:21" s="67" customFormat="1" hidden="1" x14ac:dyDescent="0.3">
      <c r="A160" s="62">
        <v>166</v>
      </c>
      <c r="B160" s="36" t="s">
        <v>793</v>
      </c>
      <c r="C160" s="98" t="s">
        <v>191</v>
      </c>
      <c r="D160" s="99"/>
      <c r="E160" s="10" t="s">
        <v>124</v>
      </c>
      <c r="F160" s="68">
        <f>IFERROR(INDEX([1]!Rates[[Column1]:[Column71]],
MATCH('[1]SOW Units'!$B160,[1]!Rates[Pay Item],0),
MATCH(TEXT(#REF!,"0"),[1]!Rates[[#Headers],[Column1]:[Column71]],0)),0)</f>
        <v>0</v>
      </c>
      <c r="G160" s="69">
        <f t="shared" si="12"/>
        <v>0</v>
      </c>
      <c r="H160" s="6">
        <f t="shared" si="13"/>
        <v>0</v>
      </c>
      <c r="I160" s="80"/>
      <c r="J160" s="80"/>
      <c r="K160" s="80"/>
      <c r="L160" s="80"/>
      <c r="M160" s="80"/>
      <c r="N160" s="80"/>
      <c r="O160" s="80"/>
      <c r="P160" s="80"/>
      <c r="Q160" s="80"/>
      <c r="R160" s="80"/>
      <c r="S160" s="54" t="b">
        <f t="shared" si="14"/>
        <v>0</v>
      </c>
      <c r="T160" s="66" t="str">
        <f t="shared" si="11"/>
        <v>8-52.</v>
      </c>
      <c r="U160" s="51" t="str">
        <f t="shared" si="11"/>
        <v>Water, Hardness, Total [as CaCO3] (SM 2340 B or SM 2340 C)</v>
      </c>
    </row>
    <row r="161" spans="1:21" s="67" customFormat="1" hidden="1" x14ac:dyDescent="0.3">
      <c r="A161" s="62">
        <v>167</v>
      </c>
      <c r="B161" s="36" t="s">
        <v>794</v>
      </c>
      <c r="C161" s="98" t="s">
        <v>192</v>
      </c>
      <c r="D161" s="99"/>
      <c r="E161" s="10" t="s">
        <v>124</v>
      </c>
      <c r="F161" s="68">
        <f>IFERROR(INDEX([1]!Rates[[Column1]:[Column71]],
MATCH('[1]SOW Units'!$B161,[1]!Rates[Pay Item],0),
MATCH(TEXT(#REF!,"0"),[1]!Rates[[#Headers],[Column1]:[Column71]],0)),0)</f>
        <v>0</v>
      </c>
      <c r="G161" s="69">
        <f t="shared" si="12"/>
        <v>0</v>
      </c>
      <c r="H161" s="6">
        <f t="shared" si="13"/>
        <v>0</v>
      </c>
      <c r="I161" s="80"/>
      <c r="J161" s="80"/>
      <c r="K161" s="80"/>
      <c r="L161" s="80"/>
      <c r="M161" s="80"/>
      <c r="N161" s="80"/>
      <c r="O161" s="80"/>
      <c r="P161" s="80"/>
      <c r="Q161" s="80"/>
      <c r="R161" s="80"/>
      <c r="S161" s="54" t="b">
        <f t="shared" si="14"/>
        <v>0</v>
      </c>
      <c r="T161" s="66" t="str">
        <f t="shared" si="11"/>
        <v>8-53.</v>
      </c>
      <c r="U161" s="51" t="str">
        <f t="shared" si="11"/>
        <v>Water, Nitrate [as N] (EPA 300.0 or EPA 353.2)</v>
      </c>
    </row>
    <row r="162" spans="1:21" s="67" customFormat="1" hidden="1" x14ac:dyDescent="0.3">
      <c r="A162" s="62">
        <v>168</v>
      </c>
      <c r="B162" s="36" t="s">
        <v>795</v>
      </c>
      <c r="C162" s="98" t="s">
        <v>193</v>
      </c>
      <c r="D162" s="99"/>
      <c r="E162" s="10" t="s">
        <v>124</v>
      </c>
      <c r="F162" s="68">
        <f>IFERROR(INDEX([1]!Rates[[Column1]:[Column71]],
MATCH('[1]SOW Units'!$B162,[1]!Rates[Pay Item],0),
MATCH(TEXT(#REF!,"0"),[1]!Rates[[#Headers],[Column1]:[Column71]],0)),0)</f>
        <v>0</v>
      </c>
      <c r="G162" s="69">
        <f t="shared" si="12"/>
        <v>0</v>
      </c>
      <c r="H162" s="6">
        <f t="shared" si="13"/>
        <v>0</v>
      </c>
      <c r="I162" s="80"/>
      <c r="J162" s="80"/>
      <c r="K162" s="80"/>
      <c r="L162" s="80"/>
      <c r="M162" s="80"/>
      <c r="N162" s="80"/>
      <c r="O162" s="80"/>
      <c r="P162" s="80"/>
      <c r="Q162" s="80"/>
      <c r="R162" s="80"/>
      <c r="S162" s="54" t="b">
        <f t="shared" si="14"/>
        <v>0</v>
      </c>
      <c r="T162" s="66" t="str">
        <f t="shared" si="11"/>
        <v>8-54.</v>
      </c>
      <c r="U162" s="51" t="str">
        <f t="shared" si="11"/>
        <v>Water, Nitrate-Nitrite [as N] (EPA 300.0, EPA 353.2, SM 4500-NO3 E or SM 4500-NO3 F)</v>
      </c>
    </row>
    <row r="163" spans="1:21" s="67" customFormat="1" hidden="1" x14ac:dyDescent="0.3">
      <c r="A163" s="62">
        <v>169</v>
      </c>
      <c r="B163" s="36" t="s">
        <v>796</v>
      </c>
      <c r="C163" s="98" t="s">
        <v>194</v>
      </c>
      <c r="D163" s="99"/>
      <c r="E163" s="10" t="s">
        <v>124</v>
      </c>
      <c r="F163" s="68">
        <f>IFERROR(INDEX([1]!Rates[[Column1]:[Column71]],
MATCH('[1]SOW Units'!$B163,[1]!Rates[Pay Item],0),
MATCH(TEXT(#REF!,"0"),[1]!Rates[[#Headers],[Column1]:[Column71]],0)),0)</f>
        <v>0</v>
      </c>
      <c r="G163" s="69">
        <f t="shared" si="12"/>
        <v>0</v>
      </c>
      <c r="H163" s="6">
        <f t="shared" si="13"/>
        <v>0</v>
      </c>
      <c r="I163" s="80"/>
      <c r="J163" s="80"/>
      <c r="K163" s="80"/>
      <c r="L163" s="80"/>
      <c r="M163" s="80"/>
      <c r="N163" s="80"/>
      <c r="O163" s="80"/>
      <c r="P163" s="80"/>
      <c r="Q163" s="80"/>
      <c r="R163" s="80"/>
      <c r="S163" s="54" t="b">
        <f t="shared" si="14"/>
        <v>0</v>
      </c>
      <c r="T163" s="66" t="str">
        <f t="shared" si="11"/>
        <v>8-55.</v>
      </c>
      <c r="U163" s="51" t="str">
        <f t="shared" si="11"/>
        <v>Water, Nitrite [as N] (EPA 300.0, EPA 300.1, SM 4500-NO2 B or SM 4500-NO3 F)</v>
      </c>
    </row>
    <row r="164" spans="1:21" s="67" customFormat="1" hidden="1" x14ac:dyDescent="0.3">
      <c r="A164" s="62">
        <v>170</v>
      </c>
      <c r="B164" s="36" t="s">
        <v>797</v>
      </c>
      <c r="C164" s="98" t="s">
        <v>195</v>
      </c>
      <c r="D164" s="99"/>
      <c r="E164" s="10" t="s">
        <v>124</v>
      </c>
      <c r="F164" s="68">
        <f>IFERROR(INDEX([1]!Rates[[Column1]:[Column71]],
MATCH('[1]SOW Units'!$B164,[1]!Rates[Pay Item],0),
MATCH(TEXT(#REF!,"0"),[1]!Rates[[#Headers],[Column1]:[Column71]],0)),0)</f>
        <v>0</v>
      </c>
      <c r="G164" s="69">
        <f t="shared" si="12"/>
        <v>0</v>
      </c>
      <c r="H164" s="6">
        <f t="shared" si="13"/>
        <v>0</v>
      </c>
      <c r="I164" s="80"/>
      <c r="J164" s="80"/>
      <c r="K164" s="80"/>
      <c r="L164" s="80"/>
      <c r="M164" s="80"/>
      <c r="N164" s="80"/>
      <c r="O164" s="80"/>
      <c r="P164" s="80"/>
      <c r="Q164" s="80"/>
      <c r="R164" s="80"/>
      <c r="S164" s="54" t="b">
        <f t="shared" si="14"/>
        <v>0</v>
      </c>
      <c r="T164" s="66" t="str">
        <f t="shared" si="11"/>
        <v>8-56.</v>
      </c>
      <c r="U164" s="51" t="str">
        <f t="shared" si="11"/>
        <v>Water, Organic Carbon, Total (SM 5310 B, SM 5310 C or EPA 9060)</v>
      </c>
    </row>
    <row r="165" spans="1:21" s="67" customFormat="1" ht="33" hidden="1" x14ac:dyDescent="0.3">
      <c r="A165" s="62">
        <v>171</v>
      </c>
      <c r="B165" s="36" t="s">
        <v>798</v>
      </c>
      <c r="C165" s="98" t="s">
        <v>196</v>
      </c>
      <c r="D165" s="99"/>
      <c r="E165" s="10" t="s">
        <v>124</v>
      </c>
      <c r="F165" s="68">
        <f>IFERROR(INDEX([1]!Rates[[Column1]:[Column71]],
MATCH('[1]SOW Units'!$B165,[1]!Rates[Pay Item],0),
MATCH(TEXT(#REF!,"0"),[1]!Rates[[#Headers],[Column1]:[Column71]],0)),0)</f>
        <v>0</v>
      </c>
      <c r="G165" s="69">
        <f t="shared" si="12"/>
        <v>0</v>
      </c>
      <c r="H165" s="6">
        <f t="shared" si="13"/>
        <v>0</v>
      </c>
      <c r="I165" s="80"/>
      <c r="J165" s="80"/>
      <c r="K165" s="80"/>
      <c r="L165" s="80"/>
      <c r="M165" s="80"/>
      <c r="N165" s="80"/>
      <c r="O165" s="80"/>
      <c r="P165" s="80"/>
      <c r="Q165" s="80"/>
      <c r="R165" s="80"/>
      <c r="S165" s="54" t="b">
        <f t="shared" si="14"/>
        <v>0</v>
      </c>
      <c r="T165" s="66" t="str">
        <f t="shared" si="11"/>
        <v>8-57.</v>
      </c>
      <c r="U165" s="51" t="str">
        <f t="shared" si="11"/>
        <v>Water, Orthophosphate [as P] (EPA 300.0, EPA 300.1, EPA 365.1, EPA 365.3, EPA 9056, SM 4500-PE or SM 4500-PF)</v>
      </c>
    </row>
    <row r="166" spans="1:21" s="67" customFormat="1" hidden="1" x14ac:dyDescent="0.3">
      <c r="A166" s="62">
        <v>172</v>
      </c>
      <c r="B166" s="36" t="s">
        <v>799</v>
      </c>
      <c r="C166" s="98" t="s">
        <v>197</v>
      </c>
      <c r="D166" s="99"/>
      <c r="E166" s="10" t="s">
        <v>124</v>
      </c>
      <c r="F166" s="68">
        <f>IFERROR(INDEX([1]!Rates[[Column1]:[Column71]],
MATCH('[1]SOW Units'!$B166,[1]!Rates[Pay Item],0),
MATCH(TEXT(#REF!,"0"),[1]!Rates[[#Headers],[Column1]:[Column71]],0)),0)</f>
        <v>0</v>
      </c>
      <c r="G166" s="69">
        <f t="shared" si="12"/>
        <v>0</v>
      </c>
      <c r="H166" s="6">
        <f t="shared" si="13"/>
        <v>0</v>
      </c>
      <c r="I166" s="80"/>
      <c r="J166" s="80"/>
      <c r="K166" s="80"/>
      <c r="L166" s="80"/>
      <c r="M166" s="80"/>
      <c r="N166" s="80"/>
      <c r="O166" s="80"/>
      <c r="P166" s="80"/>
      <c r="Q166" s="80"/>
      <c r="R166" s="80"/>
      <c r="S166" s="54" t="b">
        <f t="shared" si="14"/>
        <v>0</v>
      </c>
      <c r="T166" s="66" t="str">
        <f t="shared" si="11"/>
        <v>8-58.</v>
      </c>
      <c r="U166" s="51" t="str">
        <f t="shared" si="11"/>
        <v>Water, Residue-filterable [Total Dissolved Solids] (SM 2540 C)</v>
      </c>
    </row>
    <row r="167" spans="1:21" s="67" customFormat="1" hidden="1" x14ac:dyDescent="0.3">
      <c r="A167" s="62">
        <v>173</v>
      </c>
      <c r="B167" s="36" t="s">
        <v>800</v>
      </c>
      <c r="C167" s="98" t="s">
        <v>198</v>
      </c>
      <c r="D167" s="99"/>
      <c r="E167" s="10" t="s">
        <v>124</v>
      </c>
      <c r="F167" s="68">
        <f>IFERROR(INDEX([1]!Rates[[Column1]:[Column71]],
MATCH('[1]SOW Units'!$B167,[1]!Rates[Pay Item],0),
MATCH(TEXT(#REF!,"0"),[1]!Rates[[#Headers],[Column1]:[Column71]],0)),0)</f>
        <v>0</v>
      </c>
      <c r="G167" s="69">
        <f t="shared" si="12"/>
        <v>0</v>
      </c>
      <c r="H167" s="6">
        <f t="shared" si="13"/>
        <v>0</v>
      </c>
      <c r="I167" s="80"/>
      <c r="J167" s="80"/>
      <c r="K167" s="80"/>
      <c r="L167" s="80"/>
      <c r="M167" s="80"/>
      <c r="N167" s="80"/>
      <c r="O167" s="80"/>
      <c r="P167" s="80"/>
      <c r="Q167" s="80"/>
      <c r="R167" s="80"/>
      <c r="S167" s="54" t="b">
        <f t="shared" si="14"/>
        <v>0</v>
      </c>
      <c r="T167" s="66" t="str">
        <f t="shared" si="11"/>
        <v>8-59.</v>
      </c>
      <c r="U167" s="51" t="str">
        <f t="shared" si="11"/>
        <v>Water, Residue-nonfilterable [Total Suspended Solids] (SM 2540 D)</v>
      </c>
    </row>
    <row r="168" spans="1:21" s="67" customFormat="1" ht="33" hidden="1" x14ac:dyDescent="0.3">
      <c r="A168" s="62">
        <v>174</v>
      </c>
      <c r="B168" s="36" t="s">
        <v>801</v>
      </c>
      <c r="C168" s="98" t="s">
        <v>199</v>
      </c>
      <c r="D168" s="99"/>
      <c r="E168" s="10" t="s">
        <v>124</v>
      </c>
      <c r="F168" s="68">
        <f>IFERROR(INDEX([1]!Rates[[Column1]:[Column71]],
MATCH('[1]SOW Units'!$B168,[1]!Rates[Pay Item],0),
MATCH(TEXT(#REF!,"0"),[1]!Rates[[#Headers],[Column1]:[Column71]],0)),0)</f>
        <v>0</v>
      </c>
      <c r="G168" s="69">
        <f t="shared" si="12"/>
        <v>0</v>
      </c>
      <c r="H168" s="6">
        <f t="shared" si="13"/>
        <v>0</v>
      </c>
      <c r="I168" s="80"/>
      <c r="J168" s="80"/>
      <c r="K168" s="80"/>
      <c r="L168" s="80"/>
      <c r="M168" s="80"/>
      <c r="N168" s="80"/>
      <c r="O168" s="80"/>
      <c r="P168" s="80"/>
      <c r="Q168" s="80"/>
      <c r="R168" s="80"/>
      <c r="S168" s="54" t="b">
        <f t="shared" si="14"/>
        <v>0</v>
      </c>
      <c r="T168" s="66" t="str">
        <f t="shared" si="11"/>
        <v>8-60.</v>
      </c>
      <c r="U168" s="51" t="str">
        <f t="shared" si="11"/>
        <v>Water, Sulfate (ASTM D516-02, ASTM D516-90, EPA 300.0, EPA 300.1, EPA 375.2, EPA 9038, EPA 9056 or SM 4500-SO4 C)</v>
      </c>
    </row>
    <row r="169" spans="1:21" s="67" customFormat="1" hidden="1" x14ac:dyDescent="0.3">
      <c r="A169" s="62">
        <v>175</v>
      </c>
      <c r="B169" s="36" t="s">
        <v>802</v>
      </c>
      <c r="C169" s="98" t="s">
        <v>803</v>
      </c>
      <c r="D169" s="99"/>
      <c r="E169" s="10" t="s">
        <v>124</v>
      </c>
      <c r="F169" s="68">
        <f>IFERROR(INDEX([1]!Rates[[Column1]:[Column71]],
MATCH('[1]SOW Units'!$B169,[1]!Rates[Pay Item],0),
MATCH(TEXT(#REF!,"0"),[1]!Rates[[#Headers],[Column1]:[Column71]],0)),0)</f>
        <v>0</v>
      </c>
      <c r="G169" s="69">
        <f t="shared" si="12"/>
        <v>0</v>
      </c>
      <c r="H169" s="6">
        <f t="shared" si="13"/>
        <v>0</v>
      </c>
      <c r="I169" s="80"/>
      <c r="J169" s="80"/>
      <c r="K169" s="80"/>
      <c r="L169" s="80"/>
      <c r="M169" s="80"/>
      <c r="N169" s="80"/>
      <c r="O169" s="80"/>
      <c r="P169" s="80"/>
      <c r="Q169" s="80"/>
      <c r="R169" s="80"/>
      <c r="S169" s="54" t="b">
        <f t="shared" si="14"/>
        <v>0</v>
      </c>
      <c r="T169" s="66" t="str">
        <f t="shared" si="11"/>
        <v>8-61.</v>
      </c>
      <c r="U169" s="51" t="str">
        <f t="shared" si="11"/>
        <v>Water, Heterotrophic Plate Count (SM 9215 B or SIMPLATE)</v>
      </c>
    </row>
    <row r="170" spans="1:21" s="67" customFormat="1" ht="33" hidden="1" x14ac:dyDescent="0.3">
      <c r="A170" s="62">
        <v>176</v>
      </c>
      <c r="B170" s="36" t="s">
        <v>804</v>
      </c>
      <c r="C170" s="98" t="s">
        <v>200</v>
      </c>
      <c r="D170" s="99"/>
      <c r="E170" s="10" t="s">
        <v>124</v>
      </c>
      <c r="F170" s="68">
        <f>IFERROR(INDEX([1]!Rates[[Column1]:[Column71]],
MATCH('[1]SOW Units'!$B170,[1]!Rates[Pay Item],0),
MATCH(TEXT(#REF!,"0"),[1]!Rates[[#Headers],[Column1]:[Column71]],0)),0)</f>
        <v>0</v>
      </c>
      <c r="G170" s="69">
        <f t="shared" si="12"/>
        <v>0</v>
      </c>
      <c r="H170" s="6">
        <f t="shared" si="13"/>
        <v>0</v>
      </c>
      <c r="I170" s="80"/>
      <c r="J170" s="80"/>
      <c r="K170" s="80"/>
      <c r="L170" s="80"/>
      <c r="M170" s="80"/>
      <c r="N170" s="80"/>
      <c r="O170" s="80"/>
      <c r="P170" s="80"/>
      <c r="Q170" s="80"/>
      <c r="R170" s="80"/>
      <c r="S170" s="54" t="b">
        <f t="shared" si="14"/>
        <v>0</v>
      </c>
      <c r="T170" s="66" t="str">
        <f t="shared" si="11"/>
        <v>8-62.</v>
      </c>
      <c r="U170" s="51" t="str">
        <f t="shared" si="11"/>
        <v>Water, Acute Bioassay-96 Hour, Freshwater, Vertebrate/Invertebrate [Vertebrate: Pimephales promelas or Cyprinella leedsi/Invertebrate: Ceriodaphnia dubia] (EPA 2000.0/2002.0)</v>
      </c>
    </row>
    <row r="171" spans="1:21" s="67" customFormat="1" ht="33" hidden="1" x14ac:dyDescent="0.3">
      <c r="A171" s="62">
        <v>177</v>
      </c>
      <c r="B171" s="36" t="s">
        <v>805</v>
      </c>
      <c r="C171" s="98" t="s">
        <v>201</v>
      </c>
      <c r="D171" s="99"/>
      <c r="E171" s="10" t="s">
        <v>124</v>
      </c>
      <c r="F171" s="68">
        <f>IFERROR(INDEX([1]!Rates[[Column1]:[Column71]],
MATCH('[1]SOW Units'!$B171,[1]!Rates[Pay Item],0),
MATCH(TEXT(#REF!,"0"),[1]!Rates[[#Headers],[Column1]:[Column71]],0)),0)</f>
        <v>0</v>
      </c>
      <c r="G171" s="69">
        <f t="shared" si="12"/>
        <v>0</v>
      </c>
      <c r="H171" s="6">
        <f t="shared" si="13"/>
        <v>0</v>
      </c>
      <c r="I171" s="80"/>
      <c r="J171" s="80"/>
      <c r="K171" s="80"/>
      <c r="L171" s="80"/>
      <c r="M171" s="80"/>
      <c r="N171" s="80"/>
      <c r="O171" s="80"/>
      <c r="P171" s="80"/>
      <c r="Q171" s="80"/>
      <c r="R171" s="80"/>
      <c r="S171" s="54" t="b">
        <f t="shared" si="14"/>
        <v>0</v>
      </c>
      <c r="T171" s="66" t="str">
        <f t="shared" si="11"/>
        <v>8-63.</v>
      </c>
      <c r="U171" s="51" t="str">
        <f t="shared" si="11"/>
        <v>Water, Acute Bioassay-96 Hour, Estuarine + Marine, Vertebrate/Invertebrate [Vertebrate: Menidia beryllina, Meridia menidia or Menida peninsulae/Invertebrate: Mysidopsis bahia] (EPA 2006.0/2007.0)</v>
      </c>
    </row>
    <row r="172" spans="1:21" s="67" customFormat="1" hidden="1" x14ac:dyDescent="0.3">
      <c r="A172" s="62">
        <v>178</v>
      </c>
      <c r="B172" s="36" t="s">
        <v>806</v>
      </c>
      <c r="C172" s="98" t="s">
        <v>593</v>
      </c>
      <c r="D172" s="99"/>
      <c r="E172" s="10" t="s">
        <v>124</v>
      </c>
      <c r="F172" s="68">
        <f>IFERROR(INDEX([1]!Rates[[Column1]:[Column71]],
MATCH('[1]SOW Units'!$B172,[1]!Rates[Pay Item],0),
MATCH(TEXT(#REF!,"0"),[1]!Rates[[#Headers],[Column1]:[Column71]],0)),0)</f>
        <v>0</v>
      </c>
      <c r="G172" s="69">
        <f t="shared" si="12"/>
        <v>0</v>
      </c>
      <c r="H172" s="6">
        <f t="shared" si="13"/>
        <v>0</v>
      </c>
      <c r="I172" s="80"/>
      <c r="J172" s="80"/>
      <c r="K172" s="80"/>
      <c r="L172" s="80"/>
      <c r="M172" s="80"/>
      <c r="N172" s="80"/>
      <c r="O172" s="80"/>
      <c r="P172" s="80"/>
      <c r="Q172" s="80"/>
      <c r="R172" s="80"/>
      <c r="S172" s="54" t="b">
        <f t="shared" si="14"/>
        <v>0</v>
      </c>
      <c r="T172" s="66" t="str">
        <f t="shared" si="11"/>
        <v>8-64.</v>
      </c>
      <c r="U172" s="51" t="str">
        <f t="shared" si="11"/>
        <v>Water, BTEX/MTBE + Naphthalene (EPA 8260)</v>
      </c>
    </row>
    <row r="173" spans="1:21" s="67" customFormat="1" hidden="1" x14ac:dyDescent="0.3">
      <c r="A173" s="62">
        <v>179</v>
      </c>
      <c r="B173" s="36" t="s">
        <v>807</v>
      </c>
      <c r="C173" s="98" t="s">
        <v>594</v>
      </c>
      <c r="D173" s="99"/>
      <c r="E173" s="10" t="s">
        <v>124</v>
      </c>
      <c r="F173" s="68">
        <f>IFERROR(INDEX([1]!Rates[[Column1]:[Column71]],
MATCH('[1]SOW Units'!$B173,[1]!Rates[Pay Item],0),
MATCH(TEXT(#REF!,"0"),[1]!Rates[[#Headers],[Column1]:[Column71]],0)),0)</f>
        <v>0</v>
      </c>
      <c r="G173" s="69">
        <f t="shared" si="12"/>
        <v>0</v>
      </c>
      <c r="H173" s="6">
        <f t="shared" si="13"/>
        <v>0</v>
      </c>
      <c r="I173" s="80"/>
      <c r="J173" s="80"/>
      <c r="K173" s="80"/>
      <c r="L173" s="80"/>
      <c r="M173" s="80"/>
      <c r="N173" s="80"/>
      <c r="O173" s="80"/>
      <c r="P173" s="80"/>
      <c r="Q173" s="80"/>
      <c r="R173" s="80"/>
      <c r="S173" s="54" t="b">
        <f t="shared" si="14"/>
        <v>0</v>
      </c>
      <c r="T173" s="66" t="str">
        <f t="shared" si="11"/>
        <v>8-65.</v>
      </c>
      <c r="U173" s="51" t="str">
        <f t="shared" si="11"/>
        <v>Water, EDC [1,2-dichloroethane] (EPA Method 8021 or 8260)</v>
      </c>
    </row>
    <row r="174" spans="1:21" s="67" customFormat="1" hidden="1" x14ac:dyDescent="0.3">
      <c r="A174" s="62">
        <v>180</v>
      </c>
      <c r="B174" s="36" t="s">
        <v>808</v>
      </c>
      <c r="C174" s="98" t="s">
        <v>595</v>
      </c>
      <c r="D174" s="99"/>
      <c r="E174" s="10" t="s">
        <v>124</v>
      </c>
      <c r="F174" s="68">
        <f>IFERROR(INDEX([1]!Rates[[Column1]:[Column71]],
MATCH('[1]SOW Units'!$B174,[1]!Rates[Pay Item],0),
MATCH(TEXT(#REF!,"0"),[1]!Rates[[#Headers],[Column1]:[Column71]],0)),0)</f>
        <v>0</v>
      </c>
      <c r="G174" s="69">
        <f t="shared" si="12"/>
        <v>0</v>
      </c>
      <c r="H174" s="6">
        <f t="shared" si="13"/>
        <v>0</v>
      </c>
      <c r="I174" s="80"/>
      <c r="J174" s="80"/>
      <c r="K174" s="80"/>
      <c r="L174" s="80"/>
      <c r="M174" s="80"/>
      <c r="N174" s="80"/>
      <c r="O174" s="80"/>
      <c r="P174" s="80"/>
      <c r="Q174" s="80"/>
      <c r="R174" s="80"/>
      <c r="S174" s="54" t="b">
        <f t="shared" si="14"/>
        <v>0</v>
      </c>
      <c r="T174" s="66" t="str">
        <f t="shared" si="11"/>
        <v>8-66.</v>
      </c>
      <c r="U174" s="51" t="str">
        <f t="shared" si="11"/>
        <v>Water, Methane (EPA SOP RSK-175)</v>
      </c>
    </row>
    <row r="175" spans="1:21" s="67" customFormat="1" ht="35.1" hidden="1" customHeight="1" x14ac:dyDescent="0.3">
      <c r="A175" s="62">
        <v>181</v>
      </c>
      <c r="B175" s="36" t="s">
        <v>809</v>
      </c>
      <c r="C175" s="98" t="s">
        <v>810</v>
      </c>
      <c r="D175" s="99"/>
      <c r="E175" s="10" t="s">
        <v>124</v>
      </c>
      <c r="F175" s="68">
        <f>IFERROR(INDEX([1]!Rates[[Column1]:[Column71]],
MATCH('[1]SOW Units'!$B175,[1]!Rates[Pay Item],0),
MATCH(TEXT(#REF!,"0"),[1]!Rates[[#Headers],[Column1]:[Column71]],0)),0)</f>
        <v>0</v>
      </c>
      <c r="G175" s="69">
        <f t="shared" si="12"/>
        <v>0</v>
      </c>
      <c r="H175" s="6">
        <f t="shared" si="13"/>
        <v>0</v>
      </c>
      <c r="I175" s="80"/>
      <c r="J175" s="80"/>
      <c r="K175" s="80"/>
      <c r="L175" s="80"/>
      <c r="M175" s="80"/>
      <c r="N175" s="80"/>
      <c r="O175" s="80"/>
      <c r="P175" s="80"/>
      <c r="Q175" s="80"/>
      <c r="R175" s="80"/>
      <c r="S175" s="54" t="b">
        <f t="shared" si="14"/>
        <v>0</v>
      </c>
      <c r="T175" s="66" t="str">
        <f t="shared" si="11"/>
        <v>8-67.</v>
      </c>
      <c r="U175" s="51" t="str">
        <f t="shared" si="11"/>
        <v>Water, Cumene (Isopropyl benzene), 1,2,4-Trimethylbenzene and 1,3,5-Trimethylbenzene (EPA 8260)</v>
      </c>
    </row>
    <row r="176" spans="1:21" s="67" customFormat="1" hidden="1" x14ac:dyDescent="0.3">
      <c r="A176" s="62">
        <v>182</v>
      </c>
      <c r="B176" s="36" t="s">
        <v>811</v>
      </c>
      <c r="C176" s="98" t="s">
        <v>202</v>
      </c>
      <c r="D176" s="99"/>
      <c r="E176" s="10" t="s">
        <v>124</v>
      </c>
      <c r="F176" s="68">
        <f>IFERROR(INDEX([1]!Rates[[Column1]:[Column71]],
MATCH('[1]SOW Units'!$B176,[1]!Rates[Pay Item],0),
MATCH(TEXT(#REF!,"0"),[1]!Rates[[#Headers],[Column1]:[Column71]],0)),0)</f>
        <v>0</v>
      </c>
      <c r="G176" s="69">
        <f t="shared" si="12"/>
        <v>0</v>
      </c>
      <c r="H176" s="6">
        <f t="shared" si="13"/>
        <v>0</v>
      </c>
      <c r="I176" s="80"/>
      <c r="J176" s="80"/>
      <c r="K176" s="80"/>
      <c r="L176" s="80"/>
      <c r="M176" s="80"/>
      <c r="N176" s="80"/>
      <c r="O176" s="80"/>
      <c r="P176" s="80"/>
      <c r="Q176" s="80"/>
      <c r="R176" s="80"/>
      <c r="S176" s="54" t="b">
        <f t="shared" si="14"/>
        <v>0</v>
      </c>
      <c r="T176" s="66" t="str">
        <f t="shared" si="11"/>
        <v>8-68.</v>
      </c>
      <c r="U176" s="51" t="str">
        <f t="shared" si="11"/>
        <v>Air, Total Petroleum Hydrocarbons (EPA Method 18 or TO-3)</v>
      </c>
    </row>
    <row r="177" spans="1:21" s="67" customFormat="1" hidden="1" x14ac:dyDescent="0.3">
      <c r="A177" s="62">
        <v>183</v>
      </c>
      <c r="B177" s="36" t="s">
        <v>812</v>
      </c>
      <c r="C177" s="98" t="s">
        <v>203</v>
      </c>
      <c r="D177" s="99"/>
      <c r="E177" s="10" t="s">
        <v>124</v>
      </c>
      <c r="F177" s="68">
        <f>IFERROR(INDEX([1]!Rates[[Column1]:[Column71]],
MATCH('[1]SOW Units'!$B177,[1]!Rates[Pay Item],0),
MATCH(TEXT(#REF!,"0"),[1]!Rates[[#Headers],[Column1]:[Column71]],0)),0)</f>
        <v>0</v>
      </c>
      <c r="G177" s="69">
        <f t="shared" si="12"/>
        <v>0</v>
      </c>
      <c r="H177" s="6">
        <f t="shared" si="13"/>
        <v>0</v>
      </c>
      <c r="I177" s="80"/>
      <c r="J177" s="80"/>
      <c r="K177" s="80"/>
      <c r="L177" s="80"/>
      <c r="M177" s="80"/>
      <c r="N177" s="80"/>
      <c r="O177" s="80"/>
      <c r="P177" s="80"/>
      <c r="Q177" s="80"/>
      <c r="R177" s="80"/>
      <c r="S177" s="54" t="b">
        <f t="shared" si="14"/>
        <v>0</v>
      </c>
      <c r="T177" s="66" t="str">
        <f t="shared" si="11"/>
        <v>8-69.</v>
      </c>
      <c r="U177" s="51" t="str">
        <f t="shared" si="11"/>
        <v>Air, Volatile Organic Aromatics (EPA Method TO-15)</v>
      </c>
    </row>
    <row r="178" spans="1:21" s="67" customFormat="1" hidden="1" x14ac:dyDescent="0.3">
      <c r="A178" s="62">
        <v>184</v>
      </c>
      <c r="B178" s="36" t="s">
        <v>813</v>
      </c>
      <c r="C178" s="98" t="s">
        <v>204</v>
      </c>
      <c r="D178" s="99"/>
      <c r="E178" s="10" t="s">
        <v>124</v>
      </c>
      <c r="F178" s="68">
        <f>IFERROR(INDEX([1]!Rates[[Column1]:[Column71]],
MATCH('[1]SOW Units'!$B178,[1]!Rates[Pay Item],0),
MATCH(TEXT(#REF!,"0"),[1]!Rates[[#Headers],[Column1]:[Column71]],0)),0)</f>
        <v>0</v>
      </c>
      <c r="G178" s="69">
        <f t="shared" si="12"/>
        <v>0</v>
      </c>
      <c r="H178" s="6">
        <f t="shared" si="13"/>
        <v>0</v>
      </c>
      <c r="I178" s="80"/>
      <c r="J178" s="80"/>
      <c r="K178" s="80"/>
      <c r="L178" s="80"/>
      <c r="M178" s="80"/>
      <c r="N178" s="80"/>
      <c r="O178" s="80"/>
      <c r="P178" s="80"/>
      <c r="Q178" s="80"/>
      <c r="R178" s="80"/>
      <c r="S178" s="54" t="b">
        <f t="shared" si="14"/>
        <v>0</v>
      </c>
      <c r="T178" s="66" t="str">
        <f t="shared" si="11"/>
        <v>8-70.</v>
      </c>
      <c r="U178" s="51" t="str">
        <f t="shared" si="11"/>
        <v>Air, Polycyclic Aromatic Hydrocarbons (EPA Method TO-13)</v>
      </c>
    </row>
    <row r="179" spans="1:21" s="67" customFormat="1" hidden="1" x14ac:dyDescent="0.3">
      <c r="A179" s="62">
        <v>185</v>
      </c>
      <c r="B179" s="36" t="s">
        <v>814</v>
      </c>
      <c r="C179" s="98" t="s">
        <v>205</v>
      </c>
      <c r="D179" s="99"/>
      <c r="E179" s="10" t="s">
        <v>124</v>
      </c>
      <c r="F179" s="68">
        <f>IFERROR(INDEX([1]!Rates[[Column1]:[Column71]],
MATCH('[1]SOW Units'!$B179,[1]!Rates[Pay Item],0),
MATCH(TEXT(#REF!,"0"),[1]!Rates[[#Headers],[Column1]:[Column71]],0)),0)</f>
        <v>0</v>
      </c>
      <c r="G179" s="69">
        <f t="shared" si="12"/>
        <v>0</v>
      </c>
      <c r="H179" s="6">
        <f t="shared" si="13"/>
        <v>0</v>
      </c>
      <c r="I179" s="80"/>
      <c r="J179" s="80"/>
      <c r="K179" s="80"/>
      <c r="L179" s="80"/>
      <c r="M179" s="80"/>
      <c r="N179" s="80"/>
      <c r="O179" s="80"/>
      <c r="P179" s="80"/>
      <c r="Q179" s="80"/>
      <c r="R179" s="80"/>
      <c r="S179" s="54" t="b">
        <f t="shared" si="14"/>
        <v>0</v>
      </c>
      <c r="T179" s="66" t="str">
        <f t="shared" si="11"/>
        <v>8-71.</v>
      </c>
      <c r="U179" s="51" t="str">
        <f t="shared" si="11"/>
        <v>Air, Volatile Organic Compounds (EPA Method TO-17)</v>
      </c>
    </row>
    <row r="180" spans="1:21" s="67" customFormat="1" ht="49.5" hidden="1" x14ac:dyDescent="0.3">
      <c r="A180" s="62">
        <v>186</v>
      </c>
      <c r="B180" s="36" t="s">
        <v>815</v>
      </c>
      <c r="C180" s="98" t="s">
        <v>816</v>
      </c>
      <c r="D180" s="99"/>
      <c r="E180" s="10" t="s">
        <v>570</v>
      </c>
      <c r="F180" s="68">
        <f>IFERROR(INDEX([1]!Rates[[Column1]:[Column71]],
MATCH('[1]SOW Units'!$B180,[1]!Rates[Pay Item],0),
MATCH(TEXT(#REF!,"0"),[1]!Rates[[#Headers],[Column1]:[Column71]],0)),0)</f>
        <v>0</v>
      </c>
      <c r="G180" s="69">
        <f t="shared" si="12"/>
        <v>0</v>
      </c>
      <c r="H180" s="6">
        <f t="shared" si="13"/>
        <v>0</v>
      </c>
      <c r="I180" s="80"/>
      <c r="J180" s="80"/>
      <c r="K180" s="80"/>
      <c r="L180" s="80"/>
      <c r="M180" s="80"/>
      <c r="N180" s="80"/>
      <c r="O180" s="80"/>
      <c r="P180" s="80"/>
      <c r="Q180" s="80"/>
      <c r="R180" s="80"/>
      <c r="S180" s="54" t="b">
        <f t="shared" si="14"/>
        <v>0</v>
      </c>
      <c r="T180" s="66" t="str">
        <f t="shared" si="11"/>
        <v>8-72.</v>
      </c>
      <c r="U180" s="51" t="str">
        <f t="shared" si="11"/>
        <v xml:space="preserve">Additional Laboratory charge for 7 Day Turnaround. This is an additional charge (percentage) above the normal rate for expedited turnaround by the laboratory for an analysis. For Example: entering 0.05 is a 5% surcharge for 7 Day Turnaround above the rate for normal turnaround. </v>
      </c>
    </row>
    <row r="181" spans="1:21" s="67" customFormat="1" ht="49.5" hidden="1" x14ac:dyDescent="0.3">
      <c r="A181" s="62">
        <v>187</v>
      </c>
      <c r="B181" s="36" t="s">
        <v>817</v>
      </c>
      <c r="C181" s="98" t="s">
        <v>818</v>
      </c>
      <c r="D181" s="99"/>
      <c r="E181" s="10" t="s">
        <v>570</v>
      </c>
      <c r="F181" s="68">
        <f>IFERROR(INDEX([1]!Rates[[Column1]:[Column71]],
MATCH('[1]SOW Units'!$B181,[1]!Rates[Pay Item],0),
MATCH(TEXT(#REF!,"0"),[1]!Rates[[#Headers],[Column1]:[Column71]],0)),0)</f>
        <v>0</v>
      </c>
      <c r="G181" s="69">
        <f t="shared" si="12"/>
        <v>0</v>
      </c>
      <c r="H181" s="6">
        <f t="shared" si="13"/>
        <v>0</v>
      </c>
      <c r="I181" s="80"/>
      <c r="J181" s="80"/>
      <c r="K181" s="80"/>
      <c r="L181" s="80"/>
      <c r="M181" s="80"/>
      <c r="N181" s="80"/>
      <c r="O181" s="80"/>
      <c r="P181" s="80"/>
      <c r="Q181" s="80"/>
      <c r="R181" s="80"/>
      <c r="S181" s="54" t="b">
        <f t="shared" si="14"/>
        <v>0</v>
      </c>
      <c r="T181" s="66" t="str">
        <f t="shared" si="11"/>
        <v>8-73.</v>
      </c>
      <c r="U181" s="51" t="str">
        <f t="shared" si="11"/>
        <v xml:space="preserve">Additional Laboratory charge for 3 Day Turnaround. This is an additional charge (percentage) above the normal rate for expedited turnaround by the laboratory for an analysis. For Example: entering 0.50 is a 50% surcharge for 3 Day Turnaround above the rate for normal turnaround. </v>
      </c>
    </row>
    <row r="182" spans="1:21" s="67" customFormat="1" ht="49.5" hidden="1" x14ac:dyDescent="0.3">
      <c r="A182" s="62">
        <v>188</v>
      </c>
      <c r="B182" s="36" t="s">
        <v>819</v>
      </c>
      <c r="C182" s="98" t="s">
        <v>820</v>
      </c>
      <c r="D182" s="99"/>
      <c r="E182" s="10" t="s">
        <v>570</v>
      </c>
      <c r="F182" s="68">
        <f>IFERROR(INDEX([1]!Rates[[Column1]:[Column71]],
MATCH('[1]SOW Units'!$B182,[1]!Rates[Pay Item],0),
MATCH(TEXT(#REF!,"0"),[1]!Rates[[#Headers],[Column1]:[Column71]],0)),0)</f>
        <v>0</v>
      </c>
      <c r="G182" s="69">
        <f t="shared" si="12"/>
        <v>0</v>
      </c>
      <c r="H182" s="6">
        <f t="shared" si="13"/>
        <v>0</v>
      </c>
      <c r="I182" s="80"/>
      <c r="J182" s="80"/>
      <c r="K182" s="80"/>
      <c r="L182" s="80"/>
      <c r="M182" s="80"/>
      <c r="N182" s="80"/>
      <c r="O182" s="80"/>
      <c r="P182" s="80"/>
      <c r="Q182" s="80"/>
      <c r="R182" s="80"/>
      <c r="S182" s="54" t="b">
        <f t="shared" si="14"/>
        <v>0</v>
      </c>
      <c r="T182" s="66" t="str">
        <f t="shared" si="11"/>
        <v>8-74.</v>
      </c>
      <c r="U182" s="51" t="str">
        <f t="shared" si="11"/>
        <v xml:space="preserve">Additional Laboratory charge for 1 Day Turnaround. This is an additional charge (percentage) above the normal rate for expedited turnaround by the laboratory for an analysis. For Example: entering 1.00 is a 100% surcharge for 1 Day Turnaround above the rate for normal turnaround. </v>
      </c>
    </row>
    <row r="183" spans="1:21" s="67" customFormat="1" hidden="1" x14ac:dyDescent="0.3">
      <c r="A183" s="62">
        <v>189</v>
      </c>
      <c r="B183" s="75" t="s">
        <v>133</v>
      </c>
      <c r="C183" s="96" t="s">
        <v>207</v>
      </c>
      <c r="D183" s="97"/>
      <c r="E183" s="76"/>
      <c r="F183" s="77"/>
      <c r="G183" s="78"/>
      <c r="H183" s="8"/>
      <c r="I183" s="79"/>
      <c r="J183" s="79"/>
      <c r="K183" s="79"/>
      <c r="L183" s="79"/>
      <c r="M183" s="79"/>
      <c r="N183" s="79"/>
      <c r="O183" s="79"/>
      <c r="P183" s="79"/>
      <c r="Q183" s="79"/>
      <c r="R183" s="79"/>
      <c r="S183" s="54" t="b">
        <f t="shared" si="14"/>
        <v>0</v>
      </c>
      <c r="T183" s="66"/>
      <c r="U183" s="51" t="str">
        <f t="shared" si="11"/>
        <v>SOIL SOURCE REMOVAL RELATED</v>
      </c>
    </row>
    <row r="184" spans="1:21" s="67" customFormat="1" hidden="1" x14ac:dyDescent="0.3">
      <c r="A184" s="62">
        <v>190</v>
      </c>
      <c r="B184" s="36" t="s">
        <v>821</v>
      </c>
      <c r="C184" s="98" t="s">
        <v>596</v>
      </c>
      <c r="D184" s="99"/>
      <c r="E184" s="10" t="s">
        <v>597</v>
      </c>
      <c r="F184" s="68">
        <f>IFERROR(INDEX([1]!Rates[[Column1]:[Column71]],
MATCH('[1]SOW Units'!$B184,[1]!Rates[Pay Item],0),
MATCH(TEXT(#REF!,"0"),[1]!Rates[[#Headers],[Column1]:[Column71]],0)),0)</f>
        <v>0</v>
      </c>
      <c r="G184" s="69">
        <f t="shared" si="12"/>
        <v>0</v>
      </c>
      <c r="H184" s="6">
        <f t="shared" si="13"/>
        <v>0</v>
      </c>
      <c r="I184" s="80"/>
      <c r="J184" s="80"/>
      <c r="K184" s="80"/>
      <c r="L184" s="80"/>
      <c r="M184" s="80"/>
      <c r="N184" s="80"/>
      <c r="O184" s="80"/>
      <c r="P184" s="80"/>
      <c r="Q184" s="80"/>
      <c r="R184" s="80"/>
      <c r="S184" s="54" t="b">
        <f t="shared" si="14"/>
        <v>0</v>
      </c>
      <c r="T184" s="66" t="str">
        <f t="shared" si="11"/>
        <v>9-1.a.</v>
      </c>
      <c r="U184" s="51" t="str">
        <f t="shared" si="11"/>
        <v>Sheet Piling Installation for ≤  20 feet deep Excavation</v>
      </c>
    </row>
    <row r="185" spans="1:21" s="67" customFormat="1" hidden="1" x14ac:dyDescent="0.3">
      <c r="A185" s="62">
        <v>191</v>
      </c>
      <c r="B185" s="36" t="s">
        <v>822</v>
      </c>
      <c r="C185" s="98" t="s">
        <v>598</v>
      </c>
      <c r="D185" s="99"/>
      <c r="E185" s="10" t="s">
        <v>209</v>
      </c>
      <c r="F185" s="68">
        <f>IFERROR(INDEX([1]!Rates[[Column1]:[Column71]],
MATCH('[1]SOW Units'!$B185,[1]!Rates[Pay Item],0),
MATCH(TEXT(#REF!,"0"),[1]!Rates[[#Headers],[Column1]:[Column71]],0)),0)</f>
        <v>0</v>
      </c>
      <c r="G185" s="69">
        <f t="shared" si="12"/>
        <v>0</v>
      </c>
      <c r="H185" s="6">
        <f t="shared" si="13"/>
        <v>0</v>
      </c>
      <c r="I185" s="80"/>
      <c r="J185" s="80"/>
      <c r="K185" s="80"/>
      <c r="L185" s="80"/>
      <c r="M185" s="80"/>
      <c r="N185" s="80"/>
      <c r="O185" s="80"/>
      <c r="P185" s="80"/>
      <c r="Q185" s="80"/>
      <c r="R185" s="80"/>
      <c r="S185" s="54" t="b">
        <f t="shared" si="14"/>
        <v>0</v>
      </c>
      <c r="T185" s="66" t="str">
        <f t="shared" si="11"/>
        <v>9-1.b.</v>
      </c>
      <c r="U185" s="51" t="str">
        <f t="shared" si="11"/>
        <v>Sheet Piling Rental for ≤  20 feet deep Excavation</v>
      </c>
    </row>
    <row r="186" spans="1:21" s="67" customFormat="1" ht="33" hidden="1" x14ac:dyDescent="0.3">
      <c r="A186" s="62">
        <v>192</v>
      </c>
      <c r="B186" s="36" t="s">
        <v>823</v>
      </c>
      <c r="C186" s="98" t="s">
        <v>824</v>
      </c>
      <c r="D186" s="99"/>
      <c r="E186" s="10" t="s">
        <v>211</v>
      </c>
      <c r="F186" s="68">
        <f>IFERROR(INDEX([1]!Rates[[Column1]:[Column71]],
MATCH('[1]SOW Units'!$B186,[1]!Rates[Pay Item],0),
MATCH(TEXT(#REF!,"0"),[1]!Rates[[#Headers],[Column1]:[Column71]],0)),0)</f>
        <v>0</v>
      </c>
      <c r="G186" s="69">
        <f t="shared" si="12"/>
        <v>0</v>
      </c>
      <c r="H186" s="6">
        <f t="shared" si="13"/>
        <v>0</v>
      </c>
      <c r="I186" s="80"/>
      <c r="J186" s="80"/>
      <c r="K186" s="80"/>
      <c r="L186" s="80"/>
      <c r="M186" s="80"/>
      <c r="N186" s="80"/>
      <c r="O186" s="80"/>
      <c r="P186" s="80"/>
      <c r="Q186" s="80"/>
      <c r="R186" s="80"/>
      <c r="S186" s="54" t="b">
        <f t="shared" si="14"/>
        <v>0</v>
      </c>
      <c r="T186" s="66" t="str">
        <f t="shared" si="11"/>
        <v>9-1.c.</v>
      </c>
      <c r="U186" s="51" t="str">
        <f t="shared" si="11"/>
        <v xml:space="preserve">Sheet Piling Rental for ≤  20 feet deep Excavation </v>
      </c>
    </row>
    <row r="187" spans="1:21" s="67" customFormat="1" ht="33" hidden="1" x14ac:dyDescent="0.3">
      <c r="A187" s="62">
        <v>193</v>
      </c>
      <c r="B187" s="36" t="s">
        <v>825</v>
      </c>
      <c r="C187" s="98" t="s">
        <v>824</v>
      </c>
      <c r="D187" s="99"/>
      <c r="E187" s="10" t="s">
        <v>213</v>
      </c>
      <c r="F187" s="68">
        <f>IFERROR(INDEX([1]!Rates[[Column1]:[Column71]],
MATCH('[1]SOW Units'!$B187,[1]!Rates[Pay Item],0),
MATCH(TEXT(#REF!,"0"),[1]!Rates[[#Headers],[Column1]:[Column71]],0)),0)</f>
        <v>0</v>
      </c>
      <c r="G187" s="69">
        <f t="shared" si="12"/>
        <v>0</v>
      </c>
      <c r="H187" s="6">
        <f t="shared" si="13"/>
        <v>0</v>
      </c>
      <c r="I187" s="80"/>
      <c r="J187" s="80"/>
      <c r="K187" s="80"/>
      <c r="L187" s="80"/>
      <c r="M187" s="80"/>
      <c r="N187" s="80"/>
      <c r="O187" s="80"/>
      <c r="P187" s="80"/>
      <c r="Q187" s="80"/>
      <c r="R187" s="80"/>
      <c r="S187" s="54" t="b">
        <f t="shared" si="14"/>
        <v>0</v>
      </c>
      <c r="T187" s="66" t="str">
        <f t="shared" si="11"/>
        <v>9-1.d.</v>
      </c>
      <c r="U187" s="51" t="str">
        <f t="shared" si="11"/>
        <v xml:space="preserve">Sheet Piling Rental for ≤  20 feet deep Excavation </v>
      </c>
    </row>
    <row r="188" spans="1:21" s="67" customFormat="1" hidden="1" x14ac:dyDescent="0.3">
      <c r="A188" s="62">
        <v>194</v>
      </c>
      <c r="B188" s="36" t="s">
        <v>826</v>
      </c>
      <c r="C188" s="98" t="s">
        <v>599</v>
      </c>
      <c r="D188" s="99"/>
      <c r="E188" s="10" t="s">
        <v>597</v>
      </c>
      <c r="F188" s="68">
        <f>IFERROR(INDEX([1]!Rates[[Column1]:[Column71]],
MATCH('[1]SOW Units'!$B188,[1]!Rates[Pay Item],0),
MATCH(TEXT(#REF!,"0"),[1]!Rates[[#Headers],[Column1]:[Column71]],0)),0)</f>
        <v>0</v>
      </c>
      <c r="G188" s="69">
        <f t="shared" si="12"/>
        <v>0</v>
      </c>
      <c r="H188" s="6">
        <f t="shared" si="13"/>
        <v>0</v>
      </c>
      <c r="I188" s="80"/>
      <c r="J188" s="80"/>
      <c r="K188" s="80"/>
      <c r="L188" s="80"/>
      <c r="M188" s="80"/>
      <c r="N188" s="80"/>
      <c r="O188" s="80"/>
      <c r="P188" s="80"/>
      <c r="Q188" s="80"/>
      <c r="R188" s="80"/>
      <c r="S188" s="54" t="b">
        <f t="shared" si="14"/>
        <v>0</v>
      </c>
      <c r="T188" s="66" t="str">
        <f t="shared" si="11"/>
        <v>9-2.a.</v>
      </c>
      <c r="U188" s="51" t="str">
        <f t="shared" si="11"/>
        <v>Sheet Piling Installation for &gt; 20 feet deep Excavation</v>
      </c>
    </row>
    <row r="189" spans="1:21" s="67" customFormat="1" hidden="1" x14ac:dyDescent="0.3">
      <c r="A189" s="62">
        <v>195</v>
      </c>
      <c r="B189" s="36" t="s">
        <v>827</v>
      </c>
      <c r="C189" s="98" t="s">
        <v>600</v>
      </c>
      <c r="D189" s="99"/>
      <c r="E189" s="10" t="s">
        <v>209</v>
      </c>
      <c r="F189" s="68">
        <f>IFERROR(INDEX([1]!Rates[[Column1]:[Column71]],
MATCH('[1]SOW Units'!$B189,[1]!Rates[Pay Item],0),
MATCH(TEXT(#REF!,"0"),[1]!Rates[[#Headers],[Column1]:[Column71]],0)),0)</f>
        <v>0</v>
      </c>
      <c r="G189" s="69">
        <f t="shared" si="12"/>
        <v>0</v>
      </c>
      <c r="H189" s="6">
        <f t="shared" si="13"/>
        <v>0</v>
      </c>
      <c r="I189" s="80"/>
      <c r="J189" s="80"/>
      <c r="K189" s="80"/>
      <c r="L189" s="80"/>
      <c r="M189" s="80"/>
      <c r="N189" s="80"/>
      <c r="O189" s="80"/>
      <c r="P189" s="80"/>
      <c r="Q189" s="80"/>
      <c r="R189" s="80"/>
      <c r="S189" s="54" t="b">
        <f t="shared" si="14"/>
        <v>0</v>
      </c>
      <c r="T189" s="66" t="str">
        <f t="shared" si="11"/>
        <v>9-2.b.</v>
      </c>
      <c r="U189" s="51" t="str">
        <f t="shared" si="11"/>
        <v>Sheet Piling Rental for &gt;  20 feet deep Excavation</v>
      </c>
    </row>
    <row r="190" spans="1:21" s="67" customFormat="1" ht="33" hidden="1" x14ac:dyDescent="0.3">
      <c r="A190" s="62">
        <v>196</v>
      </c>
      <c r="B190" s="36" t="s">
        <v>828</v>
      </c>
      <c r="C190" s="98" t="s">
        <v>600</v>
      </c>
      <c r="D190" s="99"/>
      <c r="E190" s="10" t="s">
        <v>211</v>
      </c>
      <c r="F190" s="68">
        <f>IFERROR(INDEX([1]!Rates[[Column1]:[Column71]],
MATCH('[1]SOW Units'!$B190,[1]!Rates[Pay Item],0),
MATCH(TEXT(#REF!,"0"),[1]!Rates[[#Headers],[Column1]:[Column71]],0)),0)</f>
        <v>0</v>
      </c>
      <c r="G190" s="69">
        <f t="shared" si="12"/>
        <v>0</v>
      </c>
      <c r="H190" s="6">
        <f t="shared" si="13"/>
        <v>0</v>
      </c>
      <c r="I190" s="80"/>
      <c r="J190" s="80"/>
      <c r="K190" s="80"/>
      <c r="L190" s="80"/>
      <c r="M190" s="80"/>
      <c r="N190" s="80"/>
      <c r="O190" s="80"/>
      <c r="P190" s="80"/>
      <c r="Q190" s="80"/>
      <c r="R190" s="80"/>
      <c r="S190" s="54" t="b">
        <f t="shared" si="14"/>
        <v>0</v>
      </c>
      <c r="T190" s="66" t="str">
        <f t="shared" si="11"/>
        <v>9-2.c.</v>
      </c>
      <c r="U190" s="51" t="str">
        <f t="shared" si="11"/>
        <v>Sheet Piling Rental for &gt;  20 feet deep Excavation</v>
      </c>
    </row>
    <row r="191" spans="1:21" s="67" customFormat="1" ht="33" hidden="1" x14ac:dyDescent="0.3">
      <c r="A191" s="62">
        <v>197</v>
      </c>
      <c r="B191" s="36" t="s">
        <v>829</v>
      </c>
      <c r="C191" s="98" t="s">
        <v>600</v>
      </c>
      <c r="D191" s="99"/>
      <c r="E191" s="10" t="s">
        <v>213</v>
      </c>
      <c r="F191" s="68">
        <f>IFERROR(INDEX([1]!Rates[[Column1]:[Column71]],
MATCH('[1]SOW Units'!$B191,[1]!Rates[Pay Item],0),
MATCH(TEXT(#REF!,"0"),[1]!Rates[[#Headers],[Column1]:[Column71]],0)),0)</f>
        <v>0</v>
      </c>
      <c r="G191" s="69">
        <f t="shared" si="12"/>
        <v>0</v>
      </c>
      <c r="H191" s="6">
        <f t="shared" si="13"/>
        <v>0</v>
      </c>
      <c r="I191" s="80"/>
      <c r="J191" s="80"/>
      <c r="K191" s="80"/>
      <c r="L191" s="80"/>
      <c r="M191" s="80"/>
      <c r="N191" s="80"/>
      <c r="O191" s="80"/>
      <c r="P191" s="80"/>
      <c r="Q191" s="80"/>
      <c r="R191" s="80"/>
      <c r="S191" s="54" t="b">
        <f t="shared" si="14"/>
        <v>0</v>
      </c>
      <c r="T191" s="66" t="str">
        <f t="shared" si="11"/>
        <v>9-2.d.</v>
      </c>
      <c r="U191" s="51" t="str">
        <f t="shared" si="11"/>
        <v>Sheet Piling Rental for &gt;  20 feet deep Excavation</v>
      </c>
    </row>
    <row r="192" spans="1:21" s="67" customFormat="1" hidden="1" x14ac:dyDescent="0.3">
      <c r="A192" s="62">
        <v>198</v>
      </c>
      <c r="B192" s="36" t="s">
        <v>136</v>
      </c>
      <c r="C192" s="98" t="s">
        <v>215</v>
      </c>
      <c r="D192" s="99"/>
      <c r="E192" s="10" t="s">
        <v>216</v>
      </c>
      <c r="F192" s="68">
        <f>IFERROR(INDEX([1]!Rates[[Column1]:[Column71]],
MATCH('[1]SOW Units'!$B192,[1]!Rates[Pay Item],0),
MATCH(TEXT(#REF!,"0"),[1]!Rates[[#Headers],[Column1]:[Column71]],0)),0)</f>
        <v>0</v>
      </c>
      <c r="G192" s="69">
        <f t="shared" si="12"/>
        <v>0</v>
      </c>
      <c r="H192" s="6">
        <f t="shared" si="13"/>
        <v>0</v>
      </c>
      <c r="I192" s="80"/>
      <c r="J192" s="80"/>
      <c r="K192" s="80"/>
      <c r="L192" s="80"/>
      <c r="M192" s="80"/>
      <c r="N192" s="80"/>
      <c r="O192" s="80"/>
      <c r="P192" s="80"/>
      <c r="Q192" s="80"/>
      <c r="R192" s="80"/>
      <c r="S192" s="54" t="b">
        <f t="shared" si="14"/>
        <v>0</v>
      </c>
      <c r="T192" s="66" t="str">
        <f t="shared" si="11"/>
        <v>9-3.</v>
      </c>
      <c r="U192" s="51" t="str">
        <f t="shared" si="11"/>
        <v xml:space="preserve">Conventional Soil Excavation and Loading ≤ 300 cubic yards </v>
      </c>
    </row>
    <row r="193" spans="1:21" s="67" customFormat="1" hidden="1" x14ac:dyDescent="0.3">
      <c r="A193" s="62">
        <v>199</v>
      </c>
      <c r="B193" s="36" t="s">
        <v>138</v>
      </c>
      <c r="C193" s="98" t="s">
        <v>217</v>
      </c>
      <c r="D193" s="99"/>
      <c r="E193" s="10" t="s">
        <v>216</v>
      </c>
      <c r="F193" s="68">
        <f>IFERROR(INDEX([1]!Rates[[Column1]:[Column71]],
MATCH('[1]SOW Units'!$B193,[1]!Rates[Pay Item],0),
MATCH(TEXT(#REF!,"0"),[1]!Rates[[#Headers],[Column1]:[Column71]],0)),0)</f>
        <v>0</v>
      </c>
      <c r="G193" s="69">
        <f t="shared" si="12"/>
        <v>0</v>
      </c>
      <c r="H193" s="6">
        <f t="shared" si="13"/>
        <v>0</v>
      </c>
      <c r="I193" s="80"/>
      <c r="J193" s="80"/>
      <c r="K193" s="80"/>
      <c r="L193" s="80"/>
      <c r="M193" s="80"/>
      <c r="N193" s="80"/>
      <c r="O193" s="80"/>
      <c r="P193" s="80"/>
      <c r="Q193" s="80"/>
      <c r="R193" s="80"/>
      <c r="S193" s="54" t="b">
        <f t="shared" si="14"/>
        <v>0</v>
      </c>
      <c r="T193" s="66" t="str">
        <f t="shared" si="11"/>
        <v>9-4.</v>
      </c>
      <c r="U193" s="51" t="str">
        <f t="shared" si="11"/>
        <v>Conventional Soil Excavation and Loading &gt; 300 cubic yards</v>
      </c>
    </row>
    <row r="194" spans="1:21" s="67" customFormat="1" hidden="1" x14ac:dyDescent="0.3">
      <c r="A194" s="62">
        <v>200</v>
      </c>
      <c r="B194" s="36" t="s">
        <v>140</v>
      </c>
      <c r="C194" s="98" t="s">
        <v>218</v>
      </c>
      <c r="D194" s="99"/>
      <c r="E194" s="10" t="s">
        <v>216</v>
      </c>
      <c r="F194" s="68">
        <f>IFERROR(INDEX([1]!Rates[[Column1]:[Column71]],
MATCH('[1]SOW Units'!$B194,[1]!Rates[Pay Item],0),
MATCH(TEXT(#REF!,"0"),[1]!Rates[[#Headers],[Column1]:[Column71]],0)),0)</f>
        <v>0</v>
      </c>
      <c r="G194" s="69">
        <f t="shared" si="12"/>
        <v>0</v>
      </c>
      <c r="H194" s="6">
        <f t="shared" si="13"/>
        <v>0</v>
      </c>
      <c r="I194" s="80"/>
      <c r="J194" s="80"/>
      <c r="K194" s="80"/>
      <c r="L194" s="80"/>
      <c r="M194" s="80"/>
      <c r="N194" s="80"/>
      <c r="O194" s="80"/>
      <c r="P194" s="80"/>
      <c r="Q194" s="80"/>
      <c r="R194" s="80"/>
      <c r="S194" s="54" t="b">
        <f t="shared" si="14"/>
        <v>0</v>
      </c>
      <c r="T194" s="66" t="str">
        <f t="shared" si="11"/>
        <v>9-5.</v>
      </c>
      <c r="U194" s="51" t="str">
        <f t="shared" si="11"/>
        <v>LDA Excavation and Loading Without Casing ≤ 300 cubic yards</v>
      </c>
    </row>
    <row r="195" spans="1:21" s="67" customFormat="1" hidden="1" x14ac:dyDescent="0.3">
      <c r="A195" s="62">
        <v>201</v>
      </c>
      <c r="B195" s="36" t="s">
        <v>142</v>
      </c>
      <c r="C195" s="98" t="s">
        <v>219</v>
      </c>
      <c r="D195" s="99"/>
      <c r="E195" s="10" t="s">
        <v>216</v>
      </c>
      <c r="F195" s="68">
        <f>IFERROR(INDEX([1]!Rates[[Column1]:[Column71]],
MATCH('[1]SOW Units'!$B195,[1]!Rates[Pay Item],0),
MATCH(TEXT(#REF!,"0"),[1]!Rates[[#Headers],[Column1]:[Column71]],0)),0)</f>
        <v>0</v>
      </c>
      <c r="G195" s="69">
        <f t="shared" si="12"/>
        <v>0</v>
      </c>
      <c r="H195" s="6">
        <f t="shared" si="13"/>
        <v>0</v>
      </c>
      <c r="I195" s="80"/>
      <c r="J195" s="80"/>
      <c r="K195" s="80"/>
      <c r="L195" s="80"/>
      <c r="M195" s="80"/>
      <c r="N195" s="80"/>
      <c r="O195" s="80"/>
      <c r="P195" s="80"/>
      <c r="Q195" s="80"/>
      <c r="R195" s="80"/>
      <c r="S195" s="54" t="b">
        <f t="shared" si="14"/>
        <v>0</v>
      </c>
      <c r="T195" s="66" t="str">
        <f t="shared" si="11"/>
        <v>9-6.</v>
      </c>
      <c r="U195" s="51" t="str">
        <f t="shared" si="11"/>
        <v>LDA Excavation and Loading Without Casing &gt; 300 cubic yards</v>
      </c>
    </row>
    <row r="196" spans="1:21" s="67" customFormat="1" hidden="1" x14ac:dyDescent="0.3">
      <c r="A196" s="62">
        <v>202</v>
      </c>
      <c r="B196" s="36" t="s">
        <v>830</v>
      </c>
      <c r="C196" s="98" t="s">
        <v>220</v>
      </c>
      <c r="D196" s="99"/>
      <c r="E196" s="10" t="s">
        <v>216</v>
      </c>
      <c r="F196" s="68">
        <f>IFERROR(INDEX([1]!Rates[[Column1]:[Column71]],
MATCH('[1]SOW Units'!$B196,[1]!Rates[Pay Item],0),
MATCH(TEXT(#REF!,"0"),[1]!Rates[[#Headers],[Column1]:[Column71]],0)),0)</f>
        <v>0</v>
      </c>
      <c r="G196" s="69">
        <f t="shared" si="12"/>
        <v>0</v>
      </c>
      <c r="H196" s="6">
        <f t="shared" si="13"/>
        <v>0</v>
      </c>
      <c r="I196" s="80"/>
      <c r="J196" s="80"/>
      <c r="K196" s="80"/>
      <c r="L196" s="80"/>
      <c r="M196" s="80"/>
      <c r="N196" s="80"/>
      <c r="O196" s="80"/>
      <c r="P196" s="80"/>
      <c r="Q196" s="80"/>
      <c r="R196" s="80"/>
      <c r="S196" s="54" t="b">
        <f t="shared" si="14"/>
        <v>0</v>
      </c>
      <c r="T196" s="66" t="str">
        <f t="shared" si="11"/>
        <v>9-7.a</v>
      </c>
      <c r="U196" s="51" t="str">
        <f t="shared" si="11"/>
        <v>LDA Excavation and Loading With Surface Casing ≤ 300 cubic yards</v>
      </c>
    </row>
    <row r="197" spans="1:21" s="67" customFormat="1" hidden="1" x14ac:dyDescent="0.3">
      <c r="A197" s="62">
        <v>203</v>
      </c>
      <c r="B197" s="36" t="s">
        <v>831</v>
      </c>
      <c r="C197" s="98" t="s">
        <v>832</v>
      </c>
      <c r="D197" s="99"/>
      <c r="E197" s="10" t="s">
        <v>216</v>
      </c>
      <c r="F197" s="68">
        <f>IFERROR(INDEX([1]!Rates[[Column1]:[Column71]],
MATCH('[1]SOW Units'!$B197,[1]!Rates[Pay Item],0),
MATCH(TEXT(#REF!,"0"),[1]!Rates[[#Headers],[Column1]:[Column71]],0)),0)</f>
        <v>0</v>
      </c>
      <c r="G197" s="69">
        <f t="shared" si="12"/>
        <v>0</v>
      </c>
      <c r="H197" s="6">
        <f t="shared" si="13"/>
        <v>0</v>
      </c>
      <c r="I197" s="80"/>
      <c r="J197" s="80"/>
      <c r="K197" s="80"/>
      <c r="L197" s="80"/>
      <c r="M197" s="80"/>
      <c r="N197" s="80"/>
      <c r="O197" s="80"/>
      <c r="P197" s="80"/>
      <c r="Q197" s="80"/>
      <c r="R197" s="80"/>
      <c r="S197" s="54" t="b">
        <f t="shared" si="14"/>
        <v>0</v>
      </c>
      <c r="T197" s="66" t="str">
        <f t="shared" si="11"/>
        <v>9-7.b.</v>
      </c>
      <c r="U197" s="51" t="str">
        <f t="shared" si="11"/>
        <v>LDA Excavation and Loading With Driven Casing ≤ 300 cubic yards</v>
      </c>
    </row>
    <row r="198" spans="1:21" s="67" customFormat="1" hidden="1" x14ac:dyDescent="0.3">
      <c r="A198" s="62">
        <v>204</v>
      </c>
      <c r="B198" s="36" t="s">
        <v>588</v>
      </c>
      <c r="C198" s="98" t="s">
        <v>221</v>
      </c>
      <c r="D198" s="99"/>
      <c r="E198" s="10" t="s">
        <v>216</v>
      </c>
      <c r="F198" s="68">
        <f>IFERROR(INDEX([1]!Rates[[Column1]:[Column71]],
MATCH('[1]SOW Units'!$B198,[1]!Rates[Pay Item],0),
MATCH(TEXT(#REF!,"0"),[1]!Rates[[#Headers],[Column1]:[Column71]],0)),0)</f>
        <v>0</v>
      </c>
      <c r="G198" s="69">
        <f t="shared" si="12"/>
        <v>0</v>
      </c>
      <c r="H198" s="6">
        <f t="shared" si="13"/>
        <v>0</v>
      </c>
      <c r="I198" s="80"/>
      <c r="J198" s="80"/>
      <c r="K198" s="80"/>
      <c r="L198" s="80"/>
      <c r="M198" s="80"/>
      <c r="N198" s="80"/>
      <c r="O198" s="80"/>
      <c r="P198" s="80"/>
      <c r="Q198" s="80"/>
      <c r="R198" s="80"/>
      <c r="S198" s="54" t="b">
        <f t="shared" si="14"/>
        <v>0</v>
      </c>
      <c r="T198" s="66" t="str">
        <f t="shared" si="11"/>
        <v>9-8.a.</v>
      </c>
      <c r="U198" s="51" t="str">
        <f t="shared" si="11"/>
        <v>LDA Excavation and Loading With Surface Casing &gt; 300 cubic yards</v>
      </c>
    </row>
    <row r="199" spans="1:21" s="67" customFormat="1" hidden="1" x14ac:dyDescent="0.3">
      <c r="A199" s="62">
        <v>205</v>
      </c>
      <c r="B199" s="36" t="s">
        <v>833</v>
      </c>
      <c r="C199" s="98" t="s">
        <v>222</v>
      </c>
      <c r="D199" s="99"/>
      <c r="E199" s="10" t="s">
        <v>216</v>
      </c>
      <c r="F199" s="68">
        <f>IFERROR(INDEX([1]!Rates[[Column1]:[Column71]],
MATCH('[1]SOW Units'!$B199,[1]!Rates[Pay Item],0),
MATCH(TEXT(#REF!,"0"),[1]!Rates[[#Headers],[Column1]:[Column71]],0)),0)</f>
        <v>0</v>
      </c>
      <c r="G199" s="69">
        <f t="shared" si="12"/>
        <v>0</v>
      </c>
      <c r="H199" s="6">
        <f t="shared" si="13"/>
        <v>0</v>
      </c>
      <c r="I199" s="80"/>
      <c r="J199" s="80"/>
      <c r="K199" s="80"/>
      <c r="L199" s="80"/>
      <c r="M199" s="80"/>
      <c r="N199" s="80"/>
      <c r="O199" s="80"/>
      <c r="P199" s="80"/>
      <c r="Q199" s="80"/>
      <c r="R199" s="80"/>
      <c r="S199" s="54" t="b">
        <f t="shared" si="14"/>
        <v>0</v>
      </c>
      <c r="T199" s="66" t="str">
        <f t="shared" si="11"/>
        <v>9-8.b.</v>
      </c>
      <c r="U199" s="51" t="str">
        <f t="shared" si="11"/>
        <v>LDA Excavation and Loading With Driven Casing &gt; 300 cubic yards</v>
      </c>
    </row>
    <row r="200" spans="1:21" s="67" customFormat="1" hidden="1" x14ac:dyDescent="0.3">
      <c r="A200" s="62">
        <v>206</v>
      </c>
      <c r="B200" s="36" t="s">
        <v>146</v>
      </c>
      <c r="C200" s="98" t="s">
        <v>223</v>
      </c>
      <c r="D200" s="99"/>
      <c r="E200" s="10" t="s">
        <v>216</v>
      </c>
      <c r="F200" s="68">
        <f>IFERROR(INDEX([1]!Rates[[Column1]:[Column71]],
MATCH('[1]SOW Units'!$B200,[1]!Rates[Pay Item],0),
MATCH(TEXT(#REF!,"0"),[1]!Rates[[#Headers],[Column1]:[Column71]],0)),0)</f>
        <v>0</v>
      </c>
      <c r="G200" s="69">
        <f t="shared" si="12"/>
        <v>0</v>
      </c>
      <c r="H200" s="6">
        <f t="shared" si="13"/>
        <v>0</v>
      </c>
      <c r="I200" s="80"/>
      <c r="J200" s="80"/>
      <c r="K200" s="80"/>
      <c r="L200" s="80"/>
      <c r="M200" s="80"/>
      <c r="N200" s="80"/>
      <c r="O200" s="80"/>
      <c r="P200" s="80"/>
      <c r="Q200" s="80"/>
      <c r="R200" s="80"/>
      <c r="S200" s="54" t="b">
        <f t="shared" si="14"/>
        <v>0</v>
      </c>
      <c r="T200" s="66" t="str">
        <f t="shared" si="11"/>
        <v>9-9.</v>
      </c>
      <c r="U200" s="51" t="str">
        <f t="shared" si="11"/>
        <v>Flowable Fill Concrete and Installation</v>
      </c>
    </row>
    <row r="201" spans="1:21" s="67" customFormat="1" hidden="1" x14ac:dyDescent="0.3">
      <c r="A201" s="62">
        <v>207</v>
      </c>
      <c r="B201" s="36" t="s">
        <v>148</v>
      </c>
      <c r="C201" s="98" t="s">
        <v>224</v>
      </c>
      <c r="D201" s="99"/>
      <c r="E201" s="10" t="s">
        <v>216</v>
      </c>
      <c r="F201" s="68">
        <f>IFERROR(INDEX([1]!Rates[[Column1]:[Column71]],
MATCH('[1]SOW Units'!$B201,[1]!Rates[Pay Item],0),
MATCH(TEXT(#REF!,"0"),[1]!Rates[[#Headers],[Column1]:[Column71]],0)),0)</f>
        <v>0</v>
      </c>
      <c r="G201" s="69">
        <f t="shared" si="12"/>
        <v>0</v>
      </c>
      <c r="H201" s="6">
        <f t="shared" si="13"/>
        <v>0</v>
      </c>
      <c r="I201" s="80"/>
      <c r="J201" s="80"/>
      <c r="K201" s="80"/>
      <c r="L201" s="80"/>
      <c r="M201" s="80"/>
      <c r="N201" s="80"/>
      <c r="O201" s="80"/>
      <c r="P201" s="80"/>
      <c r="Q201" s="80"/>
      <c r="R201" s="80"/>
      <c r="S201" s="54" t="b">
        <f t="shared" ref="S201:S264" si="15">IF(H201&gt;0,TRUE,FALSE)</f>
        <v>0</v>
      </c>
      <c r="T201" s="66" t="str">
        <f t="shared" si="11"/>
        <v>9-10.</v>
      </c>
      <c r="U201" s="51" t="str">
        <f t="shared" si="11"/>
        <v>Clean Backfill Material, Compaction and Testing (includes transport) ≤ 300 cubic yards</v>
      </c>
    </row>
    <row r="202" spans="1:21" s="67" customFormat="1" hidden="1" x14ac:dyDescent="0.3">
      <c r="A202" s="62">
        <v>208</v>
      </c>
      <c r="B202" s="36" t="s">
        <v>149</v>
      </c>
      <c r="C202" s="98" t="s">
        <v>225</v>
      </c>
      <c r="D202" s="99"/>
      <c r="E202" s="10" t="s">
        <v>216</v>
      </c>
      <c r="F202" s="68">
        <f>IFERROR(INDEX([1]!Rates[[Column1]:[Column71]],
MATCH('[1]SOW Units'!$B202,[1]!Rates[Pay Item],0),
MATCH(TEXT(#REF!,"0"),[1]!Rates[[#Headers],[Column1]:[Column71]],0)),0)</f>
        <v>0</v>
      </c>
      <c r="G202" s="69">
        <f t="shared" si="12"/>
        <v>0</v>
      </c>
      <c r="H202" s="6">
        <f t="shared" si="13"/>
        <v>0</v>
      </c>
      <c r="I202" s="80"/>
      <c r="J202" s="80"/>
      <c r="K202" s="80"/>
      <c r="L202" s="80"/>
      <c r="M202" s="80"/>
      <c r="N202" s="80"/>
      <c r="O202" s="80"/>
      <c r="P202" s="80"/>
      <c r="Q202" s="80"/>
      <c r="R202" s="80"/>
      <c r="S202" s="54" t="b">
        <f t="shared" si="15"/>
        <v>0</v>
      </c>
      <c r="T202" s="66" t="str">
        <f t="shared" si="11"/>
        <v>9-11.</v>
      </c>
      <c r="U202" s="51" t="str">
        <f t="shared" si="11"/>
        <v>Clean Backfill Material, Compaction and Testing (includes transport) &gt; 300 cubic yards</v>
      </c>
    </row>
    <row r="203" spans="1:21" s="67" customFormat="1" hidden="1" x14ac:dyDescent="0.3">
      <c r="A203" s="62">
        <v>210</v>
      </c>
      <c r="B203" s="36" t="s">
        <v>834</v>
      </c>
      <c r="C203" s="98" t="s">
        <v>601</v>
      </c>
      <c r="D203" s="99"/>
      <c r="E203" s="10" t="s">
        <v>216</v>
      </c>
      <c r="F203" s="68">
        <f>IFERROR(INDEX([1]!Rates[[Column1]:[Column71]],
MATCH('[1]SOW Units'!$B203,[1]!Rates[Pay Item],0),
MATCH(TEXT(#REF!,"0"),[1]!Rates[[#Headers],[Column1]:[Column71]],0)),0)</f>
        <v>0</v>
      </c>
      <c r="G203" s="69">
        <f t="shared" si="12"/>
        <v>0</v>
      </c>
      <c r="H203" s="6">
        <f t="shared" si="13"/>
        <v>0</v>
      </c>
      <c r="I203" s="80"/>
      <c r="J203" s="80"/>
      <c r="K203" s="80"/>
      <c r="L203" s="80"/>
      <c r="M203" s="80"/>
      <c r="N203" s="80"/>
      <c r="O203" s="80"/>
      <c r="P203" s="80"/>
      <c r="Q203" s="80"/>
      <c r="R203" s="80"/>
      <c r="S203" s="54" t="b">
        <f t="shared" si="15"/>
        <v>0</v>
      </c>
      <c r="T203" s="66" t="str">
        <f t="shared" si="11"/>
        <v>9-12.a.</v>
      </c>
      <c r="U203" s="51" t="str">
        <f t="shared" si="11"/>
        <v>Clean Overburden Used As Backfill, Compaction and Testing ≤ 300 cubic yards</v>
      </c>
    </row>
    <row r="204" spans="1:21" s="67" customFormat="1" hidden="1" x14ac:dyDescent="0.3">
      <c r="A204" s="62">
        <v>211</v>
      </c>
      <c r="B204" s="36" t="s">
        <v>835</v>
      </c>
      <c r="C204" s="98" t="s">
        <v>602</v>
      </c>
      <c r="D204" s="99"/>
      <c r="E204" s="10" t="s">
        <v>216</v>
      </c>
      <c r="F204" s="68">
        <f>IFERROR(INDEX([1]!Rates[[Column1]:[Column71]],
MATCH('[1]SOW Units'!$B204,[1]!Rates[Pay Item],0),
MATCH(TEXT(#REF!,"0"),[1]!Rates[[#Headers],[Column1]:[Column71]],0)),0)</f>
        <v>0</v>
      </c>
      <c r="G204" s="69">
        <f t="shared" si="12"/>
        <v>0</v>
      </c>
      <c r="H204" s="6">
        <f t="shared" si="13"/>
        <v>0</v>
      </c>
      <c r="I204" s="80"/>
      <c r="J204" s="80"/>
      <c r="K204" s="80"/>
      <c r="L204" s="80"/>
      <c r="M204" s="80"/>
      <c r="N204" s="80"/>
      <c r="O204" s="80"/>
      <c r="P204" s="80"/>
      <c r="Q204" s="80"/>
      <c r="R204" s="80"/>
      <c r="S204" s="54" t="b">
        <f t="shared" si="15"/>
        <v>0</v>
      </c>
      <c r="T204" s="66" t="str">
        <f t="shared" si="11"/>
        <v>9-12.b.</v>
      </c>
      <c r="U204" s="51" t="str">
        <f t="shared" si="11"/>
        <v>Clean Overburden Used As Backfill, Compaction and Testing &gt; 300 cubic yards</v>
      </c>
    </row>
    <row r="205" spans="1:21" s="67" customFormat="1" hidden="1" x14ac:dyDescent="0.3">
      <c r="A205" s="62">
        <v>212</v>
      </c>
      <c r="B205" s="36" t="s">
        <v>152</v>
      </c>
      <c r="C205" s="98" t="s">
        <v>226</v>
      </c>
      <c r="D205" s="99"/>
      <c r="E205" s="10" t="s">
        <v>227</v>
      </c>
      <c r="F205" s="68">
        <f>IFERROR(INDEX([1]!Rates[[Column1]:[Column71]],
MATCH('[1]SOW Units'!$B205,[1]!Rates[Pay Item],0),
MATCH(TEXT(#REF!,"0"),[1]!Rates[[#Headers],[Column1]:[Column71]],0)),0)</f>
        <v>0</v>
      </c>
      <c r="G205" s="69">
        <f t="shared" si="12"/>
        <v>0</v>
      </c>
      <c r="H205" s="6">
        <f t="shared" si="13"/>
        <v>0</v>
      </c>
      <c r="I205" s="80"/>
      <c r="J205" s="80"/>
      <c r="K205" s="80"/>
      <c r="L205" s="80"/>
      <c r="M205" s="80"/>
      <c r="N205" s="80"/>
      <c r="O205" s="80"/>
      <c r="P205" s="80"/>
      <c r="Q205" s="80"/>
      <c r="R205" s="80"/>
      <c r="S205" s="54" t="b">
        <f t="shared" si="15"/>
        <v>0</v>
      </c>
      <c r="T205" s="66" t="str">
        <f t="shared" si="11"/>
        <v>9-13.</v>
      </c>
      <c r="U205" s="51" t="str">
        <f t="shared" si="11"/>
        <v>Pea Gravel</v>
      </c>
    </row>
    <row r="206" spans="1:21" s="67" customFormat="1" hidden="1" x14ac:dyDescent="0.3">
      <c r="A206" s="62">
        <v>213</v>
      </c>
      <c r="B206" s="36" t="s">
        <v>154</v>
      </c>
      <c r="C206" s="98" t="s">
        <v>228</v>
      </c>
      <c r="D206" s="99"/>
      <c r="E206" s="10" t="s">
        <v>227</v>
      </c>
      <c r="F206" s="68">
        <f>IFERROR(INDEX([1]!Rates[[Column1]:[Column71]],
MATCH('[1]SOW Units'!$B206,[1]!Rates[Pay Item],0),
MATCH(TEXT(#REF!,"0"),[1]!Rates[[#Headers],[Column1]:[Column71]],0)),0)</f>
        <v>0</v>
      </c>
      <c r="G206" s="69">
        <f t="shared" si="12"/>
        <v>0</v>
      </c>
      <c r="H206" s="6">
        <f t="shared" si="13"/>
        <v>0</v>
      </c>
      <c r="I206" s="80"/>
      <c r="J206" s="80"/>
      <c r="K206" s="80"/>
      <c r="L206" s="80"/>
      <c r="M206" s="80"/>
      <c r="N206" s="80"/>
      <c r="O206" s="80"/>
      <c r="P206" s="80"/>
      <c r="Q206" s="80"/>
      <c r="R206" s="80"/>
      <c r="S206" s="54" t="b">
        <f t="shared" si="15"/>
        <v>0</v>
      </c>
      <c r="T206" s="66" t="str">
        <f t="shared" si="11"/>
        <v>9-14.</v>
      </c>
      <c r="U206" s="51" t="str">
        <f t="shared" si="11"/>
        <v>#57 Stone</v>
      </c>
    </row>
    <row r="207" spans="1:21" s="67" customFormat="1" hidden="1" x14ac:dyDescent="0.3">
      <c r="A207" s="62">
        <v>215</v>
      </c>
      <c r="B207" s="36" t="s">
        <v>156</v>
      </c>
      <c r="C207" s="98" t="s">
        <v>229</v>
      </c>
      <c r="D207" s="99"/>
      <c r="E207" s="10" t="s">
        <v>28</v>
      </c>
      <c r="F207" s="68">
        <f>IFERROR(INDEX([1]!Rates[[Column1]:[Column71]],
MATCH('[1]SOW Units'!$B207,[1]!Rates[Pay Item],0),
MATCH(TEXT(#REF!,"0"),[1]!Rates[[#Headers],[Column1]:[Column71]],0)),0)</f>
        <v>0</v>
      </c>
      <c r="G207" s="69">
        <f t="shared" si="12"/>
        <v>0</v>
      </c>
      <c r="H207" s="6">
        <f t="shared" si="13"/>
        <v>0</v>
      </c>
      <c r="I207" s="80"/>
      <c r="J207" s="80"/>
      <c r="K207" s="80"/>
      <c r="L207" s="80"/>
      <c r="M207" s="80"/>
      <c r="N207" s="80"/>
      <c r="O207" s="80"/>
      <c r="P207" s="80"/>
      <c r="Q207" s="80"/>
      <c r="R207" s="80"/>
      <c r="S207" s="54" t="b">
        <f t="shared" si="15"/>
        <v>0</v>
      </c>
      <c r="T207" s="66" t="str">
        <f t="shared" ref="T207:U222" si="16">B207</f>
        <v>9-15.</v>
      </c>
      <c r="U207" s="51" t="str">
        <f t="shared" si="16"/>
        <v>Dewatering System, up to 12 well points (includes installation)</v>
      </c>
    </row>
    <row r="208" spans="1:21" s="67" customFormat="1" hidden="1" x14ac:dyDescent="0.3">
      <c r="A208" s="62">
        <v>216</v>
      </c>
      <c r="B208" s="36" t="s">
        <v>158</v>
      </c>
      <c r="C208" s="98" t="s">
        <v>230</v>
      </c>
      <c r="D208" s="99"/>
      <c r="E208" s="10" t="s">
        <v>28</v>
      </c>
      <c r="F208" s="68">
        <f>IFERROR(INDEX([1]!Rates[[Column1]:[Column71]],
MATCH('[1]SOW Units'!$B208,[1]!Rates[Pay Item],0),
MATCH(TEXT(#REF!,"0"),[1]!Rates[[#Headers],[Column1]:[Column71]],0)),0)</f>
        <v>0</v>
      </c>
      <c r="G208" s="69">
        <f t="shared" si="12"/>
        <v>0</v>
      </c>
      <c r="H208" s="6">
        <f t="shared" si="13"/>
        <v>0</v>
      </c>
      <c r="I208" s="80"/>
      <c r="J208" s="80"/>
      <c r="K208" s="80"/>
      <c r="L208" s="80"/>
      <c r="M208" s="80"/>
      <c r="N208" s="80"/>
      <c r="O208" s="80"/>
      <c r="P208" s="80"/>
      <c r="Q208" s="80"/>
      <c r="R208" s="80"/>
      <c r="S208" s="54" t="b">
        <f t="shared" si="15"/>
        <v>0</v>
      </c>
      <c r="T208" s="66" t="str">
        <f t="shared" si="16"/>
        <v>9-16.</v>
      </c>
      <c r="U208" s="51" t="str">
        <f t="shared" si="16"/>
        <v>Additional Dewatering System Well Points (2) (includes installation)</v>
      </c>
    </row>
    <row r="209" spans="1:21" s="67" customFormat="1" hidden="1" x14ac:dyDescent="0.3">
      <c r="A209" s="62">
        <v>217</v>
      </c>
      <c r="B209" s="36" t="s">
        <v>159</v>
      </c>
      <c r="C209" s="98" t="s">
        <v>229</v>
      </c>
      <c r="D209" s="99"/>
      <c r="E209" s="10" t="s">
        <v>231</v>
      </c>
      <c r="F209" s="68">
        <f>IFERROR(INDEX([1]!Rates[[Column1]:[Column71]],
MATCH('[1]SOW Units'!$B209,[1]!Rates[Pay Item],0),
MATCH(TEXT(#REF!,"0"),[1]!Rates[[#Headers],[Column1]:[Column71]],0)),0)</f>
        <v>0</v>
      </c>
      <c r="G209" s="69">
        <f t="shared" si="12"/>
        <v>0</v>
      </c>
      <c r="H209" s="6">
        <f t="shared" si="13"/>
        <v>0</v>
      </c>
      <c r="I209" s="80"/>
      <c r="J209" s="80"/>
      <c r="K209" s="80"/>
      <c r="L209" s="80"/>
      <c r="M209" s="80"/>
      <c r="N209" s="80"/>
      <c r="O209" s="80"/>
      <c r="P209" s="80"/>
      <c r="Q209" s="80"/>
      <c r="R209" s="80"/>
      <c r="S209" s="54" t="b">
        <f t="shared" si="15"/>
        <v>0</v>
      </c>
      <c r="T209" s="66" t="str">
        <f t="shared" si="16"/>
        <v>9-17.</v>
      </c>
      <c r="U209" s="51" t="str">
        <f t="shared" si="16"/>
        <v>Dewatering System, up to 12 well points (includes installation)</v>
      </c>
    </row>
    <row r="210" spans="1:21" s="67" customFormat="1" hidden="1" x14ac:dyDescent="0.3">
      <c r="A210" s="62">
        <v>218</v>
      </c>
      <c r="B210" s="36" t="s">
        <v>161</v>
      </c>
      <c r="C210" s="98" t="s">
        <v>230</v>
      </c>
      <c r="D210" s="99"/>
      <c r="E210" s="10" t="s">
        <v>231</v>
      </c>
      <c r="F210" s="68">
        <f>IFERROR(INDEX([1]!Rates[[Column1]:[Column71]],
MATCH('[1]SOW Units'!$B210,[1]!Rates[Pay Item],0),
MATCH(TEXT(#REF!,"0"),[1]!Rates[[#Headers],[Column1]:[Column71]],0)),0)</f>
        <v>0</v>
      </c>
      <c r="G210" s="69">
        <f t="shared" si="12"/>
        <v>0</v>
      </c>
      <c r="H210" s="6">
        <f t="shared" si="13"/>
        <v>0</v>
      </c>
      <c r="I210" s="80"/>
      <c r="J210" s="80"/>
      <c r="K210" s="80"/>
      <c r="L210" s="80"/>
      <c r="M210" s="80"/>
      <c r="N210" s="80"/>
      <c r="O210" s="80"/>
      <c r="P210" s="80"/>
      <c r="Q210" s="80"/>
      <c r="R210" s="80"/>
      <c r="S210" s="54" t="b">
        <f t="shared" si="15"/>
        <v>0</v>
      </c>
      <c r="T210" s="66" t="str">
        <f t="shared" si="16"/>
        <v>9-18.</v>
      </c>
      <c r="U210" s="51" t="str">
        <f t="shared" si="16"/>
        <v>Additional Dewatering System Well Points (2) (includes installation)</v>
      </c>
    </row>
    <row r="211" spans="1:21" s="67" customFormat="1" hidden="1" x14ac:dyDescent="0.3">
      <c r="A211" s="62">
        <v>220</v>
      </c>
      <c r="B211" s="36" t="s">
        <v>162</v>
      </c>
      <c r="C211" s="98" t="s">
        <v>229</v>
      </c>
      <c r="D211" s="99"/>
      <c r="E211" s="10" t="s">
        <v>232</v>
      </c>
      <c r="F211" s="68">
        <f>IFERROR(INDEX([1]!Rates[[Column1]:[Column71]],
MATCH('[1]SOW Units'!$B211,[1]!Rates[Pay Item],0),
MATCH(TEXT(#REF!,"0"),[1]!Rates[[#Headers],[Column1]:[Column71]],0)),0)</f>
        <v>0</v>
      </c>
      <c r="G211" s="69">
        <f t="shared" si="12"/>
        <v>0</v>
      </c>
      <c r="H211" s="6">
        <f t="shared" si="13"/>
        <v>0</v>
      </c>
      <c r="I211" s="80"/>
      <c r="J211" s="80"/>
      <c r="K211" s="80"/>
      <c r="L211" s="80"/>
      <c r="M211" s="80"/>
      <c r="N211" s="80"/>
      <c r="O211" s="80"/>
      <c r="P211" s="80"/>
      <c r="Q211" s="80"/>
      <c r="R211" s="80"/>
      <c r="S211" s="54" t="b">
        <f t="shared" si="15"/>
        <v>0</v>
      </c>
      <c r="T211" s="66" t="str">
        <f t="shared" si="16"/>
        <v>9-19.</v>
      </c>
      <c r="U211" s="51" t="str">
        <f t="shared" si="16"/>
        <v>Dewatering System, up to 12 well points (includes installation)</v>
      </c>
    </row>
    <row r="212" spans="1:21" s="67" customFormat="1" hidden="1" x14ac:dyDescent="0.3">
      <c r="A212" s="62">
        <v>221</v>
      </c>
      <c r="B212" s="36" t="s">
        <v>164</v>
      </c>
      <c r="C212" s="98" t="s">
        <v>230</v>
      </c>
      <c r="D212" s="99"/>
      <c r="E212" s="10" t="s">
        <v>232</v>
      </c>
      <c r="F212" s="68">
        <f>IFERROR(INDEX([1]!Rates[[Column1]:[Column71]],
MATCH('[1]SOW Units'!$B212,[1]!Rates[Pay Item],0),
MATCH(TEXT(#REF!,"0"),[1]!Rates[[#Headers],[Column1]:[Column71]],0)),0)</f>
        <v>0</v>
      </c>
      <c r="G212" s="69">
        <f t="shared" si="12"/>
        <v>0</v>
      </c>
      <c r="H212" s="6">
        <f t="shared" si="13"/>
        <v>0</v>
      </c>
      <c r="I212" s="80"/>
      <c r="J212" s="80"/>
      <c r="K212" s="80"/>
      <c r="L212" s="80"/>
      <c r="M212" s="80"/>
      <c r="N212" s="80"/>
      <c r="O212" s="80"/>
      <c r="P212" s="80"/>
      <c r="Q212" s="80"/>
      <c r="R212" s="80"/>
      <c r="S212" s="54" t="b">
        <f t="shared" si="15"/>
        <v>0</v>
      </c>
      <c r="T212" s="66" t="str">
        <f t="shared" si="16"/>
        <v>9-20.</v>
      </c>
      <c r="U212" s="51" t="str">
        <f t="shared" si="16"/>
        <v>Additional Dewatering System Well Points (2) (includes installation)</v>
      </c>
    </row>
    <row r="213" spans="1:21" s="67" customFormat="1" hidden="1" x14ac:dyDescent="0.3">
      <c r="A213" s="62">
        <v>222</v>
      </c>
      <c r="B213" s="75" t="s">
        <v>206</v>
      </c>
      <c r="C213" s="96" t="s">
        <v>234</v>
      </c>
      <c r="D213" s="97"/>
      <c r="E213" s="76"/>
      <c r="F213" s="77"/>
      <c r="G213" s="78"/>
      <c r="H213" s="8"/>
      <c r="I213" s="79"/>
      <c r="J213" s="79"/>
      <c r="K213" s="79"/>
      <c r="L213" s="79"/>
      <c r="M213" s="79"/>
      <c r="N213" s="79"/>
      <c r="O213" s="79"/>
      <c r="P213" s="79"/>
      <c r="Q213" s="79"/>
      <c r="R213" s="79"/>
      <c r="S213" s="54" t="b">
        <f t="shared" si="15"/>
        <v>0</v>
      </c>
      <c r="T213" s="66"/>
      <c r="U213" s="51" t="str">
        <f t="shared" si="16"/>
        <v>PETROLEUM STORAGE TANK REMOVAL AND DISPOSAL</v>
      </c>
    </row>
    <row r="214" spans="1:21" s="67" customFormat="1" hidden="1" x14ac:dyDescent="0.3">
      <c r="A214" s="62">
        <v>223</v>
      </c>
      <c r="B214" s="36" t="s">
        <v>208</v>
      </c>
      <c r="C214" s="98" t="s">
        <v>236</v>
      </c>
      <c r="D214" s="99"/>
      <c r="E214" s="10" t="s">
        <v>237</v>
      </c>
      <c r="F214" s="68">
        <f>IFERROR(INDEX([1]!Rates[[Column1]:[Column71]],
MATCH('[1]SOW Units'!$B214,[1]!Rates[Pay Item],0),
MATCH(TEXT(#REF!,"0"),[1]!Rates[[#Headers],[Column1]:[Column71]],0)),0)</f>
        <v>0</v>
      </c>
      <c r="G214" s="69">
        <f t="shared" ref="G214:G290" si="17">F214</f>
        <v>0</v>
      </c>
      <c r="H214" s="6">
        <f t="shared" ref="H214:H277" si="18">SUM(I214:R214)</f>
        <v>0</v>
      </c>
      <c r="I214" s="80"/>
      <c r="J214" s="80"/>
      <c r="K214" s="80"/>
      <c r="L214" s="80"/>
      <c r="M214" s="80"/>
      <c r="N214" s="80"/>
      <c r="O214" s="80"/>
      <c r="P214" s="80"/>
      <c r="Q214" s="80"/>
      <c r="R214" s="80"/>
      <c r="S214" s="54" t="b">
        <f t="shared" si="15"/>
        <v>0</v>
      </c>
      <c r="T214" s="66" t="str">
        <f t="shared" ref="T214:U287" si="19">B214</f>
        <v>10-1.</v>
      </c>
      <c r="U214" s="51" t="str">
        <f t="shared" si="16"/>
        <v>Remove and Dispose Petroleum Storage Tank - ≤ 1,000 gal. capacity</v>
      </c>
    </row>
    <row r="215" spans="1:21" s="67" customFormat="1" hidden="1" x14ac:dyDescent="0.3">
      <c r="A215" s="62">
        <v>228</v>
      </c>
      <c r="B215" s="36" t="s">
        <v>210</v>
      </c>
      <c r="C215" s="98" t="s">
        <v>239</v>
      </c>
      <c r="D215" s="99"/>
      <c r="E215" s="10" t="s">
        <v>237</v>
      </c>
      <c r="F215" s="68">
        <f>IFERROR(INDEX([1]!Rates[[Column1]:[Column71]],
MATCH('[1]SOW Units'!$B215,[1]!Rates[Pay Item],0),
MATCH(TEXT(#REF!,"0"),[1]!Rates[[#Headers],[Column1]:[Column71]],0)),0)</f>
        <v>0</v>
      </c>
      <c r="G215" s="69">
        <f t="shared" si="17"/>
        <v>0</v>
      </c>
      <c r="H215" s="6">
        <f t="shared" si="18"/>
        <v>0</v>
      </c>
      <c r="I215" s="80"/>
      <c r="J215" s="80"/>
      <c r="K215" s="80"/>
      <c r="L215" s="80"/>
      <c r="M215" s="80"/>
      <c r="N215" s="80"/>
      <c r="O215" s="80"/>
      <c r="P215" s="80"/>
      <c r="Q215" s="80"/>
      <c r="R215" s="80"/>
      <c r="S215" s="54" t="b">
        <f t="shared" si="15"/>
        <v>0</v>
      </c>
      <c r="T215" s="66" t="str">
        <f t="shared" si="19"/>
        <v>10-2.</v>
      </c>
      <c r="U215" s="51" t="str">
        <f t="shared" si="16"/>
        <v>Remove and Dispose Petroleum Storage Tank - &gt; 1,000 to 5,000 gal. capacity</v>
      </c>
    </row>
    <row r="216" spans="1:21" s="67" customFormat="1" hidden="1" x14ac:dyDescent="0.3">
      <c r="A216" s="62">
        <v>229</v>
      </c>
      <c r="B216" s="36" t="s">
        <v>212</v>
      </c>
      <c r="C216" s="98" t="s">
        <v>240</v>
      </c>
      <c r="D216" s="99"/>
      <c r="E216" s="10" t="s">
        <v>237</v>
      </c>
      <c r="F216" s="68">
        <f>IFERROR(INDEX([1]!Rates[[Column1]:[Column71]],
MATCH('[1]SOW Units'!$B216,[1]!Rates[Pay Item],0),
MATCH(TEXT(#REF!,"0"),[1]!Rates[[#Headers],[Column1]:[Column71]],0)),0)</f>
        <v>0</v>
      </c>
      <c r="G216" s="69">
        <f t="shared" si="17"/>
        <v>0</v>
      </c>
      <c r="H216" s="6">
        <f t="shared" si="18"/>
        <v>0</v>
      </c>
      <c r="I216" s="80"/>
      <c r="J216" s="80"/>
      <c r="K216" s="80"/>
      <c r="L216" s="80"/>
      <c r="M216" s="80"/>
      <c r="N216" s="80"/>
      <c r="O216" s="80"/>
      <c r="P216" s="80"/>
      <c r="Q216" s="80"/>
      <c r="R216" s="80"/>
      <c r="S216" s="54" t="b">
        <f t="shared" si="15"/>
        <v>0</v>
      </c>
      <c r="T216" s="66" t="str">
        <f t="shared" si="19"/>
        <v>10-3.</v>
      </c>
      <c r="U216" s="51" t="str">
        <f t="shared" si="16"/>
        <v>Remove and Dispose Petroleum Storage Tank - &gt; 5,000 to 10,000 gal. capacity</v>
      </c>
    </row>
    <row r="217" spans="1:21" s="67" customFormat="1" hidden="1" x14ac:dyDescent="0.3">
      <c r="A217" s="62">
        <v>230</v>
      </c>
      <c r="B217" s="36" t="s">
        <v>214</v>
      </c>
      <c r="C217" s="98" t="s">
        <v>242</v>
      </c>
      <c r="D217" s="99"/>
      <c r="E217" s="10" t="s">
        <v>237</v>
      </c>
      <c r="F217" s="68">
        <f>IFERROR(INDEX([1]!Rates[[Column1]:[Column71]],
MATCH('[1]SOW Units'!$B217,[1]!Rates[Pay Item],0),
MATCH(TEXT(#REF!,"0"),[1]!Rates[[#Headers],[Column1]:[Column71]],0)),0)</f>
        <v>0</v>
      </c>
      <c r="G217" s="69">
        <f t="shared" si="17"/>
        <v>0</v>
      </c>
      <c r="H217" s="6">
        <f t="shared" si="18"/>
        <v>0</v>
      </c>
      <c r="I217" s="80"/>
      <c r="J217" s="80"/>
      <c r="K217" s="80"/>
      <c r="L217" s="80"/>
      <c r="M217" s="80"/>
      <c r="N217" s="80"/>
      <c r="O217" s="80"/>
      <c r="P217" s="80"/>
      <c r="Q217" s="80"/>
      <c r="R217" s="80"/>
      <c r="S217" s="54" t="b">
        <f t="shared" si="15"/>
        <v>0</v>
      </c>
      <c r="T217" s="66" t="str">
        <f t="shared" si="19"/>
        <v>10-4.</v>
      </c>
      <c r="U217" s="51" t="str">
        <f t="shared" si="16"/>
        <v>Remove and Dispose Petroleum Storage Tank - &gt; 10,000 gal. capacity</v>
      </c>
    </row>
    <row r="218" spans="1:21" s="67" customFormat="1" hidden="1" x14ac:dyDescent="0.3">
      <c r="A218" s="62">
        <v>231</v>
      </c>
      <c r="B218" s="75" t="s">
        <v>233</v>
      </c>
      <c r="C218" s="96" t="s">
        <v>244</v>
      </c>
      <c r="D218" s="97"/>
      <c r="E218" s="76"/>
      <c r="F218" s="77"/>
      <c r="G218" s="78"/>
      <c r="H218" s="8"/>
      <c r="I218" s="79"/>
      <c r="J218" s="79"/>
      <c r="K218" s="79"/>
      <c r="L218" s="79"/>
      <c r="M218" s="79"/>
      <c r="N218" s="79"/>
      <c r="O218" s="79"/>
      <c r="P218" s="79"/>
      <c r="Q218" s="79"/>
      <c r="R218" s="79"/>
      <c r="S218" s="54" t="b">
        <f t="shared" si="15"/>
        <v>0</v>
      </c>
      <c r="T218" s="66"/>
      <c r="U218" s="51" t="str">
        <f t="shared" si="16"/>
        <v xml:space="preserve">DEBRIS, WASTE AND PRODUCT REMOVAL AND DISPOSAL </v>
      </c>
    </row>
    <row r="219" spans="1:21" s="67" customFormat="1" hidden="1" x14ac:dyDescent="0.3">
      <c r="A219" s="62">
        <v>232</v>
      </c>
      <c r="B219" s="36" t="s">
        <v>235</v>
      </c>
      <c r="C219" s="98" t="s">
        <v>246</v>
      </c>
      <c r="D219" s="99"/>
      <c r="E219" s="10" t="s">
        <v>247</v>
      </c>
      <c r="F219" s="68">
        <f>IFERROR(INDEX([1]!Rates[[Column1]:[Column71]],
MATCH('[1]SOW Units'!$B219,[1]!Rates[Pay Item],0),
MATCH(TEXT(#REF!,"0"),[1]!Rates[[#Headers],[Column1]:[Column71]],0)),0)</f>
        <v>0</v>
      </c>
      <c r="G219" s="69">
        <f t="shared" si="17"/>
        <v>0</v>
      </c>
      <c r="H219" s="6">
        <f t="shared" si="18"/>
        <v>0</v>
      </c>
      <c r="I219" s="80"/>
      <c r="J219" s="80"/>
      <c r="K219" s="80"/>
      <c r="L219" s="80"/>
      <c r="M219" s="80"/>
      <c r="N219" s="80"/>
      <c r="O219" s="80"/>
      <c r="P219" s="80"/>
      <c r="Q219" s="80"/>
      <c r="R219" s="80"/>
      <c r="S219" s="54" t="b">
        <f t="shared" si="15"/>
        <v>0</v>
      </c>
      <c r="T219" s="66" t="str">
        <f t="shared" si="19"/>
        <v>11-1.</v>
      </c>
      <c r="U219" s="51" t="str">
        <f t="shared" si="16"/>
        <v>Removal and Loading of Asphalt and/or Concrete - up to 4 inch thickness</v>
      </c>
    </row>
    <row r="220" spans="1:21" s="67" customFormat="1" hidden="1" x14ac:dyDescent="0.3">
      <c r="A220" s="62">
        <v>233</v>
      </c>
      <c r="B220" s="36" t="s">
        <v>238</v>
      </c>
      <c r="C220" s="98" t="s">
        <v>249</v>
      </c>
      <c r="D220" s="99"/>
      <c r="E220" s="10" t="s">
        <v>247</v>
      </c>
      <c r="F220" s="68">
        <f>IFERROR(INDEX([1]!Rates[[Column1]:[Column71]],
MATCH('[1]SOW Units'!$B220,[1]!Rates[Pay Item],0),
MATCH(TEXT(#REF!,"0"),[1]!Rates[[#Headers],[Column1]:[Column71]],0)),0)</f>
        <v>0</v>
      </c>
      <c r="G220" s="69">
        <f t="shared" si="17"/>
        <v>0</v>
      </c>
      <c r="H220" s="6">
        <f t="shared" si="18"/>
        <v>0</v>
      </c>
      <c r="I220" s="80"/>
      <c r="J220" s="80"/>
      <c r="K220" s="80"/>
      <c r="L220" s="80"/>
      <c r="M220" s="80"/>
      <c r="N220" s="80"/>
      <c r="O220" s="80"/>
      <c r="P220" s="80"/>
      <c r="Q220" s="80"/>
      <c r="R220" s="80"/>
      <c r="S220" s="54" t="b">
        <f t="shared" si="15"/>
        <v>0</v>
      </c>
      <c r="T220" s="66" t="str">
        <f t="shared" si="19"/>
        <v>11-2.</v>
      </c>
      <c r="U220" s="51" t="str">
        <f t="shared" si="16"/>
        <v xml:space="preserve">Additional Removal/Loading Cost for Concrete - &gt; 4 inch thickness </v>
      </c>
    </row>
    <row r="221" spans="1:21" s="67" customFormat="1" hidden="1" x14ac:dyDescent="0.3">
      <c r="A221" s="62">
        <v>234</v>
      </c>
      <c r="B221" s="36" t="s">
        <v>836</v>
      </c>
      <c r="C221" s="98" t="s">
        <v>251</v>
      </c>
      <c r="D221" s="99"/>
      <c r="E221" s="10" t="s">
        <v>227</v>
      </c>
      <c r="F221" s="68">
        <f>IFERROR(INDEX([1]!Rates[[Column1]:[Column71]],
MATCH('[1]SOW Units'!$B221,[1]!Rates[Pay Item],0),
MATCH(TEXT(#REF!,"0"),[1]!Rates[[#Headers],[Column1]:[Column71]],0)),0)</f>
        <v>0</v>
      </c>
      <c r="G221" s="69">
        <f t="shared" si="17"/>
        <v>0</v>
      </c>
      <c r="H221" s="6">
        <f t="shared" si="18"/>
        <v>0</v>
      </c>
      <c r="I221" s="80"/>
      <c r="J221" s="80"/>
      <c r="K221" s="80"/>
      <c r="L221" s="80"/>
      <c r="M221" s="80"/>
      <c r="N221" s="80"/>
      <c r="O221" s="80"/>
      <c r="P221" s="80"/>
      <c r="Q221" s="80"/>
      <c r="R221" s="80"/>
      <c r="S221" s="54" t="b">
        <f t="shared" si="15"/>
        <v>0</v>
      </c>
      <c r="T221" s="66" t="str">
        <f t="shared" si="19"/>
        <v>11-3.</v>
      </c>
      <c r="U221" s="51" t="str">
        <f t="shared" si="16"/>
        <v xml:space="preserve">Loading, Transport and Disposal/Recycle Clean Overburden </v>
      </c>
    </row>
    <row r="222" spans="1:21" s="67" customFormat="1" hidden="1" x14ac:dyDescent="0.3">
      <c r="A222" s="62">
        <v>235</v>
      </c>
      <c r="B222" s="36" t="s">
        <v>241</v>
      </c>
      <c r="C222" s="98" t="s">
        <v>253</v>
      </c>
      <c r="D222" s="99"/>
      <c r="E222" s="10" t="s">
        <v>227</v>
      </c>
      <c r="F222" s="68">
        <f>IFERROR(INDEX([1]!Rates[[Column1]:[Column71]],
MATCH('[1]SOW Units'!$B222,[1]!Rates[Pay Item],0),
MATCH(TEXT(#REF!,"0"),[1]!Rates[[#Headers],[Column1]:[Column71]],0)),0)</f>
        <v>0</v>
      </c>
      <c r="G222" s="69">
        <f t="shared" si="17"/>
        <v>0</v>
      </c>
      <c r="H222" s="6">
        <f t="shared" si="18"/>
        <v>0</v>
      </c>
      <c r="I222" s="80"/>
      <c r="J222" s="80"/>
      <c r="K222" s="80"/>
      <c r="L222" s="80"/>
      <c r="M222" s="80"/>
      <c r="N222" s="80"/>
      <c r="O222" s="80"/>
      <c r="P222" s="80"/>
      <c r="Q222" s="80"/>
      <c r="R222" s="80"/>
      <c r="S222" s="54" t="b">
        <f t="shared" si="15"/>
        <v>0</v>
      </c>
      <c r="T222" s="66" t="str">
        <f t="shared" si="19"/>
        <v>11-4.</v>
      </c>
      <c r="U222" s="51" t="str">
        <f t="shared" si="16"/>
        <v xml:space="preserve">Transport and Disposal of Clean Concrete </v>
      </c>
    </row>
    <row r="223" spans="1:21" s="67" customFormat="1" hidden="1" x14ac:dyDescent="0.3">
      <c r="A223" s="62">
        <v>236</v>
      </c>
      <c r="B223" s="36" t="s">
        <v>837</v>
      </c>
      <c r="C223" s="98" t="s">
        <v>255</v>
      </c>
      <c r="D223" s="99"/>
      <c r="E223" s="10" t="s">
        <v>227</v>
      </c>
      <c r="F223" s="68">
        <f>IFERROR(INDEX([1]!Rates[[Column1]:[Column71]],
MATCH('[1]SOW Units'!$B223,[1]!Rates[Pay Item],0),
MATCH(TEXT(#REF!,"0"),[1]!Rates[[#Headers],[Column1]:[Column71]],0)),0)</f>
        <v>0</v>
      </c>
      <c r="G223" s="69">
        <f t="shared" si="17"/>
        <v>0</v>
      </c>
      <c r="H223" s="6">
        <f t="shared" si="18"/>
        <v>0</v>
      </c>
      <c r="I223" s="80"/>
      <c r="J223" s="80"/>
      <c r="K223" s="80"/>
      <c r="L223" s="80"/>
      <c r="M223" s="80"/>
      <c r="N223" s="80"/>
      <c r="O223" s="80"/>
      <c r="P223" s="80"/>
      <c r="Q223" s="80"/>
      <c r="R223" s="80"/>
      <c r="S223" s="54" t="b">
        <f t="shared" si="15"/>
        <v>0</v>
      </c>
      <c r="T223" s="66" t="str">
        <f t="shared" si="19"/>
        <v>11-5.</v>
      </c>
      <c r="U223" s="51" t="str">
        <f t="shared" si="19"/>
        <v xml:space="preserve">Transport and Disposal of Mixed Debris  </v>
      </c>
    </row>
    <row r="224" spans="1:21" s="67" customFormat="1" hidden="1" x14ac:dyDescent="0.3">
      <c r="A224" s="62">
        <v>237</v>
      </c>
      <c r="B224" s="36" t="s">
        <v>838</v>
      </c>
      <c r="C224" s="98" t="s">
        <v>257</v>
      </c>
      <c r="D224" s="99"/>
      <c r="E224" s="10" t="s">
        <v>258</v>
      </c>
      <c r="F224" s="68">
        <f>IFERROR(INDEX([1]!Rates[[Column1]:[Column71]],
MATCH('[1]SOW Units'!$B224,[1]!Rates[Pay Item],0),
MATCH(TEXT(#REF!,"0"),[1]!Rates[[#Headers],[Column1]:[Column71]],0)),0)</f>
        <v>0</v>
      </c>
      <c r="G224" s="69">
        <f t="shared" si="17"/>
        <v>0</v>
      </c>
      <c r="H224" s="6">
        <f t="shared" si="18"/>
        <v>0</v>
      </c>
      <c r="I224" s="80"/>
      <c r="J224" s="80"/>
      <c r="K224" s="80"/>
      <c r="L224" s="80"/>
      <c r="M224" s="80"/>
      <c r="N224" s="80"/>
      <c r="O224" s="80"/>
      <c r="P224" s="80"/>
      <c r="Q224" s="80"/>
      <c r="R224" s="80"/>
      <c r="S224" s="54" t="b">
        <f t="shared" si="15"/>
        <v>0</v>
      </c>
      <c r="T224" s="66" t="str">
        <f t="shared" si="19"/>
        <v>11-6.</v>
      </c>
      <c r="U224" s="51" t="str">
        <f t="shared" si="19"/>
        <v>Transport and Disposal of Petroleum Impacted Soil (includes drum)</v>
      </c>
    </row>
    <row r="225" spans="1:21" s="67" customFormat="1" hidden="1" x14ac:dyDescent="0.3">
      <c r="A225" s="62">
        <v>238</v>
      </c>
      <c r="B225" s="36" t="s">
        <v>839</v>
      </c>
      <c r="C225" s="98" t="s">
        <v>260</v>
      </c>
      <c r="D225" s="99"/>
      <c r="E225" s="10" t="s">
        <v>227</v>
      </c>
      <c r="F225" s="68">
        <f>IFERROR(INDEX([1]!Rates[[Column1]:[Column71]],
MATCH('[1]SOW Units'!$B225,[1]!Rates[Pay Item],0),
MATCH(TEXT(#REF!,"0"),[1]!Rates[[#Headers],[Column1]:[Column71]],0)),0)</f>
        <v>0</v>
      </c>
      <c r="G225" s="69">
        <f t="shared" si="17"/>
        <v>0</v>
      </c>
      <c r="H225" s="6">
        <f t="shared" si="18"/>
        <v>0</v>
      </c>
      <c r="I225" s="80"/>
      <c r="J225" s="80"/>
      <c r="K225" s="80"/>
      <c r="L225" s="80"/>
      <c r="M225" s="80"/>
      <c r="N225" s="80"/>
      <c r="O225" s="80"/>
      <c r="P225" s="80"/>
      <c r="Q225" s="80"/>
      <c r="R225" s="80"/>
      <c r="S225" s="54" t="b">
        <f t="shared" si="15"/>
        <v>0</v>
      </c>
      <c r="T225" s="66" t="str">
        <f t="shared" si="19"/>
        <v>11-7.</v>
      </c>
      <c r="U225" s="51" t="str">
        <f t="shared" si="19"/>
        <v>Transport Petroleum Impacted Soil (bulk) ≤ 100 miles</v>
      </c>
    </row>
    <row r="226" spans="1:21" s="67" customFormat="1" hidden="1" x14ac:dyDescent="0.3">
      <c r="A226" s="62">
        <v>239</v>
      </c>
      <c r="B226" s="36" t="s">
        <v>840</v>
      </c>
      <c r="C226" s="98" t="s">
        <v>261</v>
      </c>
      <c r="D226" s="99"/>
      <c r="E226" s="10" t="s">
        <v>227</v>
      </c>
      <c r="F226" s="68">
        <f>IFERROR(INDEX([1]!Rates[[Column1]:[Column71]],
MATCH('[1]SOW Units'!$B226,[1]!Rates[Pay Item],0),
MATCH(TEXT(#REF!,"0"),[1]!Rates[[#Headers],[Column1]:[Column71]],0)),0)</f>
        <v>0</v>
      </c>
      <c r="G226" s="69">
        <f t="shared" si="17"/>
        <v>0</v>
      </c>
      <c r="H226" s="6">
        <f t="shared" si="18"/>
        <v>0</v>
      </c>
      <c r="I226" s="80"/>
      <c r="J226" s="80"/>
      <c r="K226" s="80"/>
      <c r="L226" s="80"/>
      <c r="M226" s="80"/>
      <c r="N226" s="80"/>
      <c r="O226" s="80"/>
      <c r="P226" s="80"/>
      <c r="Q226" s="80"/>
      <c r="R226" s="80"/>
      <c r="S226" s="54" t="b">
        <f t="shared" si="15"/>
        <v>0</v>
      </c>
      <c r="T226" s="66" t="str">
        <f t="shared" si="19"/>
        <v>11-8.</v>
      </c>
      <c r="U226" s="51" t="str">
        <f t="shared" si="19"/>
        <v>Transport Petroleum Impacted Soil (bulk) &gt; 100 miles</v>
      </c>
    </row>
    <row r="227" spans="1:21" s="67" customFormat="1" hidden="1" x14ac:dyDescent="0.3">
      <c r="A227" s="62">
        <v>240</v>
      </c>
      <c r="B227" s="36" t="s">
        <v>841</v>
      </c>
      <c r="C227" s="98" t="s">
        <v>262</v>
      </c>
      <c r="D227" s="99"/>
      <c r="E227" s="10" t="s">
        <v>227</v>
      </c>
      <c r="F227" s="68">
        <f>IFERROR(INDEX([1]!Rates[[Column1]:[Column71]],
MATCH('[1]SOW Units'!$B227,[1]!Rates[Pay Item],0),
MATCH(TEXT(#REF!,"0"),[1]!Rates[[#Headers],[Column1]:[Column71]],0)),0)</f>
        <v>0</v>
      </c>
      <c r="G227" s="69">
        <f t="shared" si="17"/>
        <v>0</v>
      </c>
      <c r="H227" s="6">
        <f t="shared" si="18"/>
        <v>0</v>
      </c>
      <c r="I227" s="80"/>
      <c r="J227" s="80"/>
      <c r="K227" s="80"/>
      <c r="L227" s="80"/>
      <c r="M227" s="80"/>
      <c r="N227" s="80"/>
      <c r="O227" s="80"/>
      <c r="P227" s="80"/>
      <c r="Q227" s="80"/>
      <c r="R227" s="80"/>
      <c r="S227" s="54" t="b">
        <f t="shared" si="15"/>
        <v>0</v>
      </c>
      <c r="T227" s="66" t="str">
        <f t="shared" si="19"/>
        <v>11-9.</v>
      </c>
      <c r="U227" s="51" t="str">
        <f t="shared" si="19"/>
        <v>Disposal of Petroleum Impacted Soil at a Landfill (bulk) ≤ 450 tons</v>
      </c>
    </row>
    <row r="228" spans="1:21" s="67" customFormat="1" hidden="1" x14ac:dyDescent="0.3">
      <c r="A228" s="62">
        <v>241</v>
      </c>
      <c r="B228" s="36" t="s">
        <v>842</v>
      </c>
      <c r="C228" s="98" t="s">
        <v>263</v>
      </c>
      <c r="D228" s="99"/>
      <c r="E228" s="10" t="s">
        <v>227</v>
      </c>
      <c r="F228" s="68">
        <f>IFERROR(INDEX([1]!Rates[[Column1]:[Column71]],
MATCH('[1]SOW Units'!$B228,[1]!Rates[Pay Item],0),
MATCH(TEXT(#REF!,"0"),[1]!Rates[[#Headers],[Column1]:[Column71]],0)),0)</f>
        <v>0</v>
      </c>
      <c r="G228" s="69">
        <f t="shared" si="17"/>
        <v>0</v>
      </c>
      <c r="H228" s="6">
        <f t="shared" si="18"/>
        <v>0</v>
      </c>
      <c r="I228" s="80"/>
      <c r="J228" s="80"/>
      <c r="K228" s="80"/>
      <c r="L228" s="80"/>
      <c r="M228" s="80"/>
      <c r="N228" s="80"/>
      <c r="O228" s="80"/>
      <c r="P228" s="80"/>
      <c r="Q228" s="80"/>
      <c r="R228" s="80"/>
      <c r="S228" s="54" t="b">
        <f t="shared" si="15"/>
        <v>0</v>
      </c>
      <c r="T228" s="66" t="str">
        <f t="shared" si="19"/>
        <v>11-10.</v>
      </c>
      <c r="U228" s="51" t="str">
        <f t="shared" si="19"/>
        <v>Disposal of Petroleum Impacted Soil at a Landfill (bulk) &gt; 450 tons</v>
      </c>
    </row>
    <row r="229" spans="1:21" s="67" customFormat="1" hidden="1" x14ac:dyDescent="0.3">
      <c r="A229" s="62">
        <v>242</v>
      </c>
      <c r="B229" s="36" t="s">
        <v>843</v>
      </c>
      <c r="C229" s="98" t="s">
        <v>264</v>
      </c>
      <c r="D229" s="99"/>
      <c r="E229" s="10" t="s">
        <v>227</v>
      </c>
      <c r="F229" s="68">
        <f>IFERROR(INDEX([1]!Rates[[Column1]:[Column71]],
MATCH('[1]SOW Units'!$B229,[1]!Rates[Pay Item],0),
MATCH(TEXT(#REF!,"0"),[1]!Rates[[#Headers],[Column1]:[Column71]],0)),0)</f>
        <v>0</v>
      </c>
      <c r="G229" s="69">
        <f t="shared" si="17"/>
        <v>0</v>
      </c>
      <c r="H229" s="6">
        <f t="shared" si="18"/>
        <v>0</v>
      </c>
      <c r="I229" s="80"/>
      <c r="J229" s="80"/>
      <c r="K229" s="80"/>
      <c r="L229" s="80"/>
      <c r="M229" s="80"/>
      <c r="N229" s="80"/>
      <c r="O229" s="80"/>
      <c r="P229" s="80"/>
      <c r="Q229" s="80"/>
      <c r="R229" s="80"/>
      <c r="S229" s="54" t="b">
        <f t="shared" si="15"/>
        <v>0</v>
      </c>
      <c r="T229" s="66" t="str">
        <f t="shared" si="19"/>
        <v>11-11.</v>
      </c>
      <c r="U229" s="51" t="str">
        <f t="shared" si="19"/>
        <v>Disposal of Petroleum Impacted Soil at a Thermal Treatment Facility (bulk) ≤ 450 tons</v>
      </c>
    </row>
    <row r="230" spans="1:21" s="67" customFormat="1" hidden="1" x14ac:dyDescent="0.3">
      <c r="A230" s="62">
        <v>243</v>
      </c>
      <c r="B230" s="36" t="s">
        <v>844</v>
      </c>
      <c r="C230" s="98" t="s">
        <v>265</v>
      </c>
      <c r="D230" s="99"/>
      <c r="E230" s="10" t="s">
        <v>227</v>
      </c>
      <c r="F230" s="68">
        <f>IFERROR(INDEX([1]!Rates[[Column1]:[Column71]],
MATCH('[1]SOW Units'!$B230,[1]!Rates[Pay Item],0),
MATCH(TEXT(#REF!,"0"),[1]!Rates[[#Headers],[Column1]:[Column71]],0)),0)</f>
        <v>0</v>
      </c>
      <c r="G230" s="69">
        <f t="shared" si="17"/>
        <v>0</v>
      </c>
      <c r="H230" s="6">
        <f t="shared" si="18"/>
        <v>0</v>
      </c>
      <c r="I230" s="80"/>
      <c r="J230" s="80"/>
      <c r="K230" s="80"/>
      <c r="L230" s="80"/>
      <c r="M230" s="80"/>
      <c r="N230" s="80"/>
      <c r="O230" s="80"/>
      <c r="P230" s="80"/>
      <c r="Q230" s="80"/>
      <c r="R230" s="80"/>
      <c r="S230" s="54" t="b">
        <f t="shared" si="15"/>
        <v>0</v>
      </c>
      <c r="T230" s="66" t="str">
        <f t="shared" si="19"/>
        <v>11-12.</v>
      </c>
      <c r="U230" s="51" t="str">
        <f t="shared" si="19"/>
        <v>Disposal of Petroleum Impacted Soil at a Thermal Treatment Facility (bulk) &gt; 450 tons</v>
      </c>
    </row>
    <row r="231" spans="1:21" s="67" customFormat="1" hidden="1" x14ac:dyDescent="0.3">
      <c r="A231" s="62">
        <v>244</v>
      </c>
      <c r="B231" s="36" t="s">
        <v>845</v>
      </c>
      <c r="C231" s="98" t="s">
        <v>266</v>
      </c>
      <c r="D231" s="99"/>
      <c r="E231" s="10" t="s">
        <v>258</v>
      </c>
      <c r="F231" s="68">
        <f>IFERROR(INDEX([1]!Rates[[Column1]:[Column71]],
MATCH('[1]SOW Units'!$B231,[1]!Rates[Pay Item],0),
MATCH(TEXT(#REF!,"0"),[1]!Rates[[#Headers],[Column1]:[Column71]],0)),0)</f>
        <v>0</v>
      </c>
      <c r="G231" s="69">
        <f t="shared" si="17"/>
        <v>0</v>
      </c>
      <c r="H231" s="6">
        <f t="shared" si="18"/>
        <v>0</v>
      </c>
      <c r="I231" s="80"/>
      <c r="J231" s="80"/>
      <c r="K231" s="80"/>
      <c r="L231" s="80"/>
      <c r="M231" s="80"/>
      <c r="N231" s="80"/>
      <c r="O231" s="80"/>
      <c r="P231" s="80"/>
      <c r="Q231" s="80"/>
      <c r="R231" s="80"/>
      <c r="S231" s="54" t="b">
        <f t="shared" si="15"/>
        <v>0</v>
      </c>
      <c r="T231" s="66" t="str">
        <f t="shared" si="19"/>
        <v>11-13.</v>
      </c>
      <c r="U231" s="51" t="str">
        <f t="shared" si="19"/>
        <v>Transport and Disposal of Petroleum Contact Water (includes drum)</v>
      </c>
    </row>
    <row r="232" spans="1:21" s="67" customFormat="1" hidden="1" x14ac:dyDescent="0.3">
      <c r="A232" s="62">
        <v>245</v>
      </c>
      <c r="B232" s="36" t="s">
        <v>846</v>
      </c>
      <c r="C232" s="98" t="s">
        <v>267</v>
      </c>
      <c r="D232" s="99"/>
      <c r="E232" s="10" t="s">
        <v>268</v>
      </c>
      <c r="F232" s="68">
        <f>IFERROR(INDEX([1]!Rates[[Column1]:[Column71]],
MATCH('[1]SOW Units'!$B232,[1]!Rates[Pay Item],0),
MATCH(TEXT(#REF!,"0"),[1]!Rates[[#Headers],[Column1]:[Column71]],0)),0)</f>
        <v>0</v>
      </c>
      <c r="G232" s="69">
        <f t="shared" si="17"/>
        <v>0</v>
      </c>
      <c r="H232" s="6">
        <f t="shared" si="18"/>
        <v>0</v>
      </c>
      <c r="I232" s="80"/>
      <c r="J232" s="80"/>
      <c r="K232" s="80"/>
      <c r="L232" s="80"/>
      <c r="M232" s="80"/>
      <c r="N232" s="80"/>
      <c r="O232" s="80"/>
      <c r="P232" s="80"/>
      <c r="Q232" s="80"/>
      <c r="R232" s="80"/>
      <c r="S232" s="54" t="b">
        <f t="shared" si="15"/>
        <v>0</v>
      </c>
      <c r="T232" s="66" t="str">
        <f t="shared" si="19"/>
        <v>11-14.</v>
      </c>
      <c r="U232" s="51" t="str">
        <f t="shared" si="19"/>
        <v>Transport and Disposal of Petroleum Contact Water (bulk)</v>
      </c>
    </row>
    <row r="233" spans="1:21" s="67" customFormat="1" hidden="1" x14ac:dyDescent="0.3">
      <c r="A233" s="62">
        <v>246</v>
      </c>
      <c r="B233" s="36" t="s">
        <v>847</v>
      </c>
      <c r="C233" s="101" t="s">
        <v>848</v>
      </c>
      <c r="D233" s="102"/>
      <c r="E233" s="7" t="s">
        <v>14</v>
      </c>
      <c r="F233" s="71">
        <v>1</v>
      </c>
      <c r="G233" s="72">
        <f t="shared" si="17"/>
        <v>1</v>
      </c>
      <c r="H233" s="7">
        <f t="shared" si="18"/>
        <v>0</v>
      </c>
      <c r="I233" s="81"/>
      <c r="J233" s="81"/>
      <c r="K233" s="81"/>
      <c r="L233" s="81"/>
      <c r="M233" s="81"/>
      <c r="N233" s="81"/>
      <c r="O233" s="81"/>
      <c r="P233" s="81"/>
      <c r="Q233" s="81"/>
      <c r="R233" s="81"/>
      <c r="S233" s="54" t="b">
        <f t="shared" si="15"/>
        <v>0</v>
      </c>
      <c r="T233" s="66" t="str">
        <f t="shared" si="19"/>
        <v>11-15.</v>
      </c>
      <c r="U233" s="51"/>
    </row>
    <row r="234" spans="1:21" s="67" customFormat="1" hidden="1" x14ac:dyDescent="0.3">
      <c r="A234" s="62">
        <v>247</v>
      </c>
      <c r="B234" s="36" t="s">
        <v>849</v>
      </c>
      <c r="C234" s="98" t="s">
        <v>269</v>
      </c>
      <c r="D234" s="99"/>
      <c r="E234" s="10" t="s">
        <v>258</v>
      </c>
      <c r="F234" s="68">
        <f>IFERROR(INDEX([1]!Rates[[Column1]:[Column71]],
MATCH('[1]SOW Units'!$B234,[1]!Rates[Pay Item],0),
MATCH(TEXT(#REF!,"0"),[1]!Rates[[#Headers],[Column1]:[Column71]],0)),0)</f>
        <v>0</v>
      </c>
      <c r="G234" s="69">
        <f t="shared" si="17"/>
        <v>0</v>
      </c>
      <c r="H234" s="6">
        <f t="shared" si="18"/>
        <v>0</v>
      </c>
      <c r="I234" s="80"/>
      <c r="J234" s="80"/>
      <c r="K234" s="80"/>
      <c r="L234" s="80"/>
      <c r="M234" s="80"/>
      <c r="N234" s="80"/>
      <c r="O234" s="80"/>
      <c r="P234" s="80"/>
      <c r="Q234" s="80"/>
      <c r="R234" s="80"/>
      <c r="S234" s="54" t="b">
        <f t="shared" si="15"/>
        <v>0</v>
      </c>
      <c r="T234" s="66" t="str">
        <f t="shared" si="19"/>
        <v>11-16.</v>
      </c>
      <c r="U234" s="51" t="str">
        <f t="shared" si="19"/>
        <v>Transport and Disposal of Petroleum Product (includes drum)</v>
      </c>
    </row>
    <row r="235" spans="1:21" s="67" customFormat="1" hidden="1" x14ac:dyDescent="0.3">
      <c r="A235" s="62">
        <v>248</v>
      </c>
      <c r="B235" s="36" t="s">
        <v>850</v>
      </c>
      <c r="C235" s="98" t="s">
        <v>270</v>
      </c>
      <c r="D235" s="99"/>
      <c r="E235" s="10" t="s">
        <v>268</v>
      </c>
      <c r="F235" s="68">
        <f>IFERROR(INDEX([1]!Rates[[Column1]:[Column71]],
MATCH('[1]SOW Units'!$B235,[1]!Rates[Pay Item],0),
MATCH(TEXT(#REF!,"0"),[1]!Rates[[#Headers],[Column1]:[Column71]],0)),0)</f>
        <v>0</v>
      </c>
      <c r="G235" s="69">
        <f t="shared" si="17"/>
        <v>0</v>
      </c>
      <c r="H235" s="6">
        <f t="shared" si="18"/>
        <v>0</v>
      </c>
      <c r="I235" s="80"/>
      <c r="J235" s="80"/>
      <c r="K235" s="80"/>
      <c r="L235" s="80"/>
      <c r="M235" s="80"/>
      <c r="N235" s="80"/>
      <c r="O235" s="80"/>
      <c r="P235" s="80"/>
      <c r="Q235" s="80"/>
      <c r="R235" s="80"/>
      <c r="S235" s="54" t="b">
        <f t="shared" si="15"/>
        <v>0</v>
      </c>
      <c r="T235" s="66" t="str">
        <f t="shared" si="19"/>
        <v>11-17.</v>
      </c>
      <c r="U235" s="51" t="str">
        <f t="shared" si="19"/>
        <v>Transport and Disposal of Petroleum Product (bulk)</v>
      </c>
    </row>
    <row r="236" spans="1:21" s="67" customFormat="1" hidden="1" x14ac:dyDescent="0.3">
      <c r="A236" s="62">
        <v>249</v>
      </c>
      <c r="B236" s="36" t="s">
        <v>851</v>
      </c>
      <c r="C236" s="98" t="s">
        <v>603</v>
      </c>
      <c r="D236" s="99"/>
      <c r="E236" s="10" t="s">
        <v>231</v>
      </c>
      <c r="F236" s="68">
        <f>IFERROR(INDEX([1]!Rates[[Column1]:[Column71]],
MATCH('[1]SOW Units'!$B236,[1]!Rates[Pay Item],0),
MATCH(TEXT(#REF!,"0"),[1]!Rates[[#Headers],[Column1]:[Column71]],0)),0)</f>
        <v>0</v>
      </c>
      <c r="G236" s="69">
        <f t="shared" si="17"/>
        <v>0</v>
      </c>
      <c r="H236" s="6">
        <f t="shared" si="18"/>
        <v>0</v>
      </c>
      <c r="I236" s="80"/>
      <c r="J236" s="80"/>
      <c r="K236" s="80"/>
      <c r="L236" s="80"/>
      <c r="M236" s="80"/>
      <c r="N236" s="80"/>
      <c r="O236" s="80"/>
      <c r="P236" s="80"/>
      <c r="Q236" s="80"/>
      <c r="R236" s="80"/>
      <c r="S236" s="54" t="b">
        <f t="shared" si="15"/>
        <v>0</v>
      </c>
      <c r="T236" s="66" t="str">
        <f t="shared" si="19"/>
        <v>11-18.</v>
      </c>
      <c r="U236" s="51" t="str">
        <f t="shared" si="19"/>
        <v>Delivery, Pick Up and Rental of 20 Cubic Yard Roll-Off Container</v>
      </c>
    </row>
    <row r="237" spans="1:21" s="67" customFormat="1" hidden="1" x14ac:dyDescent="0.3">
      <c r="A237" s="62">
        <v>250</v>
      </c>
      <c r="B237" s="36" t="s">
        <v>852</v>
      </c>
      <c r="C237" s="98" t="s">
        <v>604</v>
      </c>
      <c r="D237" s="99"/>
      <c r="E237" s="10" t="s">
        <v>231</v>
      </c>
      <c r="F237" s="68">
        <f>IFERROR(INDEX([1]!Rates[[Column1]:[Column71]],
MATCH('[1]SOW Units'!$B237,[1]!Rates[Pay Item],0),
MATCH(TEXT(#REF!,"0"),[1]!Rates[[#Headers],[Column1]:[Column71]],0)),0)</f>
        <v>0</v>
      </c>
      <c r="G237" s="69">
        <f t="shared" si="17"/>
        <v>0</v>
      </c>
      <c r="H237" s="6">
        <f t="shared" si="18"/>
        <v>0</v>
      </c>
      <c r="I237" s="80"/>
      <c r="J237" s="80"/>
      <c r="K237" s="80"/>
      <c r="L237" s="80"/>
      <c r="M237" s="80"/>
      <c r="N237" s="80"/>
      <c r="O237" s="80"/>
      <c r="P237" s="80"/>
      <c r="Q237" s="80"/>
      <c r="R237" s="80"/>
      <c r="S237" s="54" t="b">
        <f t="shared" si="15"/>
        <v>0</v>
      </c>
      <c r="T237" s="66" t="str">
        <f t="shared" si="19"/>
        <v>11-19.</v>
      </c>
      <c r="U237" s="51" t="str">
        <f t="shared" si="19"/>
        <v>Additional Rental of 20 Cubic Yard Roll-Off Container</v>
      </c>
    </row>
    <row r="238" spans="1:21" s="67" customFormat="1" hidden="1" x14ac:dyDescent="0.3">
      <c r="A238" s="62">
        <v>251</v>
      </c>
      <c r="B238" s="75" t="s">
        <v>243</v>
      </c>
      <c r="C238" s="96" t="s">
        <v>272</v>
      </c>
      <c r="D238" s="97"/>
      <c r="E238" s="76"/>
      <c r="F238" s="78"/>
      <c r="G238" s="78"/>
      <c r="H238" s="8"/>
      <c r="I238" s="79"/>
      <c r="J238" s="79"/>
      <c r="K238" s="79"/>
      <c r="L238" s="79"/>
      <c r="M238" s="79"/>
      <c r="N238" s="79"/>
      <c r="O238" s="79"/>
      <c r="P238" s="79"/>
      <c r="Q238" s="79"/>
      <c r="R238" s="79"/>
      <c r="S238" s="54" t="b">
        <f t="shared" si="15"/>
        <v>0</v>
      </c>
      <c r="T238" s="66"/>
      <c r="U238" s="51" t="str">
        <f t="shared" si="19"/>
        <v>RESURFACING</v>
      </c>
    </row>
    <row r="239" spans="1:21" s="67" customFormat="1" hidden="1" x14ac:dyDescent="0.3">
      <c r="A239" s="62">
        <v>252</v>
      </c>
      <c r="B239" s="36" t="s">
        <v>245</v>
      </c>
      <c r="C239" s="98" t="s">
        <v>274</v>
      </c>
      <c r="D239" s="99"/>
      <c r="E239" s="10" t="s">
        <v>247</v>
      </c>
      <c r="F239" s="68">
        <f>IFERROR(INDEX([1]!Rates[[Column1]:[Column71]],
MATCH('[1]SOW Units'!$B239,[1]!Rates[Pay Item],0),
MATCH(TEXT(#REF!,"0"),[1]!Rates[[#Headers],[Column1]:[Column71]],0)),0)</f>
        <v>0</v>
      </c>
      <c r="G239" s="69">
        <f t="shared" si="17"/>
        <v>0</v>
      </c>
      <c r="H239" s="6">
        <f t="shared" si="18"/>
        <v>0</v>
      </c>
      <c r="I239" s="80"/>
      <c r="J239" s="80"/>
      <c r="K239" s="80"/>
      <c r="L239" s="80"/>
      <c r="M239" s="80"/>
      <c r="N239" s="80"/>
      <c r="O239" s="80"/>
      <c r="P239" s="80"/>
      <c r="Q239" s="80"/>
      <c r="R239" s="80"/>
      <c r="S239" s="54" t="b">
        <f t="shared" si="15"/>
        <v>0</v>
      </c>
      <c r="T239" s="66" t="str">
        <f t="shared" si="19"/>
        <v>12-1.</v>
      </c>
      <c r="U239" s="51" t="str">
        <f t="shared" si="19"/>
        <v>Asphalt Paving - 2 inch thickness (includes sub-base)</v>
      </c>
    </row>
    <row r="240" spans="1:21" s="67" customFormat="1" hidden="1" x14ac:dyDescent="0.3">
      <c r="A240" s="62">
        <v>253</v>
      </c>
      <c r="B240" s="36" t="s">
        <v>248</v>
      </c>
      <c r="C240" s="98" t="s">
        <v>276</v>
      </c>
      <c r="D240" s="99"/>
      <c r="E240" s="10" t="s">
        <v>247</v>
      </c>
      <c r="F240" s="68">
        <f>IFERROR(INDEX([1]!Rates[[Column1]:[Column71]],
MATCH('[1]SOW Units'!$B240,[1]!Rates[Pay Item],0),
MATCH(TEXT(#REF!,"0"),[1]!Rates[[#Headers],[Column1]:[Column71]],0)),0)</f>
        <v>0</v>
      </c>
      <c r="G240" s="69">
        <f t="shared" si="17"/>
        <v>0</v>
      </c>
      <c r="H240" s="6">
        <f t="shared" si="18"/>
        <v>0</v>
      </c>
      <c r="I240" s="80"/>
      <c r="J240" s="80"/>
      <c r="K240" s="80"/>
      <c r="L240" s="80"/>
      <c r="M240" s="80"/>
      <c r="N240" s="80"/>
      <c r="O240" s="80"/>
      <c r="P240" s="80"/>
      <c r="Q240" s="80"/>
      <c r="R240" s="80"/>
      <c r="S240" s="54" t="b">
        <f t="shared" si="15"/>
        <v>0</v>
      </c>
      <c r="T240" s="66" t="str">
        <f t="shared" si="19"/>
        <v>12-2.</v>
      </c>
      <c r="U240" s="51" t="str">
        <f t="shared" si="19"/>
        <v xml:space="preserve">Asphalt Paving - additional 1 inch thickness </v>
      </c>
    </row>
    <row r="241" spans="1:21" s="67" customFormat="1" hidden="1" x14ac:dyDescent="0.3">
      <c r="A241" s="62">
        <v>254</v>
      </c>
      <c r="B241" s="36" t="s">
        <v>250</v>
      </c>
      <c r="C241" s="98" t="s">
        <v>278</v>
      </c>
      <c r="D241" s="99"/>
      <c r="E241" s="10" t="s">
        <v>247</v>
      </c>
      <c r="F241" s="68">
        <f>IFERROR(INDEX([1]!Rates[[Column1]:[Column71]],
MATCH('[1]SOW Units'!$B241,[1]!Rates[Pay Item],0),
MATCH(TEXT(#REF!,"0"),[1]!Rates[[#Headers],[Column1]:[Column71]],0)),0)</f>
        <v>0</v>
      </c>
      <c r="G241" s="69">
        <f t="shared" si="17"/>
        <v>0</v>
      </c>
      <c r="H241" s="6">
        <f t="shared" si="18"/>
        <v>0</v>
      </c>
      <c r="I241" s="80"/>
      <c r="J241" s="80"/>
      <c r="K241" s="80"/>
      <c r="L241" s="80"/>
      <c r="M241" s="80"/>
      <c r="N241" s="80"/>
      <c r="O241" s="80"/>
      <c r="P241" s="80"/>
      <c r="Q241" s="80"/>
      <c r="R241" s="80"/>
      <c r="S241" s="54" t="b">
        <f t="shared" si="15"/>
        <v>0</v>
      </c>
      <c r="T241" s="66" t="str">
        <f t="shared" si="19"/>
        <v>12-3.</v>
      </c>
      <c r="U241" s="51" t="str">
        <f t="shared" si="19"/>
        <v>Concrete Paving - 4 inch thickness (includes sub-base)</v>
      </c>
    </row>
    <row r="242" spans="1:21" s="67" customFormat="1" hidden="1" x14ac:dyDescent="0.3">
      <c r="A242" s="62">
        <v>255</v>
      </c>
      <c r="B242" s="36" t="s">
        <v>252</v>
      </c>
      <c r="C242" s="98" t="s">
        <v>280</v>
      </c>
      <c r="D242" s="99"/>
      <c r="E242" s="10" t="s">
        <v>247</v>
      </c>
      <c r="F242" s="68">
        <f>IFERROR(INDEX([1]!Rates[[Column1]:[Column71]],
MATCH('[1]SOW Units'!$B242,[1]!Rates[Pay Item],0),
MATCH(TEXT(#REF!,"0"),[1]!Rates[[#Headers],[Column1]:[Column71]],0)),0)</f>
        <v>0</v>
      </c>
      <c r="G242" s="69">
        <f t="shared" si="17"/>
        <v>0</v>
      </c>
      <c r="H242" s="6">
        <f t="shared" si="18"/>
        <v>0</v>
      </c>
      <c r="I242" s="80"/>
      <c r="J242" s="80"/>
      <c r="K242" s="80"/>
      <c r="L242" s="80"/>
      <c r="M242" s="80"/>
      <c r="N242" s="80"/>
      <c r="O242" s="80"/>
      <c r="P242" s="80"/>
      <c r="Q242" s="80"/>
      <c r="R242" s="80"/>
      <c r="S242" s="54" t="b">
        <f t="shared" si="15"/>
        <v>0</v>
      </c>
      <c r="T242" s="66" t="str">
        <f t="shared" si="19"/>
        <v>12-4.</v>
      </c>
      <c r="U242" s="51" t="str">
        <f t="shared" si="19"/>
        <v xml:space="preserve">Concrete Paving - additional 1 inch thickness </v>
      </c>
    </row>
    <row r="243" spans="1:21" s="67" customFormat="1" hidden="1" x14ac:dyDescent="0.3">
      <c r="A243" s="62">
        <v>256</v>
      </c>
      <c r="B243" s="36" t="s">
        <v>254</v>
      </c>
      <c r="C243" s="98" t="s">
        <v>282</v>
      </c>
      <c r="D243" s="99"/>
      <c r="E243" s="10" t="s">
        <v>247</v>
      </c>
      <c r="F243" s="68">
        <f>IFERROR(INDEX([1]!Rates[[Column1]:[Column71]],
MATCH('[1]SOW Units'!$B243,[1]!Rates[Pay Item],0),
MATCH(TEXT(#REF!,"0"),[1]!Rates[[#Headers],[Column1]:[Column71]],0)),0)</f>
        <v>0</v>
      </c>
      <c r="G243" s="69">
        <f t="shared" si="17"/>
        <v>0</v>
      </c>
      <c r="H243" s="6">
        <f t="shared" si="18"/>
        <v>0</v>
      </c>
      <c r="I243" s="80"/>
      <c r="J243" s="80"/>
      <c r="K243" s="80"/>
      <c r="L243" s="80"/>
      <c r="M243" s="80"/>
      <c r="N243" s="80"/>
      <c r="O243" s="80"/>
      <c r="P243" s="80"/>
      <c r="Q243" s="80"/>
      <c r="R243" s="80"/>
      <c r="S243" s="54" t="b">
        <f t="shared" si="15"/>
        <v>0</v>
      </c>
      <c r="T243" s="66" t="str">
        <f t="shared" si="19"/>
        <v>12-5.</v>
      </c>
      <c r="U243" s="51" t="str">
        <f t="shared" si="19"/>
        <v>Crushed Lime Rock Cover - 2 inch thickness</v>
      </c>
    </row>
    <row r="244" spans="1:21" s="67" customFormat="1" hidden="1" x14ac:dyDescent="0.3">
      <c r="A244" s="62">
        <v>257</v>
      </c>
      <c r="B244" s="36" t="s">
        <v>256</v>
      </c>
      <c r="C244" s="98" t="s">
        <v>283</v>
      </c>
      <c r="D244" s="99"/>
      <c r="E244" s="10" t="s">
        <v>247</v>
      </c>
      <c r="F244" s="68">
        <f>IFERROR(INDEX([1]!Rates[[Column1]:[Column71]],
MATCH('[1]SOW Units'!$B244,[1]!Rates[Pay Item],0),
MATCH(TEXT(#REF!,"0"),[1]!Rates[[#Headers],[Column1]:[Column71]],0)),0)</f>
        <v>0</v>
      </c>
      <c r="G244" s="69">
        <f t="shared" si="17"/>
        <v>0</v>
      </c>
      <c r="H244" s="6">
        <f t="shared" si="18"/>
        <v>0</v>
      </c>
      <c r="I244" s="80"/>
      <c r="J244" s="80"/>
      <c r="K244" s="80"/>
      <c r="L244" s="80"/>
      <c r="M244" s="80"/>
      <c r="N244" s="80"/>
      <c r="O244" s="80"/>
      <c r="P244" s="80"/>
      <c r="Q244" s="80"/>
      <c r="R244" s="80"/>
      <c r="S244" s="54" t="b">
        <f t="shared" si="15"/>
        <v>0</v>
      </c>
      <c r="T244" s="66" t="str">
        <f t="shared" si="19"/>
        <v>12-6.</v>
      </c>
      <c r="U244" s="51" t="str">
        <f t="shared" si="19"/>
        <v>Grass - Sod</v>
      </c>
    </row>
    <row r="245" spans="1:21" s="67" customFormat="1" hidden="1" x14ac:dyDescent="0.3">
      <c r="A245" s="62">
        <v>258</v>
      </c>
      <c r="B245" s="36" t="s">
        <v>259</v>
      </c>
      <c r="C245" s="98" t="s">
        <v>284</v>
      </c>
      <c r="D245" s="99"/>
      <c r="E245" s="10" t="s">
        <v>247</v>
      </c>
      <c r="F245" s="68">
        <f>IFERROR(INDEX([1]!Rates[[Column1]:[Column71]],
MATCH('[1]SOW Units'!$B245,[1]!Rates[Pay Item],0),
MATCH(TEXT(#REF!,"0"),[1]!Rates[[#Headers],[Column1]:[Column71]],0)),0)</f>
        <v>0</v>
      </c>
      <c r="G245" s="69">
        <f t="shared" si="17"/>
        <v>0</v>
      </c>
      <c r="H245" s="6">
        <f t="shared" si="18"/>
        <v>0</v>
      </c>
      <c r="I245" s="80"/>
      <c r="J245" s="80"/>
      <c r="K245" s="80"/>
      <c r="L245" s="80"/>
      <c r="M245" s="80"/>
      <c r="N245" s="80"/>
      <c r="O245" s="80"/>
      <c r="P245" s="80"/>
      <c r="Q245" s="80"/>
      <c r="R245" s="80"/>
      <c r="S245" s="54" t="b">
        <f t="shared" si="15"/>
        <v>0</v>
      </c>
      <c r="T245" s="66" t="str">
        <f t="shared" si="19"/>
        <v>12-7.</v>
      </c>
      <c r="U245" s="51" t="str">
        <f t="shared" si="19"/>
        <v xml:space="preserve">Grass - Seed and Mulch </v>
      </c>
    </row>
    <row r="246" spans="1:21" s="67" customFormat="1" hidden="1" x14ac:dyDescent="0.3">
      <c r="A246" s="62">
        <v>259</v>
      </c>
      <c r="B246" s="75" t="s">
        <v>271</v>
      </c>
      <c r="C246" s="96" t="s">
        <v>286</v>
      </c>
      <c r="D246" s="97"/>
      <c r="E246" s="76"/>
      <c r="F246" s="78"/>
      <c r="G246" s="78"/>
      <c r="H246" s="8"/>
      <c r="I246" s="79"/>
      <c r="J246" s="79"/>
      <c r="K246" s="79"/>
      <c r="L246" s="79"/>
      <c r="M246" s="79"/>
      <c r="N246" s="79"/>
      <c r="O246" s="79"/>
      <c r="P246" s="79"/>
      <c r="Q246" s="79"/>
      <c r="R246" s="79"/>
      <c r="S246" s="54" t="b">
        <f t="shared" si="15"/>
        <v>0</v>
      </c>
      <c r="T246" s="66"/>
      <c r="U246" s="51" t="str">
        <f t="shared" si="19"/>
        <v>IN-SITU INJECTION</v>
      </c>
    </row>
    <row r="247" spans="1:21" s="67" customFormat="1" hidden="1" x14ac:dyDescent="0.3">
      <c r="A247" s="62">
        <v>260</v>
      </c>
      <c r="B247" s="36" t="s">
        <v>273</v>
      </c>
      <c r="C247" s="98" t="s">
        <v>287</v>
      </c>
      <c r="D247" s="99"/>
      <c r="E247" s="10" t="s">
        <v>28</v>
      </c>
      <c r="F247" s="68">
        <f>IFERROR(INDEX([1]!Rates[[Column1]:[Column71]],
MATCH('[1]SOW Units'!$B247,[1]!Rates[Pay Item],0),
MATCH(TEXT(#REF!,"0"),[1]!Rates[[#Headers],[Column1]:[Column71]],0)),0)</f>
        <v>0</v>
      </c>
      <c r="G247" s="69">
        <f t="shared" si="17"/>
        <v>0</v>
      </c>
      <c r="H247" s="6">
        <f t="shared" si="18"/>
        <v>0</v>
      </c>
      <c r="I247" s="80"/>
      <c r="J247" s="80"/>
      <c r="K247" s="80"/>
      <c r="L247" s="80"/>
      <c r="M247" s="80"/>
      <c r="N247" s="80"/>
      <c r="O247" s="80"/>
      <c r="P247" s="80"/>
      <c r="Q247" s="80"/>
      <c r="R247" s="80"/>
      <c r="S247" s="54" t="b">
        <f t="shared" si="15"/>
        <v>0</v>
      </c>
      <c r="T247" s="66" t="str">
        <f t="shared" si="19"/>
        <v>13-1.</v>
      </c>
      <c r="U247" s="51" t="str">
        <f t="shared" si="19"/>
        <v>Direct Push Boring with In-Situ Injection</v>
      </c>
    </row>
    <row r="248" spans="1:21" s="67" customFormat="1" hidden="1" x14ac:dyDescent="0.3">
      <c r="A248" s="62">
        <v>261</v>
      </c>
      <c r="B248" s="36" t="s">
        <v>275</v>
      </c>
      <c r="C248" s="98" t="s">
        <v>289</v>
      </c>
      <c r="D248" s="99"/>
      <c r="E248" s="10" t="s">
        <v>28</v>
      </c>
      <c r="F248" s="68">
        <f>IFERROR(INDEX([1]!Rates[[Column1]:[Column71]],
MATCH('[1]SOW Units'!$B248,[1]!Rates[Pay Item],0),
MATCH(TEXT(#REF!,"0"),[1]!Rates[[#Headers],[Column1]:[Column71]],0)),0)</f>
        <v>0</v>
      </c>
      <c r="G248" s="69">
        <f t="shared" si="17"/>
        <v>0</v>
      </c>
      <c r="H248" s="6">
        <f t="shared" si="18"/>
        <v>0</v>
      </c>
      <c r="I248" s="80"/>
      <c r="J248" s="80"/>
      <c r="K248" s="80"/>
      <c r="L248" s="80"/>
      <c r="M248" s="80"/>
      <c r="N248" s="80"/>
      <c r="O248" s="80"/>
      <c r="P248" s="80"/>
      <c r="Q248" s="80"/>
      <c r="R248" s="80"/>
      <c r="S248" s="54" t="b">
        <f t="shared" si="15"/>
        <v>0</v>
      </c>
      <c r="T248" s="66" t="str">
        <f t="shared" si="19"/>
        <v>13-2.</v>
      </c>
      <c r="U248" s="51" t="str">
        <f t="shared" si="19"/>
        <v>In-Situ Injection Into Existing Well/Treatment Point</v>
      </c>
    </row>
    <row r="249" spans="1:21" s="67" customFormat="1" hidden="1" x14ac:dyDescent="0.3">
      <c r="A249" s="62">
        <v>262</v>
      </c>
      <c r="B249" s="36" t="s">
        <v>277</v>
      </c>
      <c r="C249" s="101" t="s">
        <v>290</v>
      </c>
      <c r="D249" s="102"/>
      <c r="E249" s="7" t="s">
        <v>14</v>
      </c>
      <c r="F249" s="71">
        <v>1</v>
      </c>
      <c r="G249" s="72">
        <f>F249</f>
        <v>1</v>
      </c>
      <c r="H249" s="7">
        <f t="shared" si="18"/>
        <v>0</v>
      </c>
      <c r="I249" s="81"/>
      <c r="J249" s="81"/>
      <c r="K249" s="81"/>
      <c r="L249" s="81"/>
      <c r="M249" s="81"/>
      <c r="N249" s="81"/>
      <c r="O249" s="81"/>
      <c r="P249" s="81"/>
      <c r="Q249" s="81"/>
      <c r="R249" s="81"/>
      <c r="S249" s="54" t="b">
        <f t="shared" si="15"/>
        <v>0</v>
      </c>
      <c r="T249" s="66"/>
      <c r="U249" s="51"/>
    </row>
    <row r="250" spans="1:21" s="67" customFormat="1" hidden="1" x14ac:dyDescent="0.3">
      <c r="A250" s="62">
        <v>263</v>
      </c>
      <c r="B250" s="36" t="s">
        <v>279</v>
      </c>
      <c r="C250" s="98" t="s">
        <v>606</v>
      </c>
      <c r="D250" s="99"/>
      <c r="E250" s="10" t="s">
        <v>231</v>
      </c>
      <c r="F250" s="68">
        <f>IFERROR(INDEX([1]!Rates[[Column1]:[Column71]],
MATCH('[1]SOW Units'!$B250,[1]!Rates[Pay Item],0),
MATCH(TEXT(#REF!,"0"),[1]!Rates[[#Headers],[Column1]:[Column71]],0)),0)</f>
        <v>0</v>
      </c>
      <c r="G250" s="69">
        <f t="shared" si="17"/>
        <v>0</v>
      </c>
      <c r="H250" s="6">
        <f t="shared" si="18"/>
        <v>0</v>
      </c>
      <c r="I250" s="80"/>
      <c r="J250" s="80"/>
      <c r="K250" s="80"/>
      <c r="L250" s="80"/>
      <c r="M250" s="80"/>
      <c r="N250" s="80"/>
      <c r="O250" s="80"/>
      <c r="P250" s="80"/>
      <c r="Q250" s="80"/>
      <c r="R250" s="80"/>
      <c r="S250" s="54" t="b">
        <f t="shared" si="15"/>
        <v>0</v>
      </c>
      <c r="T250" s="66" t="str">
        <f t="shared" si="19"/>
        <v>13-4.</v>
      </c>
      <c r="U250" s="51" t="str">
        <f t="shared" si="19"/>
        <v>Groundwater Injection System (not by direct push)</v>
      </c>
    </row>
    <row r="251" spans="1:21" s="67" customFormat="1" hidden="1" x14ac:dyDescent="0.3">
      <c r="A251" s="62">
        <v>264</v>
      </c>
      <c r="B251" s="36" t="s">
        <v>281</v>
      </c>
      <c r="C251" s="98" t="s">
        <v>606</v>
      </c>
      <c r="D251" s="99"/>
      <c r="E251" s="10" t="s">
        <v>232</v>
      </c>
      <c r="F251" s="68">
        <f>IFERROR(INDEX([1]!Rates[[Column1]:[Column71]],
MATCH('[1]SOW Units'!$B251,[1]!Rates[Pay Item],0),
MATCH(TEXT(#REF!,"0"),[1]!Rates[[#Headers],[Column1]:[Column71]],0)),0)</f>
        <v>0</v>
      </c>
      <c r="G251" s="69">
        <f t="shared" si="17"/>
        <v>0</v>
      </c>
      <c r="H251" s="6">
        <f t="shared" si="18"/>
        <v>0</v>
      </c>
      <c r="I251" s="80"/>
      <c r="J251" s="80"/>
      <c r="K251" s="80"/>
      <c r="L251" s="80"/>
      <c r="M251" s="80"/>
      <c r="N251" s="80"/>
      <c r="O251" s="80"/>
      <c r="P251" s="80"/>
      <c r="Q251" s="80"/>
      <c r="R251" s="80"/>
      <c r="S251" s="54" t="b">
        <f t="shared" si="15"/>
        <v>0</v>
      </c>
      <c r="T251" s="66" t="str">
        <f t="shared" si="19"/>
        <v>13-5.</v>
      </c>
      <c r="U251" s="51" t="str">
        <f t="shared" si="19"/>
        <v>Groundwater Injection System (not by direct push)</v>
      </c>
    </row>
    <row r="252" spans="1:21" s="67" customFormat="1" hidden="1" x14ac:dyDescent="0.3">
      <c r="A252" s="62">
        <v>265</v>
      </c>
      <c r="B252" s="75" t="s">
        <v>285</v>
      </c>
      <c r="C252" s="96" t="s">
        <v>853</v>
      </c>
      <c r="D252" s="97"/>
      <c r="E252" s="76"/>
      <c r="F252" s="78"/>
      <c r="G252" s="78"/>
      <c r="H252" s="8"/>
      <c r="I252" s="79"/>
      <c r="J252" s="79"/>
      <c r="K252" s="79"/>
      <c r="L252" s="79"/>
      <c r="M252" s="79"/>
      <c r="N252" s="79"/>
      <c r="O252" s="79"/>
      <c r="P252" s="79"/>
      <c r="Q252" s="79"/>
      <c r="R252" s="79"/>
      <c r="S252" s="54" t="b">
        <f t="shared" si="15"/>
        <v>0</v>
      </c>
      <c r="T252" s="66"/>
      <c r="U252" s="51" t="str">
        <f t="shared" si="19"/>
        <v>TRENCHING, INTEGRATION AND STARTUP</v>
      </c>
    </row>
    <row r="253" spans="1:21" s="67" customFormat="1" hidden="1" x14ac:dyDescent="0.3">
      <c r="A253" s="62">
        <v>266</v>
      </c>
      <c r="B253" s="75" t="s">
        <v>854</v>
      </c>
      <c r="C253" s="96" t="s">
        <v>293</v>
      </c>
      <c r="D253" s="97"/>
      <c r="E253" s="76"/>
      <c r="F253" s="78"/>
      <c r="G253" s="78"/>
      <c r="H253" s="8"/>
      <c r="I253" s="79"/>
      <c r="J253" s="79"/>
      <c r="K253" s="79"/>
      <c r="L253" s="79"/>
      <c r="M253" s="79"/>
      <c r="N253" s="79"/>
      <c r="O253" s="79"/>
      <c r="P253" s="79"/>
      <c r="Q253" s="79"/>
      <c r="R253" s="79"/>
      <c r="S253" s="54" t="b">
        <f t="shared" si="15"/>
        <v>0</v>
      </c>
      <c r="T253" s="66"/>
      <c r="U253" s="51"/>
    </row>
    <row r="254" spans="1:21" s="67" customFormat="1" ht="33" hidden="1" x14ac:dyDescent="0.3">
      <c r="A254" s="62">
        <v>267</v>
      </c>
      <c r="B254" s="36" t="s">
        <v>649</v>
      </c>
      <c r="C254" s="98" t="s">
        <v>608</v>
      </c>
      <c r="D254" s="99"/>
      <c r="E254" s="10" t="s">
        <v>855</v>
      </c>
      <c r="F254" s="68">
        <f>IFERROR(INDEX([1]!Rates[[Column1]:[Column71]],
MATCH('[1]SOW Units'!$B254,[1]!Rates[Pay Item],0),
MATCH(TEXT(#REF!,"0"),[1]!Rates[[#Headers],[Column1]:[Column71]],0)),0)</f>
        <v>0</v>
      </c>
      <c r="G254" s="69">
        <f t="shared" si="17"/>
        <v>0</v>
      </c>
      <c r="H254" s="6">
        <f t="shared" si="18"/>
        <v>0</v>
      </c>
      <c r="I254" s="80"/>
      <c r="J254" s="80"/>
      <c r="K254" s="80"/>
      <c r="L254" s="80"/>
      <c r="M254" s="80"/>
      <c r="N254" s="80"/>
      <c r="O254" s="80"/>
      <c r="P254" s="80"/>
      <c r="Q254" s="80"/>
      <c r="R254" s="80"/>
      <c r="S254" s="54" t="b">
        <f t="shared" si="15"/>
        <v>0</v>
      </c>
      <c r="T254" s="66" t="str">
        <f t="shared" si="19"/>
        <v>14-1.a.</v>
      </c>
      <c r="U254" s="51" t="str">
        <f t="shared" si="19"/>
        <v>Trenching and Installation of 1-10 Plumbing (and Electrical) Lines in Trench</v>
      </c>
    </row>
    <row r="255" spans="1:21" s="67" customFormat="1" ht="33" hidden="1" x14ac:dyDescent="0.3">
      <c r="A255" s="62">
        <v>268</v>
      </c>
      <c r="B255" s="36" t="s">
        <v>856</v>
      </c>
      <c r="C255" s="98" t="s">
        <v>609</v>
      </c>
      <c r="D255" s="99"/>
      <c r="E255" s="10" t="s">
        <v>855</v>
      </c>
      <c r="F255" s="68">
        <f>IFERROR(INDEX([1]!Rates[[Column1]:[Column71]],
MATCH('[1]SOW Units'!$B255,[1]!Rates[Pay Item],0),
MATCH(TEXT(#REF!,"0"),[1]!Rates[[#Headers],[Column1]:[Column71]],0)),0)</f>
        <v>0</v>
      </c>
      <c r="G255" s="69">
        <f t="shared" si="17"/>
        <v>0</v>
      </c>
      <c r="H255" s="6">
        <f t="shared" si="18"/>
        <v>0</v>
      </c>
      <c r="I255" s="80"/>
      <c r="J255" s="80"/>
      <c r="K255" s="80"/>
      <c r="L255" s="80"/>
      <c r="M255" s="80"/>
      <c r="N255" s="80"/>
      <c r="O255" s="80"/>
      <c r="P255" s="80"/>
      <c r="Q255" s="80"/>
      <c r="R255" s="80"/>
      <c r="S255" s="54" t="b">
        <f t="shared" si="15"/>
        <v>0</v>
      </c>
      <c r="T255" s="66" t="str">
        <f t="shared" si="19"/>
        <v>14-1.b.</v>
      </c>
      <c r="U255" s="51" t="str">
        <f t="shared" si="19"/>
        <v>Trenching and Installation of 11 - 20  Lines</v>
      </c>
    </row>
    <row r="256" spans="1:21" s="67" customFormat="1" ht="33" hidden="1" x14ac:dyDescent="0.3">
      <c r="A256" s="62">
        <v>269</v>
      </c>
      <c r="B256" s="36" t="s">
        <v>857</v>
      </c>
      <c r="C256" s="98" t="s">
        <v>610</v>
      </c>
      <c r="D256" s="99"/>
      <c r="E256" s="10" t="s">
        <v>855</v>
      </c>
      <c r="F256" s="68">
        <f>IFERROR(INDEX([1]!Rates[[Column1]:[Column71]],
MATCH('[1]SOW Units'!$B256,[1]!Rates[Pay Item],0),
MATCH(TEXT(#REF!,"0"),[1]!Rates[[#Headers],[Column1]:[Column71]],0)),0)</f>
        <v>0</v>
      </c>
      <c r="G256" s="69">
        <f t="shared" si="17"/>
        <v>0</v>
      </c>
      <c r="H256" s="6">
        <f t="shared" si="18"/>
        <v>0</v>
      </c>
      <c r="I256" s="80"/>
      <c r="J256" s="80"/>
      <c r="K256" s="80"/>
      <c r="L256" s="80"/>
      <c r="M256" s="80"/>
      <c r="N256" s="80"/>
      <c r="O256" s="80"/>
      <c r="P256" s="80"/>
      <c r="Q256" s="80"/>
      <c r="R256" s="80"/>
      <c r="S256" s="54" t="b">
        <f t="shared" si="15"/>
        <v>0</v>
      </c>
      <c r="T256" s="66" t="str">
        <f t="shared" si="19"/>
        <v>14-1.c.</v>
      </c>
      <c r="U256" s="51" t="str">
        <f t="shared" si="19"/>
        <v>Trenching and Installation of 21 - 30 Lines</v>
      </c>
    </row>
    <row r="257" spans="1:21" s="67" customFormat="1" ht="33" hidden="1" x14ac:dyDescent="0.3">
      <c r="A257" s="62">
        <v>270</v>
      </c>
      <c r="B257" s="36" t="s">
        <v>858</v>
      </c>
      <c r="C257" s="98" t="s">
        <v>611</v>
      </c>
      <c r="D257" s="99"/>
      <c r="E257" s="10" t="s">
        <v>855</v>
      </c>
      <c r="F257" s="68">
        <f>IFERROR(INDEX([1]!Rates[[Column1]:[Column71]],
MATCH('[1]SOW Units'!$B257,[1]!Rates[Pay Item],0),
MATCH(TEXT(#REF!,"0"),[1]!Rates[[#Headers],[Column1]:[Column71]],0)),0)</f>
        <v>0</v>
      </c>
      <c r="G257" s="69">
        <f t="shared" si="17"/>
        <v>0</v>
      </c>
      <c r="H257" s="6">
        <f t="shared" si="18"/>
        <v>0</v>
      </c>
      <c r="I257" s="80"/>
      <c r="J257" s="80"/>
      <c r="K257" s="80"/>
      <c r="L257" s="80"/>
      <c r="M257" s="80"/>
      <c r="N257" s="80"/>
      <c r="O257" s="80"/>
      <c r="P257" s="80"/>
      <c r="Q257" s="80"/>
      <c r="R257" s="80"/>
      <c r="S257" s="54" t="b">
        <f t="shared" si="15"/>
        <v>0</v>
      </c>
      <c r="T257" s="66" t="str">
        <f t="shared" si="19"/>
        <v>14-1.d.</v>
      </c>
      <c r="U257" s="51" t="str">
        <f t="shared" si="19"/>
        <v>Trenching and Installation of Additional 1-10 Lines Greater Than 30 Lines</v>
      </c>
    </row>
    <row r="258" spans="1:21" s="67" customFormat="1" hidden="1" x14ac:dyDescent="0.3">
      <c r="A258" s="62">
        <v>271</v>
      </c>
      <c r="B258" s="36" t="s">
        <v>288</v>
      </c>
      <c r="C258" s="98" t="s">
        <v>859</v>
      </c>
      <c r="D258" s="99"/>
      <c r="E258" s="10" t="s">
        <v>48</v>
      </c>
      <c r="F258" s="68">
        <f>IFERROR(INDEX([1]!Rates[[Column1]:[Column71]],
MATCH('[1]SOW Units'!$B258,[1]!Rates[Pay Item],0),
MATCH(TEXT(#REF!,"0"),[1]!Rates[[#Headers],[Column1]:[Column71]],0)),0)</f>
        <v>0</v>
      </c>
      <c r="G258" s="69">
        <f t="shared" si="17"/>
        <v>0</v>
      </c>
      <c r="H258" s="6">
        <f t="shared" si="18"/>
        <v>0</v>
      </c>
      <c r="I258" s="80"/>
      <c r="J258" s="80"/>
      <c r="K258" s="80"/>
      <c r="L258" s="80"/>
      <c r="M258" s="80"/>
      <c r="N258" s="80"/>
      <c r="O258" s="80"/>
      <c r="P258" s="80"/>
      <c r="Q258" s="80"/>
      <c r="R258" s="80"/>
      <c r="S258" s="54" t="b">
        <f t="shared" si="15"/>
        <v>0</v>
      </c>
      <c r="T258" s="66" t="str">
        <f t="shared" si="19"/>
        <v>14-2.</v>
      </c>
      <c r="U258" s="51" t="str">
        <f t="shared" si="19"/>
        <v>Installation of Plumbing (and Electrical) Lines Above Ground</v>
      </c>
    </row>
    <row r="259" spans="1:21" s="67" customFormat="1" ht="31.5" hidden="1" customHeight="1" x14ac:dyDescent="0.3">
      <c r="A259" s="62">
        <v>272</v>
      </c>
      <c r="B259" s="36" t="s">
        <v>605</v>
      </c>
      <c r="C259" s="101" t="s">
        <v>612</v>
      </c>
      <c r="D259" s="102"/>
      <c r="E259" s="7" t="s">
        <v>14</v>
      </c>
      <c r="F259" s="71">
        <v>1</v>
      </c>
      <c r="G259" s="72">
        <f>F259</f>
        <v>1</v>
      </c>
      <c r="H259" s="7">
        <f t="shared" si="18"/>
        <v>0</v>
      </c>
      <c r="I259" s="81"/>
      <c r="J259" s="81"/>
      <c r="K259" s="81"/>
      <c r="L259" s="81"/>
      <c r="M259" s="81"/>
      <c r="N259" s="81"/>
      <c r="O259" s="81"/>
      <c r="P259" s="81"/>
      <c r="Q259" s="81"/>
      <c r="R259" s="81"/>
      <c r="S259" s="54" t="b">
        <f t="shared" si="15"/>
        <v>0</v>
      </c>
      <c r="T259" s="66"/>
      <c r="U259" s="51"/>
    </row>
    <row r="260" spans="1:21" s="67" customFormat="1" hidden="1" x14ac:dyDescent="0.3">
      <c r="A260" s="62">
        <v>273</v>
      </c>
      <c r="B260" s="36" t="s">
        <v>860</v>
      </c>
      <c r="C260" s="101" t="s">
        <v>613</v>
      </c>
      <c r="D260" s="102"/>
      <c r="E260" s="7" t="s">
        <v>14</v>
      </c>
      <c r="F260" s="71">
        <v>1</v>
      </c>
      <c r="G260" s="72">
        <f t="shared" ref="G260:G261" si="20">F260</f>
        <v>1</v>
      </c>
      <c r="H260" s="7">
        <f t="shared" si="18"/>
        <v>0</v>
      </c>
      <c r="I260" s="81"/>
      <c r="J260" s="81"/>
      <c r="K260" s="81"/>
      <c r="L260" s="81"/>
      <c r="M260" s="81"/>
      <c r="N260" s="81"/>
      <c r="O260" s="81"/>
      <c r="P260" s="81"/>
      <c r="Q260" s="81"/>
      <c r="R260" s="81"/>
      <c r="S260" s="54" t="b">
        <f t="shared" si="15"/>
        <v>0</v>
      </c>
      <c r="T260" s="66"/>
      <c r="U260" s="51"/>
    </row>
    <row r="261" spans="1:21" s="67" customFormat="1" hidden="1" x14ac:dyDescent="0.3">
      <c r="A261" s="62">
        <v>274</v>
      </c>
      <c r="B261" s="36" t="s">
        <v>861</v>
      </c>
      <c r="C261" s="101" t="s">
        <v>614</v>
      </c>
      <c r="D261" s="102"/>
      <c r="E261" s="7" t="s">
        <v>14</v>
      </c>
      <c r="F261" s="71">
        <v>1</v>
      </c>
      <c r="G261" s="72">
        <f t="shared" si="20"/>
        <v>1</v>
      </c>
      <c r="H261" s="7">
        <f t="shared" si="18"/>
        <v>0</v>
      </c>
      <c r="I261" s="81"/>
      <c r="J261" s="81"/>
      <c r="K261" s="81"/>
      <c r="L261" s="81"/>
      <c r="M261" s="81"/>
      <c r="N261" s="81"/>
      <c r="O261" s="81"/>
      <c r="P261" s="81"/>
      <c r="Q261" s="81"/>
      <c r="R261" s="81"/>
      <c r="S261" s="54" t="b">
        <f t="shared" si="15"/>
        <v>0</v>
      </c>
      <c r="T261" s="66"/>
      <c r="U261" s="51"/>
    </row>
    <row r="262" spans="1:21" s="67" customFormat="1" x14ac:dyDescent="0.3">
      <c r="A262" s="62">
        <v>275</v>
      </c>
      <c r="B262" s="75" t="s">
        <v>862</v>
      </c>
      <c r="C262" s="96" t="s">
        <v>298</v>
      </c>
      <c r="D262" s="97"/>
      <c r="E262" s="76"/>
      <c r="F262" s="78"/>
      <c r="G262" s="78"/>
      <c r="H262" s="8"/>
      <c r="I262" s="79"/>
      <c r="J262" s="79"/>
      <c r="K262" s="79"/>
      <c r="L262" s="79"/>
      <c r="M262" s="79"/>
      <c r="N262" s="79"/>
      <c r="O262" s="79"/>
      <c r="P262" s="79"/>
      <c r="Q262" s="79"/>
      <c r="R262" s="79"/>
      <c r="S262" s="54" t="b">
        <f t="shared" si="15"/>
        <v>0</v>
      </c>
      <c r="T262" s="66"/>
      <c r="U262" s="51"/>
    </row>
    <row r="263" spans="1:21" s="67" customFormat="1" ht="50.1" hidden="1" customHeight="1" x14ac:dyDescent="0.3">
      <c r="A263" s="62">
        <v>276</v>
      </c>
      <c r="B263" s="36" t="s">
        <v>863</v>
      </c>
      <c r="C263" s="98" t="s">
        <v>864</v>
      </c>
      <c r="D263" s="99"/>
      <c r="E263" s="10" t="s">
        <v>615</v>
      </c>
      <c r="F263" s="68">
        <f>IFERROR(INDEX([1]!Rates[[Column1]:[Column71]],
MATCH('[1]SOW Units'!$B263,[1]!Rates[Pay Item],0),
MATCH(TEXT(#REF!,"0"),[1]!Rates[[#Headers],[Column1]:[Column71]],0)),0)</f>
        <v>0</v>
      </c>
      <c r="G263" s="69">
        <f t="shared" si="17"/>
        <v>0</v>
      </c>
      <c r="H263" s="6">
        <f t="shared" si="18"/>
        <v>0</v>
      </c>
      <c r="I263" s="80"/>
      <c r="J263" s="80"/>
      <c r="K263" s="80"/>
      <c r="L263" s="80"/>
      <c r="M263" s="80"/>
      <c r="N263" s="80"/>
      <c r="O263" s="80"/>
      <c r="P263" s="80"/>
      <c r="Q263" s="80"/>
      <c r="R263" s="80"/>
      <c r="S263" s="54" t="b">
        <f t="shared" si="15"/>
        <v>0</v>
      </c>
      <c r="T263" s="66" t="str">
        <f t="shared" si="19"/>
        <v>14-4.a.</v>
      </c>
      <c r="U263" s="51" t="str">
        <f t="shared" si="19"/>
        <v>System Installation/Integration/Startup - 1 Technology Component - 1-10 Recovery/Treatment Points</v>
      </c>
    </row>
    <row r="264" spans="1:21" s="67" customFormat="1" ht="50.1" hidden="1" customHeight="1" x14ac:dyDescent="0.3">
      <c r="A264" s="62">
        <v>277</v>
      </c>
      <c r="B264" s="36" t="s">
        <v>865</v>
      </c>
      <c r="C264" s="98" t="s">
        <v>866</v>
      </c>
      <c r="D264" s="99"/>
      <c r="E264" s="10" t="s">
        <v>615</v>
      </c>
      <c r="F264" s="68">
        <f>IFERROR(INDEX([1]!Rates[[Column1]:[Column71]],
MATCH('[1]SOW Units'!$B264,[1]!Rates[Pay Item],0),
MATCH(TEXT(#REF!,"0"),[1]!Rates[[#Headers],[Column1]:[Column71]],0)),0)</f>
        <v>0</v>
      </c>
      <c r="G264" s="69">
        <f t="shared" si="17"/>
        <v>0</v>
      </c>
      <c r="H264" s="6">
        <f t="shared" si="18"/>
        <v>0</v>
      </c>
      <c r="I264" s="80"/>
      <c r="J264" s="80"/>
      <c r="K264" s="80"/>
      <c r="L264" s="80"/>
      <c r="M264" s="80"/>
      <c r="N264" s="80"/>
      <c r="O264" s="80"/>
      <c r="P264" s="80"/>
      <c r="Q264" s="80"/>
      <c r="R264" s="80"/>
      <c r="S264" s="54" t="b">
        <f t="shared" si="15"/>
        <v>0</v>
      </c>
      <c r="T264" s="66" t="str">
        <f t="shared" si="19"/>
        <v>14-4.b.</v>
      </c>
      <c r="U264" s="51" t="str">
        <f t="shared" si="19"/>
        <v>System Installation/Integration/Startup - 1 Technology Component - 11-20 Recovery/Treatment Points</v>
      </c>
    </row>
    <row r="265" spans="1:21" s="67" customFormat="1" ht="50.1" hidden="1" customHeight="1" x14ac:dyDescent="0.3">
      <c r="A265" s="62">
        <v>278</v>
      </c>
      <c r="B265" s="36" t="s">
        <v>867</v>
      </c>
      <c r="C265" s="98" t="s">
        <v>868</v>
      </c>
      <c r="D265" s="99"/>
      <c r="E265" s="10" t="s">
        <v>615</v>
      </c>
      <c r="F265" s="68">
        <f>IFERROR(INDEX([1]!Rates[[Column1]:[Column71]],
MATCH('[1]SOW Units'!$B265,[1]!Rates[Pay Item],0),
MATCH(TEXT(#REF!,"0"),[1]!Rates[[#Headers],[Column1]:[Column71]],0)),0)</f>
        <v>0</v>
      </c>
      <c r="G265" s="69">
        <f t="shared" si="17"/>
        <v>0</v>
      </c>
      <c r="H265" s="6">
        <f t="shared" si="18"/>
        <v>0</v>
      </c>
      <c r="I265" s="80"/>
      <c r="J265" s="80"/>
      <c r="K265" s="80"/>
      <c r="L265" s="80"/>
      <c r="M265" s="80"/>
      <c r="N265" s="80"/>
      <c r="O265" s="80"/>
      <c r="P265" s="80"/>
      <c r="Q265" s="80"/>
      <c r="R265" s="80"/>
      <c r="S265" s="54" t="b">
        <f t="shared" ref="S265:S328" si="21">IF(H265&gt;0,TRUE,FALSE)</f>
        <v>0</v>
      </c>
      <c r="T265" s="66" t="str">
        <f t="shared" si="19"/>
        <v>14-4.c.</v>
      </c>
      <c r="U265" s="51" t="str">
        <f t="shared" si="19"/>
        <v>System Installation/Integration/Startup - 1 Technology Component - 21-30 Recovery/Treatment Points</v>
      </c>
    </row>
    <row r="266" spans="1:21" s="67" customFormat="1" ht="50.1" hidden="1" customHeight="1" x14ac:dyDescent="0.3">
      <c r="A266" s="62">
        <v>279</v>
      </c>
      <c r="B266" s="36" t="s">
        <v>869</v>
      </c>
      <c r="C266" s="98" t="s">
        <v>870</v>
      </c>
      <c r="D266" s="99"/>
      <c r="E266" s="10" t="s">
        <v>615</v>
      </c>
      <c r="F266" s="68">
        <f>IFERROR(INDEX([1]!Rates[[Column1]:[Column71]],
MATCH('[1]SOW Units'!$B266,[1]!Rates[Pay Item],0),
MATCH(TEXT(#REF!,"0"),[1]!Rates[[#Headers],[Column1]:[Column71]],0)),0)</f>
        <v>0</v>
      </c>
      <c r="G266" s="69">
        <f t="shared" si="17"/>
        <v>0</v>
      </c>
      <c r="H266" s="6">
        <f t="shared" si="18"/>
        <v>0</v>
      </c>
      <c r="I266" s="80"/>
      <c r="J266" s="80"/>
      <c r="K266" s="80"/>
      <c r="L266" s="80"/>
      <c r="M266" s="80"/>
      <c r="N266" s="80"/>
      <c r="O266" s="80"/>
      <c r="P266" s="80"/>
      <c r="Q266" s="80"/>
      <c r="R266" s="80"/>
      <c r="S266" s="54" t="b">
        <f t="shared" si="21"/>
        <v>0</v>
      </c>
      <c r="T266" s="66" t="str">
        <f t="shared" si="19"/>
        <v>14-4.d.</v>
      </c>
      <c r="U266" s="51" t="str">
        <f t="shared" si="19"/>
        <v>System Installation/Integration/Startup - 1 Technology Component - 1-10 Additional Recovery/Treatment Points greater Than 30 (This tem is used in conjunction with 14.4.c when needed)</v>
      </c>
    </row>
    <row r="267" spans="1:21" s="67" customFormat="1" ht="49.5" hidden="1" x14ac:dyDescent="0.3">
      <c r="A267" s="62">
        <v>280</v>
      </c>
      <c r="B267" s="36" t="s">
        <v>607</v>
      </c>
      <c r="C267" s="98" t="s">
        <v>871</v>
      </c>
      <c r="D267" s="99"/>
      <c r="E267" s="10" t="s">
        <v>872</v>
      </c>
      <c r="F267" s="68">
        <f>IFERROR(INDEX([1]!Rates[[Column1]:[Column71]],
MATCH('[1]SOW Units'!$B267,[1]!Rates[Pay Item],0),
MATCH(TEXT(#REF!,"0"),[1]!Rates[[#Headers],[Column1]:[Column71]],0)),0)</f>
        <v>0</v>
      </c>
      <c r="G267" s="69">
        <f t="shared" si="17"/>
        <v>0</v>
      </c>
      <c r="H267" s="6">
        <f t="shared" si="18"/>
        <v>0</v>
      </c>
      <c r="I267" s="80"/>
      <c r="J267" s="80"/>
      <c r="K267" s="80"/>
      <c r="L267" s="80"/>
      <c r="M267" s="80"/>
      <c r="N267" s="80"/>
      <c r="O267" s="80"/>
      <c r="P267" s="80"/>
      <c r="Q267" s="80"/>
      <c r="R267" s="80"/>
      <c r="S267" s="54" t="b">
        <f t="shared" si="21"/>
        <v>0</v>
      </c>
      <c r="T267" s="66" t="str">
        <f t="shared" si="19"/>
        <v>14-5.</v>
      </c>
      <c r="U267" s="51" t="str">
        <f t="shared" si="19"/>
        <v>System Installation/Integration/Startup – Addition of 1 Technology Component</v>
      </c>
    </row>
    <row r="268" spans="1:21" s="67" customFormat="1" hidden="1" x14ac:dyDescent="0.3">
      <c r="A268" s="62">
        <v>281</v>
      </c>
      <c r="B268" s="36" t="s">
        <v>873</v>
      </c>
      <c r="C268" s="101" t="s">
        <v>874</v>
      </c>
      <c r="D268" s="102"/>
      <c r="E268" s="7" t="s">
        <v>14</v>
      </c>
      <c r="F268" s="71">
        <v>1</v>
      </c>
      <c r="G268" s="72">
        <f>F268</f>
        <v>1</v>
      </c>
      <c r="H268" s="7">
        <f t="shared" si="18"/>
        <v>0</v>
      </c>
      <c r="I268" s="81"/>
      <c r="J268" s="81"/>
      <c r="K268" s="81"/>
      <c r="L268" s="81"/>
      <c r="M268" s="81"/>
      <c r="N268" s="81"/>
      <c r="O268" s="81"/>
      <c r="P268" s="81"/>
      <c r="Q268" s="81"/>
      <c r="R268" s="81"/>
      <c r="S268" s="54" t="b">
        <f t="shared" si="21"/>
        <v>0</v>
      </c>
      <c r="T268" s="66"/>
      <c r="U268" s="51"/>
    </row>
    <row r="269" spans="1:21" s="67" customFormat="1" hidden="1" x14ac:dyDescent="0.3">
      <c r="A269" s="62">
        <v>283</v>
      </c>
      <c r="B269" s="36" t="s">
        <v>875</v>
      </c>
      <c r="C269" s="101" t="s">
        <v>618</v>
      </c>
      <c r="D269" s="102"/>
      <c r="E269" s="7" t="s">
        <v>14</v>
      </c>
      <c r="F269" s="71">
        <v>1</v>
      </c>
      <c r="G269" s="72">
        <f t="shared" ref="G269:G272" si="22">F269</f>
        <v>1</v>
      </c>
      <c r="H269" s="7">
        <f t="shared" si="18"/>
        <v>0</v>
      </c>
      <c r="I269" s="81"/>
      <c r="J269" s="81"/>
      <c r="K269" s="81"/>
      <c r="L269" s="81"/>
      <c r="M269" s="81"/>
      <c r="N269" s="81"/>
      <c r="O269" s="81"/>
      <c r="P269" s="81"/>
      <c r="Q269" s="81"/>
      <c r="R269" s="81"/>
      <c r="S269" s="54" t="b">
        <f t="shared" si="21"/>
        <v>0</v>
      </c>
      <c r="T269" s="66"/>
      <c r="U269" s="51"/>
    </row>
    <row r="270" spans="1:21" s="67" customFormat="1" hidden="1" x14ac:dyDescent="0.3">
      <c r="A270" s="62">
        <v>285</v>
      </c>
      <c r="B270" s="36" t="s">
        <v>876</v>
      </c>
      <c r="C270" s="101" t="s">
        <v>620</v>
      </c>
      <c r="D270" s="102"/>
      <c r="E270" s="7" t="s">
        <v>14</v>
      </c>
      <c r="F270" s="71">
        <v>1</v>
      </c>
      <c r="G270" s="72">
        <f t="shared" si="22"/>
        <v>1</v>
      </c>
      <c r="H270" s="7">
        <f t="shared" si="18"/>
        <v>0</v>
      </c>
      <c r="I270" s="81"/>
      <c r="J270" s="81"/>
      <c r="K270" s="81"/>
      <c r="L270" s="81"/>
      <c r="M270" s="81"/>
      <c r="N270" s="81"/>
      <c r="O270" s="81"/>
      <c r="P270" s="81"/>
      <c r="Q270" s="81"/>
      <c r="R270" s="81"/>
      <c r="S270" s="54" t="b">
        <f t="shared" si="21"/>
        <v>0</v>
      </c>
      <c r="T270" s="66"/>
      <c r="U270" s="51"/>
    </row>
    <row r="271" spans="1:21" s="67" customFormat="1" x14ac:dyDescent="0.3">
      <c r="A271" s="62">
        <v>286</v>
      </c>
      <c r="B271" s="36" t="s">
        <v>877</v>
      </c>
      <c r="C271" s="101" t="s">
        <v>622</v>
      </c>
      <c r="D271" s="102"/>
      <c r="E271" s="7" t="s">
        <v>14</v>
      </c>
      <c r="F271" s="71">
        <v>1</v>
      </c>
      <c r="G271" s="72">
        <f t="shared" si="22"/>
        <v>1</v>
      </c>
      <c r="H271" s="7">
        <f t="shared" si="18"/>
        <v>0</v>
      </c>
      <c r="I271" s="81"/>
      <c r="J271" s="81" t="s">
        <v>1045</v>
      </c>
      <c r="K271" s="81"/>
      <c r="L271" s="81"/>
      <c r="M271" s="81"/>
      <c r="N271" s="81"/>
      <c r="O271" s="81"/>
      <c r="P271" s="81"/>
      <c r="Q271" s="81"/>
      <c r="R271" s="81"/>
      <c r="S271" s="54" t="b">
        <f t="shared" si="21"/>
        <v>0</v>
      </c>
      <c r="T271" s="66"/>
      <c r="U271" s="51"/>
    </row>
    <row r="272" spans="1:21" s="67" customFormat="1" hidden="1" x14ac:dyDescent="0.3">
      <c r="A272" s="62">
        <v>287</v>
      </c>
      <c r="B272" s="36" t="s">
        <v>878</v>
      </c>
      <c r="C272" s="101" t="s">
        <v>879</v>
      </c>
      <c r="D272" s="102"/>
      <c r="E272" s="7" t="s">
        <v>14</v>
      </c>
      <c r="F272" s="71">
        <v>1</v>
      </c>
      <c r="G272" s="72">
        <f t="shared" si="22"/>
        <v>1</v>
      </c>
      <c r="H272" s="7">
        <f t="shared" si="18"/>
        <v>0</v>
      </c>
      <c r="I272" s="81"/>
      <c r="J272" s="81"/>
      <c r="K272" s="81"/>
      <c r="L272" s="81"/>
      <c r="M272" s="81"/>
      <c r="N272" s="81"/>
      <c r="O272" s="81"/>
      <c r="P272" s="81"/>
      <c r="Q272" s="81"/>
      <c r="R272" s="81"/>
      <c r="S272" s="54" t="b">
        <f t="shared" si="21"/>
        <v>0</v>
      </c>
      <c r="T272" s="66"/>
      <c r="U272" s="51"/>
    </row>
    <row r="273" spans="1:21" s="67" customFormat="1" ht="35.25" hidden="1" customHeight="1" x14ac:dyDescent="0.3">
      <c r="A273" s="62">
        <v>288</v>
      </c>
      <c r="B273" s="75" t="s">
        <v>291</v>
      </c>
      <c r="C273" s="96" t="s">
        <v>303</v>
      </c>
      <c r="D273" s="97"/>
      <c r="E273" s="76"/>
      <c r="F273" s="78"/>
      <c r="G273" s="78"/>
      <c r="H273" s="8"/>
      <c r="I273" s="79"/>
      <c r="J273" s="79"/>
      <c r="K273" s="79"/>
      <c r="L273" s="79"/>
      <c r="M273" s="79"/>
      <c r="N273" s="79"/>
      <c r="O273" s="79"/>
      <c r="P273" s="79"/>
      <c r="Q273" s="79"/>
      <c r="R273" s="79"/>
      <c r="S273" s="54" t="b">
        <f t="shared" si="21"/>
        <v>0</v>
      </c>
      <c r="T273" s="66"/>
      <c r="U273" s="51" t="str">
        <f t="shared" si="19"/>
        <v>REMEDIAL ACTION - PACKAGED WORK SCOPES (Including Remediation System Equipment)</v>
      </c>
    </row>
    <row r="274" spans="1:21" s="67" customFormat="1" ht="18.75" hidden="1" customHeight="1" x14ac:dyDescent="0.3">
      <c r="A274" s="62">
        <v>289</v>
      </c>
      <c r="B274" s="75" t="s">
        <v>292</v>
      </c>
      <c r="C274" s="96" t="s">
        <v>304</v>
      </c>
      <c r="D274" s="97"/>
      <c r="E274" s="76"/>
      <c r="F274" s="78"/>
      <c r="G274" s="78"/>
      <c r="H274" s="8"/>
      <c r="I274" s="79"/>
      <c r="J274" s="79"/>
      <c r="K274" s="79"/>
      <c r="L274" s="79"/>
      <c r="M274" s="79"/>
      <c r="N274" s="79"/>
      <c r="O274" s="79"/>
      <c r="P274" s="79"/>
      <c r="Q274" s="79"/>
      <c r="R274" s="79"/>
      <c r="S274" s="54" t="b">
        <f t="shared" si="21"/>
        <v>0</v>
      </c>
      <c r="T274" s="66"/>
      <c r="U274" s="51"/>
    </row>
    <row r="275" spans="1:21" s="67" customFormat="1" hidden="1" x14ac:dyDescent="0.3">
      <c r="A275" s="62">
        <v>290</v>
      </c>
      <c r="B275" s="36" t="s">
        <v>294</v>
      </c>
      <c r="C275" s="98" t="s">
        <v>306</v>
      </c>
      <c r="D275" s="99"/>
      <c r="E275" s="10" t="s">
        <v>307</v>
      </c>
      <c r="F275" s="68">
        <f>IFERROR(INDEX([1]!Rates[[Column1]:[Column71]],
MATCH('[1]SOW Units'!$B275,[1]!Rates[Pay Item],0),
MATCH(TEXT(#REF!,"0"),[1]!Rates[[#Headers],[Column1]:[Column71]],0)),0)</f>
        <v>0</v>
      </c>
      <c r="G275" s="69">
        <f t="shared" si="17"/>
        <v>0</v>
      </c>
      <c r="H275" s="6">
        <f t="shared" si="18"/>
        <v>0</v>
      </c>
      <c r="I275" s="80"/>
      <c r="J275" s="80"/>
      <c r="K275" s="80"/>
      <c r="L275" s="80"/>
      <c r="M275" s="80"/>
      <c r="N275" s="80"/>
      <c r="O275" s="80"/>
      <c r="P275" s="80"/>
      <c r="Q275" s="80"/>
      <c r="R275" s="80"/>
      <c r="S275" s="54" t="b">
        <f t="shared" si="21"/>
        <v>0</v>
      </c>
      <c r="T275" s="66" t="str">
        <f t="shared" si="19"/>
        <v>15-1.</v>
      </c>
      <c r="U275" s="51" t="str">
        <f t="shared" si="19"/>
        <v xml:space="preserve">Groundwater Recovery System Pilot Test - 8 hours </v>
      </c>
    </row>
    <row r="276" spans="1:21" s="67" customFormat="1" hidden="1" x14ac:dyDescent="0.3">
      <c r="A276" s="62">
        <v>292</v>
      </c>
      <c r="B276" s="36" t="s">
        <v>295</v>
      </c>
      <c r="C276" s="98" t="s">
        <v>309</v>
      </c>
      <c r="D276" s="99"/>
      <c r="E276" s="10" t="s">
        <v>880</v>
      </c>
      <c r="F276" s="68">
        <f>IFERROR(INDEX([1]!Rates[[Column1]:[Column71]],
MATCH('[1]SOW Units'!$B276,[1]!Rates[Pay Item],0),
MATCH(TEXT(#REF!,"0"),[1]!Rates[[#Headers],[Column1]:[Column71]],0)),0)</f>
        <v>0</v>
      </c>
      <c r="G276" s="69">
        <f t="shared" si="17"/>
        <v>0</v>
      </c>
      <c r="H276" s="6">
        <f t="shared" si="18"/>
        <v>0</v>
      </c>
      <c r="I276" s="80"/>
      <c r="J276" s="80"/>
      <c r="K276" s="80"/>
      <c r="L276" s="80"/>
      <c r="M276" s="80"/>
      <c r="N276" s="80"/>
      <c r="O276" s="80"/>
      <c r="P276" s="80"/>
      <c r="Q276" s="80"/>
      <c r="R276" s="80"/>
      <c r="S276" s="54" t="b">
        <f t="shared" si="21"/>
        <v>0</v>
      </c>
      <c r="T276" s="66" t="str">
        <f t="shared" si="19"/>
        <v>15-2.</v>
      </c>
      <c r="U276" s="51" t="str">
        <f t="shared" si="19"/>
        <v xml:space="preserve">Groundwater Recovery System Pilot Test - Additional Time  </v>
      </c>
    </row>
    <row r="277" spans="1:21" s="67" customFormat="1" hidden="1" x14ac:dyDescent="0.3">
      <c r="A277" s="62">
        <v>293</v>
      </c>
      <c r="B277" s="36" t="s">
        <v>296</v>
      </c>
      <c r="C277" s="98" t="s">
        <v>311</v>
      </c>
      <c r="D277" s="99"/>
      <c r="E277" s="10" t="s">
        <v>307</v>
      </c>
      <c r="F277" s="68">
        <f>IFERROR(INDEX([1]!Rates[[Column1]:[Column71]],
MATCH('[1]SOW Units'!$B277,[1]!Rates[Pay Item],0),
MATCH(TEXT(#REF!,"0"),[1]!Rates[[#Headers],[Column1]:[Column71]],0)),0)</f>
        <v>0</v>
      </c>
      <c r="G277" s="69">
        <f t="shared" si="17"/>
        <v>0</v>
      </c>
      <c r="H277" s="6">
        <f t="shared" si="18"/>
        <v>0</v>
      </c>
      <c r="I277" s="80"/>
      <c r="J277" s="80"/>
      <c r="K277" s="80"/>
      <c r="L277" s="80"/>
      <c r="M277" s="80"/>
      <c r="N277" s="80"/>
      <c r="O277" s="80"/>
      <c r="P277" s="80"/>
      <c r="Q277" s="80"/>
      <c r="R277" s="80"/>
      <c r="S277" s="54" t="b">
        <f t="shared" si="21"/>
        <v>0</v>
      </c>
      <c r="T277" s="66" t="str">
        <f t="shared" si="19"/>
        <v>15-3.</v>
      </c>
      <c r="U277" s="51" t="str">
        <f t="shared" si="19"/>
        <v>Air Sparging or Biosparging Pilot Test - 8 hours</v>
      </c>
    </row>
    <row r="278" spans="1:21" s="67" customFormat="1" hidden="1" x14ac:dyDescent="0.3">
      <c r="A278" s="62">
        <v>294</v>
      </c>
      <c r="B278" s="36" t="s">
        <v>299</v>
      </c>
      <c r="C278" s="98" t="s">
        <v>313</v>
      </c>
      <c r="D278" s="99"/>
      <c r="E278" s="10" t="s">
        <v>880</v>
      </c>
      <c r="F278" s="68">
        <f>IFERROR(INDEX([1]!Rates[[Column1]:[Column71]],
MATCH('[1]SOW Units'!$B278,[1]!Rates[Pay Item],0),
MATCH(TEXT(#REF!,"0"),[1]!Rates[[#Headers],[Column1]:[Column71]],0)),0)</f>
        <v>0</v>
      </c>
      <c r="G278" s="69">
        <f t="shared" si="17"/>
        <v>0</v>
      </c>
      <c r="H278" s="6">
        <f t="shared" ref="H278:H363" si="23">SUM(I278:R278)</f>
        <v>0</v>
      </c>
      <c r="I278" s="80"/>
      <c r="J278" s="80"/>
      <c r="K278" s="80"/>
      <c r="L278" s="80"/>
      <c r="M278" s="80"/>
      <c r="N278" s="80"/>
      <c r="O278" s="80"/>
      <c r="P278" s="80"/>
      <c r="Q278" s="80"/>
      <c r="R278" s="80"/>
      <c r="S278" s="54" t="b">
        <f t="shared" si="21"/>
        <v>0</v>
      </c>
      <c r="T278" s="66" t="str">
        <f t="shared" si="19"/>
        <v>15-4.</v>
      </c>
      <c r="U278" s="51" t="str">
        <f t="shared" si="19"/>
        <v>Air Sparging or Biosparging Pilot Test - Additional Time</v>
      </c>
    </row>
    <row r="279" spans="1:21" s="67" customFormat="1" hidden="1" x14ac:dyDescent="0.3">
      <c r="A279" s="62">
        <v>295</v>
      </c>
      <c r="B279" s="36" t="s">
        <v>300</v>
      </c>
      <c r="C279" s="98" t="s">
        <v>315</v>
      </c>
      <c r="D279" s="99"/>
      <c r="E279" s="10" t="s">
        <v>307</v>
      </c>
      <c r="F279" s="68">
        <f>IFERROR(INDEX([1]!Rates[[Column1]:[Column71]],
MATCH('[1]SOW Units'!$B279,[1]!Rates[Pay Item],0),
MATCH(TEXT(#REF!,"0"),[1]!Rates[[#Headers],[Column1]:[Column71]],0)),0)</f>
        <v>0</v>
      </c>
      <c r="G279" s="69">
        <f t="shared" si="17"/>
        <v>0</v>
      </c>
      <c r="H279" s="6">
        <f t="shared" si="23"/>
        <v>0</v>
      </c>
      <c r="I279" s="80"/>
      <c r="J279" s="80"/>
      <c r="K279" s="80"/>
      <c r="L279" s="80"/>
      <c r="M279" s="80"/>
      <c r="N279" s="80"/>
      <c r="O279" s="80"/>
      <c r="P279" s="80"/>
      <c r="Q279" s="80"/>
      <c r="R279" s="80"/>
      <c r="S279" s="54" t="b">
        <f t="shared" si="21"/>
        <v>0</v>
      </c>
      <c r="T279" s="66" t="str">
        <f t="shared" si="19"/>
        <v>15-5.</v>
      </c>
      <c r="U279" s="51" t="str">
        <f t="shared" si="19"/>
        <v>Vapor Extraction Pilot Test - 8 hours</v>
      </c>
    </row>
    <row r="280" spans="1:21" s="67" customFormat="1" hidden="1" x14ac:dyDescent="0.3">
      <c r="A280" s="62">
        <v>297</v>
      </c>
      <c r="B280" s="36" t="s">
        <v>301</v>
      </c>
      <c r="C280" s="98" t="s">
        <v>316</v>
      </c>
      <c r="D280" s="99"/>
      <c r="E280" s="10" t="s">
        <v>880</v>
      </c>
      <c r="F280" s="68">
        <f>IFERROR(INDEX([1]!Rates[[Column1]:[Column71]],
MATCH('[1]SOW Units'!$B280,[1]!Rates[Pay Item],0),
MATCH(TEXT(#REF!,"0"),[1]!Rates[[#Headers],[Column1]:[Column71]],0)),0)</f>
        <v>0</v>
      </c>
      <c r="G280" s="69">
        <f t="shared" si="17"/>
        <v>0</v>
      </c>
      <c r="H280" s="6">
        <f t="shared" si="23"/>
        <v>0</v>
      </c>
      <c r="I280" s="80"/>
      <c r="J280" s="80"/>
      <c r="K280" s="80"/>
      <c r="L280" s="80"/>
      <c r="M280" s="80"/>
      <c r="N280" s="80"/>
      <c r="O280" s="80"/>
      <c r="P280" s="80"/>
      <c r="Q280" s="80"/>
      <c r="R280" s="80"/>
      <c r="S280" s="54" t="b">
        <f t="shared" si="21"/>
        <v>0</v>
      </c>
      <c r="T280" s="66" t="str">
        <f t="shared" si="19"/>
        <v>15-6.</v>
      </c>
      <c r="U280" s="51" t="str">
        <f t="shared" si="19"/>
        <v>Vapor Extraction Pilot Test - Additional Time</v>
      </c>
    </row>
    <row r="281" spans="1:21" s="67" customFormat="1" hidden="1" x14ac:dyDescent="0.3">
      <c r="A281" s="62">
        <v>298</v>
      </c>
      <c r="B281" s="36" t="s">
        <v>616</v>
      </c>
      <c r="C281" s="98" t="s">
        <v>317</v>
      </c>
      <c r="D281" s="99"/>
      <c r="E281" s="10" t="s">
        <v>307</v>
      </c>
      <c r="F281" s="68">
        <f>IFERROR(INDEX([1]!Rates[[Column1]:[Column71]],
MATCH('[1]SOW Units'!$B281,[1]!Rates[Pay Item],0),
MATCH(TEXT(#REF!,"0"),[1]!Rates[[#Headers],[Column1]:[Column71]],0)),0)</f>
        <v>0</v>
      </c>
      <c r="G281" s="69">
        <f t="shared" si="17"/>
        <v>0</v>
      </c>
      <c r="H281" s="6">
        <f t="shared" si="23"/>
        <v>0</v>
      </c>
      <c r="I281" s="80"/>
      <c r="J281" s="80"/>
      <c r="K281" s="80"/>
      <c r="L281" s="80"/>
      <c r="M281" s="80"/>
      <c r="N281" s="80"/>
      <c r="O281" s="80"/>
      <c r="P281" s="80"/>
      <c r="Q281" s="80"/>
      <c r="R281" s="80"/>
      <c r="S281" s="54" t="b">
        <f t="shared" si="21"/>
        <v>0</v>
      </c>
      <c r="T281" s="66" t="str">
        <f t="shared" si="19"/>
        <v>15-7.</v>
      </c>
      <c r="U281" s="51" t="str">
        <f t="shared" si="19"/>
        <v xml:space="preserve">Vapor Extraction/Aquifer Pumping Test - 8 hours  </v>
      </c>
    </row>
    <row r="282" spans="1:21" s="67" customFormat="1" hidden="1" x14ac:dyDescent="0.3">
      <c r="A282" s="62">
        <v>299</v>
      </c>
      <c r="B282" s="36" t="s">
        <v>617</v>
      </c>
      <c r="C282" s="98" t="s">
        <v>318</v>
      </c>
      <c r="D282" s="99"/>
      <c r="E282" s="10" t="s">
        <v>880</v>
      </c>
      <c r="F282" s="68">
        <f>IFERROR(INDEX([1]!Rates[[Column1]:[Column71]],
MATCH('[1]SOW Units'!$B282,[1]!Rates[Pay Item],0),
MATCH(TEXT(#REF!,"0"),[1]!Rates[[#Headers],[Column1]:[Column71]],0)),0)</f>
        <v>0</v>
      </c>
      <c r="G282" s="69">
        <f t="shared" si="17"/>
        <v>0</v>
      </c>
      <c r="H282" s="6">
        <f t="shared" si="23"/>
        <v>0</v>
      </c>
      <c r="I282" s="80"/>
      <c r="J282" s="80"/>
      <c r="K282" s="80"/>
      <c r="L282" s="80"/>
      <c r="M282" s="80"/>
      <c r="N282" s="80"/>
      <c r="O282" s="80"/>
      <c r="P282" s="80"/>
      <c r="Q282" s="80"/>
      <c r="R282" s="80"/>
      <c r="S282" s="54" t="b">
        <f t="shared" si="21"/>
        <v>0</v>
      </c>
      <c r="T282" s="66" t="str">
        <f t="shared" si="19"/>
        <v>15-8.</v>
      </c>
      <c r="U282" s="51" t="str">
        <f t="shared" si="19"/>
        <v xml:space="preserve">Vapor Extraction/Aquifer Pumping Test - Additional Time  </v>
      </c>
    </row>
    <row r="283" spans="1:21" s="67" customFormat="1" hidden="1" x14ac:dyDescent="0.3">
      <c r="A283" s="62">
        <v>300</v>
      </c>
      <c r="B283" s="36" t="s">
        <v>619</v>
      </c>
      <c r="C283" s="98" t="s">
        <v>319</v>
      </c>
      <c r="D283" s="99"/>
      <c r="E283" s="10" t="s">
        <v>307</v>
      </c>
      <c r="F283" s="68">
        <f>IFERROR(INDEX([1]!Rates[[Column1]:[Column71]],
MATCH('[1]SOW Units'!$B283,[1]!Rates[Pay Item],0),
MATCH(TEXT(#REF!,"0"),[1]!Rates[[#Headers],[Column1]:[Column71]],0)),0)</f>
        <v>0</v>
      </c>
      <c r="G283" s="69">
        <f t="shared" si="17"/>
        <v>0</v>
      </c>
      <c r="H283" s="6">
        <f t="shared" si="23"/>
        <v>0</v>
      </c>
      <c r="I283" s="80"/>
      <c r="J283" s="80"/>
      <c r="K283" s="80"/>
      <c r="L283" s="80"/>
      <c r="M283" s="80"/>
      <c r="N283" s="80"/>
      <c r="O283" s="80"/>
      <c r="P283" s="80"/>
      <c r="Q283" s="80"/>
      <c r="R283" s="80"/>
      <c r="S283" s="54" t="b">
        <f t="shared" si="21"/>
        <v>0</v>
      </c>
      <c r="T283" s="66" t="str">
        <f t="shared" si="19"/>
        <v>15-9.</v>
      </c>
      <c r="U283" s="51" t="str">
        <f t="shared" si="19"/>
        <v>Air Sparging/Vapor Extraction Pilot Test - 8 hours</v>
      </c>
    </row>
    <row r="284" spans="1:21" s="67" customFormat="1" hidden="1" x14ac:dyDescent="0.3">
      <c r="A284" s="62">
        <v>301</v>
      </c>
      <c r="B284" s="36" t="s">
        <v>621</v>
      </c>
      <c r="C284" s="98" t="s">
        <v>320</v>
      </c>
      <c r="D284" s="99"/>
      <c r="E284" s="10" t="s">
        <v>880</v>
      </c>
      <c r="F284" s="68">
        <f>IFERROR(INDEX([1]!Rates[[Column1]:[Column71]],
MATCH('[1]SOW Units'!$B284,[1]!Rates[Pay Item],0),
MATCH(TEXT(#REF!,"0"),[1]!Rates[[#Headers],[Column1]:[Column71]],0)),0)</f>
        <v>0</v>
      </c>
      <c r="G284" s="69">
        <f t="shared" si="17"/>
        <v>0</v>
      </c>
      <c r="H284" s="6">
        <f t="shared" si="23"/>
        <v>0</v>
      </c>
      <c r="I284" s="80"/>
      <c r="J284" s="80"/>
      <c r="K284" s="80"/>
      <c r="L284" s="80"/>
      <c r="M284" s="80"/>
      <c r="N284" s="80"/>
      <c r="O284" s="80"/>
      <c r="P284" s="80"/>
      <c r="Q284" s="80"/>
      <c r="R284" s="80"/>
      <c r="S284" s="54" t="b">
        <f t="shared" si="21"/>
        <v>0</v>
      </c>
      <c r="T284" s="66" t="str">
        <f t="shared" si="19"/>
        <v>15-10.</v>
      </c>
      <c r="U284" s="51" t="str">
        <f t="shared" si="19"/>
        <v>Air Sparging/Vapor Extraction Pilot Test - Additional Time</v>
      </c>
    </row>
    <row r="285" spans="1:21" s="67" customFormat="1" hidden="1" x14ac:dyDescent="0.3">
      <c r="A285" s="62">
        <v>303</v>
      </c>
      <c r="B285" s="36" t="s">
        <v>881</v>
      </c>
      <c r="C285" s="98" t="s">
        <v>321</v>
      </c>
      <c r="D285" s="99"/>
      <c r="E285" s="10" t="s">
        <v>307</v>
      </c>
      <c r="F285" s="68">
        <f>IFERROR(INDEX([1]!Rates[[Column1]:[Column71]],
MATCH('[1]SOW Units'!$B285,[1]!Rates[Pay Item],0),
MATCH(TEXT(#REF!,"0"),[1]!Rates[[#Headers],[Column1]:[Column71]],0)),0)</f>
        <v>0</v>
      </c>
      <c r="G285" s="69">
        <f t="shared" si="17"/>
        <v>0</v>
      </c>
      <c r="H285" s="6">
        <f t="shared" si="23"/>
        <v>0</v>
      </c>
      <c r="I285" s="80"/>
      <c r="J285" s="80"/>
      <c r="K285" s="80"/>
      <c r="L285" s="80"/>
      <c r="M285" s="80"/>
      <c r="N285" s="80"/>
      <c r="O285" s="80"/>
      <c r="P285" s="80"/>
      <c r="Q285" s="80"/>
      <c r="R285" s="80"/>
      <c r="S285" s="54" t="b">
        <f t="shared" si="21"/>
        <v>0</v>
      </c>
      <c r="T285" s="66" t="str">
        <f t="shared" si="19"/>
        <v>15-11.</v>
      </c>
      <c r="U285" s="51" t="str">
        <f t="shared" si="19"/>
        <v>Multi-Phase Pilot Test - 8 hours</v>
      </c>
    </row>
    <row r="286" spans="1:21" s="67" customFormat="1" hidden="1" x14ac:dyDescent="0.3">
      <c r="A286" s="62">
        <v>304</v>
      </c>
      <c r="B286" s="36" t="s">
        <v>882</v>
      </c>
      <c r="C286" s="98" t="s">
        <v>322</v>
      </c>
      <c r="D286" s="99"/>
      <c r="E286" s="10" t="s">
        <v>880</v>
      </c>
      <c r="F286" s="68">
        <f>IFERROR(INDEX([1]!Rates[[Column1]:[Column71]],
MATCH('[1]SOW Units'!$B286,[1]!Rates[Pay Item],0),
MATCH(TEXT(#REF!,"0"),[1]!Rates[[#Headers],[Column1]:[Column71]],0)),0)</f>
        <v>0</v>
      </c>
      <c r="G286" s="69">
        <f t="shared" si="17"/>
        <v>0</v>
      </c>
      <c r="H286" s="6">
        <f t="shared" si="23"/>
        <v>0</v>
      </c>
      <c r="I286" s="80"/>
      <c r="J286" s="80"/>
      <c r="K286" s="80"/>
      <c r="L286" s="80"/>
      <c r="M286" s="80"/>
      <c r="N286" s="80"/>
      <c r="O286" s="80"/>
      <c r="P286" s="80"/>
      <c r="Q286" s="80"/>
      <c r="R286" s="80"/>
      <c r="S286" s="54" t="b">
        <f t="shared" si="21"/>
        <v>0</v>
      </c>
      <c r="T286" s="66" t="str">
        <f t="shared" si="19"/>
        <v>15-12.</v>
      </c>
      <c r="U286" s="51" t="str">
        <f t="shared" si="19"/>
        <v>Multi-Phase Pilot Test - Additional Time</v>
      </c>
    </row>
    <row r="287" spans="1:21" s="67" customFormat="1" hidden="1" x14ac:dyDescent="0.3">
      <c r="A287" s="62">
        <v>305</v>
      </c>
      <c r="B287" s="36" t="s">
        <v>883</v>
      </c>
      <c r="C287" s="98" t="s">
        <v>623</v>
      </c>
      <c r="D287" s="99"/>
      <c r="E287" s="10" t="s">
        <v>307</v>
      </c>
      <c r="F287" s="68">
        <f>IFERROR(INDEX([1]!Rates[[Column1]:[Column71]],
MATCH('[1]SOW Units'!$B287,[1]!Rates[Pay Item],0),
MATCH(TEXT(#REF!,"0"),[1]!Rates[[#Headers],[Column1]:[Column71]],0)),0)</f>
        <v>0</v>
      </c>
      <c r="G287" s="69">
        <f t="shared" si="17"/>
        <v>0</v>
      </c>
      <c r="H287" s="6">
        <f t="shared" si="23"/>
        <v>0</v>
      </c>
      <c r="I287" s="80"/>
      <c r="J287" s="80"/>
      <c r="K287" s="80"/>
      <c r="L287" s="80"/>
      <c r="M287" s="80"/>
      <c r="N287" s="80"/>
      <c r="O287" s="80"/>
      <c r="P287" s="80"/>
      <c r="Q287" s="80"/>
      <c r="R287" s="80"/>
      <c r="S287" s="54" t="b">
        <f t="shared" si="21"/>
        <v>0</v>
      </c>
      <c r="T287" s="66" t="str">
        <f t="shared" si="19"/>
        <v>15-13.</v>
      </c>
      <c r="U287" s="51" t="str">
        <f t="shared" si="19"/>
        <v>Air Sparging/Multiphase Extraction Pilot Test - 8 hours</v>
      </c>
    </row>
    <row r="288" spans="1:21" s="67" customFormat="1" hidden="1" x14ac:dyDescent="0.3">
      <c r="A288" s="62">
        <v>306</v>
      </c>
      <c r="B288" s="36" t="s">
        <v>884</v>
      </c>
      <c r="C288" s="98" t="s">
        <v>624</v>
      </c>
      <c r="D288" s="99"/>
      <c r="E288" s="10" t="s">
        <v>625</v>
      </c>
      <c r="F288" s="68">
        <f>IFERROR(INDEX([1]!Rates[[Column1]:[Column71]],
MATCH('[1]SOW Units'!$B288,[1]!Rates[Pay Item],0),
MATCH(TEXT(#REF!,"0"),[1]!Rates[[#Headers],[Column1]:[Column71]],0)),0)</f>
        <v>0</v>
      </c>
      <c r="G288" s="69">
        <f t="shared" si="17"/>
        <v>0</v>
      </c>
      <c r="H288" s="6">
        <f t="shared" si="23"/>
        <v>0</v>
      </c>
      <c r="I288" s="80"/>
      <c r="J288" s="80"/>
      <c r="K288" s="80"/>
      <c r="L288" s="80"/>
      <c r="M288" s="80"/>
      <c r="N288" s="80"/>
      <c r="O288" s="80"/>
      <c r="P288" s="80"/>
      <c r="Q288" s="80"/>
      <c r="R288" s="80"/>
      <c r="S288" s="54" t="b">
        <f t="shared" si="21"/>
        <v>0</v>
      </c>
      <c r="T288" s="66" t="str">
        <f t="shared" ref="T288:U338" si="24">B288</f>
        <v>15-14.</v>
      </c>
      <c r="U288" s="51" t="str">
        <f t="shared" si="24"/>
        <v>Air Sparging/Multiphase Extraction Pilot Test - Additional Time</v>
      </c>
    </row>
    <row r="289" spans="1:21" s="67" customFormat="1" hidden="1" x14ac:dyDescent="0.3">
      <c r="A289" s="62">
        <v>307</v>
      </c>
      <c r="B289" s="82" t="s">
        <v>885</v>
      </c>
      <c r="C289" s="98" t="s">
        <v>886</v>
      </c>
      <c r="D289" s="99"/>
      <c r="E289" s="10" t="s">
        <v>307</v>
      </c>
      <c r="F289" s="68">
        <f>IFERROR(INDEX([1]!Rates[[Column1]:[Column71]],
MATCH('[1]SOW Units'!$B289,[1]!Rates[Pay Item],0),
MATCH(TEXT(#REF!,"0"),[1]!Rates[[#Headers],[Column1]:[Column71]],0)),0)</f>
        <v>0</v>
      </c>
      <c r="G289" s="69">
        <f t="shared" si="17"/>
        <v>0</v>
      </c>
      <c r="H289" s="6">
        <f t="shared" si="23"/>
        <v>0</v>
      </c>
      <c r="I289" s="80"/>
      <c r="J289" s="80"/>
      <c r="K289" s="80"/>
      <c r="L289" s="80"/>
      <c r="M289" s="80"/>
      <c r="N289" s="80"/>
      <c r="O289" s="80"/>
      <c r="P289" s="80"/>
      <c r="Q289" s="80"/>
      <c r="R289" s="80"/>
      <c r="S289" s="54" t="b">
        <f t="shared" si="21"/>
        <v>0</v>
      </c>
      <c r="T289" s="66" t="str">
        <f t="shared" si="24"/>
        <v>15-15.</v>
      </c>
      <c r="U289" s="51" t="str">
        <f t="shared" si="24"/>
        <v>In-Situ Chemical Oxidation (including Ozone) Pilot Test - 8 hours</v>
      </c>
    </row>
    <row r="290" spans="1:21" s="67" customFormat="1" hidden="1" x14ac:dyDescent="0.3">
      <c r="A290" s="62">
        <v>309</v>
      </c>
      <c r="B290" s="82" t="s">
        <v>887</v>
      </c>
      <c r="C290" s="98" t="s">
        <v>888</v>
      </c>
      <c r="D290" s="99"/>
      <c r="E290" s="10" t="s">
        <v>880</v>
      </c>
      <c r="F290" s="68">
        <f>IFERROR(INDEX([1]!Rates[[Column1]:[Column71]],
MATCH('[1]SOW Units'!$B290,[1]!Rates[Pay Item],0),
MATCH(TEXT(#REF!,"0"),[1]!Rates[[#Headers],[Column1]:[Column71]],0)),0)</f>
        <v>0</v>
      </c>
      <c r="G290" s="69">
        <f t="shared" si="17"/>
        <v>0</v>
      </c>
      <c r="H290" s="6">
        <f t="shared" si="23"/>
        <v>0</v>
      </c>
      <c r="I290" s="80"/>
      <c r="J290" s="80"/>
      <c r="K290" s="80"/>
      <c r="L290" s="80"/>
      <c r="M290" s="80"/>
      <c r="N290" s="80"/>
      <c r="O290" s="80"/>
      <c r="P290" s="80"/>
      <c r="Q290" s="80"/>
      <c r="R290" s="80"/>
      <c r="S290" s="54" t="b">
        <f t="shared" si="21"/>
        <v>0</v>
      </c>
      <c r="T290" s="66" t="str">
        <f t="shared" si="24"/>
        <v>15-16.</v>
      </c>
      <c r="U290" s="51" t="str">
        <f t="shared" si="24"/>
        <v>In-Situ Chemical Oxidation (including Ozone) Pilot Test - Additional Time</v>
      </c>
    </row>
    <row r="291" spans="1:21" s="67" customFormat="1" ht="30.75" hidden="1" customHeight="1" x14ac:dyDescent="0.3">
      <c r="A291" s="62">
        <v>310</v>
      </c>
      <c r="B291" s="75" t="s">
        <v>297</v>
      </c>
      <c r="C291" s="96" t="s">
        <v>323</v>
      </c>
      <c r="D291" s="97"/>
      <c r="E291" s="76"/>
      <c r="F291" s="78"/>
      <c r="G291" s="78"/>
      <c r="H291" s="8"/>
      <c r="I291" s="79"/>
      <c r="J291" s="79"/>
      <c r="K291" s="79"/>
      <c r="L291" s="79"/>
      <c r="M291" s="79"/>
      <c r="N291" s="79"/>
      <c r="O291" s="79"/>
      <c r="P291" s="79"/>
      <c r="Q291" s="79"/>
      <c r="R291" s="79"/>
      <c r="S291" s="54" t="b">
        <f t="shared" si="21"/>
        <v>0</v>
      </c>
      <c r="T291" s="66"/>
      <c r="U291" s="51"/>
    </row>
    <row r="292" spans="1:21" s="67" customFormat="1" hidden="1" x14ac:dyDescent="0.3">
      <c r="A292" s="62">
        <v>311</v>
      </c>
      <c r="B292" s="36" t="s">
        <v>889</v>
      </c>
      <c r="C292" s="98" t="s">
        <v>324</v>
      </c>
      <c r="D292" s="99"/>
      <c r="E292" s="10" t="s">
        <v>28</v>
      </c>
      <c r="F292" s="68">
        <f>IFERROR(INDEX([1]!Rates[[Column1]:[Column71]],
MATCH('[1]SOW Units'!$B292,[1]!Rates[Pay Item],0),
MATCH(TEXT(#REF!,"0"),[1]!Rates[[#Headers],[Column1]:[Column71]],0)),0)</f>
        <v>0</v>
      </c>
      <c r="G292" s="69">
        <f t="shared" ref="G292:G355" si="25">F292</f>
        <v>0</v>
      </c>
      <c r="H292" s="6">
        <f t="shared" si="23"/>
        <v>0</v>
      </c>
      <c r="I292" s="80"/>
      <c r="J292" s="80"/>
      <c r="K292" s="80"/>
      <c r="L292" s="80"/>
      <c r="M292" s="80"/>
      <c r="N292" s="80"/>
      <c r="O292" s="80"/>
      <c r="P292" s="80"/>
      <c r="Q292" s="80"/>
      <c r="R292" s="80"/>
      <c r="S292" s="54" t="b">
        <f t="shared" si="21"/>
        <v>0</v>
      </c>
      <c r="T292" s="66" t="str">
        <f t="shared" si="24"/>
        <v>15-17.</v>
      </c>
      <c r="U292" s="51" t="str">
        <f t="shared" si="24"/>
        <v>Groundwater Treatment System Package - Medium</v>
      </c>
    </row>
    <row r="293" spans="1:21" s="67" customFormat="1" hidden="1" x14ac:dyDescent="0.3">
      <c r="A293" s="62">
        <v>312</v>
      </c>
      <c r="B293" s="36" t="s">
        <v>890</v>
      </c>
      <c r="C293" s="98" t="s">
        <v>324</v>
      </c>
      <c r="D293" s="99"/>
      <c r="E293" s="10" t="s">
        <v>231</v>
      </c>
      <c r="F293" s="68">
        <f>IFERROR(INDEX([1]!Rates[[Column1]:[Column71]],
MATCH('[1]SOW Units'!$B293,[1]!Rates[Pay Item],0),
MATCH(TEXT(#REF!,"0"),[1]!Rates[[#Headers],[Column1]:[Column71]],0)),0)</f>
        <v>0</v>
      </c>
      <c r="G293" s="69">
        <f t="shared" si="25"/>
        <v>0</v>
      </c>
      <c r="H293" s="6">
        <f t="shared" si="23"/>
        <v>0</v>
      </c>
      <c r="I293" s="80"/>
      <c r="J293" s="80"/>
      <c r="K293" s="80"/>
      <c r="L293" s="80"/>
      <c r="M293" s="80"/>
      <c r="N293" s="80"/>
      <c r="O293" s="80"/>
      <c r="P293" s="80"/>
      <c r="Q293" s="80"/>
      <c r="R293" s="80"/>
      <c r="S293" s="54" t="b">
        <f t="shared" si="21"/>
        <v>0</v>
      </c>
      <c r="T293" s="66" t="str">
        <f t="shared" si="24"/>
        <v>15-18.</v>
      </c>
      <c r="U293" s="51" t="str">
        <f t="shared" si="24"/>
        <v>Groundwater Treatment System Package - Medium</v>
      </c>
    </row>
    <row r="294" spans="1:21" s="67" customFormat="1" hidden="1" x14ac:dyDescent="0.3">
      <c r="A294" s="62">
        <v>313</v>
      </c>
      <c r="B294" s="36" t="s">
        <v>891</v>
      </c>
      <c r="C294" s="98" t="s">
        <v>325</v>
      </c>
      <c r="D294" s="99"/>
      <c r="E294" s="10" t="s">
        <v>28</v>
      </c>
      <c r="F294" s="68">
        <f>IFERROR(INDEX([1]!Rates[[Column1]:[Column71]],
MATCH('[1]SOW Units'!$B294,[1]!Rates[Pay Item],0),
MATCH(TEXT(#REF!,"0"),[1]!Rates[[#Headers],[Column1]:[Column71]],0)),0)</f>
        <v>0</v>
      </c>
      <c r="G294" s="69">
        <f t="shared" si="25"/>
        <v>0</v>
      </c>
      <c r="H294" s="6">
        <f t="shared" si="23"/>
        <v>0</v>
      </c>
      <c r="I294" s="80"/>
      <c r="J294" s="80"/>
      <c r="K294" s="80"/>
      <c r="L294" s="80"/>
      <c r="M294" s="80"/>
      <c r="N294" s="80"/>
      <c r="O294" s="80"/>
      <c r="P294" s="80"/>
      <c r="Q294" s="80"/>
      <c r="R294" s="80"/>
      <c r="S294" s="54" t="b">
        <f t="shared" si="21"/>
        <v>0</v>
      </c>
      <c r="T294" s="66" t="str">
        <f t="shared" si="24"/>
        <v>15-19.</v>
      </c>
      <c r="U294" s="51" t="str">
        <f t="shared" si="24"/>
        <v>Air Sparge System Package - Medium</v>
      </c>
    </row>
    <row r="295" spans="1:21" s="67" customFormat="1" hidden="1" x14ac:dyDescent="0.3">
      <c r="A295" s="62">
        <v>314</v>
      </c>
      <c r="B295" s="36" t="s">
        <v>892</v>
      </c>
      <c r="C295" s="98" t="s">
        <v>325</v>
      </c>
      <c r="D295" s="99"/>
      <c r="E295" s="10" t="s">
        <v>231</v>
      </c>
      <c r="F295" s="68">
        <f>IFERROR(INDEX([1]!Rates[[Column1]:[Column71]],
MATCH('[1]SOW Units'!$B295,[1]!Rates[Pay Item],0),
MATCH(TEXT(#REF!,"0"),[1]!Rates[[#Headers],[Column1]:[Column71]],0)),0)</f>
        <v>0</v>
      </c>
      <c r="G295" s="69">
        <f t="shared" si="25"/>
        <v>0</v>
      </c>
      <c r="H295" s="6">
        <f t="shared" si="23"/>
        <v>0</v>
      </c>
      <c r="I295" s="80"/>
      <c r="J295" s="80"/>
      <c r="K295" s="80"/>
      <c r="L295" s="80"/>
      <c r="M295" s="80"/>
      <c r="N295" s="80"/>
      <c r="O295" s="80"/>
      <c r="P295" s="80"/>
      <c r="Q295" s="80"/>
      <c r="R295" s="80"/>
      <c r="S295" s="54" t="b">
        <f t="shared" si="21"/>
        <v>0</v>
      </c>
      <c r="T295" s="66" t="str">
        <f t="shared" si="24"/>
        <v>15-20.</v>
      </c>
      <c r="U295" s="51" t="str">
        <f t="shared" si="24"/>
        <v>Air Sparge System Package - Medium</v>
      </c>
    </row>
    <row r="296" spans="1:21" s="67" customFormat="1" hidden="1" x14ac:dyDescent="0.3">
      <c r="A296" s="62">
        <v>315</v>
      </c>
      <c r="B296" s="36" t="s">
        <v>893</v>
      </c>
      <c r="C296" s="98" t="s">
        <v>326</v>
      </c>
      <c r="D296" s="99"/>
      <c r="E296" s="10" t="s">
        <v>28</v>
      </c>
      <c r="F296" s="68">
        <f>IFERROR(INDEX([1]!Rates[[Column1]:[Column71]],
MATCH('[1]SOW Units'!$B296,[1]!Rates[Pay Item],0),
MATCH(TEXT(#REF!,"0"),[1]!Rates[[#Headers],[Column1]:[Column71]],0)),0)</f>
        <v>0</v>
      </c>
      <c r="G296" s="69">
        <f t="shared" si="25"/>
        <v>0</v>
      </c>
      <c r="H296" s="6">
        <f t="shared" si="23"/>
        <v>0</v>
      </c>
      <c r="I296" s="80"/>
      <c r="J296" s="80"/>
      <c r="K296" s="80"/>
      <c r="L296" s="80"/>
      <c r="M296" s="80"/>
      <c r="N296" s="80"/>
      <c r="O296" s="80"/>
      <c r="P296" s="80"/>
      <c r="Q296" s="80"/>
      <c r="R296" s="80"/>
      <c r="S296" s="54" t="b">
        <f t="shared" si="21"/>
        <v>0</v>
      </c>
      <c r="T296" s="66" t="str">
        <f t="shared" si="24"/>
        <v>15-21.</v>
      </c>
      <c r="U296" s="51" t="str">
        <f t="shared" si="24"/>
        <v xml:space="preserve">AS/SVE System Package - Medium </v>
      </c>
    </row>
    <row r="297" spans="1:21" s="67" customFormat="1" hidden="1" x14ac:dyDescent="0.3">
      <c r="A297" s="62">
        <v>316</v>
      </c>
      <c r="B297" s="36" t="s">
        <v>894</v>
      </c>
      <c r="C297" s="98" t="s">
        <v>326</v>
      </c>
      <c r="D297" s="99"/>
      <c r="E297" s="10" t="s">
        <v>231</v>
      </c>
      <c r="F297" s="68">
        <f>IFERROR(INDEX([1]!Rates[[Column1]:[Column71]],
MATCH('[1]SOW Units'!$B297,[1]!Rates[Pay Item],0),
MATCH(TEXT(#REF!,"0"),[1]!Rates[[#Headers],[Column1]:[Column71]],0)),0)</f>
        <v>0</v>
      </c>
      <c r="G297" s="69">
        <f t="shared" si="25"/>
        <v>0</v>
      </c>
      <c r="H297" s="6">
        <f t="shared" si="23"/>
        <v>0</v>
      </c>
      <c r="I297" s="80"/>
      <c r="J297" s="80"/>
      <c r="K297" s="80"/>
      <c r="L297" s="80"/>
      <c r="M297" s="80"/>
      <c r="N297" s="80"/>
      <c r="O297" s="80"/>
      <c r="P297" s="80"/>
      <c r="Q297" s="80"/>
      <c r="R297" s="80"/>
      <c r="S297" s="54" t="b">
        <f t="shared" si="21"/>
        <v>0</v>
      </c>
      <c r="T297" s="66" t="str">
        <f t="shared" si="24"/>
        <v>15-22.</v>
      </c>
      <c r="U297" s="51" t="str">
        <f t="shared" si="24"/>
        <v xml:space="preserve">AS/SVE System Package - Medium </v>
      </c>
    </row>
    <row r="298" spans="1:21" s="67" customFormat="1" hidden="1" x14ac:dyDescent="0.3">
      <c r="A298" s="62">
        <v>317</v>
      </c>
      <c r="B298" s="36" t="s">
        <v>895</v>
      </c>
      <c r="C298" s="98" t="s">
        <v>327</v>
      </c>
      <c r="D298" s="99"/>
      <c r="E298" s="10" t="s">
        <v>28</v>
      </c>
      <c r="F298" s="68">
        <f>IFERROR(INDEX([1]!Rates[[Column1]:[Column71]],
MATCH('[1]SOW Units'!$B298,[1]!Rates[Pay Item],0),
MATCH(TEXT(#REF!,"0"),[1]!Rates[[#Headers],[Column1]:[Column71]],0)),0)</f>
        <v>0</v>
      </c>
      <c r="G298" s="69">
        <f t="shared" si="25"/>
        <v>0</v>
      </c>
      <c r="H298" s="6">
        <f t="shared" si="23"/>
        <v>0</v>
      </c>
      <c r="I298" s="80"/>
      <c r="J298" s="80"/>
      <c r="K298" s="80"/>
      <c r="L298" s="80"/>
      <c r="M298" s="80"/>
      <c r="N298" s="80"/>
      <c r="O298" s="80"/>
      <c r="P298" s="80"/>
      <c r="Q298" s="80"/>
      <c r="R298" s="80"/>
      <c r="S298" s="54" t="b">
        <f t="shared" si="21"/>
        <v>0</v>
      </c>
      <c r="T298" s="66" t="str">
        <f t="shared" si="24"/>
        <v>15-23.</v>
      </c>
      <c r="U298" s="51" t="str">
        <f t="shared" si="24"/>
        <v xml:space="preserve">MPE System Package - Medium </v>
      </c>
    </row>
    <row r="299" spans="1:21" s="67" customFormat="1" hidden="1" x14ac:dyDescent="0.3">
      <c r="A299" s="62">
        <v>318</v>
      </c>
      <c r="B299" s="36" t="s">
        <v>896</v>
      </c>
      <c r="C299" s="98" t="s">
        <v>328</v>
      </c>
      <c r="D299" s="99"/>
      <c r="E299" s="10" t="s">
        <v>231</v>
      </c>
      <c r="F299" s="68">
        <f>IFERROR(INDEX([1]!Rates[[Column1]:[Column71]],
MATCH('[1]SOW Units'!$B299,[1]!Rates[Pay Item],0),
MATCH(TEXT(#REF!,"0"),[1]!Rates[[#Headers],[Column1]:[Column71]],0)),0)</f>
        <v>0</v>
      </c>
      <c r="G299" s="69">
        <f t="shared" si="25"/>
        <v>0</v>
      </c>
      <c r="H299" s="6">
        <f t="shared" si="23"/>
        <v>0</v>
      </c>
      <c r="I299" s="80"/>
      <c r="J299" s="80"/>
      <c r="K299" s="80"/>
      <c r="L299" s="80"/>
      <c r="M299" s="80"/>
      <c r="N299" s="80"/>
      <c r="O299" s="80"/>
      <c r="P299" s="80"/>
      <c r="Q299" s="80"/>
      <c r="R299" s="80"/>
      <c r="S299" s="54" t="b">
        <f t="shared" si="21"/>
        <v>0</v>
      </c>
      <c r="T299" s="66" t="str">
        <f t="shared" si="24"/>
        <v>15-24.</v>
      </c>
      <c r="U299" s="51" t="str">
        <f t="shared" si="24"/>
        <v>MPE System Package - Medium</v>
      </c>
    </row>
    <row r="300" spans="1:21" s="67" customFormat="1" hidden="1" x14ac:dyDescent="0.3">
      <c r="A300" s="62">
        <v>319</v>
      </c>
      <c r="B300" s="36" t="s">
        <v>897</v>
      </c>
      <c r="C300" s="98" t="s">
        <v>626</v>
      </c>
      <c r="D300" s="99"/>
      <c r="E300" s="10" t="s">
        <v>28</v>
      </c>
      <c r="F300" s="68">
        <f>IFERROR(INDEX([1]!Rates[[Column1]:[Column71]],
MATCH('[1]SOW Units'!$B300,[1]!Rates[Pay Item],0),
MATCH(TEXT(#REF!,"0"),[1]!Rates[[#Headers],[Column1]:[Column71]],0)),0)</f>
        <v>0</v>
      </c>
      <c r="G300" s="69">
        <f t="shared" si="25"/>
        <v>0</v>
      </c>
      <c r="H300" s="6">
        <f t="shared" si="23"/>
        <v>0</v>
      </c>
      <c r="I300" s="80"/>
      <c r="J300" s="80"/>
      <c r="K300" s="80"/>
      <c r="L300" s="80"/>
      <c r="M300" s="80"/>
      <c r="N300" s="80"/>
      <c r="O300" s="80"/>
      <c r="P300" s="80"/>
      <c r="Q300" s="80"/>
      <c r="R300" s="80"/>
      <c r="S300" s="54" t="b">
        <f t="shared" si="21"/>
        <v>0</v>
      </c>
      <c r="T300" s="66" t="str">
        <f t="shared" si="24"/>
        <v>15-25.</v>
      </c>
      <c r="U300" s="51" t="str">
        <f t="shared" si="24"/>
        <v>AS/MPE System Package - Medium</v>
      </c>
    </row>
    <row r="301" spans="1:21" s="67" customFormat="1" hidden="1" x14ac:dyDescent="0.3">
      <c r="A301" s="62">
        <v>320</v>
      </c>
      <c r="B301" s="36" t="s">
        <v>898</v>
      </c>
      <c r="C301" s="98" t="s">
        <v>626</v>
      </c>
      <c r="D301" s="99"/>
      <c r="E301" s="10" t="s">
        <v>231</v>
      </c>
      <c r="F301" s="68">
        <f>IFERROR(INDEX([1]!Rates[[Column1]:[Column71]],
MATCH('[1]SOW Units'!$B301,[1]!Rates[Pay Item],0),
MATCH(TEXT(#REF!,"0"),[1]!Rates[[#Headers],[Column1]:[Column71]],0)),0)</f>
        <v>0</v>
      </c>
      <c r="G301" s="69">
        <f t="shared" si="25"/>
        <v>0</v>
      </c>
      <c r="H301" s="6">
        <f t="shared" si="23"/>
        <v>0</v>
      </c>
      <c r="I301" s="80"/>
      <c r="J301" s="80"/>
      <c r="K301" s="80"/>
      <c r="L301" s="80"/>
      <c r="M301" s="80"/>
      <c r="N301" s="80"/>
      <c r="O301" s="80"/>
      <c r="P301" s="80"/>
      <c r="Q301" s="80"/>
      <c r="R301" s="80"/>
      <c r="S301" s="54" t="b">
        <f t="shared" si="21"/>
        <v>0</v>
      </c>
      <c r="T301" s="66" t="str">
        <f t="shared" si="24"/>
        <v>15-26.</v>
      </c>
      <c r="U301" s="51" t="str">
        <f t="shared" si="24"/>
        <v>AS/MPE System Package - Medium</v>
      </c>
    </row>
    <row r="302" spans="1:21" s="67" customFormat="1" hidden="1" x14ac:dyDescent="0.3">
      <c r="A302" s="62">
        <v>321</v>
      </c>
      <c r="B302" s="36" t="s">
        <v>899</v>
      </c>
      <c r="C302" s="98" t="s">
        <v>627</v>
      </c>
      <c r="D302" s="99"/>
      <c r="E302" s="10" t="s">
        <v>28</v>
      </c>
      <c r="F302" s="68">
        <f>IFERROR(INDEX([1]!Rates[[Column1]:[Column71]],
MATCH('[1]SOW Units'!$B302,[1]!Rates[Pay Item],0),
MATCH(TEXT(#REF!,"0"),[1]!Rates[[#Headers],[Column1]:[Column71]],0)),0)</f>
        <v>0</v>
      </c>
      <c r="G302" s="69">
        <f t="shared" si="25"/>
        <v>0</v>
      </c>
      <c r="H302" s="6">
        <f t="shared" si="23"/>
        <v>0</v>
      </c>
      <c r="I302" s="80"/>
      <c r="J302" s="80"/>
      <c r="K302" s="80"/>
      <c r="L302" s="80"/>
      <c r="M302" s="80"/>
      <c r="N302" s="80"/>
      <c r="O302" s="80"/>
      <c r="P302" s="80"/>
      <c r="Q302" s="80"/>
      <c r="R302" s="80"/>
      <c r="S302" s="54" t="b">
        <f t="shared" si="21"/>
        <v>0</v>
      </c>
      <c r="T302" s="66" t="str">
        <f t="shared" si="24"/>
        <v>15-27.</v>
      </c>
      <c r="U302" s="51" t="str">
        <f t="shared" si="24"/>
        <v>SVE System Package - Medium</v>
      </c>
    </row>
    <row r="303" spans="1:21" s="67" customFormat="1" hidden="1" x14ac:dyDescent="0.3">
      <c r="A303" s="62">
        <v>322</v>
      </c>
      <c r="B303" s="36" t="s">
        <v>900</v>
      </c>
      <c r="C303" s="98" t="s">
        <v>627</v>
      </c>
      <c r="D303" s="99"/>
      <c r="E303" s="10" t="s">
        <v>231</v>
      </c>
      <c r="F303" s="68">
        <f>IFERROR(INDEX([1]!Rates[[Column1]:[Column71]],
MATCH('[1]SOW Units'!$B303,[1]!Rates[Pay Item],0),
MATCH(TEXT(#REF!,"0"),[1]!Rates[[#Headers],[Column1]:[Column71]],0)),0)</f>
        <v>0</v>
      </c>
      <c r="G303" s="69">
        <f t="shared" si="25"/>
        <v>0</v>
      </c>
      <c r="H303" s="6">
        <f t="shared" si="23"/>
        <v>0</v>
      </c>
      <c r="I303" s="80"/>
      <c r="J303" s="80"/>
      <c r="K303" s="80"/>
      <c r="L303" s="80"/>
      <c r="M303" s="80"/>
      <c r="N303" s="80"/>
      <c r="O303" s="80"/>
      <c r="P303" s="80"/>
      <c r="Q303" s="80"/>
      <c r="R303" s="80"/>
      <c r="S303" s="54" t="b">
        <f t="shared" si="21"/>
        <v>0</v>
      </c>
      <c r="T303" s="66" t="str">
        <f t="shared" si="24"/>
        <v>15-28.</v>
      </c>
      <c r="U303" s="51" t="str">
        <f t="shared" si="24"/>
        <v>SVE System Package - Medium</v>
      </c>
    </row>
    <row r="304" spans="1:21" s="67" customFormat="1" hidden="1" x14ac:dyDescent="0.3">
      <c r="A304" s="62">
        <v>323</v>
      </c>
      <c r="B304" s="36" t="s">
        <v>901</v>
      </c>
      <c r="C304" s="98" t="s">
        <v>902</v>
      </c>
      <c r="D304" s="99"/>
      <c r="E304" s="10" t="s">
        <v>28</v>
      </c>
      <c r="F304" s="68">
        <f>IFERROR(INDEX([1]!Rates[[Column1]:[Column71]],
MATCH('[1]SOW Units'!$B304,[1]!Rates[Pay Item],0),
MATCH(TEXT(#REF!,"0"),[1]!Rates[[#Headers],[Column1]:[Column71]],0)),0)</f>
        <v>0</v>
      </c>
      <c r="G304" s="69">
        <f t="shared" si="25"/>
        <v>0</v>
      </c>
      <c r="H304" s="6">
        <f t="shared" si="23"/>
        <v>0</v>
      </c>
      <c r="I304" s="80"/>
      <c r="J304" s="80"/>
      <c r="K304" s="80"/>
      <c r="L304" s="80"/>
      <c r="M304" s="80"/>
      <c r="N304" s="80"/>
      <c r="O304" s="80"/>
      <c r="P304" s="80"/>
      <c r="Q304" s="80"/>
      <c r="R304" s="80"/>
      <c r="S304" s="54" t="b">
        <f t="shared" si="21"/>
        <v>0</v>
      </c>
      <c r="T304" s="66" t="str">
        <f t="shared" si="24"/>
        <v>15-29.</v>
      </c>
      <c r="U304" s="51" t="str">
        <f t="shared" si="24"/>
        <v>In-Situ Chemical Oxidation (including Ozone) Package – Medium</v>
      </c>
    </row>
    <row r="305" spans="1:21" s="67" customFormat="1" hidden="1" x14ac:dyDescent="0.3">
      <c r="A305" s="62">
        <v>324</v>
      </c>
      <c r="B305" s="36" t="s">
        <v>903</v>
      </c>
      <c r="C305" s="98" t="s">
        <v>902</v>
      </c>
      <c r="D305" s="99"/>
      <c r="E305" s="10" t="s">
        <v>231</v>
      </c>
      <c r="F305" s="68">
        <f>IFERROR(INDEX([1]!Rates[[Column1]:[Column71]],
MATCH('[1]SOW Units'!$B305,[1]!Rates[Pay Item],0),
MATCH(TEXT(#REF!,"0"),[1]!Rates[[#Headers],[Column1]:[Column71]],0)),0)</f>
        <v>0</v>
      </c>
      <c r="G305" s="69">
        <f t="shared" si="25"/>
        <v>0</v>
      </c>
      <c r="H305" s="6">
        <f t="shared" si="23"/>
        <v>0</v>
      </c>
      <c r="I305" s="80"/>
      <c r="J305" s="80"/>
      <c r="K305" s="80"/>
      <c r="L305" s="80"/>
      <c r="M305" s="80"/>
      <c r="N305" s="80"/>
      <c r="O305" s="80"/>
      <c r="P305" s="80"/>
      <c r="Q305" s="80"/>
      <c r="R305" s="80"/>
      <c r="S305" s="54" t="b">
        <f t="shared" si="21"/>
        <v>0</v>
      </c>
      <c r="T305" s="66" t="str">
        <f t="shared" si="24"/>
        <v>15-30.</v>
      </c>
      <c r="U305" s="51" t="str">
        <f t="shared" si="24"/>
        <v>In-Situ Chemical Oxidation (including Ozone) Package – Medium</v>
      </c>
    </row>
    <row r="306" spans="1:21" s="67" customFormat="1" ht="33.75" hidden="1" customHeight="1" x14ac:dyDescent="0.3">
      <c r="A306" s="62">
        <v>325</v>
      </c>
      <c r="B306" s="75" t="s">
        <v>302</v>
      </c>
      <c r="C306" s="96" t="s">
        <v>330</v>
      </c>
      <c r="D306" s="97"/>
      <c r="E306" s="76"/>
      <c r="F306" s="78"/>
      <c r="G306" s="78"/>
      <c r="H306" s="8"/>
      <c r="I306" s="79"/>
      <c r="J306" s="79"/>
      <c r="K306" s="79"/>
      <c r="L306" s="79"/>
      <c r="M306" s="79"/>
      <c r="N306" s="79"/>
      <c r="O306" s="79"/>
      <c r="P306" s="79"/>
      <c r="Q306" s="79"/>
      <c r="R306" s="79"/>
      <c r="S306" s="54" t="b">
        <f t="shared" si="21"/>
        <v>0</v>
      </c>
      <c r="T306" s="66"/>
      <c r="U306" s="51" t="str">
        <f t="shared" si="24"/>
        <v>MONTHLY REMEDIATION SYSTEM O&amp;M PACKAGED WORK SCOPES (Excluding Remediation System Equipment)</v>
      </c>
    </row>
    <row r="307" spans="1:21" s="67" customFormat="1" hidden="1" x14ac:dyDescent="0.3">
      <c r="A307" s="62">
        <v>326</v>
      </c>
      <c r="B307" s="36" t="s">
        <v>305</v>
      </c>
      <c r="C307" s="98" t="s">
        <v>904</v>
      </c>
      <c r="D307" s="99"/>
      <c r="E307" s="10" t="s">
        <v>232</v>
      </c>
      <c r="F307" s="68">
        <f>IFERROR(INDEX([1]!Rates[[Column1]:[Column71]],
MATCH('[1]SOW Units'!$B307,[1]!Rates[Pay Item],0),
MATCH(TEXT(#REF!,"0"),[1]!Rates[[#Headers],[Column1]:[Column71]],0)),0)</f>
        <v>0</v>
      </c>
      <c r="G307" s="69">
        <f t="shared" si="25"/>
        <v>0</v>
      </c>
      <c r="H307" s="6">
        <f t="shared" si="23"/>
        <v>0</v>
      </c>
      <c r="I307" s="80"/>
      <c r="J307" s="80"/>
      <c r="K307" s="80"/>
      <c r="L307" s="80"/>
      <c r="M307" s="80"/>
      <c r="N307" s="80"/>
      <c r="O307" s="80"/>
      <c r="P307" s="80"/>
      <c r="Q307" s="80"/>
      <c r="R307" s="80"/>
      <c r="S307" s="54" t="b">
        <f t="shared" si="21"/>
        <v>0</v>
      </c>
      <c r="T307" s="66" t="str">
        <f t="shared" si="24"/>
        <v>16-1.</v>
      </c>
      <c r="U307" s="51" t="str">
        <f t="shared" si="24"/>
        <v xml:space="preserve">System O&amp;M Package (excludes system) - Small </v>
      </c>
    </row>
    <row r="308" spans="1:21" s="67" customFormat="1" hidden="1" x14ac:dyDescent="0.3">
      <c r="A308" s="62">
        <v>327</v>
      </c>
      <c r="B308" s="36" t="s">
        <v>308</v>
      </c>
      <c r="C308" s="98" t="s">
        <v>905</v>
      </c>
      <c r="D308" s="99"/>
      <c r="E308" s="10" t="s">
        <v>232</v>
      </c>
      <c r="F308" s="68">
        <f>IFERROR(INDEX([1]!Rates[[Column1]:[Column71]],
MATCH('[1]SOW Units'!$B308,[1]!Rates[Pay Item],0),
MATCH(TEXT(#REF!,"0"),[1]!Rates[[#Headers],[Column1]:[Column71]],0)),0)</f>
        <v>0</v>
      </c>
      <c r="G308" s="69">
        <f t="shared" si="25"/>
        <v>0</v>
      </c>
      <c r="H308" s="6">
        <f t="shared" si="23"/>
        <v>0</v>
      </c>
      <c r="I308" s="80"/>
      <c r="J308" s="80"/>
      <c r="K308" s="80"/>
      <c r="L308" s="80"/>
      <c r="M308" s="80"/>
      <c r="N308" s="80"/>
      <c r="O308" s="80"/>
      <c r="P308" s="80"/>
      <c r="Q308" s="80"/>
      <c r="R308" s="80"/>
      <c r="S308" s="54" t="b">
        <f t="shared" si="21"/>
        <v>0</v>
      </c>
      <c r="T308" s="66" t="str">
        <f t="shared" si="24"/>
        <v>16-2.</v>
      </c>
      <c r="U308" s="51" t="str">
        <f t="shared" si="24"/>
        <v>System O&amp;M Package (excludes system) - Medium</v>
      </c>
    </row>
    <row r="309" spans="1:21" s="67" customFormat="1" hidden="1" x14ac:dyDescent="0.3">
      <c r="A309" s="62">
        <v>328</v>
      </c>
      <c r="B309" s="36" t="s">
        <v>310</v>
      </c>
      <c r="C309" s="98" t="s">
        <v>906</v>
      </c>
      <c r="D309" s="99"/>
      <c r="E309" s="10" t="s">
        <v>232</v>
      </c>
      <c r="F309" s="68">
        <f>IFERROR(INDEX([1]!Rates[[Column1]:[Column71]],
MATCH('[1]SOW Units'!$B309,[1]!Rates[Pay Item],0),
MATCH(TEXT(#REF!,"0"),[1]!Rates[[#Headers],[Column1]:[Column71]],0)),0)</f>
        <v>0</v>
      </c>
      <c r="G309" s="69">
        <f t="shared" si="25"/>
        <v>0</v>
      </c>
      <c r="H309" s="6">
        <f t="shared" si="23"/>
        <v>0</v>
      </c>
      <c r="I309" s="80"/>
      <c r="J309" s="80"/>
      <c r="K309" s="80"/>
      <c r="L309" s="80"/>
      <c r="M309" s="80"/>
      <c r="N309" s="80"/>
      <c r="O309" s="80"/>
      <c r="P309" s="80"/>
      <c r="Q309" s="80"/>
      <c r="R309" s="80"/>
      <c r="S309" s="54" t="b">
        <f t="shared" si="21"/>
        <v>0</v>
      </c>
      <c r="T309" s="66" t="str">
        <f t="shared" si="24"/>
        <v>16-3.</v>
      </c>
      <c r="U309" s="51" t="str">
        <f t="shared" si="24"/>
        <v xml:space="preserve">System O&amp;M Package (excludes system) - Large </v>
      </c>
    </row>
    <row r="310" spans="1:21" s="67" customFormat="1" hidden="1" x14ac:dyDescent="0.3">
      <c r="A310" s="62">
        <v>329</v>
      </c>
      <c r="B310" s="36" t="s">
        <v>312</v>
      </c>
      <c r="C310" s="98" t="s">
        <v>907</v>
      </c>
      <c r="D310" s="99"/>
      <c r="E310" s="10" t="s">
        <v>232</v>
      </c>
      <c r="F310" s="68">
        <f>IFERROR(INDEX([1]!Rates[[Column1]:[Column71]],
MATCH('[1]SOW Units'!$B310,[1]!Rates[Pay Item],0),
MATCH(TEXT(#REF!,"0"),[1]!Rates[[#Headers],[Column1]:[Column71]],0)),0)</f>
        <v>0</v>
      </c>
      <c r="G310" s="69">
        <f t="shared" si="25"/>
        <v>0</v>
      </c>
      <c r="H310" s="6">
        <f t="shared" si="23"/>
        <v>0</v>
      </c>
      <c r="I310" s="80"/>
      <c r="J310" s="80"/>
      <c r="K310" s="80"/>
      <c r="L310" s="80"/>
      <c r="M310" s="80"/>
      <c r="N310" s="80"/>
      <c r="O310" s="80"/>
      <c r="P310" s="80"/>
      <c r="Q310" s="80"/>
      <c r="R310" s="80"/>
      <c r="S310" s="54" t="b">
        <f t="shared" si="21"/>
        <v>0</v>
      </c>
      <c r="T310" s="66" t="str">
        <f t="shared" si="24"/>
        <v>16-4.</v>
      </c>
      <c r="U310" s="51" t="str">
        <f t="shared" si="24"/>
        <v xml:space="preserve">System O&amp;M Package (excludes system) - Extra Large </v>
      </c>
    </row>
    <row r="311" spans="1:21" s="67" customFormat="1" hidden="1" x14ac:dyDescent="0.3">
      <c r="A311" s="62">
        <v>330</v>
      </c>
      <c r="B311" s="36" t="s">
        <v>314</v>
      </c>
      <c r="C311" s="98" t="s">
        <v>336</v>
      </c>
      <c r="D311" s="99"/>
      <c r="E311" s="10" t="s">
        <v>232</v>
      </c>
      <c r="F311" s="68">
        <f>IFERROR(INDEX([1]!Rates[[Column1]:[Column71]],
MATCH('[1]SOW Units'!$B311,[1]!Rates[Pay Item],0),
MATCH(TEXT(#REF!,"0"),[1]!Rates[[#Headers],[Column1]:[Column71]],0)),0)</f>
        <v>0</v>
      </c>
      <c r="G311" s="69">
        <f t="shared" si="25"/>
        <v>0</v>
      </c>
      <c r="H311" s="6">
        <f t="shared" si="23"/>
        <v>0</v>
      </c>
      <c r="I311" s="80"/>
      <c r="J311" s="80"/>
      <c r="K311" s="80"/>
      <c r="L311" s="80"/>
      <c r="M311" s="80"/>
      <c r="N311" s="80"/>
      <c r="O311" s="80"/>
      <c r="P311" s="80"/>
      <c r="Q311" s="80"/>
      <c r="R311" s="80"/>
      <c r="S311" s="54" t="b">
        <f t="shared" si="21"/>
        <v>0</v>
      </c>
      <c r="T311" s="66" t="str">
        <f t="shared" si="24"/>
        <v>16-5.</v>
      </c>
      <c r="U311" s="51" t="str">
        <f t="shared" si="24"/>
        <v>Supplemental System O&amp;M Package - Add Thermox or Catox Treatment</v>
      </c>
    </row>
    <row r="312" spans="1:21" s="67" customFormat="1" hidden="1" x14ac:dyDescent="0.3">
      <c r="A312" s="62">
        <v>331</v>
      </c>
      <c r="B312" s="75" t="s">
        <v>329</v>
      </c>
      <c r="C312" s="96" t="s">
        <v>338</v>
      </c>
      <c r="D312" s="97"/>
      <c r="E312" s="76"/>
      <c r="F312" s="78"/>
      <c r="G312" s="78"/>
      <c r="H312" s="8"/>
      <c r="I312" s="79"/>
      <c r="J312" s="79"/>
      <c r="K312" s="79"/>
      <c r="L312" s="79"/>
      <c r="M312" s="79"/>
      <c r="N312" s="79"/>
      <c r="O312" s="79"/>
      <c r="P312" s="79"/>
      <c r="Q312" s="79"/>
      <c r="R312" s="79"/>
      <c r="S312" s="54" t="b">
        <f t="shared" si="21"/>
        <v>0</v>
      </c>
      <c r="T312" s="66"/>
      <c r="U312" s="51" t="str">
        <f t="shared" si="24"/>
        <v>REMEDIAL ACTION SYSTEM/EQUIPMENT USE (Equipment Only, Excluding O&amp;M)</v>
      </c>
    </row>
    <row r="313" spans="1:21" s="67" customFormat="1" hidden="1" x14ac:dyDescent="0.3">
      <c r="A313" s="62">
        <v>332</v>
      </c>
      <c r="B313" s="36" t="s">
        <v>331</v>
      </c>
      <c r="C313" s="98" t="s">
        <v>340</v>
      </c>
      <c r="D313" s="99"/>
      <c r="E313" s="10" t="s">
        <v>232</v>
      </c>
      <c r="F313" s="68">
        <f>IFERROR(INDEX([1]!Rates[[Column1]:[Column71]],
MATCH('[1]SOW Units'!$B313,[1]!Rates[Pay Item],0),
MATCH(TEXT(#REF!,"0"),[1]!Rates[[#Headers],[Column1]:[Column71]],0)),0)</f>
        <v>0</v>
      </c>
      <c r="G313" s="69">
        <f t="shared" si="25"/>
        <v>0</v>
      </c>
      <c r="H313" s="6">
        <f t="shared" si="23"/>
        <v>0</v>
      </c>
      <c r="I313" s="80"/>
      <c r="J313" s="80"/>
      <c r="K313" s="80"/>
      <c r="L313" s="80"/>
      <c r="M313" s="80"/>
      <c r="N313" s="80"/>
      <c r="O313" s="80"/>
      <c r="P313" s="80"/>
      <c r="Q313" s="80"/>
      <c r="R313" s="80"/>
      <c r="S313" s="54" t="b">
        <f t="shared" si="21"/>
        <v>0</v>
      </c>
      <c r="T313" s="66" t="str">
        <f t="shared" si="24"/>
        <v>17-1.</v>
      </c>
      <c r="U313" s="51" t="str">
        <f t="shared" si="24"/>
        <v>Medium Holding Tank - 2,000 to 6,000 gal. capacity - Short Term ≤ 6 mos.</v>
      </c>
    </row>
    <row r="314" spans="1:21" s="67" customFormat="1" hidden="1" x14ac:dyDescent="0.3">
      <c r="A314" s="62">
        <v>333</v>
      </c>
      <c r="B314" s="36" t="s">
        <v>332</v>
      </c>
      <c r="C314" s="98" t="s">
        <v>342</v>
      </c>
      <c r="D314" s="99"/>
      <c r="E314" s="10" t="s">
        <v>232</v>
      </c>
      <c r="F314" s="68">
        <f>IFERROR(INDEX([1]!Rates[[Column1]:[Column71]],
MATCH('[1]SOW Units'!$B314,[1]!Rates[Pay Item],0),
MATCH(TEXT(#REF!,"0"),[1]!Rates[[#Headers],[Column1]:[Column71]],0)),0)</f>
        <v>0</v>
      </c>
      <c r="G314" s="69">
        <f t="shared" si="25"/>
        <v>0</v>
      </c>
      <c r="H314" s="6">
        <f t="shared" si="23"/>
        <v>0</v>
      </c>
      <c r="I314" s="80"/>
      <c r="J314" s="80"/>
      <c r="K314" s="80"/>
      <c r="L314" s="80"/>
      <c r="M314" s="80"/>
      <c r="N314" s="80"/>
      <c r="O314" s="80"/>
      <c r="P314" s="80"/>
      <c r="Q314" s="80"/>
      <c r="R314" s="80"/>
      <c r="S314" s="54" t="b">
        <f t="shared" si="21"/>
        <v>0</v>
      </c>
      <c r="T314" s="66" t="str">
        <f t="shared" si="24"/>
        <v>17-2.</v>
      </c>
      <c r="U314" s="51" t="str">
        <f t="shared" si="24"/>
        <v>Medium Holding Tank - 2,000 to 6,000 gal. capacity - Long Term &gt; 6 mos.</v>
      </c>
    </row>
    <row r="315" spans="1:21" s="67" customFormat="1" hidden="1" x14ac:dyDescent="0.3">
      <c r="A315" s="62">
        <v>334</v>
      </c>
      <c r="B315" s="36" t="s">
        <v>333</v>
      </c>
      <c r="C315" s="98" t="s">
        <v>344</v>
      </c>
      <c r="D315" s="99"/>
      <c r="E315" s="10" t="s">
        <v>232</v>
      </c>
      <c r="F315" s="68">
        <f>IFERROR(INDEX([1]!Rates[[Column1]:[Column71]],
MATCH('[1]SOW Units'!$B315,[1]!Rates[Pay Item],0),
MATCH(TEXT(#REF!,"0"),[1]!Rates[[#Headers],[Column1]:[Column71]],0)),0)</f>
        <v>0</v>
      </c>
      <c r="G315" s="69">
        <f t="shared" si="25"/>
        <v>0</v>
      </c>
      <c r="H315" s="6">
        <f t="shared" si="23"/>
        <v>0</v>
      </c>
      <c r="I315" s="80"/>
      <c r="J315" s="80"/>
      <c r="K315" s="80"/>
      <c r="L315" s="80"/>
      <c r="M315" s="80"/>
      <c r="N315" s="80"/>
      <c r="O315" s="80"/>
      <c r="P315" s="80"/>
      <c r="Q315" s="80"/>
      <c r="R315" s="80"/>
      <c r="S315" s="54" t="b">
        <f t="shared" si="21"/>
        <v>0</v>
      </c>
      <c r="T315" s="66" t="str">
        <f t="shared" si="24"/>
        <v>17-3.</v>
      </c>
      <c r="U315" s="51" t="str">
        <f t="shared" si="24"/>
        <v>Large Holding Tank &gt; 6,000 to 10,000 gal. capacity - Short Term ≤ 6 mos.</v>
      </c>
    </row>
    <row r="316" spans="1:21" s="67" customFormat="1" hidden="1" x14ac:dyDescent="0.3">
      <c r="A316" s="62">
        <v>335</v>
      </c>
      <c r="B316" s="36" t="s">
        <v>334</v>
      </c>
      <c r="C316" s="98" t="s">
        <v>346</v>
      </c>
      <c r="D316" s="99"/>
      <c r="E316" s="10" t="s">
        <v>232</v>
      </c>
      <c r="F316" s="68">
        <f>IFERROR(INDEX([1]!Rates[[Column1]:[Column71]],
MATCH('[1]SOW Units'!$B316,[1]!Rates[Pay Item],0),
MATCH(TEXT(#REF!,"0"),[1]!Rates[[#Headers],[Column1]:[Column71]],0)),0)</f>
        <v>0</v>
      </c>
      <c r="G316" s="69">
        <f t="shared" si="25"/>
        <v>0</v>
      </c>
      <c r="H316" s="6">
        <f t="shared" si="23"/>
        <v>0</v>
      </c>
      <c r="I316" s="80"/>
      <c r="J316" s="80"/>
      <c r="K316" s="80"/>
      <c r="L316" s="80"/>
      <c r="M316" s="80"/>
      <c r="N316" s="80"/>
      <c r="O316" s="80"/>
      <c r="P316" s="80"/>
      <c r="Q316" s="80"/>
      <c r="R316" s="80"/>
      <c r="S316" s="54" t="b">
        <f t="shared" si="21"/>
        <v>0</v>
      </c>
      <c r="T316" s="66" t="str">
        <f t="shared" si="24"/>
        <v>17-4.</v>
      </c>
      <c r="U316" s="51" t="str">
        <f t="shared" si="24"/>
        <v>Large Holding Tank &gt; 6,000 to 10,000 gal. capacity - Long Term &gt; 6 mos.</v>
      </c>
    </row>
    <row r="317" spans="1:21" s="67" customFormat="1" hidden="1" x14ac:dyDescent="0.3">
      <c r="A317" s="62">
        <v>336</v>
      </c>
      <c r="B317" s="36" t="s">
        <v>335</v>
      </c>
      <c r="C317" s="98" t="s">
        <v>348</v>
      </c>
      <c r="D317" s="99"/>
      <c r="E317" s="10" t="s">
        <v>232</v>
      </c>
      <c r="F317" s="68">
        <f>IFERROR(INDEX([1]!Rates[[Column1]:[Column71]],
MATCH('[1]SOW Units'!$B317,[1]!Rates[Pay Item],0),
MATCH(TEXT(#REF!,"0"),[1]!Rates[[#Headers],[Column1]:[Column71]],0)),0)</f>
        <v>0</v>
      </c>
      <c r="G317" s="69">
        <f t="shared" si="25"/>
        <v>0</v>
      </c>
      <c r="H317" s="6">
        <f t="shared" si="23"/>
        <v>0</v>
      </c>
      <c r="I317" s="80"/>
      <c r="J317" s="80"/>
      <c r="K317" s="80"/>
      <c r="L317" s="80"/>
      <c r="M317" s="80"/>
      <c r="N317" s="80"/>
      <c r="O317" s="80"/>
      <c r="P317" s="80"/>
      <c r="Q317" s="80"/>
      <c r="R317" s="80"/>
      <c r="S317" s="54" t="b">
        <f t="shared" si="21"/>
        <v>0</v>
      </c>
      <c r="T317" s="66" t="str">
        <f t="shared" si="24"/>
        <v>17-5.</v>
      </c>
      <c r="U317" s="51" t="str">
        <f t="shared" si="24"/>
        <v>Groundwater Treatment System - Stand Alone Small - Short Term ≤ 6 mos.</v>
      </c>
    </row>
    <row r="318" spans="1:21" s="67" customFormat="1" hidden="1" x14ac:dyDescent="0.3">
      <c r="A318" s="62">
        <v>337</v>
      </c>
      <c r="B318" s="36" t="s">
        <v>908</v>
      </c>
      <c r="C318" s="98" t="s">
        <v>350</v>
      </c>
      <c r="D318" s="99"/>
      <c r="E318" s="10" t="s">
        <v>232</v>
      </c>
      <c r="F318" s="68">
        <f>IFERROR(INDEX([1]!Rates[[Column1]:[Column71]],
MATCH('[1]SOW Units'!$B318,[1]!Rates[Pay Item],0),
MATCH(TEXT(#REF!,"0"),[1]!Rates[[#Headers],[Column1]:[Column71]],0)),0)</f>
        <v>0</v>
      </c>
      <c r="G318" s="69">
        <f t="shared" si="25"/>
        <v>0</v>
      </c>
      <c r="H318" s="6">
        <f t="shared" si="23"/>
        <v>0</v>
      </c>
      <c r="I318" s="80"/>
      <c r="J318" s="80"/>
      <c r="K318" s="80"/>
      <c r="L318" s="80"/>
      <c r="M318" s="80"/>
      <c r="N318" s="80"/>
      <c r="O318" s="80"/>
      <c r="P318" s="80"/>
      <c r="Q318" s="80"/>
      <c r="R318" s="80"/>
      <c r="S318" s="54" t="b">
        <f t="shared" si="21"/>
        <v>0</v>
      </c>
      <c r="T318" s="66" t="str">
        <f t="shared" si="24"/>
        <v>17-6.</v>
      </c>
      <c r="U318" s="51" t="str">
        <f t="shared" si="24"/>
        <v>Groundwater Treatment System - Stand Alone Small - Long Term &gt; 6 mos.</v>
      </c>
    </row>
    <row r="319" spans="1:21" s="67" customFormat="1" hidden="1" x14ac:dyDescent="0.3">
      <c r="A319" s="62">
        <v>338</v>
      </c>
      <c r="B319" s="36" t="s">
        <v>909</v>
      </c>
      <c r="C319" s="98" t="s">
        <v>352</v>
      </c>
      <c r="D319" s="99"/>
      <c r="E319" s="10" t="s">
        <v>232</v>
      </c>
      <c r="F319" s="68">
        <f>IFERROR(INDEX([1]!Rates[[Column1]:[Column71]],
MATCH('[1]SOW Units'!$B319,[1]!Rates[Pay Item],0),
MATCH(TEXT(#REF!,"0"),[1]!Rates[[#Headers],[Column1]:[Column71]],0)),0)</f>
        <v>0</v>
      </c>
      <c r="G319" s="69">
        <f t="shared" si="25"/>
        <v>0</v>
      </c>
      <c r="H319" s="6">
        <f t="shared" si="23"/>
        <v>0</v>
      </c>
      <c r="I319" s="80"/>
      <c r="J319" s="80"/>
      <c r="K319" s="80"/>
      <c r="L319" s="80"/>
      <c r="M319" s="80"/>
      <c r="N319" s="80"/>
      <c r="O319" s="80"/>
      <c r="P319" s="80"/>
      <c r="Q319" s="80"/>
      <c r="R319" s="80"/>
      <c r="S319" s="54" t="b">
        <f t="shared" si="21"/>
        <v>0</v>
      </c>
      <c r="T319" s="66" t="str">
        <f t="shared" si="24"/>
        <v>17-7.</v>
      </c>
      <c r="U319" s="51" t="str">
        <f t="shared" si="24"/>
        <v>Groundwater Treatment System - Stand Alone Medium - Short Term ≤ 6 mos.</v>
      </c>
    </row>
    <row r="320" spans="1:21" s="67" customFormat="1" hidden="1" x14ac:dyDescent="0.3">
      <c r="A320" s="62">
        <v>339</v>
      </c>
      <c r="B320" s="36" t="s">
        <v>910</v>
      </c>
      <c r="C320" s="98" t="s">
        <v>354</v>
      </c>
      <c r="D320" s="99"/>
      <c r="E320" s="10" t="s">
        <v>232</v>
      </c>
      <c r="F320" s="68">
        <f>IFERROR(INDEX([1]!Rates[[Column1]:[Column71]],
MATCH('[1]SOW Units'!$B320,[1]!Rates[Pay Item],0),
MATCH(TEXT(#REF!,"0"),[1]!Rates[[#Headers],[Column1]:[Column71]],0)),0)</f>
        <v>0</v>
      </c>
      <c r="G320" s="69">
        <f t="shared" si="25"/>
        <v>0</v>
      </c>
      <c r="H320" s="6">
        <f t="shared" si="23"/>
        <v>0</v>
      </c>
      <c r="I320" s="80"/>
      <c r="J320" s="80"/>
      <c r="K320" s="80"/>
      <c r="L320" s="80"/>
      <c r="M320" s="80"/>
      <c r="N320" s="80"/>
      <c r="O320" s="80"/>
      <c r="P320" s="80"/>
      <c r="Q320" s="80"/>
      <c r="R320" s="80"/>
      <c r="S320" s="54" t="b">
        <f t="shared" si="21"/>
        <v>0</v>
      </c>
      <c r="T320" s="66" t="str">
        <f t="shared" si="24"/>
        <v>17-8.</v>
      </c>
      <c r="U320" s="51" t="str">
        <f t="shared" si="24"/>
        <v>Groundwater Treatment System - Stand Alone Medium - Long Term &gt; 6 mos.</v>
      </c>
    </row>
    <row r="321" spans="1:21" s="67" customFormat="1" hidden="1" x14ac:dyDescent="0.3">
      <c r="A321" s="62">
        <v>340</v>
      </c>
      <c r="B321" s="36" t="s">
        <v>911</v>
      </c>
      <c r="C321" s="98" t="s">
        <v>356</v>
      </c>
      <c r="D321" s="99"/>
      <c r="E321" s="10" t="s">
        <v>232</v>
      </c>
      <c r="F321" s="68">
        <f>IFERROR(INDEX([1]!Rates[[Column1]:[Column71]],
MATCH('[1]SOW Units'!$B321,[1]!Rates[Pay Item],0),
MATCH(TEXT(#REF!,"0"),[1]!Rates[[#Headers],[Column1]:[Column71]],0)),0)</f>
        <v>0</v>
      </c>
      <c r="G321" s="69">
        <f t="shared" si="25"/>
        <v>0</v>
      </c>
      <c r="H321" s="6">
        <f t="shared" si="23"/>
        <v>0</v>
      </c>
      <c r="I321" s="80"/>
      <c r="J321" s="80"/>
      <c r="K321" s="80"/>
      <c r="L321" s="80"/>
      <c r="M321" s="80"/>
      <c r="N321" s="80"/>
      <c r="O321" s="80"/>
      <c r="P321" s="80"/>
      <c r="Q321" s="80"/>
      <c r="R321" s="80"/>
      <c r="S321" s="54" t="b">
        <f t="shared" si="21"/>
        <v>0</v>
      </c>
      <c r="T321" s="66" t="str">
        <f t="shared" si="24"/>
        <v>17-9.</v>
      </c>
      <c r="U321" s="51" t="str">
        <f t="shared" si="24"/>
        <v>Groundwater Treatment System - Stand Alone Large - Short Term ≤ 6 mos.</v>
      </c>
    </row>
    <row r="322" spans="1:21" s="67" customFormat="1" hidden="1" x14ac:dyDescent="0.3">
      <c r="A322" s="62">
        <v>341</v>
      </c>
      <c r="B322" s="36" t="s">
        <v>912</v>
      </c>
      <c r="C322" s="98" t="s">
        <v>358</v>
      </c>
      <c r="D322" s="99"/>
      <c r="E322" s="10" t="s">
        <v>232</v>
      </c>
      <c r="F322" s="68">
        <f>IFERROR(INDEX([1]!Rates[[Column1]:[Column71]],
MATCH('[1]SOW Units'!$B322,[1]!Rates[Pay Item],0),
MATCH(TEXT(#REF!,"0"),[1]!Rates[[#Headers],[Column1]:[Column71]],0)),0)</f>
        <v>0</v>
      </c>
      <c r="G322" s="69">
        <f t="shared" si="25"/>
        <v>0</v>
      </c>
      <c r="H322" s="6">
        <f t="shared" si="23"/>
        <v>0</v>
      </c>
      <c r="I322" s="80"/>
      <c r="J322" s="80"/>
      <c r="K322" s="80"/>
      <c r="L322" s="80"/>
      <c r="M322" s="80"/>
      <c r="N322" s="80"/>
      <c r="O322" s="80"/>
      <c r="P322" s="80"/>
      <c r="Q322" s="80"/>
      <c r="R322" s="80"/>
      <c r="S322" s="54" t="b">
        <f t="shared" si="21"/>
        <v>0</v>
      </c>
      <c r="T322" s="66" t="str">
        <f t="shared" si="24"/>
        <v>17-10.</v>
      </c>
      <c r="U322" s="51" t="str">
        <f t="shared" si="24"/>
        <v>Groundwater Treatment System - Stand Alone Large - Long Term &gt; 6 mos.</v>
      </c>
    </row>
    <row r="323" spans="1:21" s="67" customFormat="1" hidden="1" x14ac:dyDescent="0.3">
      <c r="A323" s="62">
        <v>342</v>
      </c>
      <c r="B323" s="36" t="s">
        <v>913</v>
      </c>
      <c r="C323" s="98" t="s">
        <v>360</v>
      </c>
      <c r="D323" s="99"/>
      <c r="E323" s="10" t="s">
        <v>232</v>
      </c>
      <c r="F323" s="68">
        <f>IFERROR(INDEX([1]!Rates[[Column1]:[Column71]],
MATCH('[1]SOW Units'!$B323,[1]!Rates[Pay Item],0),
MATCH(TEXT(#REF!,"0"),[1]!Rates[[#Headers],[Column1]:[Column71]],0)),0)</f>
        <v>0</v>
      </c>
      <c r="G323" s="69">
        <f t="shared" si="25"/>
        <v>0</v>
      </c>
      <c r="H323" s="6">
        <f t="shared" si="23"/>
        <v>0</v>
      </c>
      <c r="I323" s="80"/>
      <c r="J323" s="80"/>
      <c r="K323" s="80"/>
      <c r="L323" s="80"/>
      <c r="M323" s="80"/>
      <c r="N323" s="80"/>
      <c r="O323" s="80"/>
      <c r="P323" s="80"/>
      <c r="Q323" s="80"/>
      <c r="R323" s="80"/>
      <c r="S323" s="54" t="b">
        <f t="shared" si="21"/>
        <v>0</v>
      </c>
      <c r="T323" s="66" t="str">
        <f t="shared" si="24"/>
        <v>17-11.</v>
      </c>
      <c r="U323" s="51" t="str">
        <f t="shared" si="24"/>
        <v>Air Sparge System - Small - Short Term ≤ 6 mos.</v>
      </c>
    </row>
    <row r="324" spans="1:21" s="67" customFormat="1" hidden="1" x14ac:dyDescent="0.3">
      <c r="A324" s="62">
        <v>343</v>
      </c>
      <c r="B324" s="36" t="s">
        <v>914</v>
      </c>
      <c r="C324" s="98" t="s">
        <v>362</v>
      </c>
      <c r="D324" s="99"/>
      <c r="E324" s="10" t="s">
        <v>232</v>
      </c>
      <c r="F324" s="68">
        <f>IFERROR(INDEX([1]!Rates[[Column1]:[Column71]],
MATCH('[1]SOW Units'!$B324,[1]!Rates[Pay Item],0),
MATCH(TEXT(#REF!,"0"),[1]!Rates[[#Headers],[Column1]:[Column71]],0)),0)</f>
        <v>0</v>
      </c>
      <c r="G324" s="69">
        <f t="shared" si="25"/>
        <v>0</v>
      </c>
      <c r="H324" s="6">
        <f t="shared" si="23"/>
        <v>0</v>
      </c>
      <c r="I324" s="80"/>
      <c r="J324" s="80"/>
      <c r="K324" s="80"/>
      <c r="L324" s="80"/>
      <c r="M324" s="80"/>
      <c r="N324" s="80"/>
      <c r="O324" s="80"/>
      <c r="P324" s="80"/>
      <c r="Q324" s="80"/>
      <c r="R324" s="80"/>
      <c r="S324" s="54" t="b">
        <f t="shared" si="21"/>
        <v>0</v>
      </c>
      <c r="T324" s="66" t="str">
        <f t="shared" si="24"/>
        <v>17-12.</v>
      </c>
      <c r="U324" s="51" t="str">
        <f t="shared" si="24"/>
        <v>Air Sparge System - Small - Long Term &gt; 6 mos.</v>
      </c>
    </row>
    <row r="325" spans="1:21" s="67" customFormat="1" hidden="1" x14ac:dyDescent="0.3">
      <c r="A325" s="62">
        <v>344</v>
      </c>
      <c r="B325" s="36" t="s">
        <v>915</v>
      </c>
      <c r="C325" s="98" t="s">
        <v>364</v>
      </c>
      <c r="D325" s="99"/>
      <c r="E325" s="10" t="s">
        <v>232</v>
      </c>
      <c r="F325" s="68">
        <f>IFERROR(INDEX([1]!Rates[[Column1]:[Column71]],
MATCH('[1]SOW Units'!$B325,[1]!Rates[Pay Item],0),
MATCH(TEXT(#REF!,"0"),[1]!Rates[[#Headers],[Column1]:[Column71]],0)),0)</f>
        <v>0</v>
      </c>
      <c r="G325" s="69">
        <f t="shared" si="25"/>
        <v>0</v>
      </c>
      <c r="H325" s="6">
        <f t="shared" si="23"/>
        <v>0</v>
      </c>
      <c r="I325" s="80"/>
      <c r="J325" s="80"/>
      <c r="K325" s="80"/>
      <c r="L325" s="80"/>
      <c r="M325" s="80"/>
      <c r="N325" s="80"/>
      <c r="O325" s="80"/>
      <c r="P325" s="80"/>
      <c r="Q325" s="80"/>
      <c r="R325" s="80"/>
      <c r="S325" s="54" t="b">
        <f t="shared" si="21"/>
        <v>0</v>
      </c>
      <c r="T325" s="66" t="str">
        <f t="shared" si="24"/>
        <v>17-13.</v>
      </c>
      <c r="U325" s="51" t="str">
        <f t="shared" si="24"/>
        <v>Air Sparge System - Medium - Short Term ≤ 6 mos.</v>
      </c>
    </row>
    <row r="326" spans="1:21" s="67" customFormat="1" hidden="1" x14ac:dyDescent="0.3">
      <c r="A326" s="62">
        <v>345</v>
      </c>
      <c r="B326" s="36" t="s">
        <v>916</v>
      </c>
      <c r="C326" s="98" t="s">
        <v>366</v>
      </c>
      <c r="D326" s="99"/>
      <c r="E326" s="10" t="s">
        <v>232</v>
      </c>
      <c r="F326" s="68">
        <f>IFERROR(INDEX([1]!Rates[[Column1]:[Column71]],
MATCH('[1]SOW Units'!$B326,[1]!Rates[Pay Item],0),
MATCH(TEXT(#REF!,"0"),[1]!Rates[[#Headers],[Column1]:[Column71]],0)),0)</f>
        <v>0</v>
      </c>
      <c r="G326" s="69">
        <f t="shared" si="25"/>
        <v>0</v>
      </c>
      <c r="H326" s="6">
        <f t="shared" si="23"/>
        <v>0</v>
      </c>
      <c r="I326" s="80"/>
      <c r="J326" s="80"/>
      <c r="K326" s="80"/>
      <c r="L326" s="80"/>
      <c r="M326" s="80"/>
      <c r="N326" s="80"/>
      <c r="O326" s="80"/>
      <c r="P326" s="80"/>
      <c r="Q326" s="80"/>
      <c r="R326" s="80"/>
      <c r="S326" s="54" t="b">
        <f t="shared" si="21"/>
        <v>0</v>
      </c>
      <c r="T326" s="66" t="str">
        <f t="shared" si="24"/>
        <v>17-14.</v>
      </c>
      <c r="U326" s="51" t="str">
        <f t="shared" si="24"/>
        <v>Air Sparge System - Medium - Long Term &gt; 6 mos.</v>
      </c>
    </row>
    <row r="327" spans="1:21" s="67" customFormat="1" hidden="1" x14ac:dyDescent="0.3">
      <c r="A327" s="62">
        <v>346</v>
      </c>
      <c r="B327" s="36" t="s">
        <v>917</v>
      </c>
      <c r="C327" s="98" t="s">
        <v>368</v>
      </c>
      <c r="D327" s="99"/>
      <c r="E327" s="10" t="s">
        <v>232</v>
      </c>
      <c r="F327" s="68">
        <f>IFERROR(INDEX([1]!Rates[[Column1]:[Column71]],
MATCH('[1]SOW Units'!$B327,[1]!Rates[Pay Item],0),
MATCH(TEXT(#REF!,"0"),[1]!Rates[[#Headers],[Column1]:[Column71]],0)),0)</f>
        <v>0</v>
      </c>
      <c r="G327" s="69">
        <f t="shared" si="25"/>
        <v>0</v>
      </c>
      <c r="H327" s="6">
        <f t="shared" si="23"/>
        <v>0</v>
      </c>
      <c r="I327" s="80"/>
      <c r="J327" s="80"/>
      <c r="K327" s="80"/>
      <c r="L327" s="80"/>
      <c r="M327" s="80"/>
      <c r="N327" s="80"/>
      <c r="O327" s="80"/>
      <c r="P327" s="80"/>
      <c r="Q327" s="80"/>
      <c r="R327" s="80"/>
      <c r="S327" s="54" t="b">
        <f t="shared" si="21"/>
        <v>0</v>
      </c>
      <c r="T327" s="66" t="str">
        <f t="shared" si="24"/>
        <v>17-15.</v>
      </c>
      <c r="U327" s="51" t="str">
        <f t="shared" si="24"/>
        <v>Air Sparge System - Large - Short Term ≤ 6 mos.</v>
      </c>
    </row>
    <row r="328" spans="1:21" s="67" customFormat="1" hidden="1" x14ac:dyDescent="0.3">
      <c r="A328" s="62">
        <v>347</v>
      </c>
      <c r="B328" s="36" t="s">
        <v>918</v>
      </c>
      <c r="C328" s="98" t="s">
        <v>370</v>
      </c>
      <c r="D328" s="99"/>
      <c r="E328" s="10" t="s">
        <v>232</v>
      </c>
      <c r="F328" s="68">
        <f>IFERROR(INDEX([1]!Rates[[Column1]:[Column71]],
MATCH('[1]SOW Units'!$B328,[1]!Rates[Pay Item],0),
MATCH(TEXT(#REF!,"0"),[1]!Rates[[#Headers],[Column1]:[Column71]],0)),0)</f>
        <v>0</v>
      </c>
      <c r="G328" s="69">
        <f t="shared" si="25"/>
        <v>0</v>
      </c>
      <c r="H328" s="6">
        <f t="shared" si="23"/>
        <v>0</v>
      </c>
      <c r="I328" s="80"/>
      <c r="J328" s="80"/>
      <c r="K328" s="80"/>
      <c r="L328" s="80"/>
      <c r="M328" s="80"/>
      <c r="N328" s="80"/>
      <c r="O328" s="80"/>
      <c r="P328" s="80"/>
      <c r="Q328" s="80"/>
      <c r="R328" s="80"/>
      <c r="S328" s="54" t="b">
        <f t="shared" si="21"/>
        <v>0</v>
      </c>
      <c r="T328" s="66" t="str">
        <f t="shared" si="24"/>
        <v>17-16.</v>
      </c>
      <c r="U328" s="51" t="str">
        <f t="shared" si="24"/>
        <v>Air Sparge System - Large - Long Term &gt; 6 mos.</v>
      </c>
    </row>
    <row r="329" spans="1:21" s="67" customFormat="1" hidden="1" x14ac:dyDescent="0.3">
      <c r="A329" s="62">
        <v>348</v>
      </c>
      <c r="B329" s="36" t="s">
        <v>919</v>
      </c>
      <c r="C329" s="98" t="s">
        <v>372</v>
      </c>
      <c r="D329" s="99"/>
      <c r="E329" s="10" t="s">
        <v>232</v>
      </c>
      <c r="F329" s="68">
        <f>IFERROR(INDEX([1]!Rates[[Column1]:[Column71]],
MATCH('[1]SOW Units'!$B329,[1]!Rates[Pay Item],0),
MATCH(TEXT(#REF!,"0"),[1]!Rates[[#Headers],[Column1]:[Column71]],0)),0)</f>
        <v>0</v>
      </c>
      <c r="G329" s="69">
        <f t="shared" si="25"/>
        <v>0</v>
      </c>
      <c r="H329" s="6">
        <f t="shared" si="23"/>
        <v>0</v>
      </c>
      <c r="I329" s="80"/>
      <c r="J329" s="80"/>
      <c r="K329" s="80"/>
      <c r="L329" s="80"/>
      <c r="M329" s="80"/>
      <c r="N329" s="80"/>
      <c r="O329" s="80"/>
      <c r="P329" s="80"/>
      <c r="Q329" s="80"/>
      <c r="R329" s="80"/>
      <c r="S329" s="54" t="b">
        <f t="shared" ref="S329:S392" si="26">IF(H329&gt;0,TRUE,FALSE)</f>
        <v>0</v>
      </c>
      <c r="T329" s="66" t="str">
        <f t="shared" si="24"/>
        <v>17-17.</v>
      </c>
      <c r="U329" s="51" t="str">
        <f t="shared" si="24"/>
        <v>AS/SVE System - Small - Short Term ≤ 6 mos.</v>
      </c>
    </row>
    <row r="330" spans="1:21" s="67" customFormat="1" hidden="1" x14ac:dyDescent="0.3">
      <c r="A330" s="62">
        <v>349</v>
      </c>
      <c r="B330" s="36" t="s">
        <v>920</v>
      </c>
      <c r="C330" s="98" t="s">
        <v>374</v>
      </c>
      <c r="D330" s="99"/>
      <c r="E330" s="10" t="s">
        <v>232</v>
      </c>
      <c r="F330" s="68">
        <f>IFERROR(INDEX([1]!Rates[[Column1]:[Column71]],
MATCH('[1]SOW Units'!$B330,[1]!Rates[Pay Item],0),
MATCH(TEXT(#REF!,"0"),[1]!Rates[[#Headers],[Column1]:[Column71]],0)),0)</f>
        <v>0</v>
      </c>
      <c r="G330" s="69">
        <f t="shared" si="25"/>
        <v>0</v>
      </c>
      <c r="H330" s="6">
        <f t="shared" si="23"/>
        <v>0</v>
      </c>
      <c r="I330" s="80"/>
      <c r="J330" s="80"/>
      <c r="K330" s="80"/>
      <c r="L330" s="80"/>
      <c r="M330" s="80"/>
      <c r="N330" s="80"/>
      <c r="O330" s="80"/>
      <c r="P330" s="80"/>
      <c r="Q330" s="80"/>
      <c r="R330" s="80"/>
      <c r="S330" s="54" t="b">
        <f t="shared" si="26"/>
        <v>0</v>
      </c>
      <c r="T330" s="66" t="str">
        <f t="shared" si="24"/>
        <v>17-18.</v>
      </c>
      <c r="U330" s="51" t="str">
        <f t="shared" si="24"/>
        <v>AS/SVE System - Small - Long Term &gt; 6 mos.</v>
      </c>
    </row>
    <row r="331" spans="1:21" s="67" customFormat="1" hidden="1" x14ac:dyDescent="0.3">
      <c r="A331" s="62">
        <v>350</v>
      </c>
      <c r="B331" s="36" t="s">
        <v>921</v>
      </c>
      <c r="C331" s="98" t="s">
        <v>376</v>
      </c>
      <c r="D331" s="99"/>
      <c r="E331" s="10" t="s">
        <v>232</v>
      </c>
      <c r="F331" s="68">
        <f>IFERROR(INDEX([1]!Rates[[Column1]:[Column71]],
MATCH('[1]SOW Units'!$B331,[1]!Rates[Pay Item],0),
MATCH(TEXT(#REF!,"0"),[1]!Rates[[#Headers],[Column1]:[Column71]],0)),0)</f>
        <v>0</v>
      </c>
      <c r="G331" s="69">
        <f t="shared" si="25"/>
        <v>0</v>
      </c>
      <c r="H331" s="6">
        <f t="shared" si="23"/>
        <v>0</v>
      </c>
      <c r="I331" s="80"/>
      <c r="J331" s="80"/>
      <c r="K331" s="80"/>
      <c r="L331" s="80"/>
      <c r="M331" s="80"/>
      <c r="N331" s="80"/>
      <c r="O331" s="80"/>
      <c r="P331" s="80"/>
      <c r="Q331" s="80"/>
      <c r="R331" s="80"/>
      <c r="S331" s="54" t="b">
        <f t="shared" si="26"/>
        <v>0</v>
      </c>
      <c r="T331" s="66" t="str">
        <f t="shared" si="24"/>
        <v>17-19.</v>
      </c>
      <c r="U331" s="51" t="str">
        <f t="shared" si="24"/>
        <v>AS/SVE System - Medium - Short Term ≤ 6 mos.</v>
      </c>
    </row>
    <row r="332" spans="1:21" s="67" customFormat="1" hidden="1" x14ac:dyDescent="0.3">
      <c r="A332" s="62">
        <v>351</v>
      </c>
      <c r="B332" s="36" t="s">
        <v>922</v>
      </c>
      <c r="C332" s="98" t="s">
        <v>378</v>
      </c>
      <c r="D332" s="99"/>
      <c r="E332" s="10" t="s">
        <v>232</v>
      </c>
      <c r="F332" s="68">
        <f>IFERROR(INDEX([1]!Rates[[Column1]:[Column71]],
MATCH('[1]SOW Units'!$B332,[1]!Rates[Pay Item],0),
MATCH(TEXT(#REF!,"0"),[1]!Rates[[#Headers],[Column1]:[Column71]],0)),0)</f>
        <v>0</v>
      </c>
      <c r="G332" s="69">
        <f t="shared" si="25"/>
        <v>0</v>
      </c>
      <c r="H332" s="6">
        <f t="shared" si="23"/>
        <v>0</v>
      </c>
      <c r="I332" s="80"/>
      <c r="J332" s="80"/>
      <c r="K332" s="80"/>
      <c r="L332" s="80"/>
      <c r="M332" s="80"/>
      <c r="N332" s="80"/>
      <c r="O332" s="80"/>
      <c r="P332" s="80"/>
      <c r="Q332" s="80"/>
      <c r="R332" s="80"/>
      <c r="S332" s="54" t="b">
        <f t="shared" si="26"/>
        <v>0</v>
      </c>
      <c r="T332" s="66" t="str">
        <f t="shared" si="24"/>
        <v>17-20.</v>
      </c>
      <c r="U332" s="51" t="str">
        <f t="shared" si="24"/>
        <v>AS/SVE System - Medium - Long Term &gt; 6 mos.</v>
      </c>
    </row>
    <row r="333" spans="1:21" s="67" customFormat="1" hidden="1" x14ac:dyDescent="0.3">
      <c r="A333" s="62">
        <v>352</v>
      </c>
      <c r="B333" s="36" t="s">
        <v>923</v>
      </c>
      <c r="C333" s="98" t="s">
        <v>380</v>
      </c>
      <c r="D333" s="99"/>
      <c r="E333" s="10" t="s">
        <v>232</v>
      </c>
      <c r="F333" s="68">
        <f>IFERROR(INDEX([1]!Rates[[Column1]:[Column71]],
MATCH('[1]SOW Units'!$B333,[1]!Rates[Pay Item],0),
MATCH(TEXT(#REF!,"0"),[1]!Rates[[#Headers],[Column1]:[Column71]],0)),0)</f>
        <v>0</v>
      </c>
      <c r="G333" s="69">
        <f t="shared" si="25"/>
        <v>0</v>
      </c>
      <c r="H333" s="6">
        <f t="shared" si="23"/>
        <v>0</v>
      </c>
      <c r="I333" s="80"/>
      <c r="J333" s="80"/>
      <c r="K333" s="80"/>
      <c r="L333" s="80"/>
      <c r="M333" s="80"/>
      <c r="N333" s="80"/>
      <c r="O333" s="80"/>
      <c r="P333" s="80"/>
      <c r="Q333" s="80"/>
      <c r="R333" s="80"/>
      <c r="S333" s="54" t="b">
        <f t="shared" si="26"/>
        <v>0</v>
      </c>
      <c r="T333" s="66" t="str">
        <f t="shared" si="24"/>
        <v>17-21.</v>
      </c>
      <c r="U333" s="51" t="str">
        <f t="shared" si="24"/>
        <v>AS/SVE System - Large - Short Term ≤ 6 mos.</v>
      </c>
    </row>
    <row r="334" spans="1:21" s="67" customFormat="1" hidden="1" x14ac:dyDescent="0.3">
      <c r="A334" s="62">
        <v>353</v>
      </c>
      <c r="B334" s="36" t="s">
        <v>924</v>
      </c>
      <c r="C334" s="98" t="s">
        <v>382</v>
      </c>
      <c r="D334" s="99"/>
      <c r="E334" s="10" t="s">
        <v>232</v>
      </c>
      <c r="F334" s="68">
        <f>IFERROR(INDEX([1]!Rates[[Column1]:[Column71]],
MATCH('[1]SOW Units'!$B334,[1]!Rates[Pay Item],0),
MATCH(TEXT(#REF!,"0"),[1]!Rates[[#Headers],[Column1]:[Column71]],0)),0)</f>
        <v>0</v>
      </c>
      <c r="G334" s="69">
        <f t="shared" si="25"/>
        <v>0</v>
      </c>
      <c r="H334" s="6">
        <f t="shared" si="23"/>
        <v>0</v>
      </c>
      <c r="I334" s="80"/>
      <c r="J334" s="80"/>
      <c r="K334" s="80"/>
      <c r="L334" s="80"/>
      <c r="M334" s="80"/>
      <c r="N334" s="80"/>
      <c r="O334" s="80"/>
      <c r="P334" s="80"/>
      <c r="Q334" s="80"/>
      <c r="R334" s="80"/>
      <c r="S334" s="54" t="b">
        <f t="shared" si="26"/>
        <v>0</v>
      </c>
      <c r="T334" s="66" t="str">
        <f t="shared" si="24"/>
        <v>17-22.</v>
      </c>
      <c r="U334" s="51" t="str">
        <f t="shared" si="24"/>
        <v>AS/SVE System - Large - Long Term &gt; 6 mos.</v>
      </c>
    </row>
    <row r="335" spans="1:21" s="67" customFormat="1" hidden="1" x14ac:dyDescent="0.3">
      <c r="A335" s="62">
        <v>354</v>
      </c>
      <c r="B335" s="36" t="s">
        <v>925</v>
      </c>
      <c r="C335" s="98" t="s">
        <v>384</v>
      </c>
      <c r="D335" s="99"/>
      <c r="E335" s="10" t="s">
        <v>232</v>
      </c>
      <c r="F335" s="68">
        <f>IFERROR(INDEX([1]!Rates[[Column1]:[Column71]],
MATCH('[1]SOW Units'!$B335,[1]!Rates[Pay Item],0),
MATCH(TEXT(#REF!,"0"),[1]!Rates[[#Headers],[Column1]:[Column71]],0)),0)</f>
        <v>0</v>
      </c>
      <c r="G335" s="69">
        <f t="shared" si="25"/>
        <v>0</v>
      </c>
      <c r="H335" s="6">
        <f t="shared" si="23"/>
        <v>0</v>
      </c>
      <c r="I335" s="80"/>
      <c r="J335" s="80"/>
      <c r="K335" s="80"/>
      <c r="L335" s="80"/>
      <c r="M335" s="80"/>
      <c r="N335" s="80"/>
      <c r="O335" s="80"/>
      <c r="P335" s="80"/>
      <c r="Q335" s="80"/>
      <c r="R335" s="80"/>
      <c r="S335" s="54" t="b">
        <f t="shared" si="26"/>
        <v>0</v>
      </c>
      <c r="T335" s="66" t="str">
        <f t="shared" si="24"/>
        <v>17-23.</v>
      </c>
      <c r="U335" s="51" t="str">
        <f t="shared" si="24"/>
        <v>MPE System - Small - Short Term ≤ 6 mos.</v>
      </c>
    </row>
    <row r="336" spans="1:21" s="67" customFormat="1" hidden="1" x14ac:dyDescent="0.3">
      <c r="A336" s="62">
        <v>355</v>
      </c>
      <c r="B336" s="36" t="s">
        <v>926</v>
      </c>
      <c r="C336" s="98" t="s">
        <v>386</v>
      </c>
      <c r="D336" s="99"/>
      <c r="E336" s="10" t="s">
        <v>232</v>
      </c>
      <c r="F336" s="68">
        <f>IFERROR(INDEX([1]!Rates[[Column1]:[Column71]],
MATCH('[1]SOW Units'!$B336,[1]!Rates[Pay Item],0),
MATCH(TEXT(#REF!,"0"),[1]!Rates[[#Headers],[Column1]:[Column71]],0)),0)</f>
        <v>0</v>
      </c>
      <c r="G336" s="69">
        <f t="shared" si="25"/>
        <v>0</v>
      </c>
      <c r="H336" s="6">
        <f t="shared" si="23"/>
        <v>0</v>
      </c>
      <c r="I336" s="80"/>
      <c r="J336" s="80"/>
      <c r="K336" s="80"/>
      <c r="L336" s="80"/>
      <c r="M336" s="80"/>
      <c r="N336" s="80"/>
      <c r="O336" s="80"/>
      <c r="P336" s="80"/>
      <c r="Q336" s="80"/>
      <c r="R336" s="80"/>
      <c r="S336" s="54" t="b">
        <f t="shared" si="26"/>
        <v>0</v>
      </c>
      <c r="T336" s="66" t="str">
        <f t="shared" si="24"/>
        <v>17-24.</v>
      </c>
      <c r="U336" s="51" t="str">
        <f t="shared" si="24"/>
        <v>MPE System - Small - Long Term &gt; 6 mos.</v>
      </c>
    </row>
    <row r="337" spans="1:21" s="67" customFormat="1" hidden="1" x14ac:dyDescent="0.3">
      <c r="A337" s="62">
        <v>356</v>
      </c>
      <c r="B337" s="36" t="s">
        <v>927</v>
      </c>
      <c r="C337" s="98" t="s">
        <v>388</v>
      </c>
      <c r="D337" s="99"/>
      <c r="E337" s="10" t="s">
        <v>232</v>
      </c>
      <c r="F337" s="68">
        <f>IFERROR(INDEX([1]!Rates[[Column1]:[Column71]],
MATCH('[1]SOW Units'!$B337,[1]!Rates[Pay Item],0),
MATCH(TEXT(#REF!,"0"),[1]!Rates[[#Headers],[Column1]:[Column71]],0)),0)</f>
        <v>0</v>
      </c>
      <c r="G337" s="69">
        <f t="shared" si="25"/>
        <v>0</v>
      </c>
      <c r="H337" s="6">
        <f t="shared" si="23"/>
        <v>0</v>
      </c>
      <c r="I337" s="80"/>
      <c r="J337" s="80"/>
      <c r="K337" s="80"/>
      <c r="L337" s="80"/>
      <c r="M337" s="80"/>
      <c r="N337" s="80"/>
      <c r="O337" s="80"/>
      <c r="P337" s="80"/>
      <c r="Q337" s="80"/>
      <c r="R337" s="80"/>
      <c r="S337" s="54" t="b">
        <f t="shared" si="26"/>
        <v>0</v>
      </c>
      <c r="T337" s="66" t="str">
        <f t="shared" si="24"/>
        <v>17-25.</v>
      </c>
      <c r="U337" s="51" t="str">
        <f t="shared" si="24"/>
        <v>MPE System - Medium - Short Term ≤ 6 mos.</v>
      </c>
    </row>
    <row r="338" spans="1:21" s="67" customFormat="1" hidden="1" x14ac:dyDescent="0.3">
      <c r="A338" s="62">
        <v>357</v>
      </c>
      <c r="B338" s="36" t="s">
        <v>928</v>
      </c>
      <c r="C338" s="98" t="s">
        <v>390</v>
      </c>
      <c r="D338" s="99"/>
      <c r="E338" s="10" t="s">
        <v>232</v>
      </c>
      <c r="F338" s="68">
        <f>IFERROR(INDEX([1]!Rates[[Column1]:[Column71]],
MATCH('[1]SOW Units'!$B338,[1]!Rates[Pay Item],0),
MATCH(TEXT(#REF!,"0"),[1]!Rates[[#Headers],[Column1]:[Column71]],0)),0)</f>
        <v>0</v>
      </c>
      <c r="G338" s="69">
        <f t="shared" si="25"/>
        <v>0</v>
      </c>
      <c r="H338" s="6">
        <f t="shared" si="23"/>
        <v>0</v>
      </c>
      <c r="I338" s="80"/>
      <c r="J338" s="80"/>
      <c r="K338" s="80"/>
      <c r="L338" s="80"/>
      <c r="M338" s="80"/>
      <c r="N338" s="80"/>
      <c r="O338" s="80"/>
      <c r="P338" s="80"/>
      <c r="Q338" s="80"/>
      <c r="R338" s="80"/>
      <c r="S338" s="54" t="b">
        <f t="shared" si="26"/>
        <v>0</v>
      </c>
      <c r="T338" s="66" t="str">
        <f t="shared" si="24"/>
        <v>17-26.</v>
      </c>
      <c r="U338" s="51" t="str">
        <f t="shared" si="24"/>
        <v>MPE System - Medium - Long Term &gt; 6 mos.</v>
      </c>
    </row>
    <row r="339" spans="1:21" s="67" customFormat="1" hidden="1" x14ac:dyDescent="0.3">
      <c r="A339" s="62">
        <v>358</v>
      </c>
      <c r="B339" s="36" t="s">
        <v>929</v>
      </c>
      <c r="C339" s="98" t="s">
        <v>392</v>
      </c>
      <c r="D339" s="99"/>
      <c r="E339" s="10" t="s">
        <v>232</v>
      </c>
      <c r="F339" s="68">
        <f>IFERROR(INDEX([1]!Rates[[Column1]:[Column71]],
MATCH('[1]SOW Units'!$B339,[1]!Rates[Pay Item],0),
MATCH(TEXT(#REF!,"0"),[1]!Rates[[#Headers],[Column1]:[Column71]],0)),0)</f>
        <v>0</v>
      </c>
      <c r="G339" s="69">
        <f t="shared" si="25"/>
        <v>0</v>
      </c>
      <c r="H339" s="6">
        <f t="shared" si="23"/>
        <v>0</v>
      </c>
      <c r="I339" s="80"/>
      <c r="J339" s="80"/>
      <c r="K339" s="80"/>
      <c r="L339" s="80"/>
      <c r="M339" s="80"/>
      <c r="N339" s="80"/>
      <c r="O339" s="80"/>
      <c r="P339" s="80"/>
      <c r="Q339" s="80"/>
      <c r="R339" s="80"/>
      <c r="S339" s="54" t="b">
        <f t="shared" si="26"/>
        <v>0</v>
      </c>
      <c r="T339" s="66" t="str">
        <f t="shared" ref="T339:U398" si="27">B339</f>
        <v>17-27.</v>
      </c>
      <c r="U339" s="51" t="str">
        <f t="shared" si="27"/>
        <v>MPE System - Large - Short Term ≤ 6 mos.</v>
      </c>
    </row>
    <row r="340" spans="1:21" s="67" customFormat="1" hidden="1" x14ac:dyDescent="0.3">
      <c r="A340" s="62">
        <v>359</v>
      </c>
      <c r="B340" s="36" t="s">
        <v>930</v>
      </c>
      <c r="C340" s="98" t="s">
        <v>393</v>
      </c>
      <c r="D340" s="99"/>
      <c r="E340" s="10" t="s">
        <v>232</v>
      </c>
      <c r="F340" s="68">
        <f>IFERROR(INDEX([1]!Rates[[Column1]:[Column71]],
MATCH('[1]SOW Units'!$B340,[1]!Rates[Pay Item],0),
MATCH(TEXT(#REF!,"0"),[1]!Rates[[#Headers],[Column1]:[Column71]],0)),0)</f>
        <v>0</v>
      </c>
      <c r="G340" s="69">
        <f t="shared" si="25"/>
        <v>0</v>
      </c>
      <c r="H340" s="6">
        <f t="shared" si="23"/>
        <v>0</v>
      </c>
      <c r="I340" s="80"/>
      <c r="J340" s="80"/>
      <c r="K340" s="80"/>
      <c r="L340" s="80"/>
      <c r="M340" s="80"/>
      <c r="N340" s="80"/>
      <c r="O340" s="80"/>
      <c r="P340" s="80"/>
      <c r="Q340" s="80"/>
      <c r="R340" s="80"/>
      <c r="S340" s="54" t="b">
        <f t="shared" si="26"/>
        <v>0</v>
      </c>
      <c r="T340" s="66" t="str">
        <f t="shared" si="27"/>
        <v>17-28.</v>
      </c>
      <c r="U340" s="51" t="str">
        <f t="shared" si="27"/>
        <v>MPE System - Large - Long Term &gt; 6 mos.</v>
      </c>
    </row>
    <row r="341" spans="1:21" s="67" customFormat="1" hidden="1" x14ac:dyDescent="0.3">
      <c r="A341" s="62">
        <v>360</v>
      </c>
      <c r="B341" s="36" t="s">
        <v>931</v>
      </c>
      <c r="C341" s="98" t="s">
        <v>394</v>
      </c>
      <c r="D341" s="99"/>
      <c r="E341" s="10" t="s">
        <v>232</v>
      </c>
      <c r="F341" s="68">
        <f>IFERROR(INDEX([1]!Rates[[Column1]:[Column71]],
MATCH('[1]SOW Units'!$B341,[1]!Rates[Pay Item],0),
MATCH(TEXT(#REF!,"0"),[1]!Rates[[#Headers],[Column1]:[Column71]],0)),0)</f>
        <v>0</v>
      </c>
      <c r="G341" s="69">
        <f t="shared" si="25"/>
        <v>0</v>
      </c>
      <c r="H341" s="6">
        <f t="shared" si="23"/>
        <v>0</v>
      </c>
      <c r="I341" s="80"/>
      <c r="J341" s="80"/>
      <c r="K341" s="80"/>
      <c r="L341" s="80"/>
      <c r="M341" s="80"/>
      <c r="N341" s="80"/>
      <c r="O341" s="80"/>
      <c r="P341" s="80"/>
      <c r="Q341" s="80"/>
      <c r="R341" s="80"/>
      <c r="S341" s="54" t="b">
        <f t="shared" si="26"/>
        <v>0</v>
      </c>
      <c r="T341" s="66" t="str">
        <f t="shared" si="27"/>
        <v>17-29.</v>
      </c>
      <c r="U341" s="51" t="str">
        <f t="shared" si="27"/>
        <v>Groundwater Treatment - Add On - Small - Short Term ≤ 6 mos.</v>
      </c>
    </row>
    <row r="342" spans="1:21" s="67" customFormat="1" hidden="1" x14ac:dyDescent="0.3">
      <c r="A342" s="62">
        <v>361</v>
      </c>
      <c r="B342" s="36" t="s">
        <v>932</v>
      </c>
      <c r="C342" s="98" t="s">
        <v>395</v>
      </c>
      <c r="D342" s="99"/>
      <c r="E342" s="10" t="s">
        <v>232</v>
      </c>
      <c r="F342" s="68">
        <f>IFERROR(INDEX([1]!Rates[[Column1]:[Column71]],
MATCH('[1]SOW Units'!$B342,[1]!Rates[Pay Item],0),
MATCH(TEXT(#REF!,"0"),[1]!Rates[[#Headers],[Column1]:[Column71]],0)),0)</f>
        <v>0</v>
      </c>
      <c r="G342" s="69">
        <f t="shared" si="25"/>
        <v>0</v>
      </c>
      <c r="H342" s="6">
        <f t="shared" si="23"/>
        <v>0</v>
      </c>
      <c r="I342" s="80"/>
      <c r="J342" s="80"/>
      <c r="K342" s="80"/>
      <c r="L342" s="80"/>
      <c r="M342" s="80"/>
      <c r="N342" s="80"/>
      <c r="O342" s="80"/>
      <c r="P342" s="80"/>
      <c r="Q342" s="80"/>
      <c r="R342" s="80"/>
      <c r="S342" s="54" t="b">
        <f t="shared" si="26"/>
        <v>0</v>
      </c>
      <c r="T342" s="66" t="str">
        <f t="shared" si="27"/>
        <v>17-30.</v>
      </c>
      <c r="U342" s="51" t="str">
        <f t="shared" si="27"/>
        <v>Groundwater Treatment - Add On - Medium - Short Term ≤ 6 mos.</v>
      </c>
    </row>
    <row r="343" spans="1:21" s="67" customFormat="1" hidden="1" x14ac:dyDescent="0.3">
      <c r="A343" s="62">
        <v>362</v>
      </c>
      <c r="B343" s="36" t="s">
        <v>933</v>
      </c>
      <c r="C343" s="98" t="s">
        <v>396</v>
      </c>
      <c r="D343" s="99"/>
      <c r="E343" s="10" t="s">
        <v>232</v>
      </c>
      <c r="F343" s="68">
        <f>IFERROR(INDEX([1]!Rates[[Column1]:[Column71]],
MATCH('[1]SOW Units'!$B343,[1]!Rates[Pay Item],0),
MATCH(TEXT(#REF!,"0"),[1]!Rates[[#Headers],[Column1]:[Column71]],0)),0)</f>
        <v>0</v>
      </c>
      <c r="G343" s="69">
        <f t="shared" si="25"/>
        <v>0</v>
      </c>
      <c r="H343" s="6">
        <f t="shared" si="23"/>
        <v>0</v>
      </c>
      <c r="I343" s="80"/>
      <c r="J343" s="80"/>
      <c r="K343" s="80"/>
      <c r="L343" s="80"/>
      <c r="M343" s="80"/>
      <c r="N343" s="80"/>
      <c r="O343" s="80"/>
      <c r="P343" s="80"/>
      <c r="Q343" s="80"/>
      <c r="R343" s="80"/>
      <c r="S343" s="54" t="b">
        <f t="shared" si="26"/>
        <v>0</v>
      </c>
      <c r="T343" s="66" t="str">
        <f t="shared" si="27"/>
        <v>17-31.</v>
      </c>
      <c r="U343" s="51" t="str">
        <f t="shared" si="27"/>
        <v>Groundwater Treatment - Add On - Large - Short Term ≤ 6 mos.</v>
      </c>
    </row>
    <row r="344" spans="1:21" s="67" customFormat="1" hidden="1" x14ac:dyDescent="0.3">
      <c r="A344" s="62">
        <v>363</v>
      </c>
      <c r="B344" s="36" t="s">
        <v>934</v>
      </c>
      <c r="C344" s="98" t="s">
        <v>397</v>
      </c>
      <c r="D344" s="99"/>
      <c r="E344" s="10" t="s">
        <v>232</v>
      </c>
      <c r="F344" s="68">
        <f>IFERROR(INDEX([1]!Rates[[Column1]:[Column71]],
MATCH('[1]SOW Units'!$B344,[1]!Rates[Pay Item],0),
MATCH(TEXT(#REF!,"0"),[1]!Rates[[#Headers],[Column1]:[Column71]],0)),0)</f>
        <v>0</v>
      </c>
      <c r="G344" s="69">
        <f t="shared" si="25"/>
        <v>0</v>
      </c>
      <c r="H344" s="6">
        <f t="shared" si="23"/>
        <v>0</v>
      </c>
      <c r="I344" s="80"/>
      <c r="J344" s="80"/>
      <c r="K344" s="80"/>
      <c r="L344" s="80"/>
      <c r="M344" s="80"/>
      <c r="N344" s="80"/>
      <c r="O344" s="80"/>
      <c r="P344" s="80"/>
      <c r="Q344" s="80"/>
      <c r="R344" s="80"/>
      <c r="S344" s="54" t="b">
        <f t="shared" si="26"/>
        <v>0</v>
      </c>
      <c r="T344" s="66" t="str">
        <f t="shared" si="27"/>
        <v>17-32.</v>
      </c>
      <c r="U344" s="51" t="str">
        <f t="shared" si="27"/>
        <v>Groundwater Treatment - Add On - Small - Long Term &gt; 6 mos.</v>
      </c>
    </row>
    <row r="345" spans="1:21" s="67" customFormat="1" hidden="1" x14ac:dyDescent="0.3">
      <c r="A345" s="62">
        <v>364</v>
      </c>
      <c r="B345" s="36" t="s">
        <v>935</v>
      </c>
      <c r="C345" s="98" t="s">
        <v>398</v>
      </c>
      <c r="D345" s="99"/>
      <c r="E345" s="10" t="s">
        <v>232</v>
      </c>
      <c r="F345" s="68">
        <f>IFERROR(INDEX([1]!Rates[[Column1]:[Column71]],
MATCH('[1]SOW Units'!$B345,[1]!Rates[Pay Item],0),
MATCH(TEXT(#REF!,"0"),[1]!Rates[[#Headers],[Column1]:[Column71]],0)),0)</f>
        <v>0</v>
      </c>
      <c r="G345" s="69">
        <f t="shared" si="25"/>
        <v>0</v>
      </c>
      <c r="H345" s="6">
        <f t="shared" si="23"/>
        <v>0</v>
      </c>
      <c r="I345" s="80"/>
      <c r="J345" s="80"/>
      <c r="K345" s="80"/>
      <c r="L345" s="80"/>
      <c r="M345" s="80"/>
      <c r="N345" s="80"/>
      <c r="O345" s="80"/>
      <c r="P345" s="80"/>
      <c r="Q345" s="80"/>
      <c r="R345" s="80"/>
      <c r="S345" s="54" t="b">
        <f t="shared" si="26"/>
        <v>0</v>
      </c>
      <c r="T345" s="66" t="str">
        <f t="shared" si="27"/>
        <v>17-33.</v>
      </c>
      <c r="U345" s="51" t="str">
        <f t="shared" si="27"/>
        <v>Groundwater Treatment - Add On - Medium - Long Term &gt; 6 mos.</v>
      </c>
    </row>
    <row r="346" spans="1:21" s="67" customFormat="1" hidden="1" x14ac:dyDescent="0.3">
      <c r="A346" s="62">
        <v>365</v>
      </c>
      <c r="B346" s="36" t="s">
        <v>936</v>
      </c>
      <c r="C346" s="98" t="s">
        <v>399</v>
      </c>
      <c r="D346" s="99"/>
      <c r="E346" s="10" t="s">
        <v>232</v>
      </c>
      <c r="F346" s="68">
        <f>IFERROR(INDEX([1]!Rates[[Column1]:[Column71]],
MATCH('[1]SOW Units'!$B346,[1]!Rates[Pay Item],0),
MATCH(TEXT(#REF!,"0"),[1]!Rates[[#Headers],[Column1]:[Column71]],0)),0)</f>
        <v>0</v>
      </c>
      <c r="G346" s="69">
        <f t="shared" si="25"/>
        <v>0</v>
      </c>
      <c r="H346" s="6">
        <f t="shared" si="23"/>
        <v>0</v>
      </c>
      <c r="I346" s="80"/>
      <c r="J346" s="80"/>
      <c r="K346" s="80"/>
      <c r="L346" s="80"/>
      <c r="M346" s="80"/>
      <c r="N346" s="80"/>
      <c r="O346" s="80"/>
      <c r="P346" s="80"/>
      <c r="Q346" s="80"/>
      <c r="R346" s="80"/>
      <c r="S346" s="54" t="b">
        <f t="shared" si="26"/>
        <v>0</v>
      </c>
      <c r="T346" s="66" t="str">
        <f t="shared" si="27"/>
        <v>17-34.</v>
      </c>
      <c r="U346" s="51" t="str">
        <f t="shared" si="27"/>
        <v>Groundwater Treatment - Add On - Large - Long Term &gt; 6 mos.</v>
      </c>
    </row>
    <row r="347" spans="1:21" s="67" customFormat="1" hidden="1" x14ac:dyDescent="0.3">
      <c r="A347" s="62">
        <v>366</v>
      </c>
      <c r="B347" s="36" t="s">
        <v>937</v>
      </c>
      <c r="C347" s="98" t="s">
        <v>400</v>
      </c>
      <c r="D347" s="99"/>
      <c r="E347" s="10" t="s">
        <v>232</v>
      </c>
      <c r="F347" s="68">
        <f>IFERROR(INDEX([1]!Rates[[Column1]:[Column71]],
MATCH('[1]SOW Units'!$B347,[1]!Rates[Pay Item],0),
MATCH(TEXT(#REF!,"0"),[1]!Rates[[#Headers],[Column1]:[Column71]],0)),0)</f>
        <v>0</v>
      </c>
      <c r="G347" s="69">
        <f t="shared" si="25"/>
        <v>0</v>
      </c>
      <c r="H347" s="6">
        <f t="shared" si="23"/>
        <v>0</v>
      </c>
      <c r="I347" s="80"/>
      <c r="J347" s="80"/>
      <c r="K347" s="80"/>
      <c r="L347" s="80"/>
      <c r="M347" s="80"/>
      <c r="N347" s="80"/>
      <c r="O347" s="80"/>
      <c r="P347" s="80"/>
      <c r="Q347" s="80"/>
      <c r="R347" s="80"/>
      <c r="S347" s="54" t="b">
        <f t="shared" si="26"/>
        <v>0</v>
      </c>
      <c r="T347" s="66" t="str">
        <f t="shared" si="27"/>
        <v>17-35.</v>
      </c>
      <c r="U347" s="51" t="str">
        <f t="shared" si="27"/>
        <v>Carbon Off Gas Treatment - Add On - Small - Short Term ≤ 6 mos.</v>
      </c>
    </row>
    <row r="348" spans="1:21" s="67" customFormat="1" hidden="1" x14ac:dyDescent="0.3">
      <c r="A348" s="62">
        <v>367</v>
      </c>
      <c r="B348" s="36" t="s">
        <v>938</v>
      </c>
      <c r="C348" s="98" t="s">
        <v>401</v>
      </c>
      <c r="D348" s="99"/>
      <c r="E348" s="10" t="s">
        <v>232</v>
      </c>
      <c r="F348" s="68">
        <f>IFERROR(INDEX([1]!Rates[[Column1]:[Column71]],
MATCH('[1]SOW Units'!$B348,[1]!Rates[Pay Item],0),
MATCH(TEXT(#REF!,"0"),[1]!Rates[[#Headers],[Column1]:[Column71]],0)),0)</f>
        <v>0</v>
      </c>
      <c r="G348" s="69">
        <f t="shared" si="25"/>
        <v>0</v>
      </c>
      <c r="H348" s="6">
        <f t="shared" si="23"/>
        <v>0</v>
      </c>
      <c r="I348" s="80"/>
      <c r="J348" s="80"/>
      <c r="K348" s="80"/>
      <c r="L348" s="80"/>
      <c r="M348" s="80"/>
      <c r="N348" s="80"/>
      <c r="O348" s="80"/>
      <c r="P348" s="80"/>
      <c r="Q348" s="80"/>
      <c r="R348" s="80"/>
      <c r="S348" s="54" t="b">
        <f t="shared" si="26"/>
        <v>0</v>
      </c>
      <c r="T348" s="66" t="str">
        <f t="shared" si="27"/>
        <v>17-36.</v>
      </c>
      <c r="U348" s="51" t="str">
        <f t="shared" si="27"/>
        <v>Carbon Off Gas Treatment - Add On - Medium - Short Term ≤ 6 mos.</v>
      </c>
    </row>
    <row r="349" spans="1:21" s="67" customFormat="1" hidden="1" x14ac:dyDescent="0.3">
      <c r="A349" s="62">
        <v>368</v>
      </c>
      <c r="B349" s="36" t="s">
        <v>939</v>
      </c>
      <c r="C349" s="98" t="s">
        <v>940</v>
      </c>
      <c r="D349" s="99"/>
      <c r="E349" s="10" t="s">
        <v>232</v>
      </c>
      <c r="F349" s="68">
        <f>IFERROR(INDEX([1]!Rates[[Column1]:[Column71]],
MATCH('[1]SOW Units'!$B349,[1]!Rates[Pay Item],0),
MATCH(TEXT(#REF!,"0"),[1]!Rates[[#Headers],[Column1]:[Column71]],0)),0)</f>
        <v>0</v>
      </c>
      <c r="G349" s="69">
        <f t="shared" si="25"/>
        <v>0</v>
      </c>
      <c r="H349" s="6">
        <f t="shared" si="23"/>
        <v>0</v>
      </c>
      <c r="I349" s="80"/>
      <c r="J349" s="80"/>
      <c r="K349" s="80"/>
      <c r="L349" s="80"/>
      <c r="M349" s="80"/>
      <c r="N349" s="80"/>
      <c r="O349" s="80"/>
      <c r="P349" s="80"/>
      <c r="Q349" s="80"/>
      <c r="R349" s="80"/>
      <c r="S349" s="54" t="b">
        <f t="shared" si="26"/>
        <v>0</v>
      </c>
      <c r="T349" s="66" t="str">
        <f t="shared" si="27"/>
        <v>17-37.</v>
      </c>
      <c r="U349" s="51" t="str">
        <f t="shared" si="27"/>
        <v>Carbon Off Gas Treatment - Add On - Large - Short Term ≤ 6 mos.</v>
      </c>
    </row>
    <row r="350" spans="1:21" s="67" customFormat="1" hidden="1" x14ac:dyDescent="0.3">
      <c r="A350" s="62">
        <v>369</v>
      </c>
      <c r="B350" s="36" t="s">
        <v>941</v>
      </c>
      <c r="C350" s="98" t="s">
        <v>402</v>
      </c>
      <c r="D350" s="99"/>
      <c r="E350" s="10" t="s">
        <v>232</v>
      </c>
      <c r="F350" s="68">
        <f>IFERROR(INDEX([1]!Rates[[Column1]:[Column71]],
MATCH('[1]SOW Units'!$B350,[1]!Rates[Pay Item],0),
MATCH(TEXT(#REF!,"0"),[1]!Rates[[#Headers],[Column1]:[Column71]],0)),0)</f>
        <v>0</v>
      </c>
      <c r="G350" s="69">
        <f t="shared" si="25"/>
        <v>0</v>
      </c>
      <c r="H350" s="6">
        <f t="shared" si="23"/>
        <v>0</v>
      </c>
      <c r="I350" s="80"/>
      <c r="J350" s="80"/>
      <c r="K350" s="80"/>
      <c r="L350" s="80"/>
      <c r="M350" s="80"/>
      <c r="N350" s="80"/>
      <c r="O350" s="80"/>
      <c r="P350" s="80"/>
      <c r="Q350" s="80"/>
      <c r="R350" s="80"/>
      <c r="S350" s="54" t="b">
        <f t="shared" si="26"/>
        <v>0</v>
      </c>
      <c r="T350" s="66" t="str">
        <f t="shared" si="27"/>
        <v>17-38.</v>
      </c>
      <c r="U350" s="51" t="str">
        <f t="shared" si="27"/>
        <v>Carbon Off Gas Treatment - Add On - Small- Long Term &gt; 6 mos.</v>
      </c>
    </row>
    <row r="351" spans="1:21" s="67" customFormat="1" hidden="1" x14ac:dyDescent="0.3">
      <c r="A351" s="62">
        <v>370</v>
      </c>
      <c r="B351" s="36" t="s">
        <v>942</v>
      </c>
      <c r="C351" s="98" t="s">
        <v>403</v>
      </c>
      <c r="D351" s="99"/>
      <c r="E351" s="10" t="s">
        <v>232</v>
      </c>
      <c r="F351" s="68">
        <f>IFERROR(INDEX([1]!Rates[[Column1]:[Column71]],
MATCH('[1]SOW Units'!$B351,[1]!Rates[Pay Item],0),
MATCH(TEXT(#REF!,"0"),[1]!Rates[[#Headers],[Column1]:[Column71]],0)),0)</f>
        <v>0</v>
      </c>
      <c r="G351" s="69">
        <f t="shared" si="25"/>
        <v>0</v>
      </c>
      <c r="H351" s="6">
        <f t="shared" si="23"/>
        <v>0</v>
      </c>
      <c r="I351" s="80"/>
      <c r="J351" s="80"/>
      <c r="K351" s="80"/>
      <c r="L351" s="80"/>
      <c r="M351" s="80"/>
      <c r="N351" s="80"/>
      <c r="O351" s="80"/>
      <c r="P351" s="80"/>
      <c r="Q351" s="80"/>
      <c r="R351" s="80"/>
      <c r="S351" s="54" t="b">
        <f t="shared" si="26"/>
        <v>0</v>
      </c>
      <c r="T351" s="66" t="str">
        <f t="shared" si="27"/>
        <v>17-39.</v>
      </c>
      <c r="U351" s="51" t="str">
        <f t="shared" si="27"/>
        <v>Carbon Off Gas Treatment - Add On - Medium - Long Term &gt; 6 mos.</v>
      </c>
    </row>
    <row r="352" spans="1:21" s="67" customFormat="1" hidden="1" x14ac:dyDescent="0.3">
      <c r="A352" s="62">
        <v>371</v>
      </c>
      <c r="B352" s="36" t="s">
        <v>943</v>
      </c>
      <c r="C352" s="98" t="s">
        <v>404</v>
      </c>
      <c r="D352" s="99"/>
      <c r="E352" s="10" t="s">
        <v>232</v>
      </c>
      <c r="F352" s="68">
        <f>IFERROR(INDEX([1]!Rates[[Column1]:[Column71]],
MATCH('[1]SOW Units'!$B352,[1]!Rates[Pay Item],0),
MATCH(TEXT(#REF!,"0"),[1]!Rates[[#Headers],[Column1]:[Column71]],0)),0)</f>
        <v>0</v>
      </c>
      <c r="G352" s="69">
        <f t="shared" si="25"/>
        <v>0</v>
      </c>
      <c r="H352" s="6">
        <f t="shared" si="23"/>
        <v>0</v>
      </c>
      <c r="I352" s="80"/>
      <c r="J352" s="80"/>
      <c r="K352" s="80"/>
      <c r="L352" s="80"/>
      <c r="M352" s="80"/>
      <c r="N352" s="80"/>
      <c r="O352" s="80"/>
      <c r="P352" s="80"/>
      <c r="Q352" s="80"/>
      <c r="R352" s="80"/>
      <c r="S352" s="54" t="b">
        <f t="shared" si="26"/>
        <v>0</v>
      </c>
      <c r="T352" s="66" t="str">
        <f t="shared" si="27"/>
        <v>17-40.</v>
      </c>
      <c r="U352" s="51" t="str">
        <f t="shared" si="27"/>
        <v xml:space="preserve">Carbon Off Gas Treatment - Add On - Large - Long Term &gt; 6 mos. </v>
      </c>
    </row>
    <row r="353" spans="1:21" s="67" customFormat="1" hidden="1" x14ac:dyDescent="0.3">
      <c r="A353" s="62">
        <v>372</v>
      </c>
      <c r="B353" s="36" t="s">
        <v>944</v>
      </c>
      <c r="C353" s="98" t="s">
        <v>405</v>
      </c>
      <c r="D353" s="99"/>
      <c r="E353" s="10" t="s">
        <v>232</v>
      </c>
      <c r="F353" s="68">
        <f>IFERROR(INDEX([1]!Rates[[Column1]:[Column71]],
MATCH('[1]SOW Units'!$B353,[1]!Rates[Pay Item],0),
MATCH(TEXT(#REF!,"0"),[1]!Rates[[#Headers],[Column1]:[Column71]],0)),0)</f>
        <v>0</v>
      </c>
      <c r="G353" s="69">
        <f t="shared" si="25"/>
        <v>0</v>
      </c>
      <c r="H353" s="6">
        <f t="shared" si="23"/>
        <v>0</v>
      </c>
      <c r="I353" s="80"/>
      <c r="J353" s="80"/>
      <c r="K353" s="80"/>
      <c r="L353" s="80"/>
      <c r="M353" s="80"/>
      <c r="N353" s="80"/>
      <c r="O353" s="80"/>
      <c r="P353" s="80"/>
      <c r="Q353" s="80"/>
      <c r="R353" s="80"/>
      <c r="S353" s="54" t="b">
        <f t="shared" si="26"/>
        <v>0</v>
      </c>
      <c r="T353" s="66" t="str">
        <f t="shared" si="27"/>
        <v>17-41.</v>
      </c>
      <c r="U353" s="51" t="str">
        <f t="shared" si="27"/>
        <v>Thermox/Catox Off Gas Treatment - Add On - Small - Short Term ≤ 6 mos.</v>
      </c>
    </row>
    <row r="354" spans="1:21" s="67" customFormat="1" hidden="1" x14ac:dyDescent="0.3">
      <c r="A354" s="62">
        <v>373</v>
      </c>
      <c r="B354" s="36" t="s">
        <v>945</v>
      </c>
      <c r="C354" s="98" t="s">
        <v>406</v>
      </c>
      <c r="D354" s="99"/>
      <c r="E354" s="10" t="s">
        <v>232</v>
      </c>
      <c r="F354" s="68">
        <f>IFERROR(INDEX([1]!Rates[[Column1]:[Column71]],
MATCH('[1]SOW Units'!$B354,[1]!Rates[Pay Item],0),
MATCH(TEXT(#REF!,"0"),[1]!Rates[[#Headers],[Column1]:[Column71]],0)),0)</f>
        <v>0</v>
      </c>
      <c r="G354" s="69">
        <f t="shared" si="25"/>
        <v>0</v>
      </c>
      <c r="H354" s="6">
        <f t="shared" si="23"/>
        <v>0</v>
      </c>
      <c r="I354" s="80"/>
      <c r="J354" s="80"/>
      <c r="K354" s="80"/>
      <c r="L354" s="80"/>
      <c r="M354" s="80"/>
      <c r="N354" s="80"/>
      <c r="O354" s="80"/>
      <c r="P354" s="80"/>
      <c r="Q354" s="80"/>
      <c r="R354" s="80"/>
      <c r="S354" s="54" t="b">
        <f t="shared" si="26"/>
        <v>0</v>
      </c>
      <c r="T354" s="66" t="str">
        <f t="shared" si="27"/>
        <v>17-42.</v>
      </c>
      <c r="U354" s="51" t="str">
        <f t="shared" si="27"/>
        <v>Thermox/Catox Off Gas Treatment - Add On - Medium - Short Term ≤ 6 mos.</v>
      </c>
    </row>
    <row r="355" spans="1:21" s="67" customFormat="1" hidden="1" x14ac:dyDescent="0.3">
      <c r="A355" s="62">
        <v>374</v>
      </c>
      <c r="B355" s="36" t="s">
        <v>946</v>
      </c>
      <c r="C355" s="98" t="s">
        <v>407</v>
      </c>
      <c r="D355" s="99"/>
      <c r="E355" s="10" t="s">
        <v>232</v>
      </c>
      <c r="F355" s="68">
        <f>IFERROR(INDEX([1]!Rates[[Column1]:[Column71]],
MATCH('[1]SOW Units'!$B355,[1]!Rates[Pay Item],0),
MATCH(TEXT(#REF!,"0"),[1]!Rates[[#Headers],[Column1]:[Column71]],0)),0)</f>
        <v>0</v>
      </c>
      <c r="G355" s="69">
        <f t="shared" si="25"/>
        <v>0</v>
      </c>
      <c r="H355" s="6">
        <f t="shared" si="23"/>
        <v>0</v>
      </c>
      <c r="I355" s="80"/>
      <c r="J355" s="80"/>
      <c r="K355" s="80"/>
      <c r="L355" s="80"/>
      <c r="M355" s="80"/>
      <c r="N355" s="80"/>
      <c r="O355" s="80"/>
      <c r="P355" s="80"/>
      <c r="Q355" s="80"/>
      <c r="R355" s="80"/>
      <c r="S355" s="54" t="b">
        <f t="shared" si="26"/>
        <v>0</v>
      </c>
      <c r="T355" s="66" t="str">
        <f t="shared" si="27"/>
        <v>17-43.</v>
      </c>
      <c r="U355" s="51" t="str">
        <f t="shared" si="27"/>
        <v>Thermox/Catox Off Gas Treatment - Add On - Large - Short Term ≤ 6 mos.</v>
      </c>
    </row>
    <row r="356" spans="1:21" s="67" customFormat="1" hidden="1" x14ac:dyDescent="0.3">
      <c r="A356" s="62">
        <v>375</v>
      </c>
      <c r="B356" s="36" t="s">
        <v>947</v>
      </c>
      <c r="C356" s="98" t="s">
        <v>408</v>
      </c>
      <c r="D356" s="99"/>
      <c r="E356" s="10" t="s">
        <v>232</v>
      </c>
      <c r="F356" s="68">
        <f>IFERROR(INDEX([1]!Rates[[Column1]:[Column71]],
MATCH('[1]SOW Units'!$B356,[1]!Rates[Pay Item],0),
MATCH(TEXT(#REF!,"0"),[1]!Rates[[#Headers],[Column1]:[Column71]],0)),0)</f>
        <v>0</v>
      </c>
      <c r="G356" s="69">
        <f t="shared" ref="G356:G376" si="28">F356</f>
        <v>0</v>
      </c>
      <c r="H356" s="6">
        <f t="shared" si="23"/>
        <v>0</v>
      </c>
      <c r="I356" s="80"/>
      <c r="J356" s="80"/>
      <c r="K356" s="80"/>
      <c r="L356" s="80"/>
      <c r="M356" s="80"/>
      <c r="N356" s="80"/>
      <c r="O356" s="80"/>
      <c r="P356" s="80"/>
      <c r="Q356" s="80"/>
      <c r="R356" s="80"/>
      <c r="S356" s="54" t="b">
        <f t="shared" si="26"/>
        <v>0</v>
      </c>
      <c r="T356" s="66" t="str">
        <f t="shared" si="27"/>
        <v>17-44.</v>
      </c>
      <c r="U356" s="51" t="str">
        <f t="shared" si="27"/>
        <v xml:space="preserve">Thermox/Catox Off Gas Treatment - Add On - Small - Long Term &gt; 6 mos. </v>
      </c>
    </row>
    <row r="357" spans="1:21" s="67" customFormat="1" hidden="1" x14ac:dyDescent="0.3">
      <c r="A357" s="62">
        <v>376</v>
      </c>
      <c r="B357" s="36" t="s">
        <v>948</v>
      </c>
      <c r="C357" s="98" t="s">
        <v>409</v>
      </c>
      <c r="D357" s="99"/>
      <c r="E357" s="10" t="s">
        <v>232</v>
      </c>
      <c r="F357" s="68">
        <f>IFERROR(INDEX([1]!Rates[[Column1]:[Column71]],
MATCH('[1]SOW Units'!$B357,[1]!Rates[Pay Item],0),
MATCH(TEXT(#REF!,"0"),[1]!Rates[[#Headers],[Column1]:[Column71]],0)),0)</f>
        <v>0</v>
      </c>
      <c r="G357" s="69">
        <f t="shared" si="28"/>
        <v>0</v>
      </c>
      <c r="H357" s="6">
        <f t="shared" si="23"/>
        <v>0</v>
      </c>
      <c r="I357" s="80"/>
      <c r="J357" s="80"/>
      <c r="K357" s="80"/>
      <c r="L357" s="80"/>
      <c r="M357" s="80"/>
      <c r="N357" s="80"/>
      <c r="O357" s="80"/>
      <c r="P357" s="80"/>
      <c r="Q357" s="80"/>
      <c r="R357" s="80"/>
      <c r="S357" s="54" t="b">
        <f t="shared" si="26"/>
        <v>0</v>
      </c>
      <c r="T357" s="66" t="str">
        <f t="shared" si="27"/>
        <v>17-45.</v>
      </c>
      <c r="U357" s="51" t="str">
        <f t="shared" si="27"/>
        <v xml:space="preserve">Thermox/Catox Off Gas Treatment - Add On - Medium - Long Term &gt; 6 mos. </v>
      </c>
    </row>
    <row r="358" spans="1:21" s="67" customFormat="1" hidden="1" x14ac:dyDescent="0.3">
      <c r="A358" s="62">
        <v>377</v>
      </c>
      <c r="B358" s="36" t="s">
        <v>949</v>
      </c>
      <c r="C358" s="98" t="s">
        <v>410</v>
      </c>
      <c r="D358" s="99"/>
      <c r="E358" s="10" t="s">
        <v>232</v>
      </c>
      <c r="F358" s="68">
        <f>IFERROR(INDEX([1]!Rates[[Column1]:[Column71]],
MATCH('[1]SOW Units'!$B358,[1]!Rates[Pay Item],0),
MATCH(TEXT(#REF!,"0"),[1]!Rates[[#Headers],[Column1]:[Column71]],0)),0)</f>
        <v>0</v>
      </c>
      <c r="G358" s="69">
        <f t="shared" si="28"/>
        <v>0</v>
      </c>
      <c r="H358" s="6">
        <f t="shared" si="23"/>
        <v>0</v>
      </c>
      <c r="I358" s="80"/>
      <c r="J358" s="80"/>
      <c r="K358" s="80"/>
      <c r="L358" s="80"/>
      <c r="M358" s="80"/>
      <c r="N358" s="80"/>
      <c r="O358" s="80"/>
      <c r="P358" s="80"/>
      <c r="Q358" s="80"/>
      <c r="R358" s="80"/>
      <c r="S358" s="54" t="b">
        <f t="shared" si="26"/>
        <v>0</v>
      </c>
      <c r="T358" s="66" t="str">
        <f t="shared" si="27"/>
        <v>17-46.</v>
      </c>
      <c r="U358" s="51" t="str">
        <f t="shared" si="27"/>
        <v xml:space="preserve">Thermox/Catox Off Gas Treatment - Add On - Large - Long Term &gt; 6 mos. </v>
      </c>
    </row>
    <row r="359" spans="1:21" s="67" customFormat="1" hidden="1" x14ac:dyDescent="0.3">
      <c r="A359" s="62">
        <v>378</v>
      </c>
      <c r="B359" s="36" t="s">
        <v>950</v>
      </c>
      <c r="C359" s="98" t="s">
        <v>628</v>
      </c>
      <c r="D359" s="99"/>
      <c r="E359" s="10" t="s">
        <v>232</v>
      </c>
      <c r="F359" s="68">
        <f>IFERROR(INDEX([1]!Rates[[Column1]:[Column71]],
MATCH('[1]SOW Units'!$B359,[1]!Rates[Pay Item],0),
MATCH(TEXT(#REF!,"0"),[1]!Rates[[#Headers],[Column1]:[Column71]],0)),0)</f>
        <v>0</v>
      </c>
      <c r="G359" s="69">
        <f t="shared" si="28"/>
        <v>0</v>
      </c>
      <c r="H359" s="6">
        <f t="shared" si="23"/>
        <v>0</v>
      </c>
      <c r="I359" s="80"/>
      <c r="J359" s="80"/>
      <c r="K359" s="80"/>
      <c r="L359" s="80"/>
      <c r="M359" s="80"/>
      <c r="N359" s="80"/>
      <c r="O359" s="80"/>
      <c r="P359" s="80"/>
      <c r="Q359" s="80"/>
      <c r="R359" s="80"/>
      <c r="S359" s="54" t="b">
        <f t="shared" si="26"/>
        <v>0</v>
      </c>
      <c r="T359" s="66" t="str">
        <f t="shared" si="27"/>
        <v>17-47.</v>
      </c>
      <c r="U359" s="51" t="str">
        <f t="shared" si="27"/>
        <v>Soil Vapor Extraction (SVE) System - Small - Short Term ≤ 6 Months</v>
      </c>
    </row>
    <row r="360" spans="1:21" s="67" customFormat="1" hidden="1" x14ac:dyDescent="0.3">
      <c r="A360" s="62">
        <v>379</v>
      </c>
      <c r="B360" s="36" t="s">
        <v>951</v>
      </c>
      <c r="C360" s="98" t="s">
        <v>629</v>
      </c>
      <c r="D360" s="99"/>
      <c r="E360" s="10" t="s">
        <v>232</v>
      </c>
      <c r="F360" s="68">
        <f>IFERROR(INDEX([1]!Rates[[Column1]:[Column71]],
MATCH('[1]SOW Units'!$B360,[1]!Rates[Pay Item],0),
MATCH(TEXT(#REF!,"0"),[1]!Rates[[#Headers],[Column1]:[Column71]],0)),0)</f>
        <v>0</v>
      </c>
      <c r="G360" s="69">
        <f t="shared" si="28"/>
        <v>0</v>
      </c>
      <c r="H360" s="6">
        <f t="shared" si="23"/>
        <v>0</v>
      </c>
      <c r="I360" s="80"/>
      <c r="J360" s="80"/>
      <c r="K360" s="80"/>
      <c r="L360" s="80"/>
      <c r="M360" s="80"/>
      <c r="N360" s="80"/>
      <c r="O360" s="80"/>
      <c r="P360" s="80"/>
      <c r="Q360" s="80"/>
      <c r="R360" s="80"/>
      <c r="S360" s="54" t="b">
        <f t="shared" si="26"/>
        <v>0</v>
      </c>
      <c r="T360" s="66" t="str">
        <f t="shared" si="27"/>
        <v>17-48.</v>
      </c>
      <c r="U360" s="51" t="str">
        <f t="shared" si="27"/>
        <v>Soil Vapor Extraction (SVE) System - Small - Long Term &gt; 6 Months</v>
      </c>
    </row>
    <row r="361" spans="1:21" s="67" customFormat="1" hidden="1" x14ac:dyDescent="0.3">
      <c r="A361" s="62">
        <v>380</v>
      </c>
      <c r="B361" s="36" t="s">
        <v>952</v>
      </c>
      <c r="C361" s="98" t="s">
        <v>630</v>
      </c>
      <c r="D361" s="99"/>
      <c r="E361" s="10" t="s">
        <v>232</v>
      </c>
      <c r="F361" s="68">
        <f>IFERROR(INDEX([1]!Rates[[Column1]:[Column71]],
MATCH('[1]SOW Units'!$B361,[1]!Rates[Pay Item],0),
MATCH(TEXT(#REF!,"0"),[1]!Rates[[#Headers],[Column1]:[Column71]],0)),0)</f>
        <v>0</v>
      </c>
      <c r="G361" s="69">
        <f t="shared" si="28"/>
        <v>0</v>
      </c>
      <c r="H361" s="6">
        <f t="shared" si="23"/>
        <v>0</v>
      </c>
      <c r="I361" s="80"/>
      <c r="J361" s="80"/>
      <c r="K361" s="80"/>
      <c r="L361" s="80"/>
      <c r="M361" s="80"/>
      <c r="N361" s="80"/>
      <c r="O361" s="80"/>
      <c r="P361" s="80"/>
      <c r="Q361" s="80"/>
      <c r="R361" s="80"/>
      <c r="S361" s="54" t="b">
        <f t="shared" si="26"/>
        <v>0</v>
      </c>
      <c r="T361" s="66" t="str">
        <f t="shared" si="27"/>
        <v>17-49.</v>
      </c>
      <c r="U361" s="51" t="str">
        <f t="shared" si="27"/>
        <v>Soil Vapor Extraction (SVE) System - Medium - Short Term ≤ 6 Months</v>
      </c>
    </row>
    <row r="362" spans="1:21" s="67" customFormat="1" hidden="1" x14ac:dyDescent="0.3">
      <c r="A362" s="62">
        <v>381</v>
      </c>
      <c r="B362" s="36" t="s">
        <v>953</v>
      </c>
      <c r="C362" s="98" t="s">
        <v>631</v>
      </c>
      <c r="D362" s="99"/>
      <c r="E362" s="10" t="s">
        <v>232</v>
      </c>
      <c r="F362" s="68">
        <f>IFERROR(INDEX([1]!Rates[[Column1]:[Column71]],
MATCH('[1]SOW Units'!$B362,[1]!Rates[Pay Item],0),
MATCH(TEXT(#REF!,"0"),[1]!Rates[[#Headers],[Column1]:[Column71]],0)),0)</f>
        <v>0</v>
      </c>
      <c r="G362" s="69">
        <f t="shared" si="28"/>
        <v>0</v>
      </c>
      <c r="H362" s="6">
        <f t="shared" si="23"/>
        <v>0</v>
      </c>
      <c r="I362" s="80"/>
      <c r="J362" s="80"/>
      <c r="K362" s="80"/>
      <c r="L362" s="80"/>
      <c r="M362" s="80"/>
      <c r="N362" s="80"/>
      <c r="O362" s="80"/>
      <c r="P362" s="80"/>
      <c r="Q362" s="80"/>
      <c r="R362" s="80"/>
      <c r="S362" s="54" t="b">
        <f t="shared" si="26"/>
        <v>0</v>
      </c>
      <c r="T362" s="66" t="str">
        <f t="shared" si="27"/>
        <v>17-50.</v>
      </c>
      <c r="U362" s="51" t="str">
        <f t="shared" si="27"/>
        <v>Soil Vapor Extraction (SVE) System - Medium - Long Term &gt; 6 Months</v>
      </c>
    </row>
    <row r="363" spans="1:21" s="67" customFormat="1" hidden="1" x14ac:dyDescent="0.3">
      <c r="A363" s="62">
        <v>382</v>
      </c>
      <c r="B363" s="36" t="s">
        <v>954</v>
      </c>
      <c r="C363" s="98" t="s">
        <v>632</v>
      </c>
      <c r="D363" s="99"/>
      <c r="E363" s="10" t="s">
        <v>232</v>
      </c>
      <c r="F363" s="68">
        <f>IFERROR(INDEX([1]!Rates[[Column1]:[Column71]],
MATCH('[1]SOW Units'!$B363,[1]!Rates[Pay Item],0),
MATCH(TEXT(#REF!,"0"),[1]!Rates[[#Headers],[Column1]:[Column71]],0)),0)</f>
        <v>0</v>
      </c>
      <c r="G363" s="69">
        <f t="shared" si="28"/>
        <v>0</v>
      </c>
      <c r="H363" s="6">
        <f t="shared" si="23"/>
        <v>0</v>
      </c>
      <c r="I363" s="80"/>
      <c r="J363" s="80"/>
      <c r="K363" s="80"/>
      <c r="L363" s="80"/>
      <c r="M363" s="80"/>
      <c r="N363" s="80"/>
      <c r="O363" s="80"/>
      <c r="P363" s="80"/>
      <c r="Q363" s="80"/>
      <c r="R363" s="80"/>
      <c r="S363" s="54" t="b">
        <f t="shared" si="26"/>
        <v>0</v>
      </c>
      <c r="T363" s="66" t="str">
        <f t="shared" si="27"/>
        <v>17-51.</v>
      </c>
      <c r="U363" s="51" t="str">
        <f t="shared" si="27"/>
        <v>Soil Vapor Extraction (SVE) System - Large - Short Term ≤ 6 Months</v>
      </c>
    </row>
    <row r="364" spans="1:21" s="67" customFormat="1" hidden="1" x14ac:dyDescent="0.3">
      <c r="A364" s="62">
        <v>383</v>
      </c>
      <c r="B364" s="36" t="s">
        <v>955</v>
      </c>
      <c r="C364" s="98" t="s">
        <v>633</v>
      </c>
      <c r="D364" s="99"/>
      <c r="E364" s="10" t="s">
        <v>232</v>
      </c>
      <c r="F364" s="68">
        <f>IFERROR(INDEX([1]!Rates[[Column1]:[Column71]],
MATCH('[1]SOW Units'!$B364,[1]!Rates[Pay Item],0),
MATCH(TEXT(#REF!,"0"),[1]!Rates[[#Headers],[Column1]:[Column71]],0)),0)</f>
        <v>0</v>
      </c>
      <c r="G364" s="69">
        <f t="shared" si="28"/>
        <v>0</v>
      </c>
      <c r="H364" s="6">
        <f t="shared" ref="H364:H376" si="29">SUM(I364:R364)</f>
        <v>0</v>
      </c>
      <c r="I364" s="80"/>
      <c r="J364" s="80"/>
      <c r="K364" s="80"/>
      <c r="L364" s="80"/>
      <c r="M364" s="80"/>
      <c r="N364" s="80"/>
      <c r="O364" s="80"/>
      <c r="P364" s="80"/>
      <c r="Q364" s="80"/>
      <c r="R364" s="80"/>
      <c r="S364" s="54" t="b">
        <f t="shared" si="26"/>
        <v>0</v>
      </c>
      <c r="T364" s="66" t="str">
        <f t="shared" si="27"/>
        <v>17-52.</v>
      </c>
      <c r="U364" s="51" t="str">
        <f t="shared" si="27"/>
        <v>Soil Vapor Extraction (SVE) System - Large - Long Term &gt; 6 Months</v>
      </c>
    </row>
    <row r="365" spans="1:21" s="67" customFormat="1" hidden="1" x14ac:dyDescent="0.3">
      <c r="A365" s="62">
        <v>384</v>
      </c>
      <c r="B365" s="36" t="s">
        <v>956</v>
      </c>
      <c r="C365" s="98" t="s">
        <v>634</v>
      </c>
      <c r="D365" s="99"/>
      <c r="E365" s="10" t="s">
        <v>232</v>
      </c>
      <c r="F365" s="68">
        <f>IFERROR(INDEX([1]!Rates[[Column1]:[Column71]],
MATCH('[1]SOW Units'!$B365,[1]!Rates[Pay Item],0),
MATCH(TEXT(#REF!,"0"),[1]!Rates[[#Headers],[Column1]:[Column71]],0)),0)</f>
        <v>0</v>
      </c>
      <c r="G365" s="69">
        <f t="shared" si="28"/>
        <v>0</v>
      </c>
      <c r="H365" s="6">
        <f t="shared" si="29"/>
        <v>0</v>
      </c>
      <c r="I365" s="80"/>
      <c r="J365" s="80"/>
      <c r="K365" s="80"/>
      <c r="L365" s="80"/>
      <c r="M365" s="80"/>
      <c r="N365" s="80"/>
      <c r="O365" s="80"/>
      <c r="P365" s="80"/>
      <c r="Q365" s="80"/>
      <c r="R365" s="80"/>
      <c r="S365" s="54" t="b">
        <f t="shared" si="26"/>
        <v>0</v>
      </c>
      <c r="T365" s="66" t="str">
        <f t="shared" si="27"/>
        <v>17-53.</v>
      </c>
      <c r="U365" s="51" t="str">
        <f t="shared" si="27"/>
        <v>Air Sparge/Multphase Extraction (AS/MPE) System - Small - Short Term ≤ 6 Months</v>
      </c>
    </row>
    <row r="366" spans="1:21" s="67" customFormat="1" hidden="1" x14ac:dyDescent="0.3">
      <c r="A366" s="62">
        <v>385</v>
      </c>
      <c r="B366" s="36" t="s">
        <v>957</v>
      </c>
      <c r="C366" s="98" t="s">
        <v>635</v>
      </c>
      <c r="D366" s="99"/>
      <c r="E366" s="10" t="s">
        <v>232</v>
      </c>
      <c r="F366" s="68">
        <f>IFERROR(INDEX([1]!Rates[[Column1]:[Column71]],
MATCH('[1]SOW Units'!$B366,[1]!Rates[Pay Item],0),
MATCH(TEXT(#REF!,"0"),[1]!Rates[[#Headers],[Column1]:[Column71]],0)),0)</f>
        <v>0</v>
      </c>
      <c r="G366" s="69">
        <f t="shared" si="28"/>
        <v>0</v>
      </c>
      <c r="H366" s="6">
        <f t="shared" si="29"/>
        <v>0</v>
      </c>
      <c r="I366" s="80"/>
      <c r="J366" s="80"/>
      <c r="K366" s="80"/>
      <c r="L366" s="80"/>
      <c r="M366" s="80"/>
      <c r="N366" s="80"/>
      <c r="O366" s="80"/>
      <c r="P366" s="80"/>
      <c r="Q366" s="80"/>
      <c r="R366" s="80"/>
      <c r="S366" s="54" t="b">
        <f t="shared" si="26"/>
        <v>0</v>
      </c>
      <c r="T366" s="66" t="str">
        <f t="shared" si="27"/>
        <v>17-54.</v>
      </c>
      <c r="U366" s="51" t="str">
        <f t="shared" si="27"/>
        <v>Air Sparge/Multphase Extraction (AS/MPE) System - Small - Long Term &gt; 6 Months</v>
      </c>
    </row>
    <row r="367" spans="1:21" s="67" customFormat="1" hidden="1" x14ac:dyDescent="0.3">
      <c r="A367" s="62">
        <v>386</v>
      </c>
      <c r="B367" s="36" t="s">
        <v>958</v>
      </c>
      <c r="C367" s="98" t="s">
        <v>636</v>
      </c>
      <c r="D367" s="99"/>
      <c r="E367" s="10" t="s">
        <v>232</v>
      </c>
      <c r="F367" s="68">
        <f>IFERROR(INDEX([1]!Rates[[Column1]:[Column71]],
MATCH('[1]SOW Units'!$B367,[1]!Rates[Pay Item],0),
MATCH(TEXT(#REF!,"0"),[1]!Rates[[#Headers],[Column1]:[Column71]],0)),0)</f>
        <v>0</v>
      </c>
      <c r="G367" s="69">
        <f t="shared" si="28"/>
        <v>0</v>
      </c>
      <c r="H367" s="6">
        <f t="shared" si="29"/>
        <v>0</v>
      </c>
      <c r="I367" s="80"/>
      <c r="J367" s="80"/>
      <c r="K367" s="80"/>
      <c r="L367" s="80"/>
      <c r="M367" s="80"/>
      <c r="N367" s="80"/>
      <c r="O367" s="80"/>
      <c r="P367" s="80"/>
      <c r="Q367" s="80"/>
      <c r="R367" s="80"/>
      <c r="S367" s="54" t="b">
        <f t="shared" si="26"/>
        <v>0</v>
      </c>
      <c r="T367" s="66" t="str">
        <f t="shared" si="27"/>
        <v>17-55.</v>
      </c>
      <c r="U367" s="51" t="str">
        <f t="shared" si="27"/>
        <v>Air Sparge/Multphase Extraction (AS/MPE) System - Medium - Short Term ≤ 6 Months</v>
      </c>
    </row>
    <row r="368" spans="1:21" s="67" customFormat="1" hidden="1" x14ac:dyDescent="0.3">
      <c r="A368" s="62">
        <v>387</v>
      </c>
      <c r="B368" s="36" t="s">
        <v>959</v>
      </c>
      <c r="C368" s="98" t="s">
        <v>637</v>
      </c>
      <c r="D368" s="99"/>
      <c r="E368" s="10" t="s">
        <v>232</v>
      </c>
      <c r="F368" s="68">
        <f>IFERROR(INDEX([1]!Rates[[Column1]:[Column71]],
MATCH('[1]SOW Units'!$B368,[1]!Rates[Pay Item],0),
MATCH(TEXT(#REF!,"0"),[1]!Rates[[#Headers],[Column1]:[Column71]],0)),0)</f>
        <v>0</v>
      </c>
      <c r="G368" s="69">
        <f t="shared" si="28"/>
        <v>0</v>
      </c>
      <c r="H368" s="6">
        <f t="shared" si="29"/>
        <v>0</v>
      </c>
      <c r="I368" s="80"/>
      <c r="J368" s="80"/>
      <c r="K368" s="80"/>
      <c r="L368" s="80"/>
      <c r="M368" s="80"/>
      <c r="N368" s="80"/>
      <c r="O368" s="80"/>
      <c r="P368" s="80"/>
      <c r="Q368" s="80"/>
      <c r="R368" s="80"/>
      <c r="S368" s="54" t="b">
        <f t="shared" si="26"/>
        <v>0</v>
      </c>
      <c r="T368" s="66" t="str">
        <f t="shared" si="27"/>
        <v>17-56.</v>
      </c>
      <c r="U368" s="51" t="str">
        <f t="shared" si="27"/>
        <v>Air Sparge/Multphase Extraction (AS/MPE) System - Medium - Long Term &gt; 6 Months</v>
      </c>
    </row>
    <row r="369" spans="1:21" s="67" customFormat="1" hidden="1" x14ac:dyDescent="0.3">
      <c r="A369" s="62">
        <v>388</v>
      </c>
      <c r="B369" s="36" t="s">
        <v>960</v>
      </c>
      <c r="C369" s="98" t="s">
        <v>638</v>
      </c>
      <c r="D369" s="99"/>
      <c r="E369" s="10" t="s">
        <v>232</v>
      </c>
      <c r="F369" s="68">
        <f>IFERROR(INDEX([1]!Rates[[Column1]:[Column71]],
MATCH('[1]SOW Units'!$B369,[1]!Rates[Pay Item],0),
MATCH(TEXT(#REF!,"0"),[1]!Rates[[#Headers],[Column1]:[Column71]],0)),0)</f>
        <v>0</v>
      </c>
      <c r="G369" s="69">
        <f t="shared" si="28"/>
        <v>0</v>
      </c>
      <c r="H369" s="6">
        <f t="shared" si="29"/>
        <v>0</v>
      </c>
      <c r="I369" s="80"/>
      <c r="J369" s="80"/>
      <c r="K369" s="80"/>
      <c r="L369" s="80"/>
      <c r="M369" s="80"/>
      <c r="N369" s="80"/>
      <c r="O369" s="80"/>
      <c r="P369" s="80"/>
      <c r="Q369" s="80"/>
      <c r="R369" s="80"/>
      <c r="S369" s="54" t="b">
        <f t="shared" si="26"/>
        <v>0</v>
      </c>
      <c r="T369" s="66" t="str">
        <f t="shared" si="27"/>
        <v>17-57.</v>
      </c>
      <c r="U369" s="51" t="str">
        <f t="shared" si="27"/>
        <v>Air Sparge/Multphase Extraction (AS/MPE) System - Large - Short Term ≤ 6 Months</v>
      </c>
    </row>
    <row r="370" spans="1:21" s="67" customFormat="1" hidden="1" x14ac:dyDescent="0.3">
      <c r="A370" s="62">
        <v>389</v>
      </c>
      <c r="B370" s="36" t="s">
        <v>961</v>
      </c>
      <c r="C370" s="98" t="s">
        <v>639</v>
      </c>
      <c r="D370" s="99"/>
      <c r="E370" s="10" t="s">
        <v>232</v>
      </c>
      <c r="F370" s="68">
        <f>IFERROR(INDEX([1]!Rates[[Column1]:[Column71]],
MATCH('[1]SOW Units'!$B370,[1]!Rates[Pay Item],0),
MATCH(TEXT(#REF!,"0"),[1]!Rates[[#Headers],[Column1]:[Column71]],0)),0)</f>
        <v>0</v>
      </c>
      <c r="G370" s="69">
        <f t="shared" si="28"/>
        <v>0</v>
      </c>
      <c r="H370" s="6">
        <f t="shared" si="29"/>
        <v>0</v>
      </c>
      <c r="I370" s="80"/>
      <c r="J370" s="80"/>
      <c r="K370" s="80"/>
      <c r="L370" s="80"/>
      <c r="M370" s="80"/>
      <c r="N370" s="80"/>
      <c r="O370" s="80"/>
      <c r="P370" s="80"/>
      <c r="Q370" s="80"/>
      <c r="R370" s="80"/>
      <c r="S370" s="54" t="b">
        <f t="shared" si="26"/>
        <v>0</v>
      </c>
      <c r="T370" s="66" t="str">
        <f t="shared" si="27"/>
        <v>17-58.</v>
      </c>
      <c r="U370" s="51" t="str">
        <f t="shared" si="27"/>
        <v>Air Sparge/Multphase Extraction (AS/MPE) System - Large - Long Term &gt; 6 Months</v>
      </c>
    </row>
    <row r="371" spans="1:21" s="67" customFormat="1" hidden="1" x14ac:dyDescent="0.3">
      <c r="A371" s="62">
        <v>390</v>
      </c>
      <c r="B371" s="36" t="s">
        <v>962</v>
      </c>
      <c r="C371" s="98" t="s">
        <v>963</v>
      </c>
      <c r="D371" s="99"/>
      <c r="E371" s="10" t="s">
        <v>232</v>
      </c>
      <c r="F371" s="68">
        <f>IFERROR(INDEX([1]!Rates[[Column1]:[Column71]],
MATCH('[1]SOW Units'!$B371,[1]!Rates[Pay Item],0),
MATCH(TEXT(#REF!,"0"),[1]!Rates[[#Headers],[Column1]:[Column71]],0)),0)</f>
        <v>0</v>
      </c>
      <c r="G371" s="69">
        <f t="shared" si="28"/>
        <v>0</v>
      </c>
      <c r="H371" s="6">
        <f t="shared" si="29"/>
        <v>0</v>
      </c>
      <c r="I371" s="80"/>
      <c r="J371" s="80"/>
      <c r="K371" s="80"/>
      <c r="L371" s="80"/>
      <c r="M371" s="80"/>
      <c r="N371" s="80"/>
      <c r="O371" s="80"/>
      <c r="P371" s="80"/>
      <c r="Q371" s="80"/>
      <c r="R371" s="80"/>
      <c r="S371" s="54" t="b">
        <f t="shared" si="26"/>
        <v>0</v>
      </c>
      <c r="T371" s="66" t="str">
        <f t="shared" si="27"/>
        <v>17-59.</v>
      </c>
      <c r="U371" s="51" t="str">
        <f t="shared" si="27"/>
        <v>In-Situ Chemical Oxidation (including Ozone) System – Small – Long Term &gt; 6 Months</v>
      </c>
    </row>
    <row r="372" spans="1:21" s="67" customFormat="1" hidden="1" x14ac:dyDescent="0.3">
      <c r="A372" s="62">
        <v>391</v>
      </c>
      <c r="B372" s="36" t="s">
        <v>964</v>
      </c>
      <c r="C372" s="98" t="s">
        <v>965</v>
      </c>
      <c r="D372" s="99"/>
      <c r="E372" s="10" t="s">
        <v>232</v>
      </c>
      <c r="F372" s="68">
        <f>IFERROR(INDEX([1]!Rates[[Column1]:[Column71]],
MATCH('[1]SOW Units'!$B372,[1]!Rates[Pay Item],0),
MATCH(TEXT(#REF!,"0"),[1]!Rates[[#Headers],[Column1]:[Column71]],0)),0)</f>
        <v>0</v>
      </c>
      <c r="G372" s="69">
        <f t="shared" si="28"/>
        <v>0</v>
      </c>
      <c r="H372" s="6">
        <f t="shared" si="29"/>
        <v>0</v>
      </c>
      <c r="I372" s="80"/>
      <c r="J372" s="80"/>
      <c r="K372" s="80"/>
      <c r="L372" s="80"/>
      <c r="M372" s="80"/>
      <c r="N372" s="80"/>
      <c r="O372" s="80"/>
      <c r="P372" s="80"/>
      <c r="Q372" s="80"/>
      <c r="R372" s="80"/>
      <c r="S372" s="54" t="b">
        <f t="shared" si="26"/>
        <v>0</v>
      </c>
      <c r="T372" s="66" t="str">
        <f t="shared" si="27"/>
        <v>17-60.</v>
      </c>
      <c r="U372" s="51" t="str">
        <f t="shared" si="27"/>
        <v>In-Situ Chemical Oxidation (including Ozone) System – Small - Short Term ≤ 6 Months</v>
      </c>
    </row>
    <row r="373" spans="1:21" s="67" customFormat="1" hidden="1" x14ac:dyDescent="0.3">
      <c r="A373" s="62">
        <v>392</v>
      </c>
      <c r="B373" s="36" t="s">
        <v>966</v>
      </c>
      <c r="C373" s="98" t="s">
        <v>967</v>
      </c>
      <c r="D373" s="99"/>
      <c r="E373" s="10" t="s">
        <v>232</v>
      </c>
      <c r="F373" s="68">
        <f>IFERROR(INDEX([1]!Rates[[Column1]:[Column71]],
MATCH('[1]SOW Units'!$B373,[1]!Rates[Pay Item],0),
MATCH(TEXT(#REF!,"0"),[1]!Rates[[#Headers],[Column1]:[Column71]],0)),0)</f>
        <v>0</v>
      </c>
      <c r="G373" s="69">
        <f t="shared" si="28"/>
        <v>0</v>
      </c>
      <c r="H373" s="6">
        <f t="shared" si="29"/>
        <v>0</v>
      </c>
      <c r="I373" s="80"/>
      <c r="J373" s="80"/>
      <c r="K373" s="80"/>
      <c r="L373" s="80"/>
      <c r="M373" s="80"/>
      <c r="N373" s="80"/>
      <c r="O373" s="80"/>
      <c r="P373" s="80"/>
      <c r="Q373" s="80"/>
      <c r="R373" s="80"/>
      <c r="S373" s="54" t="b">
        <f t="shared" si="26"/>
        <v>0</v>
      </c>
      <c r="T373" s="66" t="str">
        <f t="shared" si="27"/>
        <v>17-61.</v>
      </c>
      <c r="U373" s="51" t="str">
        <f t="shared" si="27"/>
        <v>In-Situ Chemical Oxidation (including Ozone) System – Medium – Long Term &gt; 6 Months</v>
      </c>
    </row>
    <row r="374" spans="1:21" s="67" customFormat="1" hidden="1" x14ac:dyDescent="0.3">
      <c r="A374" s="62">
        <v>393</v>
      </c>
      <c r="B374" s="36" t="s">
        <v>968</v>
      </c>
      <c r="C374" s="98" t="s">
        <v>969</v>
      </c>
      <c r="D374" s="99"/>
      <c r="E374" s="10" t="s">
        <v>232</v>
      </c>
      <c r="F374" s="68">
        <f>IFERROR(INDEX([1]!Rates[[Column1]:[Column71]],
MATCH('[1]SOW Units'!$B374,[1]!Rates[Pay Item],0),
MATCH(TEXT(#REF!,"0"),[1]!Rates[[#Headers],[Column1]:[Column71]],0)),0)</f>
        <v>0</v>
      </c>
      <c r="G374" s="69">
        <f t="shared" si="28"/>
        <v>0</v>
      </c>
      <c r="H374" s="6">
        <f t="shared" si="29"/>
        <v>0</v>
      </c>
      <c r="I374" s="80"/>
      <c r="J374" s="80"/>
      <c r="K374" s="80"/>
      <c r="L374" s="80"/>
      <c r="M374" s="80"/>
      <c r="N374" s="80"/>
      <c r="O374" s="80"/>
      <c r="P374" s="80"/>
      <c r="Q374" s="80"/>
      <c r="R374" s="80"/>
      <c r="S374" s="54" t="b">
        <f t="shared" si="26"/>
        <v>0</v>
      </c>
      <c r="T374" s="66" t="str">
        <f t="shared" si="27"/>
        <v>17-62.</v>
      </c>
      <c r="U374" s="51" t="str">
        <f t="shared" si="27"/>
        <v>In-Situ Chemical Oxidation (including Ozone) System – Medium - Short Term ≤ 6 Months</v>
      </c>
    </row>
    <row r="375" spans="1:21" s="67" customFormat="1" hidden="1" x14ac:dyDescent="0.3">
      <c r="A375" s="62">
        <v>394</v>
      </c>
      <c r="B375" s="36" t="s">
        <v>970</v>
      </c>
      <c r="C375" s="98" t="s">
        <v>971</v>
      </c>
      <c r="D375" s="99"/>
      <c r="E375" s="10" t="s">
        <v>232</v>
      </c>
      <c r="F375" s="68">
        <f>IFERROR(INDEX([1]!Rates[[Column1]:[Column71]],
MATCH('[1]SOW Units'!$B375,[1]!Rates[Pay Item],0),
MATCH(TEXT(#REF!,"0"),[1]!Rates[[#Headers],[Column1]:[Column71]],0)),0)</f>
        <v>0</v>
      </c>
      <c r="G375" s="69">
        <f t="shared" si="28"/>
        <v>0</v>
      </c>
      <c r="H375" s="6">
        <f t="shared" si="29"/>
        <v>0</v>
      </c>
      <c r="I375" s="80"/>
      <c r="J375" s="80"/>
      <c r="K375" s="80"/>
      <c r="L375" s="80"/>
      <c r="M375" s="80"/>
      <c r="N375" s="80"/>
      <c r="O375" s="80"/>
      <c r="P375" s="80"/>
      <c r="Q375" s="80"/>
      <c r="R375" s="80"/>
      <c r="S375" s="54" t="b">
        <f t="shared" si="26"/>
        <v>0</v>
      </c>
      <c r="T375" s="66" t="str">
        <f t="shared" si="27"/>
        <v>17-63.</v>
      </c>
      <c r="U375" s="51" t="str">
        <f t="shared" si="27"/>
        <v>In-Situ Chemical Oxidation (including Ozone) System – Large - Long Term &gt; 6 Months</v>
      </c>
    </row>
    <row r="376" spans="1:21" s="67" customFormat="1" hidden="1" x14ac:dyDescent="0.3">
      <c r="A376" s="62">
        <v>395</v>
      </c>
      <c r="B376" s="36" t="s">
        <v>972</v>
      </c>
      <c r="C376" s="98" t="s">
        <v>973</v>
      </c>
      <c r="D376" s="99"/>
      <c r="E376" s="10" t="s">
        <v>232</v>
      </c>
      <c r="F376" s="68">
        <f>IFERROR(INDEX([1]!Rates[[Column1]:[Column71]],
MATCH('[1]SOW Units'!$B376,[1]!Rates[Pay Item],0),
MATCH(TEXT(#REF!,"0"),[1]!Rates[[#Headers],[Column1]:[Column71]],0)),0)</f>
        <v>0</v>
      </c>
      <c r="G376" s="69">
        <f t="shared" si="28"/>
        <v>0</v>
      </c>
      <c r="H376" s="6">
        <f t="shared" si="29"/>
        <v>0</v>
      </c>
      <c r="I376" s="80"/>
      <c r="J376" s="80"/>
      <c r="K376" s="80"/>
      <c r="L376" s="80"/>
      <c r="M376" s="80"/>
      <c r="N376" s="80"/>
      <c r="O376" s="80"/>
      <c r="P376" s="80"/>
      <c r="Q376" s="80"/>
      <c r="R376" s="80"/>
      <c r="S376" s="54" t="b">
        <f t="shared" si="26"/>
        <v>0</v>
      </c>
      <c r="T376" s="66" t="str">
        <f t="shared" si="27"/>
        <v>17-64.</v>
      </c>
      <c r="U376" s="51" t="str">
        <f t="shared" si="27"/>
        <v>In-Situ Chemical Oxidation (including Ozone) System – Large -Short Term ≤ 6 Months</v>
      </c>
    </row>
    <row r="377" spans="1:21" s="67" customFormat="1" x14ac:dyDescent="0.3">
      <c r="A377" s="62">
        <v>396</v>
      </c>
      <c r="B377" s="75" t="s">
        <v>337</v>
      </c>
      <c r="C377" s="96" t="s">
        <v>412</v>
      </c>
      <c r="D377" s="97"/>
      <c r="E377" s="76"/>
      <c r="F377" s="78"/>
      <c r="G377" s="78"/>
      <c r="H377" s="8"/>
      <c r="I377" s="79"/>
      <c r="J377" s="79"/>
      <c r="K377" s="79"/>
      <c r="L377" s="79"/>
      <c r="M377" s="79"/>
      <c r="N377" s="79"/>
      <c r="O377" s="79"/>
      <c r="P377" s="79"/>
      <c r="Q377" s="79"/>
      <c r="R377" s="79"/>
      <c r="S377" s="54" t="b">
        <f t="shared" si="26"/>
        <v>0</v>
      </c>
      <c r="T377" s="66"/>
      <c r="U377" s="51" t="str">
        <f t="shared" si="27"/>
        <v>REPORTS (Excluding Professional Engineering and Professional Geology Services)</v>
      </c>
    </row>
    <row r="378" spans="1:21" s="67" customFormat="1" hidden="1" x14ac:dyDescent="0.3">
      <c r="A378" s="62">
        <v>397</v>
      </c>
      <c r="B378" s="36" t="s">
        <v>339</v>
      </c>
      <c r="C378" s="98" t="s">
        <v>414</v>
      </c>
      <c r="D378" s="99"/>
      <c r="E378" s="10" t="s">
        <v>415</v>
      </c>
      <c r="F378" s="68">
        <f>IFERROR(INDEX([1]!Rates[[Column1]:[Column71]],
MATCH('[1]SOW Units'!$B378,[1]!Rates[Pay Item],0),
MATCH(TEXT(#REF!,"0"),[1]!Rates[[#Headers],[Column1]:[Column71]],0)),0)</f>
        <v>0</v>
      </c>
      <c r="G378" s="69">
        <f t="shared" ref="G378:G441" si="30">F378</f>
        <v>0</v>
      </c>
      <c r="H378" s="6">
        <f t="shared" ref="H378:H441" si="31">SUM(I378:R378)</f>
        <v>0</v>
      </c>
      <c r="I378" s="80"/>
      <c r="J378" s="80"/>
      <c r="K378" s="80"/>
      <c r="L378" s="80"/>
      <c r="M378" s="80"/>
      <c r="N378" s="80"/>
      <c r="O378" s="80"/>
      <c r="P378" s="80"/>
      <c r="Q378" s="80"/>
      <c r="R378" s="80"/>
      <c r="S378" s="54" t="b">
        <f t="shared" si="26"/>
        <v>0</v>
      </c>
      <c r="T378" s="66" t="str">
        <f t="shared" si="27"/>
        <v>18-1.</v>
      </c>
      <c r="U378" s="51" t="str">
        <f t="shared" si="27"/>
        <v>Soil Source Removal Report</v>
      </c>
    </row>
    <row r="379" spans="1:21" s="67" customFormat="1" hidden="1" x14ac:dyDescent="0.3">
      <c r="A379" s="62">
        <v>398</v>
      </c>
      <c r="B379" s="36" t="s">
        <v>341</v>
      </c>
      <c r="C379" s="98" t="s">
        <v>418</v>
      </c>
      <c r="D379" s="99"/>
      <c r="E379" s="10" t="s">
        <v>415</v>
      </c>
      <c r="F379" s="68">
        <f>IFERROR(INDEX([1]!Rates[[Column1]:[Column71]],
MATCH('[1]SOW Units'!$B379,[1]!Rates[Pay Item],0),
MATCH(TEXT(#REF!,"0"),[1]!Rates[[#Headers],[Column1]:[Column71]],0)),0)</f>
        <v>0</v>
      </c>
      <c r="G379" s="69">
        <f t="shared" si="30"/>
        <v>0</v>
      </c>
      <c r="H379" s="6">
        <f t="shared" si="31"/>
        <v>0</v>
      </c>
      <c r="I379" s="80"/>
      <c r="J379" s="80"/>
      <c r="K379" s="80"/>
      <c r="L379" s="80"/>
      <c r="M379" s="80"/>
      <c r="N379" s="80"/>
      <c r="O379" s="80"/>
      <c r="P379" s="80"/>
      <c r="Q379" s="80"/>
      <c r="R379" s="80"/>
      <c r="S379" s="54" t="b">
        <f t="shared" si="26"/>
        <v>0</v>
      </c>
      <c r="T379" s="66" t="str">
        <f t="shared" si="27"/>
        <v>18-2.</v>
      </c>
      <c r="U379" s="51" t="str">
        <f t="shared" si="27"/>
        <v>General Site Assessment Report</v>
      </c>
    </row>
    <row r="380" spans="1:21" s="67" customFormat="1" hidden="1" x14ac:dyDescent="0.3">
      <c r="A380" s="62">
        <v>399</v>
      </c>
      <c r="B380" s="36" t="s">
        <v>343</v>
      </c>
      <c r="C380" s="98" t="s">
        <v>420</v>
      </c>
      <c r="D380" s="99"/>
      <c r="E380" s="10" t="s">
        <v>415</v>
      </c>
      <c r="F380" s="68">
        <f>IFERROR(INDEX([1]!Rates[[Column1]:[Column71]],
MATCH('[1]SOW Units'!$B380,[1]!Rates[Pay Item],0),
MATCH(TEXT(#REF!,"0"),[1]!Rates[[#Headers],[Column1]:[Column71]],0)),0)</f>
        <v>0</v>
      </c>
      <c r="G380" s="69">
        <f t="shared" si="30"/>
        <v>0</v>
      </c>
      <c r="H380" s="6">
        <f t="shared" si="31"/>
        <v>0</v>
      </c>
      <c r="I380" s="80"/>
      <c r="J380" s="80"/>
      <c r="K380" s="80"/>
      <c r="L380" s="80"/>
      <c r="M380" s="80"/>
      <c r="N380" s="80"/>
      <c r="O380" s="80"/>
      <c r="P380" s="80"/>
      <c r="Q380" s="80"/>
      <c r="R380" s="80"/>
      <c r="S380" s="54" t="b">
        <f t="shared" si="26"/>
        <v>0</v>
      </c>
      <c r="T380" s="66" t="str">
        <f t="shared" si="27"/>
        <v>18-3.</v>
      </c>
      <c r="U380" s="51" t="str">
        <f t="shared" si="27"/>
        <v>Supplemental Site Assessment Report</v>
      </c>
    </row>
    <row r="381" spans="1:21" s="67" customFormat="1" hidden="1" x14ac:dyDescent="0.3">
      <c r="A381" s="62">
        <v>400</v>
      </c>
      <c r="B381" s="36" t="s">
        <v>345</v>
      </c>
      <c r="C381" s="98" t="s">
        <v>422</v>
      </c>
      <c r="D381" s="99"/>
      <c r="E381" s="10" t="s">
        <v>415</v>
      </c>
      <c r="F381" s="68">
        <f>IFERROR(INDEX([1]!Rates[[Column1]:[Column71]],
MATCH('[1]SOW Units'!$B381,[1]!Rates[Pay Item],0),
MATCH(TEXT(#REF!,"0"),[1]!Rates[[#Headers],[Column1]:[Column71]],0)),0)</f>
        <v>0</v>
      </c>
      <c r="G381" s="69">
        <f t="shared" si="30"/>
        <v>0</v>
      </c>
      <c r="H381" s="6">
        <f t="shared" si="31"/>
        <v>0</v>
      </c>
      <c r="I381" s="80"/>
      <c r="J381" s="80"/>
      <c r="K381" s="80"/>
      <c r="L381" s="80"/>
      <c r="M381" s="80"/>
      <c r="N381" s="80"/>
      <c r="O381" s="80"/>
      <c r="P381" s="80"/>
      <c r="Q381" s="80"/>
      <c r="R381" s="80"/>
      <c r="S381" s="54" t="b">
        <f t="shared" si="26"/>
        <v>0</v>
      </c>
      <c r="T381" s="66" t="str">
        <f t="shared" si="27"/>
        <v>18-4.</v>
      </c>
      <c r="U381" s="51" t="str">
        <f t="shared" si="27"/>
        <v>Receptor and Exposure Pathway Report</v>
      </c>
    </row>
    <row r="382" spans="1:21" s="67" customFormat="1" hidden="1" x14ac:dyDescent="0.3">
      <c r="A382" s="62">
        <v>401</v>
      </c>
      <c r="B382" s="36" t="s">
        <v>347</v>
      </c>
      <c r="C382" s="98" t="s">
        <v>974</v>
      </c>
      <c r="D382" s="99"/>
      <c r="E382" s="10" t="s">
        <v>425</v>
      </c>
      <c r="F382" s="68">
        <f>IFERROR(INDEX([1]!Rates[[Column1]:[Column71]],
MATCH('[1]SOW Units'!$B382,[1]!Rates[Pay Item],0),
MATCH(TEXT(#REF!,"0"),[1]!Rates[[#Headers],[Column1]:[Column71]],0)),0)</f>
        <v>0</v>
      </c>
      <c r="G382" s="69">
        <f t="shared" si="30"/>
        <v>0</v>
      </c>
      <c r="H382" s="6">
        <f t="shared" si="31"/>
        <v>0</v>
      </c>
      <c r="I382" s="80"/>
      <c r="J382" s="80"/>
      <c r="K382" s="80"/>
      <c r="L382" s="80"/>
      <c r="M382" s="80"/>
      <c r="N382" s="80"/>
      <c r="O382" s="80"/>
      <c r="P382" s="80"/>
      <c r="Q382" s="80"/>
      <c r="R382" s="80"/>
      <c r="S382" s="54" t="b">
        <f t="shared" si="26"/>
        <v>0</v>
      </c>
      <c r="T382" s="66" t="str">
        <f t="shared" si="27"/>
        <v>18-5.</v>
      </c>
      <c r="U382" s="51" t="str">
        <f t="shared" si="27"/>
        <v>Level 1 Natural Attenuation Monitoring Plan</v>
      </c>
    </row>
    <row r="383" spans="1:21" s="67" customFormat="1" hidden="1" x14ac:dyDescent="0.3">
      <c r="A383" s="62">
        <v>402</v>
      </c>
      <c r="B383" s="36" t="s">
        <v>349</v>
      </c>
      <c r="C383" s="98" t="s">
        <v>424</v>
      </c>
      <c r="D383" s="99"/>
      <c r="E383" s="10" t="s">
        <v>425</v>
      </c>
      <c r="F383" s="68">
        <f>IFERROR(INDEX([1]!Rates[[Column1]:[Column71]],
MATCH('[1]SOW Units'!$B383,[1]!Rates[Pay Item],0),
MATCH(TEXT(#REF!,"0"),[1]!Rates[[#Headers],[Column1]:[Column71]],0)),0)</f>
        <v>0</v>
      </c>
      <c r="G383" s="69">
        <f t="shared" si="30"/>
        <v>0</v>
      </c>
      <c r="H383" s="6">
        <f t="shared" si="31"/>
        <v>0</v>
      </c>
      <c r="I383" s="80"/>
      <c r="J383" s="80"/>
      <c r="K383" s="80"/>
      <c r="L383" s="80"/>
      <c r="M383" s="80"/>
      <c r="N383" s="80"/>
      <c r="O383" s="80"/>
      <c r="P383" s="80"/>
      <c r="Q383" s="80"/>
      <c r="R383" s="80"/>
      <c r="S383" s="54" t="b">
        <f t="shared" si="26"/>
        <v>0</v>
      </c>
      <c r="T383" s="66" t="str">
        <f t="shared" si="27"/>
        <v>18-6.</v>
      </c>
      <c r="U383" s="51" t="str">
        <f t="shared" si="27"/>
        <v>Level 2 Natural Attenuation Monitoring Plan</v>
      </c>
    </row>
    <row r="384" spans="1:21" s="67" customFormat="1" hidden="1" x14ac:dyDescent="0.3">
      <c r="A384" s="62">
        <v>403</v>
      </c>
      <c r="B384" s="36" t="s">
        <v>351</v>
      </c>
      <c r="C384" s="98" t="s">
        <v>427</v>
      </c>
      <c r="D384" s="99"/>
      <c r="E384" s="10" t="s">
        <v>415</v>
      </c>
      <c r="F384" s="68">
        <f>IFERROR(INDEX([1]!Rates[[Column1]:[Column71]],
MATCH('[1]SOW Units'!$B384,[1]!Rates[Pay Item],0),
MATCH(TEXT(#REF!,"0"),[1]!Rates[[#Headers],[Column1]:[Column71]],0)),0)</f>
        <v>0</v>
      </c>
      <c r="G384" s="69">
        <f t="shared" si="30"/>
        <v>0</v>
      </c>
      <c r="H384" s="6">
        <f t="shared" si="31"/>
        <v>0</v>
      </c>
      <c r="I384" s="80"/>
      <c r="J384" s="80"/>
      <c r="K384" s="80"/>
      <c r="L384" s="80"/>
      <c r="M384" s="80"/>
      <c r="N384" s="80"/>
      <c r="O384" s="80"/>
      <c r="P384" s="80"/>
      <c r="Q384" s="80"/>
      <c r="R384" s="80"/>
      <c r="S384" s="54" t="b">
        <f t="shared" si="26"/>
        <v>0</v>
      </c>
      <c r="T384" s="66" t="str">
        <f t="shared" si="27"/>
        <v>18-7.</v>
      </c>
      <c r="U384" s="51" t="str">
        <f t="shared" si="27"/>
        <v xml:space="preserve">Natural Attenuation or Post RA Monitoring Report, Quarterly or Non-Annual </v>
      </c>
    </row>
    <row r="385" spans="1:21" s="67" customFormat="1" hidden="1" x14ac:dyDescent="0.3">
      <c r="A385" s="62">
        <v>404</v>
      </c>
      <c r="B385" s="36" t="s">
        <v>353</v>
      </c>
      <c r="C385" s="98" t="s">
        <v>429</v>
      </c>
      <c r="D385" s="99"/>
      <c r="E385" s="10" t="s">
        <v>415</v>
      </c>
      <c r="F385" s="68">
        <f>IFERROR(INDEX([1]!Rates[[Column1]:[Column71]],
MATCH('[1]SOW Units'!$B385,[1]!Rates[Pay Item],0),
MATCH(TEXT(#REF!,"0"),[1]!Rates[[#Headers],[Column1]:[Column71]],0)),0)</f>
        <v>0</v>
      </c>
      <c r="G385" s="69">
        <f t="shared" si="30"/>
        <v>0</v>
      </c>
      <c r="H385" s="6">
        <f t="shared" si="31"/>
        <v>0</v>
      </c>
      <c r="I385" s="80"/>
      <c r="J385" s="80"/>
      <c r="K385" s="80"/>
      <c r="L385" s="80"/>
      <c r="M385" s="80"/>
      <c r="N385" s="80"/>
      <c r="O385" s="80"/>
      <c r="P385" s="80"/>
      <c r="Q385" s="80"/>
      <c r="R385" s="80"/>
      <c r="S385" s="54" t="b">
        <f t="shared" si="26"/>
        <v>0</v>
      </c>
      <c r="T385" s="66" t="str">
        <f t="shared" si="27"/>
        <v>18-8.</v>
      </c>
      <c r="U385" s="51" t="str">
        <f t="shared" si="27"/>
        <v xml:space="preserve">Natural Attenuation or Post RA Monitoring Report, Annual </v>
      </c>
    </row>
    <row r="386" spans="1:21" s="67" customFormat="1" hidden="1" x14ac:dyDescent="0.3">
      <c r="A386" s="62">
        <v>405</v>
      </c>
      <c r="B386" s="36" t="s">
        <v>355</v>
      </c>
      <c r="C386" s="98" t="s">
        <v>431</v>
      </c>
      <c r="D386" s="99"/>
      <c r="E386" s="10" t="s">
        <v>425</v>
      </c>
      <c r="F386" s="68">
        <f>IFERROR(INDEX([1]!Rates[[Column1]:[Column71]],
MATCH('[1]SOW Units'!$B386,[1]!Rates[Pay Item],0),
MATCH(TEXT(#REF!,"0"),[1]!Rates[[#Headers],[Column1]:[Column71]],0)),0)</f>
        <v>0</v>
      </c>
      <c r="G386" s="69">
        <f t="shared" si="30"/>
        <v>0</v>
      </c>
      <c r="H386" s="6">
        <f t="shared" si="31"/>
        <v>0</v>
      </c>
      <c r="I386" s="80"/>
      <c r="J386" s="80"/>
      <c r="K386" s="80"/>
      <c r="L386" s="80"/>
      <c r="M386" s="80"/>
      <c r="N386" s="80"/>
      <c r="O386" s="80"/>
      <c r="P386" s="80"/>
      <c r="Q386" s="80"/>
      <c r="R386" s="80"/>
      <c r="S386" s="54" t="b">
        <f t="shared" si="26"/>
        <v>0</v>
      </c>
      <c r="T386" s="66" t="str">
        <f t="shared" si="27"/>
        <v>18-9.</v>
      </c>
      <c r="U386" s="51" t="str">
        <f t="shared" si="27"/>
        <v>Pilot Test Plan</v>
      </c>
    </row>
    <row r="387" spans="1:21" s="67" customFormat="1" hidden="1" x14ac:dyDescent="0.3">
      <c r="A387" s="62">
        <v>406</v>
      </c>
      <c r="B387" s="36" t="s">
        <v>357</v>
      </c>
      <c r="C387" s="98" t="s">
        <v>433</v>
      </c>
      <c r="D387" s="99"/>
      <c r="E387" s="10" t="s">
        <v>415</v>
      </c>
      <c r="F387" s="68">
        <f>IFERROR(INDEX([1]!Rates[[Column1]:[Column71]],
MATCH('[1]SOW Units'!$B387,[1]!Rates[Pay Item],0),
MATCH(TEXT(#REF!,"0"),[1]!Rates[[#Headers],[Column1]:[Column71]],0)),0)</f>
        <v>0</v>
      </c>
      <c r="G387" s="69">
        <f t="shared" si="30"/>
        <v>0</v>
      </c>
      <c r="H387" s="6">
        <f t="shared" si="31"/>
        <v>0</v>
      </c>
      <c r="I387" s="80"/>
      <c r="J387" s="80"/>
      <c r="K387" s="80"/>
      <c r="L387" s="80"/>
      <c r="M387" s="80"/>
      <c r="N387" s="80"/>
      <c r="O387" s="80"/>
      <c r="P387" s="80"/>
      <c r="Q387" s="80"/>
      <c r="R387" s="80"/>
      <c r="S387" s="54" t="b">
        <f t="shared" si="26"/>
        <v>0</v>
      </c>
      <c r="T387" s="66" t="str">
        <f t="shared" si="27"/>
        <v>18-10.</v>
      </c>
      <c r="U387" s="51" t="str">
        <f t="shared" si="27"/>
        <v>Pilot Test Report</v>
      </c>
    </row>
    <row r="388" spans="1:21" s="67" customFormat="1" hidden="1" x14ac:dyDescent="0.3">
      <c r="A388" s="62">
        <v>407</v>
      </c>
      <c r="B388" s="36" t="s">
        <v>359</v>
      </c>
      <c r="C388" s="98" t="s">
        <v>435</v>
      </c>
      <c r="D388" s="99"/>
      <c r="E388" s="10" t="s">
        <v>425</v>
      </c>
      <c r="F388" s="68">
        <f>IFERROR(INDEX([1]!Rates[[Column1]:[Column71]],
MATCH('[1]SOW Units'!$B388,[1]!Rates[Pay Item],0),
MATCH(TEXT(#REF!,"0"),[1]!Rates[[#Headers],[Column1]:[Column71]],0)),0)</f>
        <v>0</v>
      </c>
      <c r="G388" s="69">
        <f t="shared" si="30"/>
        <v>0</v>
      </c>
      <c r="H388" s="6">
        <f t="shared" si="31"/>
        <v>0</v>
      </c>
      <c r="I388" s="80"/>
      <c r="J388" s="80"/>
      <c r="K388" s="80"/>
      <c r="L388" s="80"/>
      <c r="M388" s="80"/>
      <c r="N388" s="80"/>
      <c r="O388" s="80"/>
      <c r="P388" s="80"/>
      <c r="Q388" s="80"/>
      <c r="R388" s="80"/>
      <c r="S388" s="54" t="b">
        <f t="shared" si="26"/>
        <v>0</v>
      </c>
      <c r="T388" s="66" t="str">
        <f t="shared" si="27"/>
        <v>18-11.</v>
      </c>
      <c r="U388" s="51" t="str">
        <f t="shared" si="27"/>
        <v>Level 1 Remedial Action Plan</v>
      </c>
    </row>
    <row r="389" spans="1:21" s="67" customFormat="1" hidden="1" x14ac:dyDescent="0.3">
      <c r="A389" s="62">
        <v>408</v>
      </c>
      <c r="B389" s="36" t="s">
        <v>361</v>
      </c>
      <c r="C389" s="98" t="s">
        <v>436</v>
      </c>
      <c r="D389" s="99"/>
      <c r="E389" s="10" t="s">
        <v>425</v>
      </c>
      <c r="F389" s="68">
        <f>IFERROR(INDEX([1]!Rates[[Column1]:[Column71]],
MATCH('[1]SOW Units'!$B389,[1]!Rates[Pay Item],0),
MATCH(TEXT(#REF!,"0"),[1]!Rates[[#Headers],[Column1]:[Column71]],0)),0)</f>
        <v>0</v>
      </c>
      <c r="G389" s="69">
        <f t="shared" si="30"/>
        <v>0</v>
      </c>
      <c r="H389" s="6">
        <f t="shared" si="31"/>
        <v>0</v>
      </c>
      <c r="I389" s="80"/>
      <c r="J389" s="80"/>
      <c r="K389" s="80"/>
      <c r="L389" s="80"/>
      <c r="M389" s="80"/>
      <c r="N389" s="80"/>
      <c r="O389" s="80"/>
      <c r="P389" s="80"/>
      <c r="Q389" s="80"/>
      <c r="R389" s="80"/>
      <c r="S389" s="54" t="b">
        <f t="shared" si="26"/>
        <v>0</v>
      </c>
      <c r="T389" s="66" t="str">
        <f t="shared" si="27"/>
        <v>18-12.</v>
      </c>
      <c r="U389" s="51" t="str">
        <f t="shared" si="27"/>
        <v>Level 2 Remedial Action Plan</v>
      </c>
    </row>
    <row r="390" spans="1:21" s="67" customFormat="1" hidden="1" x14ac:dyDescent="0.3">
      <c r="A390" s="62">
        <v>410</v>
      </c>
      <c r="B390" s="36" t="s">
        <v>363</v>
      </c>
      <c r="C390" s="98" t="s">
        <v>437</v>
      </c>
      <c r="D390" s="99"/>
      <c r="E390" s="10" t="s">
        <v>425</v>
      </c>
      <c r="F390" s="68">
        <f>IFERROR(INDEX([1]!Rates[[Column1]:[Column71]],
MATCH('[1]SOW Units'!$B390,[1]!Rates[Pay Item],0),
MATCH(TEXT(#REF!,"0"),[1]!Rates[[#Headers],[Column1]:[Column71]],0)),0)</f>
        <v>0</v>
      </c>
      <c r="G390" s="69">
        <f t="shared" si="30"/>
        <v>0</v>
      </c>
      <c r="H390" s="6">
        <f t="shared" si="31"/>
        <v>0</v>
      </c>
      <c r="I390" s="80"/>
      <c r="J390" s="80"/>
      <c r="K390" s="80"/>
      <c r="L390" s="80"/>
      <c r="M390" s="80"/>
      <c r="N390" s="80"/>
      <c r="O390" s="80"/>
      <c r="P390" s="80"/>
      <c r="Q390" s="80"/>
      <c r="R390" s="80"/>
      <c r="S390" s="54" t="b">
        <f t="shared" si="26"/>
        <v>0</v>
      </c>
      <c r="T390" s="66" t="str">
        <f t="shared" si="27"/>
        <v>18-13.</v>
      </c>
      <c r="U390" s="51" t="str">
        <f t="shared" si="27"/>
        <v>Level 1 Limited Scope Remedial Action Plan or RAP Modification Plan</v>
      </c>
    </row>
    <row r="391" spans="1:21" s="67" customFormat="1" hidden="1" x14ac:dyDescent="0.3">
      <c r="A391" s="62">
        <v>411</v>
      </c>
      <c r="B391" s="36" t="s">
        <v>365</v>
      </c>
      <c r="C391" s="98" t="s">
        <v>438</v>
      </c>
      <c r="D391" s="99"/>
      <c r="E391" s="10" t="s">
        <v>425</v>
      </c>
      <c r="F391" s="68">
        <f>IFERROR(INDEX([1]!Rates[[Column1]:[Column71]],
MATCH('[1]SOW Units'!$B391,[1]!Rates[Pay Item],0),
MATCH(TEXT(#REF!,"0"),[1]!Rates[[#Headers],[Column1]:[Column71]],0)),0)</f>
        <v>0</v>
      </c>
      <c r="G391" s="69">
        <f t="shared" si="30"/>
        <v>0</v>
      </c>
      <c r="H391" s="6">
        <f t="shared" si="31"/>
        <v>0</v>
      </c>
      <c r="I391" s="80"/>
      <c r="J391" s="80"/>
      <c r="K391" s="80"/>
      <c r="L391" s="80"/>
      <c r="M391" s="80"/>
      <c r="N391" s="80"/>
      <c r="O391" s="80"/>
      <c r="P391" s="80"/>
      <c r="Q391" s="80"/>
      <c r="R391" s="80"/>
      <c r="S391" s="54" t="b">
        <f t="shared" si="26"/>
        <v>0</v>
      </c>
      <c r="T391" s="66" t="str">
        <f t="shared" si="27"/>
        <v>18-14.</v>
      </c>
      <c r="U391" s="51" t="str">
        <f t="shared" si="27"/>
        <v>Level 2 Limited Scope Remedial Action Plan or RAP Modification Plan</v>
      </c>
    </row>
    <row r="392" spans="1:21" s="67" customFormat="1" hidden="1" x14ac:dyDescent="0.3">
      <c r="A392" s="62">
        <v>412</v>
      </c>
      <c r="B392" s="36" t="s">
        <v>367</v>
      </c>
      <c r="C392" s="98" t="s">
        <v>439</v>
      </c>
      <c r="D392" s="99"/>
      <c r="E392" s="10" t="s">
        <v>425</v>
      </c>
      <c r="F392" s="68">
        <f>IFERROR(INDEX([1]!Rates[[Column1]:[Column71]],
MATCH('[1]SOW Units'!$B392,[1]!Rates[Pay Item],0),
MATCH(TEXT(#REF!,"0"),[1]!Rates[[#Headers],[Column1]:[Column71]],0)),0)</f>
        <v>0</v>
      </c>
      <c r="G392" s="69">
        <f t="shared" si="30"/>
        <v>0</v>
      </c>
      <c r="H392" s="6">
        <f t="shared" si="31"/>
        <v>0</v>
      </c>
      <c r="I392" s="80"/>
      <c r="J392" s="80"/>
      <c r="K392" s="80"/>
      <c r="L392" s="80"/>
      <c r="M392" s="80"/>
      <c r="N392" s="80"/>
      <c r="O392" s="80"/>
      <c r="P392" s="80"/>
      <c r="Q392" s="80"/>
      <c r="R392" s="80"/>
      <c r="S392" s="54" t="b">
        <f t="shared" si="26"/>
        <v>0</v>
      </c>
      <c r="T392" s="66" t="str">
        <f t="shared" si="27"/>
        <v>18-15.</v>
      </c>
      <c r="U392" s="51" t="str">
        <f t="shared" si="27"/>
        <v>Level 3 Limited Scope Remedial Action Plan or RAP Modification Plan</v>
      </c>
    </row>
    <row r="393" spans="1:21" s="67" customFormat="1" hidden="1" x14ac:dyDescent="0.3">
      <c r="A393" s="62">
        <v>413</v>
      </c>
      <c r="B393" s="36" t="s">
        <v>369</v>
      </c>
      <c r="C393" s="98" t="s">
        <v>440</v>
      </c>
      <c r="D393" s="99"/>
      <c r="E393" s="10" t="s">
        <v>425</v>
      </c>
      <c r="F393" s="68">
        <f>IFERROR(INDEX([1]!Rates[[Column1]:[Column71]],
MATCH('[1]SOW Units'!$B393,[1]!Rates[Pay Item],0),
MATCH(TEXT(#REF!,"0"),[1]!Rates[[#Headers],[Column1]:[Column71]],0)),0)</f>
        <v>0</v>
      </c>
      <c r="G393" s="69">
        <f t="shared" si="30"/>
        <v>0</v>
      </c>
      <c r="H393" s="6">
        <f t="shared" si="31"/>
        <v>0</v>
      </c>
      <c r="I393" s="80"/>
      <c r="J393" s="80"/>
      <c r="K393" s="80"/>
      <c r="L393" s="80"/>
      <c r="M393" s="80"/>
      <c r="N393" s="80"/>
      <c r="O393" s="80"/>
      <c r="P393" s="80"/>
      <c r="Q393" s="80"/>
      <c r="R393" s="80"/>
      <c r="S393" s="54" t="b">
        <f t="shared" ref="S393:S456" si="32">IF(H393&gt;0,TRUE,FALSE)</f>
        <v>0</v>
      </c>
      <c r="T393" s="66" t="str">
        <f t="shared" si="27"/>
        <v>18-16.</v>
      </c>
      <c r="U393" s="51" t="str">
        <f t="shared" si="27"/>
        <v>Level 4 Limited Scope Remedial Action Plan or RAP Modification Plan</v>
      </c>
    </row>
    <row r="394" spans="1:21" s="67" customFormat="1" hidden="1" x14ac:dyDescent="0.3">
      <c r="A394" s="62">
        <v>414</v>
      </c>
      <c r="B394" s="36" t="s">
        <v>371</v>
      </c>
      <c r="C394" s="98" t="s">
        <v>975</v>
      </c>
      <c r="D394" s="99"/>
      <c r="E394" s="10" t="s">
        <v>415</v>
      </c>
      <c r="F394" s="68">
        <f>IFERROR(INDEX([1]!Rates[[Column1]:[Column71]],
MATCH('[1]SOW Units'!$B394,[1]!Rates[Pay Item],0),
MATCH(TEXT(#REF!,"0"),[1]!Rates[[#Headers],[Column1]:[Column71]],0)),0)</f>
        <v>0</v>
      </c>
      <c r="G394" s="69">
        <f t="shared" si="30"/>
        <v>0</v>
      </c>
      <c r="H394" s="6">
        <f t="shared" si="31"/>
        <v>0</v>
      </c>
      <c r="I394" s="80"/>
      <c r="J394" s="80"/>
      <c r="K394" s="80"/>
      <c r="L394" s="80"/>
      <c r="M394" s="80"/>
      <c r="N394" s="80"/>
      <c r="O394" s="80"/>
      <c r="P394" s="80"/>
      <c r="Q394" s="80"/>
      <c r="R394" s="80"/>
      <c r="S394" s="54" t="b">
        <f t="shared" si="32"/>
        <v>0</v>
      </c>
      <c r="T394" s="66" t="str">
        <f t="shared" si="27"/>
        <v>18-17.</v>
      </c>
      <c r="U394" s="51" t="str">
        <f t="shared" si="27"/>
        <v>Construction Drawings and Design Specifications</v>
      </c>
    </row>
    <row r="395" spans="1:21" s="67" customFormat="1" hidden="1" x14ac:dyDescent="0.3">
      <c r="A395" s="62">
        <v>415</v>
      </c>
      <c r="B395" s="36" t="s">
        <v>373</v>
      </c>
      <c r="C395" s="98" t="s">
        <v>441</v>
      </c>
      <c r="D395" s="99"/>
      <c r="E395" s="10" t="s">
        <v>442</v>
      </c>
      <c r="F395" s="68">
        <f>IFERROR(INDEX([1]!Rates[[Column1]:[Column71]],
MATCH('[1]SOW Units'!$B395,[1]!Rates[Pay Item],0),
MATCH(TEXT(#REF!,"0"),[1]!Rates[[#Headers],[Column1]:[Column71]],0)),0)</f>
        <v>0</v>
      </c>
      <c r="G395" s="69">
        <f t="shared" si="30"/>
        <v>0</v>
      </c>
      <c r="H395" s="6">
        <f t="shared" si="31"/>
        <v>0</v>
      </c>
      <c r="I395" s="80"/>
      <c r="J395" s="80"/>
      <c r="K395" s="80"/>
      <c r="L395" s="80"/>
      <c r="M395" s="80"/>
      <c r="N395" s="80"/>
      <c r="O395" s="80"/>
      <c r="P395" s="80"/>
      <c r="Q395" s="80"/>
      <c r="R395" s="80"/>
      <c r="S395" s="54" t="b">
        <f t="shared" si="32"/>
        <v>0</v>
      </c>
      <c r="T395" s="66" t="str">
        <f t="shared" si="27"/>
        <v>18-18.</v>
      </c>
      <c r="U395" s="51" t="str">
        <f t="shared" si="27"/>
        <v>As-Built Drawings (P.E. Sealed red lined modifications)</v>
      </c>
    </row>
    <row r="396" spans="1:21" s="67" customFormat="1" hidden="1" x14ac:dyDescent="0.3">
      <c r="A396" s="62">
        <v>416</v>
      </c>
      <c r="B396" s="36" t="s">
        <v>375</v>
      </c>
      <c r="C396" s="98" t="s">
        <v>443</v>
      </c>
      <c r="D396" s="99"/>
      <c r="E396" s="10" t="s">
        <v>415</v>
      </c>
      <c r="F396" s="68">
        <f>IFERROR(INDEX([1]!Rates[[Column1]:[Column71]],
MATCH('[1]SOW Units'!$B396,[1]!Rates[Pay Item],0),
MATCH(TEXT(#REF!,"0"),[1]!Rates[[#Headers],[Column1]:[Column71]],0)),0)</f>
        <v>0</v>
      </c>
      <c r="G396" s="69">
        <f t="shared" si="30"/>
        <v>0</v>
      </c>
      <c r="H396" s="6">
        <f t="shared" si="31"/>
        <v>0</v>
      </c>
      <c r="I396" s="80"/>
      <c r="J396" s="80"/>
      <c r="K396" s="80"/>
      <c r="L396" s="80"/>
      <c r="M396" s="80"/>
      <c r="N396" s="80"/>
      <c r="O396" s="80"/>
      <c r="P396" s="80"/>
      <c r="Q396" s="80"/>
      <c r="R396" s="80"/>
      <c r="S396" s="54" t="b">
        <f t="shared" si="32"/>
        <v>0</v>
      </c>
      <c r="T396" s="66" t="str">
        <f t="shared" si="27"/>
        <v>18-19.</v>
      </c>
      <c r="U396" s="51" t="str">
        <f t="shared" si="27"/>
        <v xml:space="preserve">Remedial Action Startup Report </v>
      </c>
    </row>
    <row r="397" spans="1:21" s="67" customFormat="1" hidden="1" x14ac:dyDescent="0.3">
      <c r="A397" s="62">
        <v>417</v>
      </c>
      <c r="B397" s="36" t="s">
        <v>377</v>
      </c>
      <c r="C397" s="98" t="s">
        <v>444</v>
      </c>
      <c r="D397" s="99"/>
      <c r="E397" s="10" t="s">
        <v>415</v>
      </c>
      <c r="F397" s="68">
        <f>IFERROR(INDEX([1]!Rates[[Column1]:[Column71]],
MATCH('[1]SOW Units'!$B397,[1]!Rates[Pay Item],0),
MATCH(TEXT(#REF!,"0"),[1]!Rates[[#Headers],[Column1]:[Column71]],0)),0)</f>
        <v>0</v>
      </c>
      <c r="G397" s="69">
        <f t="shared" si="30"/>
        <v>0</v>
      </c>
      <c r="H397" s="6">
        <f t="shared" si="31"/>
        <v>0</v>
      </c>
      <c r="I397" s="80"/>
      <c r="J397" s="80"/>
      <c r="K397" s="80"/>
      <c r="L397" s="80"/>
      <c r="M397" s="80"/>
      <c r="N397" s="80"/>
      <c r="O397" s="80"/>
      <c r="P397" s="80"/>
      <c r="Q397" s="80"/>
      <c r="R397" s="80"/>
      <c r="S397" s="54" t="b">
        <f t="shared" si="32"/>
        <v>0</v>
      </c>
      <c r="T397" s="66" t="str">
        <f t="shared" si="27"/>
        <v>18-20.</v>
      </c>
      <c r="U397" s="51" t="str">
        <f t="shared" si="27"/>
        <v>Letter/NPDES Report</v>
      </c>
    </row>
    <row r="398" spans="1:21" s="67" customFormat="1" hidden="1" x14ac:dyDescent="0.3">
      <c r="A398" s="62">
        <v>418</v>
      </c>
      <c r="B398" s="36" t="s">
        <v>379</v>
      </c>
      <c r="C398" s="98" t="s">
        <v>976</v>
      </c>
      <c r="D398" s="99"/>
      <c r="E398" s="10" t="s">
        <v>415</v>
      </c>
      <c r="F398" s="68">
        <f>IFERROR(INDEX([1]!Rates[[Column1]:[Column71]],
MATCH('[1]SOW Units'!$B398,[1]!Rates[Pay Item],0),
MATCH(TEXT(#REF!,"0"),[1]!Rates[[#Headers],[Column1]:[Column71]],0)),0)</f>
        <v>0</v>
      </c>
      <c r="G398" s="69">
        <f t="shared" si="30"/>
        <v>0</v>
      </c>
      <c r="H398" s="6">
        <f t="shared" si="31"/>
        <v>0</v>
      </c>
      <c r="I398" s="80"/>
      <c r="J398" s="80"/>
      <c r="K398" s="80"/>
      <c r="L398" s="80"/>
      <c r="M398" s="80"/>
      <c r="N398" s="80"/>
      <c r="O398" s="80"/>
      <c r="P398" s="80"/>
      <c r="Q398" s="80"/>
      <c r="R398" s="80"/>
      <c r="S398" s="54" t="b">
        <f t="shared" si="32"/>
        <v>0</v>
      </c>
      <c r="T398" s="66" t="str">
        <f t="shared" si="27"/>
        <v>18-21.</v>
      </c>
      <c r="U398" s="51" t="str">
        <f t="shared" si="27"/>
        <v xml:space="preserve">Operation and Maintenance Report, Quarterly or Non-Annual </v>
      </c>
    </row>
    <row r="399" spans="1:21" s="67" customFormat="1" hidden="1" x14ac:dyDescent="0.3">
      <c r="A399" s="62">
        <v>419</v>
      </c>
      <c r="B399" s="36" t="s">
        <v>381</v>
      </c>
      <c r="C399" s="98" t="s">
        <v>977</v>
      </c>
      <c r="D399" s="99"/>
      <c r="E399" s="10" t="s">
        <v>415</v>
      </c>
      <c r="F399" s="68">
        <f>IFERROR(INDEX([1]!Rates[[Column1]:[Column71]],
MATCH('[1]SOW Units'!$B399,[1]!Rates[Pay Item],0),
MATCH(TEXT(#REF!,"0"),[1]!Rates[[#Headers],[Column1]:[Column71]],0)),0)</f>
        <v>0</v>
      </c>
      <c r="G399" s="69">
        <f t="shared" si="30"/>
        <v>0</v>
      </c>
      <c r="H399" s="6">
        <f t="shared" si="31"/>
        <v>0</v>
      </c>
      <c r="I399" s="80"/>
      <c r="J399" s="80"/>
      <c r="K399" s="80"/>
      <c r="L399" s="80"/>
      <c r="M399" s="80"/>
      <c r="N399" s="80"/>
      <c r="O399" s="80"/>
      <c r="P399" s="80"/>
      <c r="Q399" s="80"/>
      <c r="R399" s="80"/>
      <c r="S399" s="54" t="b">
        <f t="shared" si="32"/>
        <v>0</v>
      </c>
      <c r="T399" s="66" t="str">
        <f t="shared" ref="T399:U457" si="33">B399</f>
        <v>18-22.</v>
      </c>
      <c r="U399" s="51" t="str">
        <f t="shared" si="33"/>
        <v xml:space="preserve">Operation and Maintenance Annual Report </v>
      </c>
    </row>
    <row r="400" spans="1:21" s="67" customFormat="1" hidden="1" x14ac:dyDescent="0.3">
      <c r="A400" s="62">
        <v>420</v>
      </c>
      <c r="B400" s="36" t="s">
        <v>383</v>
      </c>
      <c r="C400" s="98" t="s">
        <v>445</v>
      </c>
      <c r="D400" s="99"/>
      <c r="E400" s="10" t="s">
        <v>415</v>
      </c>
      <c r="F400" s="68">
        <f>IFERROR(INDEX([1]!Rates[[Column1]:[Column71]],
MATCH('[1]SOW Units'!$B400,[1]!Rates[Pay Item],0),
MATCH(TEXT(#REF!,"0"),[1]!Rates[[#Headers],[Column1]:[Column71]],0)),0)</f>
        <v>0</v>
      </c>
      <c r="G400" s="69">
        <f t="shared" si="30"/>
        <v>0</v>
      </c>
      <c r="H400" s="6">
        <f t="shared" si="31"/>
        <v>0</v>
      </c>
      <c r="I400" s="80"/>
      <c r="J400" s="80"/>
      <c r="K400" s="80"/>
      <c r="L400" s="80"/>
      <c r="M400" s="80"/>
      <c r="N400" s="80"/>
      <c r="O400" s="80"/>
      <c r="P400" s="80"/>
      <c r="Q400" s="80"/>
      <c r="R400" s="80"/>
      <c r="S400" s="54" t="b">
        <f t="shared" si="32"/>
        <v>0</v>
      </c>
      <c r="T400" s="66" t="str">
        <f t="shared" si="33"/>
        <v>18-23.</v>
      </c>
      <c r="U400" s="51" t="str">
        <f t="shared" si="33"/>
        <v>Remedial Action General Report</v>
      </c>
    </row>
    <row r="401" spans="1:21" s="67" customFormat="1" hidden="1" x14ac:dyDescent="0.3">
      <c r="A401" s="62">
        <v>421</v>
      </c>
      <c r="B401" s="36" t="s">
        <v>385</v>
      </c>
      <c r="C401" s="98" t="s">
        <v>446</v>
      </c>
      <c r="D401" s="99"/>
      <c r="E401" s="10" t="s">
        <v>415</v>
      </c>
      <c r="F401" s="68">
        <f>IFERROR(INDEX([1]!Rates[[Column1]:[Column71]],
MATCH('[1]SOW Units'!$B401,[1]!Rates[Pay Item],0),
MATCH(TEXT(#REF!,"0"),[1]!Rates[[#Headers],[Column1]:[Column71]],0)),0)</f>
        <v>0</v>
      </c>
      <c r="G401" s="69">
        <f t="shared" si="30"/>
        <v>0</v>
      </c>
      <c r="H401" s="6">
        <f t="shared" si="31"/>
        <v>0</v>
      </c>
      <c r="I401" s="80"/>
      <c r="J401" s="80"/>
      <c r="K401" s="80"/>
      <c r="L401" s="80"/>
      <c r="M401" s="80"/>
      <c r="N401" s="80"/>
      <c r="O401" s="80"/>
      <c r="P401" s="80"/>
      <c r="Q401" s="80"/>
      <c r="R401" s="80"/>
      <c r="S401" s="54" t="b">
        <f t="shared" si="32"/>
        <v>0</v>
      </c>
      <c r="T401" s="66" t="str">
        <f t="shared" si="33"/>
        <v>18-24.</v>
      </c>
      <c r="U401" s="51" t="str">
        <f t="shared" si="33"/>
        <v>Remedial Action Interim Report</v>
      </c>
    </row>
    <row r="402" spans="1:21" s="67" customFormat="1" hidden="1" x14ac:dyDescent="0.3">
      <c r="A402" s="62">
        <v>422</v>
      </c>
      <c r="B402" s="36" t="s">
        <v>387</v>
      </c>
      <c r="C402" s="98" t="s">
        <v>447</v>
      </c>
      <c r="D402" s="99"/>
      <c r="E402" s="10" t="s">
        <v>415</v>
      </c>
      <c r="F402" s="68">
        <f>IFERROR(INDEX([1]!Rates[[Column1]:[Column71]],
MATCH('[1]SOW Units'!$B402,[1]!Rates[Pay Item],0),
MATCH(TEXT(#REF!,"0"),[1]!Rates[[#Headers],[Column1]:[Column71]],0)),0)</f>
        <v>0</v>
      </c>
      <c r="G402" s="69">
        <f t="shared" si="30"/>
        <v>0</v>
      </c>
      <c r="H402" s="6">
        <f t="shared" si="31"/>
        <v>0</v>
      </c>
      <c r="I402" s="80"/>
      <c r="J402" s="80"/>
      <c r="K402" s="80"/>
      <c r="L402" s="80"/>
      <c r="M402" s="80"/>
      <c r="N402" s="80"/>
      <c r="O402" s="80"/>
      <c r="P402" s="80"/>
      <c r="Q402" s="80"/>
      <c r="R402" s="80"/>
      <c r="S402" s="54" t="b">
        <f t="shared" si="32"/>
        <v>0</v>
      </c>
      <c r="T402" s="66" t="str">
        <f t="shared" si="33"/>
        <v>18-25.</v>
      </c>
      <c r="U402" s="51" t="str">
        <f t="shared" si="33"/>
        <v xml:space="preserve">Free Product Recovery Report </v>
      </c>
    </row>
    <row r="403" spans="1:21" s="67" customFormat="1" x14ac:dyDescent="0.3">
      <c r="A403" s="62">
        <v>423</v>
      </c>
      <c r="B403" s="36" t="s">
        <v>389</v>
      </c>
      <c r="C403" s="98" t="s">
        <v>448</v>
      </c>
      <c r="D403" s="99"/>
      <c r="E403" s="10" t="s">
        <v>415</v>
      </c>
      <c r="F403" s="68">
        <f>IFERROR(INDEX([1]!Rates[[Column1]:[Column71]],
MATCH('[1]SOW Units'!$B403,[1]!Rates[Pay Item],0),
MATCH(TEXT(#REF!,"0"),[1]!Rates[[#Headers],[Column1]:[Column71]],0)),0)</f>
        <v>0</v>
      </c>
      <c r="G403" s="69">
        <f t="shared" si="30"/>
        <v>0</v>
      </c>
      <c r="H403" s="6">
        <f t="shared" si="31"/>
        <v>0</v>
      </c>
      <c r="I403" s="80"/>
      <c r="J403" s="80" t="s">
        <v>1045</v>
      </c>
      <c r="K403" s="80"/>
      <c r="L403" s="80"/>
      <c r="M403" s="80"/>
      <c r="N403" s="80"/>
      <c r="O403" s="80"/>
      <c r="P403" s="80"/>
      <c r="Q403" s="80"/>
      <c r="R403" s="80"/>
      <c r="S403" s="54" t="b">
        <f t="shared" si="32"/>
        <v>0</v>
      </c>
      <c r="T403" s="66" t="str">
        <f t="shared" si="33"/>
        <v>18-26.</v>
      </c>
      <c r="U403" s="51" t="str">
        <f t="shared" si="33"/>
        <v xml:space="preserve">Well Abandonment/Site Restoration Report </v>
      </c>
    </row>
    <row r="404" spans="1:21" s="67" customFormat="1" hidden="1" x14ac:dyDescent="0.3">
      <c r="A404" s="62">
        <v>424</v>
      </c>
      <c r="B404" s="36" t="s">
        <v>391</v>
      </c>
      <c r="C404" s="98" t="s">
        <v>640</v>
      </c>
      <c r="D404" s="99"/>
      <c r="E404" s="10" t="s">
        <v>415</v>
      </c>
      <c r="F404" s="68">
        <f>IFERROR(INDEX([1]!Rates[[Column1]:[Column71]],
MATCH('[1]SOW Units'!$B404,[1]!Rates[Pay Item],0),
MATCH(TEXT(#REF!,"0"),[1]!Rates[[#Headers],[Column1]:[Column71]],0)),0)</f>
        <v>0</v>
      </c>
      <c r="G404" s="69">
        <f t="shared" si="30"/>
        <v>0</v>
      </c>
      <c r="H404" s="6">
        <f t="shared" si="31"/>
        <v>0</v>
      </c>
      <c r="I404" s="80"/>
      <c r="J404" s="80"/>
      <c r="K404" s="80"/>
      <c r="L404" s="80"/>
      <c r="M404" s="80"/>
      <c r="N404" s="80"/>
      <c r="O404" s="80"/>
      <c r="P404" s="80"/>
      <c r="Q404" s="80"/>
      <c r="R404" s="80"/>
      <c r="S404" s="54" t="b">
        <f t="shared" si="32"/>
        <v>0</v>
      </c>
      <c r="T404" s="66" t="str">
        <f t="shared" si="33"/>
        <v>18-27.</v>
      </c>
      <c r="U404" s="51" t="str">
        <f t="shared" si="33"/>
        <v>Interim Assessment Report</v>
      </c>
    </row>
    <row r="405" spans="1:21" s="67" customFormat="1" x14ac:dyDescent="0.3">
      <c r="A405" s="62">
        <v>425</v>
      </c>
      <c r="B405" s="75" t="s">
        <v>411</v>
      </c>
      <c r="C405" s="96" t="s">
        <v>450</v>
      </c>
      <c r="D405" s="97"/>
      <c r="E405" s="76"/>
      <c r="F405" s="78"/>
      <c r="G405" s="78"/>
      <c r="H405" s="8"/>
      <c r="I405" s="79"/>
      <c r="J405" s="79"/>
      <c r="K405" s="79"/>
      <c r="L405" s="79"/>
      <c r="M405" s="79"/>
      <c r="N405" s="79"/>
      <c r="O405" s="79"/>
      <c r="P405" s="79"/>
      <c r="Q405" s="79"/>
      <c r="R405" s="79"/>
      <c r="S405" s="54" t="b">
        <f t="shared" si="32"/>
        <v>0</v>
      </c>
      <c r="T405" s="66"/>
      <c r="U405" s="51" t="str">
        <f t="shared" si="33"/>
        <v>PERSONNEL (Excluding Professional Engineer and Professional Geologist)</v>
      </c>
    </row>
    <row r="406" spans="1:21" s="67" customFormat="1" hidden="1" x14ac:dyDescent="0.3">
      <c r="A406" s="62">
        <v>426</v>
      </c>
      <c r="B406" s="36" t="s">
        <v>413</v>
      </c>
      <c r="C406" s="98" t="s">
        <v>978</v>
      </c>
      <c r="D406" s="99"/>
      <c r="E406" s="10" t="s">
        <v>452</v>
      </c>
      <c r="F406" s="68">
        <f>IFERROR(INDEX([1]!Rates[[Column1]:[Column71]],
MATCH('[1]SOW Units'!$B406,[1]!Rates[Pay Item],0),
MATCH(TEXT(#REF!,"0"),[1]!Rates[[#Headers],[Column1]:[Column71]],0)),0)</f>
        <v>0</v>
      </c>
      <c r="G406" s="69">
        <f t="shared" si="30"/>
        <v>0</v>
      </c>
      <c r="H406" s="6">
        <f t="shared" si="31"/>
        <v>0</v>
      </c>
      <c r="I406" s="80"/>
      <c r="J406" s="80"/>
      <c r="K406" s="80"/>
      <c r="L406" s="80"/>
      <c r="M406" s="80"/>
      <c r="N406" s="80"/>
      <c r="O406" s="80"/>
      <c r="P406" s="80"/>
      <c r="Q406" s="80"/>
      <c r="R406" s="80"/>
      <c r="S406" s="54" t="b">
        <f t="shared" si="32"/>
        <v>0</v>
      </c>
      <c r="T406" s="66" t="str">
        <f t="shared" si="33"/>
        <v>19-1.</v>
      </c>
      <c r="U406" s="51" t="str">
        <f t="shared" si="33"/>
        <v>Program/Contract Manager</v>
      </c>
    </row>
    <row r="407" spans="1:21" s="67" customFormat="1" hidden="1" x14ac:dyDescent="0.3">
      <c r="A407" s="62">
        <v>427</v>
      </c>
      <c r="B407" s="36" t="s">
        <v>416</v>
      </c>
      <c r="C407" s="98" t="s">
        <v>979</v>
      </c>
      <c r="D407" s="99"/>
      <c r="E407" s="10" t="s">
        <v>452</v>
      </c>
      <c r="F407" s="68">
        <f>IFERROR(INDEX([1]!Rates[[Column1]:[Column71]],
MATCH('[1]SOW Units'!$B407,[1]!Rates[Pay Item],0),
MATCH(TEXT(#REF!,"0"),[1]!Rates[[#Headers],[Column1]:[Column71]],0)),0)</f>
        <v>0</v>
      </c>
      <c r="G407" s="69">
        <f t="shared" si="30"/>
        <v>0</v>
      </c>
      <c r="H407" s="6">
        <f t="shared" si="31"/>
        <v>0</v>
      </c>
      <c r="I407" s="80"/>
      <c r="J407" s="80"/>
      <c r="K407" s="80"/>
      <c r="L407" s="80"/>
      <c r="M407" s="80"/>
      <c r="N407" s="80"/>
      <c r="O407" s="80"/>
      <c r="P407" s="80"/>
      <c r="Q407" s="80"/>
      <c r="R407" s="80"/>
      <c r="S407" s="54" t="b">
        <f t="shared" si="32"/>
        <v>0</v>
      </c>
      <c r="T407" s="66" t="str">
        <f t="shared" si="33"/>
        <v>19-2.</v>
      </c>
      <c r="U407" s="51" t="str">
        <f t="shared" si="33"/>
        <v>Project/Site Manager</v>
      </c>
    </row>
    <row r="408" spans="1:21" s="67" customFormat="1" hidden="1" x14ac:dyDescent="0.3">
      <c r="A408" s="62">
        <v>428</v>
      </c>
      <c r="B408" s="36" t="s">
        <v>417</v>
      </c>
      <c r="C408" s="98" t="s">
        <v>980</v>
      </c>
      <c r="D408" s="99"/>
      <c r="E408" s="10" t="s">
        <v>452</v>
      </c>
      <c r="F408" s="68">
        <f>IFERROR(INDEX([1]!Rates[[Column1]:[Column71]],
MATCH('[1]SOW Units'!$B408,[1]!Rates[Pay Item],0),
MATCH(TEXT(#REF!,"0"),[1]!Rates[[#Headers],[Column1]:[Column71]],0)),0)</f>
        <v>0</v>
      </c>
      <c r="G408" s="69">
        <f t="shared" si="30"/>
        <v>0</v>
      </c>
      <c r="H408" s="6">
        <f t="shared" si="31"/>
        <v>0</v>
      </c>
      <c r="I408" s="80"/>
      <c r="J408" s="80"/>
      <c r="K408" s="80"/>
      <c r="L408" s="80"/>
      <c r="M408" s="80"/>
      <c r="N408" s="80"/>
      <c r="O408" s="80"/>
      <c r="P408" s="80"/>
      <c r="Q408" s="80"/>
      <c r="R408" s="80"/>
      <c r="S408" s="54" t="b">
        <f t="shared" si="32"/>
        <v>0</v>
      </c>
      <c r="T408" s="66" t="str">
        <f t="shared" si="33"/>
        <v>19-3.</v>
      </c>
      <c r="U408" s="51" t="str">
        <f t="shared" si="33"/>
        <v>Engineer</v>
      </c>
    </row>
    <row r="409" spans="1:21" s="67" customFormat="1" hidden="1" x14ac:dyDescent="0.3">
      <c r="A409" s="62">
        <v>429</v>
      </c>
      <c r="B409" s="36" t="s">
        <v>419</v>
      </c>
      <c r="C409" s="98" t="s">
        <v>981</v>
      </c>
      <c r="D409" s="99"/>
      <c r="E409" s="10" t="s">
        <v>452</v>
      </c>
      <c r="F409" s="68">
        <f>IFERROR(INDEX([1]!Rates[[Column1]:[Column71]],
MATCH('[1]SOW Units'!$B409,[1]!Rates[Pay Item],0),
MATCH(TEXT(#REF!,"0"),[1]!Rates[[#Headers],[Column1]:[Column71]],0)),0)</f>
        <v>0</v>
      </c>
      <c r="G409" s="69">
        <f t="shared" si="30"/>
        <v>0</v>
      </c>
      <c r="H409" s="6">
        <f t="shared" si="31"/>
        <v>0</v>
      </c>
      <c r="I409" s="80"/>
      <c r="J409" s="80"/>
      <c r="K409" s="80"/>
      <c r="L409" s="80"/>
      <c r="M409" s="80"/>
      <c r="N409" s="80"/>
      <c r="O409" s="80"/>
      <c r="P409" s="80"/>
      <c r="Q409" s="80"/>
      <c r="R409" s="80"/>
      <c r="S409" s="54" t="b">
        <f t="shared" si="32"/>
        <v>0</v>
      </c>
      <c r="T409" s="66" t="str">
        <f t="shared" si="33"/>
        <v>19-4.</v>
      </c>
      <c r="U409" s="51" t="str">
        <f t="shared" si="33"/>
        <v>Geologist/Geoscientist</v>
      </c>
    </row>
    <row r="410" spans="1:21" s="67" customFormat="1" hidden="1" x14ac:dyDescent="0.3">
      <c r="A410" s="62">
        <v>430</v>
      </c>
      <c r="B410" s="36" t="s">
        <v>421</v>
      </c>
      <c r="C410" s="98" t="s">
        <v>982</v>
      </c>
      <c r="D410" s="99"/>
      <c r="E410" s="10" t="s">
        <v>452</v>
      </c>
      <c r="F410" s="68">
        <f>IFERROR(INDEX([1]!Rates[[Column1]:[Column71]],
MATCH('[1]SOW Units'!$B410,[1]!Rates[Pay Item],0),
MATCH(TEXT(#REF!,"0"),[1]!Rates[[#Headers],[Column1]:[Column71]],0)),0)</f>
        <v>0</v>
      </c>
      <c r="G410" s="69">
        <f t="shared" si="30"/>
        <v>0</v>
      </c>
      <c r="H410" s="6">
        <f t="shared" si="31"/>
        <v>0</v>
      </c>
      <c r="I410" s="80"/>
      <c r="J410" s="80"/>
      <c r="K410" s="80"/>
      <c r="L410" s="80"/>
      <c r="M410" s="80"/>
      <c r="N410" s="80"/>
      <c r="O410" s="80"/>
      <c r="P410" s="80"/>
      <c r="Q410" s="80"/>
      <c r="R410" s="80"/>
      <c r="S410" s="54" t="b">
        <f t="shared" si="32"/>
        <v>0</v>
      </c>
      <c r="T410" s="66" t="str">
        <f t="shared" si="33"/>
        <v>19-5.</v>
      </c>
      <c r="U410" s="51" t="str">
        <f t="shared" si="33"/>
        <v>Hydrogeologist/Modeler</v>
      </c>
    </row>
    <row r="411" spans="1:21" s="67" customFormat="1" x14ac:dyDescent="0.3">
      <c r="A411" s="62">
        <v>431</v>
      </c>
      <c r="B411" s="36" t="s">
        <v>423</v>
      </c>
      <c r="C411" s="98" t="s">
        <v>983</v>
      </c>
      <c r="D411" s="99"/>
      <c r="E411" s="10" t="s">
        <v>452</v>
      </c>
      <c r="F411" s="68">
        <f>IFERROR(INDEX([1]!Rates[[Column1]:[Column71]],
MATCH('[1]SOW Units'!$B411,[1]!Rates[Pay Item],0),
MATCH(TEXT(#REF!,"0"),[1]!Rates[[#Headers],[Column1]:[Column71]],0)),0)</f>
        <v>0</v>
      </c>
      <c r="G411" s="69">
        <f t="shared" si="30"/>
        <v>0</v>
      </c>
      <c r="H411" s="6">
        <f t="shared" si="31"/>
        <v>0</v>
      </c>
      <c r="I411" s="80" t="s">
        <v>1045</v>
      </c>
      <c r="J411" s="80" t="s">
        <v>1045</v>
      </c>
      <c r="K411" s="80"/>
      <c r="L411" s="80"/>
      <c r="M411" s="80"/>
      <c r="N411" s="80"/>
      <c r="O411" s="80"/>
      <c r="P411" s="80"/>
      <c r="Q411" s="80"/>
      <c r="R411" s="80"/>
      <c r="S411" s="54" t="b">
        <f t="shared" si="32"/>
        <v>0</v>
      </c>
      <c r="T411" s="66" t="str">
        <f t="shared" si="33"/>
        <v>19-6.</v>
      </c>
      <c r="U411" s="51" t="str">
        <f t="shared" si="33"/>
        <v>Scientist/Technical Specialist</v>
      </c>
    </row>
    <row r="412" spans="1:21" s="67" customFormat="1" hidden="1" x14ac:dyDescent="0.3">
      <c r="A412" s="62">
        <v>432</v>
      </c>
      <c r="B412" s="36" t="s">
        <v>426</v>
      </c>
      <c r="C412" s="98" t="s">
        <v>457</v>
      </c>
      <c r="D412" s="99"/>
      <c r="E412" s="10" t="s">
        <v>452</v>
      </c>
      <c r="F412" s="68">
        <f>IFERROR(INDEX([1]!Rates[[Column1]:[Column71]],
MATCH('[1]SOW Units'!$B412,[1]!Rates[Pay Item],0),
MATCH(TEXT(#REF!,"0"),[1]!Rates[[#Headers],[Column1]:[Column71]],0)),0)</f>
        <v>0</v>
      </c>
      <c r="G412" s="69">
        <f t="shared" si="30"/>
        <v>0</v>
      </c>
      <c r="H412" s="6">
        <f t="shared" si="31"/>
        <v>0</v>
      </c>
      <c r="I412" s="80"/>
      <c r="J412" s="80"/>
      <c r="K412" s="80"/>
      <c r="L412" s="80"/>
      <c r="M412" s="80"/>
      <c r="N412" s="80"/>
      <c r="O412" s="80"/>
      <c r="P412" s="80"/>
      <c r="Q412" s="80"/>
      <c r="R412" s="80"/>
      <c r="S412" s="54" t="b">
        <f t="shared" si="32"/>
        <v>0</v>
      </c>
      <c r="T412" s="66" t="str">
        <f t="shared" si="33"/>
        <v>19-7.</v>
      </c>
      <c r="U412" s="51" t="str">
        <f t="shared" si="33"/>
        <v>Assistant Scientist/Technical Specialist</v>
      </c>
    </row>
    <row r="413" spans="1:21" s="67" customFormat="1" x14ac:dyDescent="0.3">
      <c r="A413" s="62">
        <v>433</v>
      </c>
      <c r="B413" s="36" t="s">
        <v>428</v>
      </c>
      <c r="C413" s="98" t="s">
        <v>984</v>
      </c>
      <c r="D413" s="99"/>
      <c r="E413" s="10" t="s">
        <v>452</v>
      </c>
      <c r="F413" s="68">
        <f>IFERROR(INDEX([1]!Rates[[Column1]:[Column71]],
MATCH('[1]SOW Units'!$B413,[1]!Rates[Pay Item],0),
MATCH(TEXT(#REF!,"0"),[1]!Rates[[#Headers],[Column1]:[Column71]],0)),0)</f>
        <v>0</v>
      </c>
      <c r="G413" s="69">
        <f t="shared" si="30"/>
        <v>0</v>
      </c>
      <c r="H413" s="6">
        <f t="shared" si="31"/>
        <v>0</v>
      </c>
      <c r="I413" s="80" t="s">
        <v>1045</v>
      </c>
      <c r="J413" s="80" t="s">
        <v>1045</v>
      </c>
      <c r="K413" s="80"/>
      <c r="L413" s="80"/>
      <c r="M413" s="80"/>
      <c r="N413" s="80"/>
      <c r="O413" s="80"/>
      <c r="P413" s="80"/>
      <c r="Q413" s="80"/>
      <c r="R413" s="80"/>
      <c r="S413" s="54" t="b">
        <f t="shared" si="32"/>
        <v>0</v>
      </c>
      <c r="T413" s="66" t="str">
        <f t="shared" si="33"/>
        <v>19-8.</v>
      </c>
      <c r="U413" s="51" t="str">
        <f t="shared" si="33"/>
        <v>Field Technician</v>
      </c>
    </row>
    <row r="414" spans="1:21" s="67" customFormat="1" hidden="1" x14ac:dyDescent="0.3">
      <c r="A414" s="62">
        <v>434</v>
      </c>
      <c r="B414" s="36" t="s">
        <v>430</v>
      </c>
      <c r="C414" s="98" t="s">
        <v>460</v>
      </c>
      <c r="D414" s="99"/>
      <c r="E414" s="10" t="s">
        <v>452</v>
      </c>
      <c r="F414" s="68">
        <f>IFERROR(INDEX([1]!Rates[[Column1]:[Column71]],
MATCH('[1]SOW Units'!$B414,[1]!Rates[Pay Item],0),
MATCH(TEXT(#REF!,"0"),[1]!Rates[[#Headers],[Column1]:[Column71]],0)),0)</f>
        <v>0</v>
      </c>
      <c r="G414" s="69">
        <f t="shared" si="30"/>
        <v>0</v>
      </c>
      <c r="H414" s="6">
        <f t="shared" si="31"/>
        <v>0</v>
      </c>
      <c r="I414" s="80"/>
      <c r="J414" s="80"/>
      <c r="K414" s="80"/>
      <c r="L414" s="80"/>
      <c r="M414" s="80"/>
      <c r="N414" s="80"/>
      <c r="O414" s="80"/>
      <c r="P414" s="80"/>
      <c r="Q414" s="80"/>
      <c r="R414" s="80"/>
      <c r="S414" s="54" t="b">
        <f t="shared" si="32"/>
        <v>0</v>
      </c>
      <c r="T414" s="66" t="str">
        <f t="shared" si="33"/>
        <v>19-9.</v>
      </c>
      <c r="U414" s="51" t="str">
        <f t="shared" si="33"/>
        <v>Draftsperson</v>
      </c>
    </row>
    <row r="415" spans="1:21" s="67" customFormat="1" hidden="1" x14ac:dyDescent="0.3">
      <c r="A415" s="62">
        <v>435</v>
      </c>
      <c r="B415" s="36" t="s">
        <v>432</v>
      </c>
      <c r="C415" s="98" t="s">
        <v>985</v>
      </c>
      <c r="D415" s="99"/>
      <c r="E415" s="10" t="s">
        <v>452</v>
      </c>
      <c r="F415" s="68">
        <f>IFERROR(INDEX([1]!Rates[[Column1]:[Column71]],
MATCH('[1]SOW Units'!$B415,[1]!Rates[Pay Item],0),
MATCH(TEXT(#REF!,"0"),[1]!Rates[[#Headers],[Column1]:[Column71]],0)),0)</f>
        <v>0</v>
      </c>
      <c r="G415" s="69">
        <f t="shared" si="30"/>
        <v>0</v>
      </c>
      <c r="H415" s="6">
        <f t="shared" si="31"/>
        <v>0</v>
      </c>
      <c r="I415" s="80"/>
      <c r="J415" s="80"/>
      <c r="K415" s="80"/>
      <c r="L415" s="80"/>
      <c r="M415" s="80"/>
      <c r="N415" s="80"/>
      <c r="O415" s="80"/>
      <c r="P415" s="80"/>
      <c r="Q415" s="80"/>
      <c r="R415" s="80"/>
      <c r="S415" s="54" t="b">
        <f t="shared" si="32"/>
        <v>0</v>
      </c>
      <c r="T415" s="66" t="str">
        <f t="shared" si="33"/>
        <v>19-10.</v>
      </c>
      <c r="U415" s="51" t="str">
        <f t="shared" si="33"/>
        <v>Administrative Staff</v>
      </c>
    </row>
    <row r="416" spans="1:21" s="67" customFormat="1" hidden="1" x14ac:dyDescent="0.3">
      <c r="A416" s="62">
        <v>436</v>
      </c>
      <c r="B416" s="36" t="s">
        <v>434</v>
      </c>
      <c r="C416" s="98" t="s">
        <v>463</v>
      </c>
      <c r="D416" s="99"/>
      <c r="E416" s="10" t="s">
        <v>452</v>
      </c>
      <c r="F416" s="68">
        <f>IFERROR(INDEX([1]!Rates[[Column1]:[Column71]],
MATCH('[1]SOW Units'!$B416,[1]!Rates[Pay Item],0),
MATCH(TEXT(#REF!,"0"),[1]!Rates[[#Headers],[Column1]:[Column71]],0)),0)</f>
        <v>0</v>
      </c>
      <c r="G416" s="69">
        <f t="shared" si="30"/>
        <v>0</v>
      </c>
      <c r="H416" s="6">
        <f t="shared" si="31"/>
        <v>0</v>
      </c>
      <c r="I416" s="80"/>
      <c r="J416" s="80"/>
      <c r="K416" s="80"/>
      <c r="L416" s="80"/>
      <c r="M416" s="80"/>
      <c r="N416" s="80"/>
      <c r="O416" s="80"/>
      <c r="P416" s="80"/>
      <c r="Q416" s="80"/>
      <c r="R416" s="80"/>
      <c r="S416" s="54" t="b">
        <f t="shared" si="32"/>
        <v>0</v>
      </c>
      <c r="T416" s="66" t="str">
        <f t="shared" si="33"/>
        <v>19-11.</v>
      </c>
      <c r="U416" s="51" t="str">
        <f t="shared" si="33"/>
        <v>Laborers and Security Guards</v>
      </c>
    </row>
    <row r="417" spans="1:21" s="67" customFormat="1" hidden="1" x14ac:dyDescent="0.3">
      <c r="A417" s="62">
        <v>437</v>
      </c>
      <c r="B417" s="75" t="s">
        <v>449</v>
      </c>
      <c r="C417" s="96" t="s">
        <v>986</v>
      </c>
      <c r="D417" s="97"/>
      <c r="E417" s="76"/>
      <c r="F417" s="78"/>
      <c r="G417" s="78"/>
      <c r="H417" s="8"/>
      <c r="I417" s="79"/>
      <c r="J417" s="79"/>
      <c r="K417" s="79"/>
      <c r="L417" s="79"/>
      <c r="M417" s="79"/>
      <c r="N417" s="79"/>
      <c r="O417" s="79"/>
      <c r="P417" s="79"/>
      <c r="Q417" s="79"/>
      <c r="R417" s="79"/>
      <c r="S417" s="54" t="b">
        <f t="shared" si="32"/>
        <v>0</v>
      </c>
      <c r="T417" s="66"/>
      <c r="U417" s="51" t="str">
        <f t="shared" si="33"/>
        <v xml:space="preserve">PROFESSIONAL ENGINEERING AND PROFESSIONAL GEOLOGY SERVICES       </v>
      </c>
    </row>
    <row r="418" spans="1:21" s="67" customFormat="1" hidden="1" x14ac:dyDescent="0.3">
      <c r="A418" s="62">
        <v>438</v>
      </c>
      <c r="B418" s="36" t="s">
        <v>451</v>
      </c>
      <c r="C418" s="98" t="s">
        <v>987</v>
      </c>
      <c r="D418" s="99"/>
      <c r="E418" s="10" t="s">
        <v>452</v>
      </c>
      <c r="F418" s="68">
        <f>IFERROR(INDEX([1]!Rates[[Column1]:[Column71]],
MATCH('[1]SOW Units'!$B418,[1]!Rates[Pay Item],0),
MATCH(TEXT(#REF!,"0"),[1]!Rates[[#Headers],[Column1]:[Column71]],0)),0)</f>
        <v>0</v>
      </c>
      <c r="G418" s="69">
        <f t="shared" si="30"/>
        <v>0</v>
      </c>
      <c r="H418" s="6">
        <f t="shared" si="31"/>
        <v>0</v>
      </c>
      <c r="I418" s="80"/>
      <c r="J418" s="80"/>
      <c r="K418" s="80"/>
      <c r="L418" s="80"/>
      <c r="M418" s="80"/>
      <c r="N418" s="80"/>
      <c r="O418" s="80"/>
      <c r="P418" s="80"/>
      <c r="Q418" s="80"/>
      <c r="R418" s="80"/>
      <c r="S418" s="54" t="b">
        <f t="shared" si="32"/>
        <v>0</v>
      </c>
      <c r="T418" s="66" t="str">
        <f t="shared" si="33"/>
        <v>20-1.</v>
      </c>
      <c r="U418" s="51" t="str">
        <f t="shared" si="33"/>
        <v>Professional Engineer</v>
      </c>
    </row>
    <row r="419" spans="1:21" s="67" customFormat="1" hidden="1" x14ac:dyDescent="0.3">
      <c r="A419" s="62">
        <v>439</v>
      </c>
      <c r="B419" s="36" t="s">
        <v>453</v>
      </c>
      <c r="C419" s="98" t="s">
        <v>988</v>
      </c>
      <c r="D419" s="99"/>
      <c r="E419" s="10" t="s">
        <v>452</v>
      </c>
      <c r="F419" s="68">
        <f>IFERROR(INDEX([1]!Rates[[Column1]:[Column71]],
MATCH('[1]SOW Units'!$B419,[1]!Rates[Pay Item],0),
MATCH(TEXT(#REF!,"0"),[1]!Rates[[#Headers],[Column1]:[Column71]],0)),0)</f>
        <v>0</v>
      </c>
      <c r="G419" s="69">
        <f t="shared" si="30"/>
        <v>0</v>
      </c>
      <c r="H419" s="6">
        <f t="shared" si="31"/>
        <v>0</v>
      </c>
      <c r="I419" s="80"/>
      <c r="J419" s="80"/>
      <c r="K419" s="80"/>
      <c r="L419" s="80"/>
      <c r="M419" s="80"/>
      <c r="N419" s="80"/>
      <c r="O419" s="80"/>
      <c r="P419" s="80"/>
      <c r="Q419" s="80"/>
      <c r="R419" s="80"/>
      <c r="S419" s="54" t="b">
        <f t="shared" si="32"/>
        <v>0</v>
      </c>
      <c r="T419" s="66" t="str">
        <f t="shared" si="33"/>
        <v>20-2.</v>
      </c>
      <c r="U419" s="51" t="str">
        <f t="shared" si="33"/>
        <v>Professional Geologist</v>
      </c>
    </row>
    <row r="420" spans="1:21" s="67" customFormat="1" hidden="1" x14ac:dyDescent="0.3">
      <c r="A420" s="62">
        <v>440</v>
      </c>
      <c r="B420" s="36" t="s">
        <v>454</v>
      </c>
      <c r="C420" s="98" t="s">
        <v>989</v>
      </c>
      <c r="D420" s="99"/>
      <c r="E420" s="10" t="s">
        <v>452</v>
      </c>
      <c r="F420" s="68">
        <f>IFERROR(INDEX([1]!Rates[[Column1]:[Column71]],
MATCH('[1]SOW Units'!$B420,[1]!Rates[Pay Item],0),
MATCH(TEXT(#REF!,"0"),[1]!Rates[[#Headers],[Column1]:[Column71]],0)),0)</f>
        <v>0</v>
      </c>
      <c r="G420" s="69">
        <f t="shared" si="30"/>
        <v>0</v>
      </c>
      <c r="H420" s="6">
        <f t="shared" si="31"/>
        <v>0</v>
      </c>
      <c r="I420" s="80"/>
      <c r="J420" s="80"/>
      <c r="K420" s="80"/>
      <c r="L420" s="80"/>
      <c r="M420" s="80"/>
      <c r="N420" s="80"/>
      <c r="O420" s="80"/>
      <c r="P420" s="80"/>
      <c r="Q420" s="80"/>
      <c r="R420" s="80"/>
      <c r="S420" s="54" t="b">
        <f t="shared" si="32"/>
        <v>0</v>
      </c>
      <c r="T420" s="66" t="str">
        <f t="shared" si="33"/>
        <v>20-3.</v>
      </c>
      <c r="U420" s="51" t="str">
        <f t="shared" si="33"/>
        <v>P.G. Field Oversight of Drilling and Boring and Soil-Boring Logging</v>
      </c>
    </row>
    <row r="421" spans="1:21" s="67" customFormat="1" hidden="1" x14ac:dyDescent="0.3">
      <c r="A421" s="62">
        <v>441</v>
      </c>
      <c r="B421" s="36" t="s">
        <v>455</v>
      </c>
      <c r="C421" s="98" t="s">
        <v>990</v>
      </c>
      <c r="D421" s="99"/>
      <c r="E421" s="10" t="s">
        <v>452</v>
      </c>
      <c r="F421" s="68">
        <f>IFERROR(INDEX([1]!Rates[[Column1]:[Column71]],
MATCH('[1]SOW Units'!$B421,[1]!Rates[Pay Item],0),
MATCH(TEXT(#REF!,"0"),[1]!Rates[[#Headers],[Column1]:[Column71]],0)),0)</f>
        <v>0</v>
      </c>
      <c r="G421" s="69">
        <f t="shared" si="30"/>
        <v>0</v>
      </c>
      <c r="H421" s="6">
        <f t="shared" si="31"/>
        <v>0</v>
      </c>
      <c r="I421" s="80"/>
      <c r="J421" s="80"/>
      <c r="K421" s="80"/>
      <c r="L421" s="80"/>
      <c r="M421" s="80"/>
      <c r="N421" s="80"/>
      <c r="O421" s="80"/>
      <c r="P421" s="80"/>
      <c r="Q421" s="80"/>
      <c r="R421" s="80"/>
      <c r="S421" s="54" t="b">
        <f t="shared" si="32"/>
        <v>0</v>
      </c>
      <c r="T421" s="66" t="str">
        <f t="shared" si="33"/>
        <v>20-4.</v>
      </c>
      <c r="U421" s="51" t="str">
        <f t="shared" si="33"/>
        <v>P.G. Field Oversight of Well Installation</v>
      </c>
    </row>
    <row r="422" spans="1:21" s="67" customFormat="1" hidden="1" x14ac:dyDescent="0.3">
      <c r="A422" s="62">
        <v>442</v>
      </c>
      <c r="B422" s="36" t="s">
        <v>456</v>
      </c>
      <c r="C422" s="98" t="s">
        <v>470</v>
      </c>
      <c r="D422" s="99"/>
      <c r="E422" s="10" t="s">
        <v>307</v>
      </c>
      <c r="F422" s="68">
        <f>IFERROR(INDEX([1]!Rates[[Column1]:[Column71]],
MATCH('[1]SOW Units'!$B422,[1]!Rates[Pay Item],0),
MATCH(TEXT(#REF!,"0"),[1]!Rates[[#Headers],[Column1]:[Column71]],0)),0)</f>
        <v>0</v>
      </c>
      <c r="G422" s="69">
        <f t="shared" si="30"/>
        <v>0</v>
      </c>
      <c r="H422" s="6">
        <f t="shared" si="31"/>
        <v>0</v>
      </c>
      <c r="I422" s="80"/>
      <c r="J422" s="80"/>
      <c r="K422" s="80"/>
      <c r="L422" s="80"/>
      <c r="M422" s="80"/>
      <c r="N422" s="80"/>
      <c r="O422" s="80"/>
      <c r="P422" s="80"/>
      <c r="Q422" s="80"/>
      <c r="R422" s="80"/>
      <c r="S422" s="54" t="b">
        <f t="shared" si="32"/>
        <v>0</v>
      </c>
      <c r="T422" s="66" t="str">
        <f t="shared" si="33"/>
        <v>20-5.</v>
      </c>
      <c r="U422" s="51" t="str">
        <f t="shared" si="33"/>
        <v xml:space="preserve">P.E. Project Oversight for Remediation Technology Pilot Testing </v>
      </c>
    </row>
    <row r="423" spans="1:21" s="67" customFormat="1" hidden="1" x14ac:dyDescent="0.3">
      <c r="A423" s="62">
        <v>443</v>
      </c>
      <c r="B423" s="36" t="s">
        <v>991</v>
      </c>
      <c r="C423" s="98" t="s">
        <v>992</v>
      </c>
      <c r="D423" s="99"/>
      <c r="E423" s="10" t="s">
        <v>993</v>
      </c>
      <c r="F423" s="68">
        <f>IFERROR(INDEX([1]!Rates[[Column1]:[Column71]],
MATCH('[1]SOW Units'!$B423,[1]!Rates[Pay Item],0),
MATCH(TEXT(#REF!,"0"),[1]!Rates[[#Headers],[Column1]:[Column71]],0)),0)</f>
        <v>0</v>
      </c>
      <c r="G423" s="69">
        <f t="shared" si="30"/>
        <v>0</v>
      </c>
      <c r="H423" s="6">
        <f t="shared" si="31"/>
        <v>0</v>
      </c>
      <c r="I423" s="80"/>
      <c r="J423" s="80"/>
      <c r="K423" s="80"/>
      <c r="L423" s="80"/>
      <c r="M423" s="80"/>
      <c r="N423" s="80"/>
      <c r="O423" s="80"/>
      <c r="P423" s="80"/>
      <c r="Q423" s="80"/>
      <c r="R423" s="80"/>
      <c r="S423" s="54" t="b">
        <f t="shared" si="32"/>
        <v>0</v>
      </c>
      <c r="T423" s="66" t="str">
        <f t="shared" si="33"/>
        <v>20-6.a.</v>
      </c>
      <c r="U423" s="51" t="str">
        <f t="shared" si="33"/>
        <v>P.E. Project Oversight for Remediation System Integration and Startup - Small System</v>
      </c>
    </row>
    <row r="424" spans="1:21" s="67" customFormat="1" hidden="1" x14ac:dyDescent="0.3">
      <c r="A424" s="62">
        <v>444</v>
      </c>
      <c r="B424" s="36" t="s">
        <v>994</v>
      </c>
      <c r="C424" s="98" t="s">
        <v>995</v>
      </c>
      <c r="D424" s="99"/>
      <c r="E424" s="10" t="s">
        <v>993</v>
      </c>
      <c r="F424" s="68">
        <f>IFERROR(INDEX([1]!Rates[[Column1]:[Column71]],
MATCH('[1]SOW Units'!$B424,[1]!Rates[Pay Item],0),
MATCH(TEXT(#REF!,"0"),[1]!Rates[[#Headers],[Column1]:[Column71]],0)),0)</f>
        <v>0</v>
      </c>
      <c r="G424" s="69">
        <f t="shared" si="30"/>
        <v>0</v>
      </c>
      <c r="H424" s="6">
        <f t="shared" si="31"/>
        <v>0</v>
      </c>
      <c r="I424" s="80"/>
      <c r="J424" s="80"/>
      <c r="K424" s="80"/>
      <c r="L424" s="80"/>
      <c r="M424" s="80"/>
      <c r="N424" s="80"/>
      <c r="O424" s="80"/>
      <c r="P424" s="80"/>
      <c r="Q424" s="80"/>
      <c r="R424" s="80"/>
      <c r="S424" s="54" t="b">
        <f t="shared" si="32"/>
        <v>0</v>
      </c>
      <c r="T424" s="66" t="str">
        <f t="shared" si="33"/>
        <v>20-6.b.</v>
      </c>
      <c r="U424" s="51" t="str">
        <f t="shared" si="33"/>
        <v>P.E. Project Oversight for Remediation System Integration and Startup - Medium System</v>
      </c>
    </row>
    <row r="425" spans="1:21" s="67" customFormat="1" hidden="1" x14ac:dyDescent="0.3">
      <c r="A425" s="62">
        <v>445</v>
      </c>
      <c r="B425" s="36" t="s">
        <v>996</v>
      </c>
      <c r="C425" s="98" t="s">
        <v>997</v>
      </c>
      <c r="D425" s="99"/>
      <c r="E425" s="10" t="s">
        <v>993</v>
      </c>
      <c r="F425" s="68">
        <f>IFERROR(INDEX([1]!Rates[[Column1]:[Column71]],
MATCH('[1]SOW Units'!$B425,[1]!Rates[Pay Item],0),
MATCH(TEXT(#REF!,"0"),[1]!Rates[[#Headers],[Column1]:[Column71]],0)),0)</f>
        <v>0</v>
      </c>
      <c r="G425" s="69">
        <f t="shared" si="30"/>
        <v>0</v>
      </c>
      <c r="H425" s="6">
        <f t="shared" si="31"/>
        <v>0</v>
      </c>
      <c r="I425" s="80"/>
      <c r="J425" s="80"/>
      <c r="K425" s="80"/>
      <c r="L425" s="80"/>
      <c r="M425" s="80"/>
      <c r="N425" s="80"/>
      <c r="O425" s="80"/>
      <c r="P425" s="80"/>
      <c r="Q425" s="80"/>
      <c r="R425" s="80"/>
      <c r="S425" s="54" t="b">
        <f t="shared" si="32"/>
        <v>0</v>
      </c>
      <c r="T425" s="66" t="str">
        <f t="shared" si="33"/>
        <v>20-6.c.</v>
      </c>
      <c r="U425" s="51" t="str">
        <f t="shared" si="33"/>
        <v>P.E. Project Oversight for Remediation System Integration and Startup - Large System</v>
      </c>
    </row>
    <row r="426" spans="1:21" s="67" customFormat="1" hidden="1" x14ac:dyDescent="0.3">
      <c r="A426" s="62">
        <v>446</v>
      </c>
      <c r="B426" s="36" t="s">
        <v>998</v>
      </c>
      <c r="C426" s="98" t="s">
        <v>999</v>
      </c>
      <c r="D426" s="99"/>
      <c r="E426" s="10" t="s">
        <v>993</v>
      </c>
      <c r="F426" s="68">
        <f>IFERROR(INDEX([1]!Rates[[Column1]:[Column71]],
MATCH('[1]SOW Units'!$B426,[1]!Rates[Pay Item],0),
MATCH(TEXT(#REF!,"0"),[1]!Rates[[#Headers],[Column1]:[Column71]],0)),0)</f>
        <v>0</v>
      </c>
      <c r="G426" s="69">
        <f t="shared" si="30"/>
        <v>0</v>
      </c>
      <c r="H426" s="6">
        <f t="shared" si="31"/>
        <v>0</v>
      </c>
      <c r="I426" s="80"/>
      <c r="J426" s="80"/>
      <c r="K426" s="80"/>
      <c r="L426" s="80"/>
      <c r="M426" s="80"/>
      <c r="N426" s="80"/>
      <c r="O426" s="80"/>
      <c r="P426" s="80"/>
      <c r="Q426" s="80"/>
      <c r="R426" s="80"/>
      <c r="S426" s="54" t="b">
        <f t="shared" si="32"/>
        <v>0</v>
      </c>
      <c r="T426" s="66" t="str">
        <f t="shared" si="33"/>
        <v>20-6.d.</v>
      </c>
      <c r="U426" s="51" t="str">
        <f t="shared" si="33"/>
        <v>P.E. Project Oversight for Remediation System Integration and Startup - Extra Large System</v>
      </c>
    </row>
    <row r="427" spans="1:21" s="67" customFormat="1" hidden="1" x14ac:dyDescent="0.3">
      <c r="A427" s="62">
        <v>447</v>
      </c>
      <c r="B427" s="36" t="s">
        <v>1000</v>
      </c>
      <c r="C427" s="98" t="s">
        <v>1001</v>
      </c>
      <c r="D427" s="99"/>
      <c r="E427" s="10" t="s">
        <v>28</v>
      </c>
      <c r="F427" s="68">
        <f>IFERROR(INDEX([1]!Rates[[Column1]:[Column71]],
MATCH('[1]SOW Units'!$B427,[1]!Rates[Pay Item],0),
MATCH(TEXT(#REF!,"0"),[1]!Rates[[#Headers],[Column1]:[Column71]],0)),0)</f>
        <v>0</v>
      </c>
      <c r="G427" s="69">
        <f t="shared" si="30"/>
        <v>0</v>
      </c>
      <c r="H427" s="6">
        <f t="shared" si="31"/>
        <v>0</v>
      </c>
      <c r="I427" s="80"/>
      <c r="J427" s="80"/>
      <c r="K427" s="80"/>
      <c r="L427" s="80"/>
      <c r="M427" s="80"/>
      <c r="N427" s="80"/>
      <c r="O427" s="80"/>
      <c r="P427" s="80"/>
      <c r="Q427" s="80"/>
      <c r="R427" s="80"/>
      <c r="S427" s="54" t="b">
        <f t="shared" si="32"/>
        <v>0</v>
      </c>
      <c r="T427" s="66" t="str">
        <f t="shared" si="33"/>
        <v>20-7.a.</v>
      </c>
      <c r="U427" s="51" t="str">
        <f t="shared" si="33"/>
        <v xml:space="preserve">P.E. Project Oversight for Short Term or Episodic Remediation System Operation </v>
      </c>
    </row>
    <row r="428" spans="1:21" s="67" customFormat="1" hidden="1" x14ac:dyDescent="0.3">
      <c r="A428" s="62">
        <v>448</v>
      </c>
      <c r="B428" s="36" t="s">
        <v>1002</v>
      </c>
      <c r="C428" s="98" t="s">
        <v>473</v>
      </c>
      <c r="D428" s="99"/>
      <c r="E428" s="10" t="s">
        <v>231</v>
      </c>
      <c r="F428" s="68">
        <f>IFERROR(INDEX([1]!Rates[[Column1]:[Column71]],
MATCH('[1]SOW Units'!$B428,[1]!Rates[Pay Item],0),
MATCH(TEXT(#REF!,"0"),[1]!Rates[[#Headers],[Column1]:[Column71]],0)),0)</f>
        <v>0</v>
      </c>
      <c r="G428" s="69">
        <f t="shared" si="30"/>
        <v>0</v>
      </c>
      <c r="H428" s="6">
        <f t="shared" si="31"/>
        <v>0</v>
      </c>
      <c r="I428" s="80"/>
      <c r="J428" s="80"/>
      <c r="K428" s="80"/>
      <c r="L428" s="80"/>
      <c r="M428" s="80"/>
      <c r="N428" s="80"/>
      <c r="O428" s="80"/>
      <c r="P428" s="80"/>
      <c r="Q428" s="80"/>
      <c r="R428" s="80"/>
      <c r="S428" s="54" t="b">
        <f t="shared" si="32"/>
        <v>0</v>
      </c>
      <c r="T428" s="66" t="str">
        <f t="shared" si="33"/>
        <v>20-7.b.</v>
      </c>
      <c r="U428" s="51" t="str">
        <f t="shared" si="33"/>
        <v>P.E. Project Oversight for Short Term or Episodic Remediation System Operation</v>
      </c>
    </row>
    <row r="429" spans="1:21" s="67" customFormat="1" hidden="1" x14ac:dyDescent="0.3">
      <c r="A429" s="62">
        <v>449</v>
      </c>
      <c r="B429" s="36" t="s">
        <v>458</v>
      </c>
      <c r="C429" s="98" t="s">
        <v>475</v>
      </c>
      <c r="D429" s="99"/>
      <c r="E429" s="10" t="s">
        <v>232</v>
      </c>
      <c r="F429" s="68">
        <f>IFERROR(INDEX([1]!Rates[[Column1]:[Column71]],
MATCH('[1]SOW Units'!$B429,[1]!Rates[Pay Item],0),
MATCH(TEXT(#REF!,"0"),[1]!Rates[[#Headers],[Column1]:[Column71]],0)),0)</f>
        <v>0</v>
      </c>
      <c r="G429" s="69">
        <f t="shared" si="30"/>
        <v>0</v>
      </c>
      <c r="H429" s="6">
        <f t="shared" si="31"/>
        <v>0</v>
      </c>
      <c r="I429" s="80"/>
      <c r="J429" s="80"/>
      <c r="K429" s="80"/>
      <c r="L429" s="80"/>
      <c r="M429" s="80"/>
      <c r="N429" s="80"/>
      <c r="O429" s="80"/>
      <c r="P429" s="80"/>
      <c r="Q429" s="80"/>
      <c r="R429" s="80"/>
      <c r="S429" s="54" t="b">
        <f t="shared" si="32"/>
        <v>0</v>
      </c>
      <c r="T429" s="66" t="str">
        <f t="shared" si="33"/>
        <v>20-8.</v>
      </c>
      <c r="U429" s="51" t="str">
        <f t="shared" si="33"/>
        <v>P.E. Project Oversight for Remediation System Operation and Maintenance</v>
      </c>
    </row>
    <row r="430" spans="1:21" s="67" customFormat="1" ht="33" hidden="1" x14ac:dyDescent="0.3">
      <c r="A430" s="62">
        <v>450</v>
      </c>
      <c r="B430" s="36" t="s">
        <v>459</v>
      </c>
      <c r="C430" s="98" t="s">
        <v>477</v>
      </c>
      <c r="D430" s="99"/>
      <c r="E430" s="10" t="s">
        <v>478</v>
      </c>
      <c r="F430" s="68">
        <f>IFERROR(INDEX([1]!Rates[[Column1]:[Column71]],
MATCH('[1]SOW Units'!$B430,[1]!Rates[Pay Item],0),
MATCH(TEXT(#REF!,"0"),[1]!Rates[[#Headers],[Column1]:[Column71]],0)),0)</f>
        <v>0</v>
      </c>
      <c r="G430" s="69">
        <f t="shared" si="30"/>
        <v>0</v>
      </c>
      <c r="H430" s="6">
        <f t="shared" si="31"/>
        <v>0</v>
      </c>
      <c r="I430" s="80"/>
      <c r="J430" s="80"/>
      <c r="K430" s="80"/>
      <c r="L430" s="80"/>
      <c r="M430" s="80"/>
      <c r="N430" s="80"/>
      <c r="O430" s="80"/>
      <c r="P430" s="80"/>
      <c r="Q430" s="80"/>
      <c r="R430" s="80"/>
      <c r="S430" s="54" t="b">
        <f t="shared" si="32"/>
        <v>0</v>
      </c>
      <c r="T430" s="66" t="str">
        <f t="shared" si="33"/>
        <v>20-9.</v>
      </c>
      <c r="U430" s="51" t="str">
        <f t="shared" si="33"/>
        <v>P.E. Review and Certification of Sufficiency of Engineering Controls (other than permanent, impermeable surface or top two feet of clean fill), with Monitoring and Maintenance Recommendations Required for a Conditional NFA</v>
      </c>
    </row>
    <row r="431" spans="1:21" s="67" customFormat="1" ht="49.5" hidden="1" x14ac:dyDescent="0.3">
      <c r="A431" s="62">
        <v>451</v>
      </c>
      <c r="B431" s="36" t="s">
        <v>461</v>
      </c>
      <c r="C431" s="98" t="s">
        <v>1003</v>
      </c>
      <c r="D431" s="99"/>
      <c r="E431" s="10" t="s">
        <v>478</v>
      </c>
      <c r="F431" s="68">
        <f>IFERROR(INDEX([1]!Rates[[Column1]:[Column71]],
MATCH('[1]SOW Units'!$B431,[1]!Rates[Pay Item],0),
MATCH(TEXT(#REF!,"0"),[1]!Rates[[#Headers],[Column1]:[Column71]],0)),0)</f>
        <v>0</v>
      </c>
      <c r="G431" s="69">
        <f t="shared" si="30"/>
        <v>0</v>
      </c>
      <c r="H431" s="6">
        <f t="shared" si="31"/>
        <v>0</v>
      </c>
      <c r="I431" s="80"/>
      <c r="J431" s="80"/>
      <c r="K431" s="80"/>
      <c r="L431" s="80"/>
      <c r="M431" s="80"/>
      <c r="N431" s="80"/>
      <c r="O431" s="80"/>
      <c r="P431" s="80"/>
      <c r="Q431" s="80"/>
      <c r="R431" s="80"/>
      <c r="S431" s="54" t="b">
        <f t="shared" si="32"/>
        <v>0</v>
      </c>
      <c r="T431" s="66" t="str">
        <f t="shared" si="33"/>
        <v>20-10.</v>
      </c>
      <c r="U431" s="51" t="str">
        <f t="shared" si="33"/>
        <v>P.G. or Qualified P.E. Review and Certification of Sufficiency of Engineering Controls Limited to Permanent, Impermeable Surface or Top Two Feet of Clean Fill with Monitoring and Maintenance Recommendations Required for a Conditional NFA</v>
      </c>
    </row>
    <row r="432" spans="1:21" s="67" customFormat="1" ht="49.5" hidden="1" x14ac:dyDescent="0.3">
      <c r="A432" s="62">
        <v>452</v>
      </c>
      <c r="B432" s="36" t="s">
        <v>462</v>
      </c>
      <c r="C432" s="98" t="s">
        <v>481</v>
      </c>
      <c r="D432" s="99"/>
      <c r="E432" s="10" t="s">
        <v>482</v>
      </c>
      <c r="F432" s="68">
        <f>IFERROR(INDEX([1]!Rates[[Column1]:[Column71]],
MATCH('[1]SOW Units'!$B432,[1]!Rates[Pay Item],0),
MATCH(TEXT(#REF!,"0"),[1]!Rates[[#Headers],[Column1]:[Column71]],0)),0)</f>
        <v>0</v>
      </c>
      <c r="G432" s="69">
        <f t="shared" si="30"/>
        <v>0</v>
      </c>
      <c r="H432" s="6">
        <f t="shared" si="31"/>
        <v>0</v>
      </c>
      <c r="I432" s="80"/>
      <c r="J432" s="80"/>
      <c r="K432" s="80"/>
      <c r="L432" s="80"/>
      <c r="M432" s="80"/>
      <c r="N432" s="80"/>
      <c r="O432" s="80"/>
      <c r="P432" s="80"/>
      <c r="Q432" s="80"/>
      <c r="R432" s="80"/>
      <c r="S432" s="54" t="b">
        <f t="shared" si="32"/>
        <v>0</v>
      </c>
      <c r="T432" s="66" t="str">
        <f t="shared" si="33"/>
        <v>20-11.</v>
      </c>
      <c r="U432" s="51" t="str">
        <f t="shared" si="33"/>
        <v>P.E. Design and Certification of Plans and Project Oversight of Installation for Engineering Controls (other than permanent, impermeable surface or top two feet of clean fill) required for a conditional NFA</v>
      </c>
    </row>
    <row r="433" spans="1:21" s="67" customFormat="1" ht="49.5" hidden="1" x14ac:dyDescent="0.3">
      <c r="A433" s="62">
        <v>453</v>
      </c>
      <c r="B433" s="36" t="s">
        <v>1004</v>
      </c>
      <c r="C433" s="98" t="s">
        <v>1005</v>
      </c>
      <c r="D433" s="99"/>
      <c r="E433" s="10" t="s">
        <v>482</v>
      </c>
      <c r="F433" s="68">
        <f>IFERROR(INDEX([1]!Rates[[Column1]:[Column71]],
MATCH('[1]SOW Units'!$B433,[1]!Rates[Pay Item],0),
MATCH(TEXT(#REF!,"0"),[1]!Rates[[#Headers],[Column1]:[Column71]],0)),0)</f>
        <v>0</v>
      </c>
      <c r="G433" s="69">
        <f t="shared" si="30"/>
        <v>0</v>
      </c>
      <c r="H433" s="6">
        <f t="shared" si="31"/>
        <v>0</v>
      </c>
      <c r="I433" s="80"/>
      <c r="J433" s="80"/>
      <c r="K433" s="80"/>
      <c r="L433" s="80"/>
      <c r="M433" s="80"/>
      <c r="N433" s="80"/>
      <c r="O433" s="80"/>
      <c r="P433" s="80"/>
      <c r="Q433" s="80"/>
      <c r="R433" s="80"/>
      <c r="S433" s="54" t="b">
        <f t="shared" si="32"/>
        <v>0</v>
      </c>
      <c r="T433" s="66" t="str">
        <f t="shared" si="33"/>
        <v>20-12.</v>
      </c>
      <c r="U433" s="51" t="str">
        <f t="shared" si="33"/>
        <v>P.G. or Qualified P.E. Review, Evaluation and Certification of Plans and Project Oversight for Installation of Engineering Controls Limited to Permanent, Impermeable Surface or Top Two Feet of Clean Fill Required for a Conditional NFA</v>
      </c>
    </row>
    <row r="434" spans="1:21" s="67" customFormat="1" ht="33" hidden="1" x14ac:dyDescent="0.3">
      <c r="A434" s="62">
        <v>454</v>
      </c>
      <c r="B434" s="36" t="s">
        <v>1006</v>
      </c>
      <c r="C434" s="98" t="s">
        <v>485</v>
      </c>
      <c r="D434" s="99"/>
      <c r="E434" s="10" t="s">
        <v>415</v>
      </c>
      <c r="F434" s="68">
        <f>IFERROR(INDEX([1]!Rates[[Column1]:[Column71]],
MATCH('[1]SOW Units'!$B434,[1]!Rates[Pay Item],0),
MATCH(TEXT(#REF!,"0"),[1]!Rates[[#Headers],[Column1]:[Column71]],0)),0)</f>
        <v>0</v>
      </c>
      <c r="G434" s="69">
        <f t="shared" si="30"/>
        <v>0</v>
      </c>
      <c r="H434" s="6">
        <f t="shared" si="31"/>
        <v>0</v>
      </c>
      <c r="I434" s="80"/>
      <c r="J434" s="80"/>
      <c r="K434" s="80"/>
      <c r="L434" s="80"/>
      <c r="M434" s="80"/>
      <c r="N434" s="80"/>
      <c r="O434" s="80"/>
      <c r="P434" s="80"/>
      <c r="Q434" s="80"/>
      <c r="R434" s="80"/>
      <c r="S434" s="54" t="b">
        <f t="shared" si="32"/>
        <v>0</v>
      </c>
      <c r="T434" s="66" t="str">
        <f t="shared" si="33"/>
        <v>20-13.</v>
      </c>
      <c r="U434" s="51" t="str">
        <f t="shared" si="33"/>
        <v>P.G. or P.E. Review, Evaluation and Certification of a Soil Source Removal Report That Includes a Recommendation for NFA</v>
      </c>
    </row>
    <row r="435" spans="1:21" s="67" customFormat="1" hidden="1" x14ac:dyDescent="0.3">
      <c r="A435" s="62">
        <v>455</v>
      </c>
      <c r="B435" s="36" t="s">
        <v>1007</v>
      </c>
      <c r="C435" s="98" t="s">
        <v>488</v>
      </c>
      <c r="D435" s="99"/>
      <c r="E435" s="10" t="s">
        <v>415</v>
      </c>
      <c r="F435" s="68">
        <f>IFERROR(INDEX([1]!Rates[[Column1]:[Column71]],
MATCH('[1]SOW Units'!$B435,[1]!Rates[Pay Item],0),
MATCH(TEXT(#REF!,"0"),[1]!Rates[[#Headers],[Column1]:[Column71]],0)),0)</f>
        <v>0</v>
      </c>
      <c r="G435" s="69">
        <f t="shared" si="30"/>
        <v>0</v>
      </c>
      <c r="H435" s="6">
        <f t="shared" si="31"/>
        <v>0</v>
      </c>
      <c r="I435" s="80"/>
      <c r="J435" s="80"/>
      <c r="K435" s="80"/>
      <c r="L435" s="80"/>
      <c r="M435" s="80"/>
      <c r="N435" s="80"/>
      <c r="O435" s="80"/>
      <c r="P435" s="80"/>
      <c r="Q435" s="80"/>
      <c r="R435" s="80"/>
      <c r="S435" s="54" t="b">
        <f t="shared" si="32"/>
        <v>0</v>
      </c>
      <c r="T435" s="66" t="str">
        <f t="shared" si="33"/>
        <v>20-14.</v>
      </c>
      <c r="U435" s="51" t="str">
        <f t="shared" si="33"/>
        <v>P.G. or Qualified P.E. Review, Evaluation and Certification of a General Site Assessment Report</v>
      </c>
    </row>
    <row r="436" spans="1:21" s="67" customFormat="1" ht="39.950000000000003" hidden="1" customHeight="1" x14ac:dyDescent="0.3">
      <c r="A436" s="62">
        <v>456</v>
      </c>
      <c r="B436" s="36" t="s">
        <v>1008</v>
      </c>
      <c r="C436" s="98" t="s">
        <v>490</v>
      </c>
      <c r="D436" s="99"/>
      <c r="E436" s="10" t="s">
        <v>415</v>
      </c>
      <c r="F436" s="68">
        <f>IFERROR(INDEX([1]!Rates[[Column1]:[Column71]],
MATCH('[1]SOW Units'!$B436,[1]!Rates[Pay Item],0),
MATCH(TEXT(#REF!,"0"),[1]!Rates[[#Headers],[Column1]:[Column71]],0)),0)</f>
        <v>0</v>
      </c>
      <c r="G436" s="69">
        <f t="shared" si="30"/>
        <v>0</v>
      </c>
      <c r="H436" s="6">
        <f t="shared" si="31"/>
        <v>0</v>
      </c>
      <c r="I436" s="80"/>
      <c r="J436" s="80"/>
      <c r="K436" s="80"/>
      <c r="L436" s="80"/>
      <c r="M436" s="80"/>
      <c r="N436" s="80"/>
      <c r="O436" s="80"/>
      <c r="P436" s="80"/>
      <c r="Q436" s="80"/>
      <c r="R436" s="80"/>
      <c r="S436" s="54" t="b">
        <f t="shared" si="32"/>
        <v>0</v>
      </c>
      <c r="T436" s="66" t="str">
        <f t="shared" si="33"/>
        <v>20-15.</v>
      </c>
      <c r="U436" s="51" t="str">
        <f t="shared" si="33"/>
        <v>P.G. or Qualified P.E. Review, Evaluation and Certification of a Supplemental Site Assessment Report</v>
      </c>
    </row>
    <row r="437" spans="1:21" s="67" customFormat="1" hidden="1" x14ac:dyDescent="0.3">
      <c r="A437" s="62">
        <v>457</v>
      </c>
      <c r="B437" s="36" t="s">
        <v>1009</v>
      </c>
      <c r="C437" s="98" t="s">
        <v>492</v>
      </c>
      <c r="D437" s="99"/>
      <c r="E437" s="10" t="s">
        <v>415</v>
      </c>
      <c r="F437" s="68">
        <f>IFERROR(INDEX([1]!Rates[[Column1]:[Column71]],
MATCH('[1]SOW Units'!$B437,[1]!Rates[Pay Item],0),
MATCH(TEXT(#REF!,"0"),[1]!Rates[[#Headers],[Column1]:[Column71]],0)),0)</f>
        <v>0</v>
      </c>
      <c r="G437" s="69">
        <f t="shared" si="30"/>
        <v>0</v>
      </c>
      <c r="H437" s="6">
        <f t="shared" si="31"/>
        <v>0</v>
      </c>
      <c r="I437" s="80"/>
      <c r="J437" s="80"/>
      <c r="K437" s="80"/>
      <c r="L437" s="80"/>
      <c r="M437" s="80"/>
      <c r="N437" s="80"/>
      <c r="O437" s="80"/>
      <c r="P437" s="80"/>
      <c r="Q437" s="80"/>
      <c r="R437" s="80"/>
      <c r="S437" s="54" t="b">
        <f t="shared" si="32"/>
        <v>0</v>
      </c>
      <c r="T437" s="66" t="str">
        <f t="shared" si="33"/>
        <v>20-16.</v>
      </c>
      <c r="U437" s="51" t="str">
        <f t="shared" si="33"/>
        <v>P.G. or P.E. Review, Evaluation and Certification of a Receptor and Exposure Pathway Report</v>
      </c>
    </row>
    <row r="438" spans="1:21" s="67" customFormat="1" hidden="1" x14ac:dyDescent="0.3">
      <c r="A438" s="62">
        <v>458</v>
      </c>
      <c r="B438" s="36" t="s">
        <v>1010</v>
      </c>
      <c r="C438" s="98" t="s">
        <v>1011</v>
      </c>
      <c r="D438" s="99"/>
      <c r="E438" s="10" t="s">
        <v>425</v>
      </c>
      <c r="F438" s="68">
        <f>IFERROR(INDEX([1]!Rates[[Column1]:[Column71]],
MATCH('[1]SOW Units'!$B438,[1]!Rates[Pay Item],0),
MATCH(TEXT(#REF!,"0"),[1]!Rates[[#Headers],[Column1]:[Column71]],0)),0)</f>
        <v>0</v>
      </c>
      <c r="G438" s="69">
        <f t="shared" si="30"/>
        <v>0</v>
      </c>
      <c r="H438" s="6">
        <f t="shared" si="31"/>
        <v>0</v>
      </c>
      <c r="I438" s="80"/>
      <c r="J438" s="80"/>
      <c r="K438" s="80"/>
      <c r="L438" s="80"/>
      <c r="M438" s="80"/>
      <c r="N438" s="80"/>
      <c r="O438" s="80"/>
      <c r="P438" s="80"/>
      <c r="Q438" s="80"/>
      <c r="R438" s="80"/>
      <c r="S438" s="54" t="b">
        <f t="shared" si="32"/>
        <v>0</v>
      </c>
      <c r="T438" s="66" t="str">
        <f t="shared" si="33"/>
        <v>20-17.</v>
      </c>
      <c r="U438" s="51" t="str">
        <f t="shared" si="33"/>
        <v>P.E. Review, Evaluation and Certification of a Level 1 Natural Attenuation Monitoring Plan</v>
      </c>
    </row>
    <row r="439" spans="1:21" s="67" customFormat="1" hidden="1" x14ac:dyDescent="0.3">
      <c r="A439" s="62">
        <v>459</v>
      </c>
      <c r="B439" s="36" t="s">
        <v>1012</v>
      </c>
      <c r="C439" s="98" t="s">
        <v>494</v>
      </c>
      <c r="D439" s="99"/>
      <c r="E439" s="10" t="s">
        <v>425</v>
      </c>
      <c r="F439" s="68">
        <f>IFERROR(INDEX([1]!Rates[[Column1]:[Column71]],
MATCH('[1]SOW Units'!$B439,[1]!Rates[Pay Item],0),
MATCH(TEXT(#REF!,"0"),[1]!Rates[[#Headers],[Column1]:[Column71]],0)),0)</f>
        <v>0</v>
      </c>
      <c r="G439" s="69">
        <f t="shared" si="30"/>
        <v>0</v>
      </c>
      <c r="H439" s="6">
        <f t="shared" si="31"/>
        <v>0</v>
      </c>
      <c r="I439" s="80"/>
      <c r="J439" s="80"/>
      <c r="K439" s="80"/>
      <c r="L439" s="80"/>
      <c r="M439" s="80"/>
      <c r="N439" s="80"/>
      <c r="O439" s="80"/>
      <c r="P439" s="80"/>
      <c r="Q439" s="80"/>
      <c r="R439" s="80"/>
      <c r="S439" s="54" t="b">
        <f t="shared" si="32"/>
        <v>0</v>
      </c>
      <c r="T439" s="66" t="str">
        <f t="shared" si="33"/>
        <v>20-18.</v>
      </c>
      <c r="U439" s="51" t="str">
        <f t="shared" si="33"/>
        <v>P.E. Review, Evaluation and Certification of a Level 2 Natural Attenuation Monitoring Plan</v>
      </c>
    </row>
    <row r="440" spans="1:21" s="67" customFormat="1" ht="50.1" hidden="1" customHeight="1" x14ac:dyDescent="0.3">
      <c r="A440" s="62">
        <v>460</v>
      </c>
      <c r="B440" s="36" t="s">
        <v>1013</v>
      </c>
      <c r="C440" s="98" t="s">
        <v>1014</v>
      </c>
      <c r="D440" s="99"/>
      <c r="E440" s="10" t="s">
        <v>415</v>
      </c>
      <c r="F440" s="68">
        <f>IFERROR(INDEX([1]!Rates[[Column1]:[Column71]],
MATCH('[1]SOW Units'!$B440,[1]!Rates[Pay Item],0),
MATCH(TEXT(#REF!,"0"),[1]!Rates[[#Headers],[Column1]:[Column71]],0)),0)</f>
        <v>0</v>
      </c>
      <c r="G440" s="69">
        <f t="shared" si="30"/>
        <v>0</v>
      </c>
      <c r="H440" s="6">
        <f t="shared" si="31"/>
        <v>0</v>
      </c>
      <c r="I440" s="80"/>
      <c r="J440" s="80"/>
      <c r="K440" s="80"/>
      <c r="L440" s="80"/>
      <c r="M440" s="80"/>
      <c r="N440" s="80"/>
      <c r="O440" s="80"/>
      <c r="P440" s="80"/>
      <c r="Q440" s="80"/>
      <c r="R440" s="80"/>
      <c r="S440" s="54" t="b">
        <f t="shared" si="32"/>
        <v>0</v>
      </c>
      <c r="T440" s="66" t="str">
        <f t="shared" si="33"/>
        <v>20-19.</v>
      </c>
      <c r="U440" s="51" t="str">
        <f t="shared" si="33"/>
        <v>P.E. or P.G. Review, Evaluation and Certification of a Non-Annual Natural Attenuation or Post RA Monitoring Report That Includes a Recommendation for NFA or a Recommendation to Modify the Approved Monitoring Plan.</v>
      </c>
    </row>
    <row r="441" spans="1:21" s="67" customFormat="1" ht="39.950000000000003" hidden="1" customHeight="1" x14ac:dyDescent="0.3">
      <c r="A441" s="62">
        <v>461</v>
      </c>
      <c r="B441" s="36" t="s">
        <v>1015</v>
      </c>
      <c r="C441" s="98" t="s">
        <v>497</v>
      </c>
      <c r="D441" s="99"/>
      <c r="E441" s="10" t="s">
        <v>415</v>
      </c>
      <c r="F441" s="68">
        <f>IFERROR(INDEX([1]!Rates[[Column1]:[Column71]],
MATCH('[1]SOW Units'!$B441,[1]!Rates[Pay Item],0),
MATCH(TEXT(#REF!,"0"),[1]!Rates[[#Headers],[Column1]:[Column71]],0)),0)</f>
        <v>0</v>
      </c>
      <c r="G441" s="69">
        <f t="shared" si="30"/>
        <v>0</v>
      </c>
      <c r="H441" s="6">
        <f t="shared" si="31"/>
        <v>0</v>
      </c>
      <c r="I441" s="80"/>
      <c r="J441" s="80"/>
      <c r="K441" s="80"/>
      <c r="L441" s="80"/>
      <c r="M441" s="80"/>
      <c r="N441" s="80"/>
      <c r="O441" s="80"/>
      <c r="P441" s="80"/>
      <c r="Q441" s="80"/>
      <c r="R441" s="80"/>
      <c r="S441" s="54" t="b">
        <f t="shared" si="32"/>
        <v>0</v>
      </c>
      <c r="T441" s="66" t="str">
        <f t="shared" si="33"/>
        <v>20-20.</v>
      </c>
      <c r="U441" s="51" t="str">
        <f t="shared" si="33"/>
        <v>P.G or P.E. Review, Evaluation and Certification of an Annual Natural Attenuation Monitoring Report</v>
      </c>
    </row>
    <row r="442" spans="1:21" s="67" customFormat="1" ht="39.950000000000003" hidden="1" customHeight="1" x14ac:dyDescent="0.3">
      <c r="A442" s="62">
        <v>462</v>
      </c>
      <c r="B442" s="36" t="s">
        <v>1016</v>
      </c>
      <c r="C442" s="98" t="s">
        <v>499</v>
      </c>
      <c r="D442" s="99"/>
      <c r="E442" s="10" t="s">
        <v>425</v>
      </c>
      <c r="F442" s="68">
        <f>IFERROR(INDEX([1]!Rates[[Column1]:[Column71]],
MATCH('[1]SOW Units'!$B442,[1]!Rates[Pay Item],0),
MATCH(TEXT(#REF!,"0"),[1]!Rates[[#Headers],[Column1]:[Column71]],0)),0)</f>
        <v>0</v>
      </c>
      <c r="G442" s="69">
        <f t="shared" ref="G442:G457" si="34">F442</f>
        <v>0</v>
      </c>
      <c r="H442" s="6">
        <f t="shared" ref="H442:H457" si="35">SUM(I442:R442)</f>
        <v>0</v>
      </c>
      <c r="I442" s="80"/>
      <c r="J442" s="80"/>
      <c r="K442" s="80"/>
      <c r="L442" s="80"/>
      <c r="M442" s="80"/>
      <c r="N442" s="80"/>
      <c r="O442" s="80"/>
      <c r="P442" s="80"/>
      <c r="Q442" s="80"/>
      <c r="R442" s="80"/>
      <c r="S442" s="54" t="b">
        <f t="shared" si="32"/>
        <v>0</v>
      </c>
      <c r="T442" s="66" t="str">
        <f t="shared" si="33"/>
        <v>20-21.</v>
      </c>
      <c r="U442" s="51" t="str">
        <f t="shared" si="33"/>
        <v>P.E. Review, Evaluation and Certification of a Pilot Test Plan</v>
      </c>
    </row>
    <row r="443" spans="1:21" s="67" customFormat="1" ht="39.950000000000003" hidden="1" customHeight="1" x14ac:dyDescent="0.3">
      <c r="A443" s="62">
        <v>463</v>
      </c>
      <c r="B443" s="36" t="s">
        <v>1017</v>
      </c>
      <c r="C443" s="98" t="s">
        <v>501</v>
      </c>
      <c r="D443" s="99"/>
      <c r="E443" s="10" t="s">
        <v>415</v>
      </c>
      <c r="F443" s="68">
        <f>IFERROR(INDEX([1]!Rates[[Column1]:[Column71]],
MATCH('[1]SOW Units'!$B443,[1]!Rates[Pay Item],0),
MATCH(TEXT(#REF!,"0"),[1]!Rates[[#Headers],[Column1]:[Column71]],0)),0)</f>
        <v>0</v>
      </c>
      <c r="G443" s="69">
        <f t="shared" si="34"/>
        <v>0</v>
      </c>
      <c r="H443" s="6">
        <f t="shared" si="35"/>
        <v>0</v>
      </c>
      <c r="I443" s="80"/>
      <c r="J443" s="80"/>
      <c r="K443" s="80"/>
      <c r="L443" s="80"/>
      <c r="M443" s="80"/>
      <c r="N443" s="80"/>
      <c r="O443" s="80"/>
      <c r="P443" s="80"/>
      <c r="Q443" s="80"/>
      <c r="R443" s="80"/>
      <c r="S443" s="54" t="b">
        <f t="shared" si="32"/>
        <v>0</v>
      </c>
      <c r="T443" s="66" t="str">
        <f t="shared" si="33"/>
        <v>20-22.</v>
      </c>
      <c r="U443" s="51" t="str">
        <f t="shared" si="33"/>
        <v>P.E. Review, Evaluation and Certification of a Pilot Test Report</v>
      </c>
    </row>
    <row r="444" spans="1:21" s="67" customFormat="1" ht="39.950000000000003" hidden="1" customHeight="1" x14ac:dyDescent="0.3">
      <c r="A444" s="62">
        <v>464</v>
      </c>
      <c r="B444" s="36" t="s">
        <v>1018</v>
      </c>
      <c r="C444" s="98" t="s">
        <v>503</v>
      </c>
      <c r="D444" s="99"/>
      <c r="E444" s="10" t="s">
        <v>425</v>
      </c>
      <c r="F444" s="68">
        <f>IFERROR(INDEX([1]!Rates[[Column1]:[Column71]],
MATCH('[1]SOW Units'!$B444,[1]!Rates[Pay Item],0),
MATCH(TEXT(#REF!,"0"),[1]!Rates[[#Headers],[Column1]:[Column71]],0)),0)</f>
        <v>0</v>
      </c>
      <c r="G444" s="69">
        <f t="shared" si="34"/>
        <v>0</v>
      </c>
      <c r="H444" s="6">
        <f t="shared" si="35"/>
        <v>0</v>
      </c>
      <c r="I444" s="80"/>
      <c r="J444" s="80"/>
      <c r="K444" s="80"/>
      <c r="L444" s="80"/>
      <c r="M444" s="80"/>
      <c r="N444" s="80"/>
      <c r="O444" s="80"/>
      <c r="P444" s="80"/>
      <c r="Q444" s="80"/>
      <c r="R444" s="80"/>
      <c r="S444" s="54" t="b">
        <f t="shared" si="32"/>
        <v>0</v>
      </c>
      <c r="T444" s="66" t="str">
        <f t="shared" si="33"/>
        <v>20-23.</v>
      </c>
      <c r="U444" s="51" t="str">
        <f t="shared" si="33"/>
        <v>P.E. Review, Evaluation and Certification of a Level 1 Remedial Action Plan</v>
      </c>
    </row>
    <row r="445" spans="1:21" s="67" customFormat="1" ht="39.950000000000003" hidden="1" customHeight="1" x14ac:dyDescent="0.3">
      <c r="A445" s="62">
        <v>466</v>
      </c>
      <c r="B445" s="36" t="s">
        <v>1019</v>
      </c>
      <c r="C445" s="98" t="s">
        <v>505</v>
      </c>
      <c r="D445" s="99"/>
      <c r="E445" s="10" t="s">
        <v>425</v>
      </c>
      <c r="F445" s="68">
        <f>IFERROR(INDEX([1]!Rates[[Column1]:[Column71]],
MATCH('[1]SOW Units'!$B445,[1]!Rates[Pay Item],0),
MATCH(TEXT(#REF!,"0"),[1]!Rates[[#Headers],[Column1]:[Column71]],0)),0)</f>
        <v>0</v>
      </c>
      <c r="G445" s="69">
        <f t="shared" si="34"/>
        <v>0</v>
      </c>
      <c r="H445" s="6">
        <f t="shared" si="35"/>
        <v>0</v>
      </c>
      <c r="I445" s="80"/>
      <c r="J445" s="80"/>
      <c r="K445" s="80"/>
      <c r="L445" s="80"/>
      <c r="M445" s="80"/>
      <c r="N445" s="80"/>
      <c r="O445" s="80"/>
      <c r="P445" s="80"/>
      <c r="Q445" s="80"/>
      <c r="R445" s="80"/>
      <c r="S445" s="54" t="b">
        <f t="shared" si="32"/>
        <v>0</v>
      </c>
      <c r="T445" s="66" t="str">
        <f t="shared" si="33"/>
        <v>20-24.</v>
      </c>
      <c r="U445" s="51" t="str">
        <f t="shared" si="33"/>
        <v>P.E. Review, Evaluation and Certification of a Level 2 Remedial Action Plan</v>
      </c>
    </row>
    <row r="446" spans="1:21" s="67" customFormat="1" ht="39.950000000000003" hidden="1" customHeight="1" x14ac:dyDescent="0.3">
      <c r="A446" s="62">
        <v>467</v>
      </c>
      <c r="B446" s="36" t="s">
        <v>1020</v>
      </c>
      <c r="C446" s="98" t="s">
        <v>507</v>
      </c>
      <c r="D446" s="99"/>
      <c r="E446" s="10" t="s">
        <v>425</v>
      </c>
      <c r="F446" s="68">
        <f>IFERROR(INDEX([1]!Rates[[Column1]:[Column71]],
MATCH('[1]SOW Units'!$B446,[1]!Rates[Pay Item],0),
MATCH(TEXT(#REF!,"0"),[1]!Rates[[#Headers],[Column1]:[Column71]],0)),0)</f>
        <v>0</v>
      </c>
      <c r="G446" s="69">
        <f t="shared" si="34"/>
        <v>0</v>
      </c>
      <c r="H446" s="6">
        <f t="shared" si="35"/>
        <v>0</v>
      </c>
      <c r="I446" s="80"/>
      <c r="J446" s="80"/>
      <c r="K446" s="80"/>
      <c r="L446" s="80"/>
      <c r="M446" s="80"/>
      <c r="N446" s="80"/>
      <c r="O446" s="80"/>
      <c r="P446" s="80"/>
      <c r="Q446" s="80"/>
      <c r="R446" s="80"/>
      <c r="S446" s="54" t="b">
        <f t="shared" si="32"/>
        <v>0</v>
      </c>
      <c r="T446" s="66" t="str">
        <f t="shared" si="33"/>
        <v>20-25.</v>
      </c>
      <c r="U446" s="51" t="str">
        <f t="shared" si="33"/>
        <v>P.E. Review, Evaluation and Certification of a Level 1 Limited Scope Remedial Action Plan or RAP Modification Plan</v>
      </c>
    </row>
    <row r="447" spans="1:21" s="67" customFormat="1" ht="39.950000000000003" hidden="1" customHeight="1" x14ac:dyDescent="0.3">
      <c r="A447" s="62">
        <v>468</v>
      </c>
      <c r="B447" s="36" t="s">
        <v>1021</v>
      </c>
      <c r="C447" s="98" t="s">
        <v>509</v>
      </c>
      <c r="D447" s="99"/>
      <c r="E447" s="10" t="s">
        <v>425</v>
      </c>
      <c r="F447" s="68">
        <f>IFERROR(INDEX([1]!Rates[[Column1]:[Column71]],
MATCH('[1]SOW Units'!$B447,[1]!Rates[Pay Item],0),
MATCH(TEXT(#REF!,"0"),[1]!Rates[[#Headers],[Column1]:[Column71]],0)),0)</f>
        <v>0</v>
      </c>
      <c r="G447" s="69">
        <f t="shared" si="34"/>
        <v>0</v>
      </c>
      <c r="H447" s="6">
        <f t="shared" si="35"/>
        <v>0</v>
      </c>
      <c r="I447" s="80"/>
      <c r="J447" s="80"/>
      <c r="K447" s="80"/>
      <c r="L447" s="80"/>
      <c r="M447" s="80"/>
      <c r="N447" s="80"/>
      <c r="O447" s="80"/>
      <c r="P447" s="80"/>
      <c r="Q447" s="80"/>
      <c r="R447" s="80"/>
      <c r="S447" s="54" t="b">
        <f t="shared" si="32"/>
        <v>0</v>
      </c>
      <c r="T447" s="66" t="str">
        <f t="shared" si="33"/>
        <v>20-26.</v>
      </c>
      <c r="U447" s="51" t="str">
        <f t="shared" si="33"/>
        <v>P.E. Review, Evaluation and Certification of a Level 2 Limited Scope Remedial Action Plan or RAP Modification Plan</v>
      </c>
    </row>
    <row r="448" spans="1:21" s="67" customFormat="1" ht="39.950000000000003" hidden="1" customHeight="1" x14ac:dyDescent="0.3">
      <c r="A448" s="62">
        <v>469</v>
      </c>
      <c r="B448" s="36" t="s">
        <v>1022</v>
      </c>
      <c r="C448" s="98" t="s">
        <v>511</v>
      </c>
      <c r="D448" s="99"/>
      <c r="E448" s="10" t="s">
        <v>425</v>
      </c>
      <c r="F448" s="68">
        <f>IFERROR(INDEX([1]!Rates[[Column1]:[Column71]],
MATCH('[1]SOW Units'!$B448,[1]!Rates[Pay Item],0),
MATCH(TEXT(#REF!,"0"),[1]!Rates[[#Headers],[Column1]:[Column71]],0)),0)</f>
        <v>0</v>
      </c>
      <c r="G448" s="69">
        <f t="shared" si="34"/>
        <v>0</v>
      </c>
      <c r="H448" s="6">
        <f t="shared" si="35"/>
        <v>0</v>
      </c>
      <c r="I448" s="80"/>
      <c r="J448" s="80"/>
      <c r="K448" s="80"/>
      <c r="L448" s="80"/>
      <c r="M448" s="80"/>
      <c r="N448" s="80"/>
      <c r="O448" s="80"/>
      <c r="P448" s="80"/>
      <c r="Q448" s="80"/>
      <c r="R448" s="80"/>
      <c r="S448" s="54" t="b">
        <f t="shared" si="32"/>
        <v>0</v>
      </c>
      <c r="T448" s="66" t="str">
        <f t="shared" si="33"/>
        <v>20-27.</v>
      </c>
      <c r="U448" s="51" t="str">
        <f t="shared" si="33"/>
        <v>P.E. Review, Evaluation and Certification of a Level 3 Limited Scope Remedial Action Plan or RAP Modification Plan</v>
      </c>
    </row>
    <row r="449" spans="1:21" s="67" customFormat="1" ht="39.950000000000003" hidden="1" customHeight="1" x14ac:dyDescent="0.3">
      <c r="A449" s="62">
        <v>470</v>
      </c>
      <c r="B449" s="36" t="s">
        <v>1023</v>
      </c>
      <c r="C449" s="98" t="s">
        <v>513</v>
      </c>
      <c r="D449" s="99"/>
      <c r="E449" s="10" t="s">
        <v>425</v>
      </c>
      <c r="F449" s="68">
        <f>IFERROR(INDEX([1]!Rates[[Column1]:[Column71]],
MATCH('[1]SOW Units'!$B449,[1]!Rates[Pay Item],0),
MATCH(TEXT(#REF!,"0"),[1]!Rates[[#Headers],[Column1]:[Column71]],0)),0)</f>
        <v>0</v>
      </c>
      <c r="G449" s="69">
        <f t="shared" si="34"/>
        <v>0</v>
      </c>
      <c r="H449" s="6">
        <f t="shared" si="35"/>
        <v>0</v>
      </c>
      <c r="I449" s="80"/>
      <c r="J449" s="80"/>
      <c r="K449" s="80"/>
      <c r="L449" s="80"/>
      <c r="M449" s="80"/>
      <c r="N449" s="80"/>
      <c r="O449" s="80"/>
      <c r="P449" s="80"/>
      <c r="Q449" s="80"/>
      <c r="R449" s="80"/>
      <c r="S449" s="54" t="b">
        <f t="shared" si="32"/>
        <v>0</v>
      </c>
      <c r="T449" s="66" t="str">
        <f t="shared" si="33"/>
        <v>20-28.</v>
      </c>
      <c r="U449" s="51" t="str">
        <f t="shared" si="33"/>
        <v>P.E. Review, Evaluation and Certification of a Level 4 Limited Scope Remedial Action Plan or RAP Modification Plan</v>
      </c>
    </row>
    <row r="450" spans="1:21" s="67" customFormat="1" ht="39.950000000000003" hidden="1" customHeight="1" x14ac:dyDescent="0.3">
      <c r="A450" s="62">
        <v>471</v>
      </c>
      <c r="B450" s="36" t="s">
        <v>1024</v>
      </c>
      <c r="C450" s="98" t="s">
        <v>515</v>
      </c>
      <c r="D450" s="99"/>
      <c r="E450" s="10" t="s">
        <v>516</v>
      </c>
      <c r="F450" s="68">
        <f>IFERROR(INDEX([1]!Rates[[Column1]:[Column71]],
MATCH('[1]SOW Units'!$B450,[1]!Rates[Pay Item],0),
MATCH(TEXT(#REF!,"0"),[1]!Rates[[#Headers],[Column1]:[Column71]],0)),0)</f>
        <v>0</v>
      </c>
      <c r="G450" s="69">
        <f t="shared" si="34"/>
        <v>0</v>
      </c>
      <c r="H450" s="6">
        <f t="shared" si="35"/>
        <v>0</v>
      </c>
      <c r="I450" s="80"/>
      <c r="J450" s="80"/>
      <c r="K450" s="80"/>
      <c r="L450" s="80"/>
      <c r="M450" s="80"/>
      <c r="N450" s="80"/>
      <c r="O450" s="80"/>
      <c r="P450" s="80"/>
      <c r="Q450" s="80"/>
      <c r="R450" s="80"/>
      <c r="S450" s="54" t="b">
        <f t="shared" si="32"/>
        <v>0</v>
      </c>
      <c r="T450" s="66" t="str">
        <f t="shared" si="33"/>
        <v>20-29.</v>
      </c>
      <c r="U450" s="51" t="str">
        <f t="shared" si="33"/>
        <v>P.E. Review, Evaluation and Certification of As-Built Drawings (P.E. sealed red lined modifications)</v>
      </c>
    </row>
    <row r="451" spans="1:21" s="67" customFormat="1" ht="33" hidden="1" x14ac:dyDescent="0.3">
      <c r="A451" s="62">
        <v>472</v>
      </c>
      <c r="B451" s="36" t="s">
        <v>1025</v>
      </c>
      <c r="C451" s="98" t="s">
        <v>518</v>
      </c>
      <c r="D451" s="99"/>
      <c r="E451" s="10" t="s">
        <v>415</v>
      </c>
      <c r="F451" s="68">
        <f>IFERROR(INDEX([1]!Rates[[Column1]:[Column71]],
MATCH('[1]SOW Units'!$B451,[1]!Rates[Pay Item],0),
MATCH(TEXT(#REF!,"0"),[1]!Rates[[#Headers],[Column1]:[Column71]],0)),0)</f>
        <v>0</v>
      </c>
      <c r="G451" s="69">
        <f t="shared" si="34"/>
        <v>0</v>
      </c>
      <c r="H451" s="6">
        <f t="shared" si="35"/>
        <v>0</v>
      </c>
      <c r="I451" s="80"/>
      <c r="J451" s="80"/>
      <c r="K451" s="80"/>
      <c r="L451" s="80"/>
      <c r="M451" s="80"/>
      <c r="N451" s="80"/>
      <c r="O451" s="80"/>
      <c r="P451" s="80"/>
      <c r="Q451" s="80"/>
      <c r="R451" s="80"/>
      <c r="S451" s="54" t="b">
        <f t="shared" si="32"/>
        <v>0</v>
      </c>
      <c r="T451" s="66" t="str">
        <f t="shared" si="33"/>
        <v>20-30.</v>
      </c>
      <c r="U451" s="51" t="str">
        <f t="shared" si="33"/>
        <v>P.E. Review, Evaluation and Certification of a Remedial Action Startup Report That Includes a Recommendation for System Modification or Significant Change in the Course of Action</v>
      </c>
    </row>
    <row r="452" spans="1:21" s="67" customFormat="1" ht="33" hidden="1" x14ac:dyDescent="0.3">
      <c r="A452" s="62">
        <v>473</v>
      </c>
      <c r="B452" s="36" t="s">
        <v>1026</v>
      </c>
      <c r="C452" s="98" t="s">
        <v>519</v>
      </c>
      <c r="D452" s="99"/>
      <c r="E452" s="10" t="s">
        <v>415</v>
      </c>
      <c r="F452" s="68">
        <f>IFERROR(INDEX([1]!Rates[[Column1]:[Column71]],
MATCH('[1]SOW Units'!$B452,[1]!Rates[Pay Item],0),
MATCH(TEXT(#REF!,"0"),[1]!Rates[[#Headers],[Column1]:[Column71]],0)),0)</f>
        <v>0</v>
      </c>
      <c r="G452" s="69">
        <f t="shared" si="34"/>
        <v>0</v>
      </c>
      <c r="H452" s="6">
        <f t="shared" si="35"/>
        <v>0</v>
      </c>
      <c r="I452" s="80"/>
      <c r="J452" s="80"/>
      <c r="K452" s="80"/>
      <c r="L452" s="80"/>
      <c r="M452" s="80"/>
      <c r="N452" s="80"/>
      <c r="O452" s="80"/>
      <c r="P452" s="80"/>
      <c r="Q452" s="80"/>
      <c r="R452" s="80"/>
      <c r="S452" s="54" t="b">
        <f t="shared" si="32"/>
        <v>0</v>
      </c>
      <c r="T452" s="66" t="str">
        <f t="shared" si="33"/>
        <v>20-31.</v>
      </c>
      <c r="U452" s="51" t="str">
        <f t="shared" si="33"/>
        <v>P.E. Review, Evaluation and Certification of a Non-Annual Operation and Maintenance Report That Includes Significant Proposed Changes to the Approved RAP</v>
      </c>
    </row>
    <row r="453" spans="1:21" s="67" customFormat="1" hidden="1" x14ac:dyDescent="0.3">
      <c r="A453" s="62">
        <v>474</v>
      </c>
      <c r="B453" s="36" t="s">
        <v>1027</v>
      </c>
      <c r="C453" s="98" t="s">
        <v>520</v>
      </c>
      <c r="D453" s="99"/>
      <c r="E453" s="10" t="s">
        <v>415</v>
      </c>
      <c r="F453" s="68">
        <f>IFERROR(INDEX([1]!Rates[[Column1]:[Column71]],
MATCH('[1]SOW Units'!$B453,[1]!Rates[Pay Item],0),
MATCH(TEXT(#REF!,"0"),[1]!Rates[[#Headers],[Column1]:[Column71]],0)),0)</f>
        <v>0</v>
      </c>
      <c r="G453" s="69">
        <f t="shared" si="34"/>
        <v>0</v>
      </c>
      <c r="H453" s="6">
        <f t="shared" si="35"/>
        <v>0</v>
      </c>
      <c r="I453" s="80"/>
      <c r="J453" s="80"/>
      <c r="K453" s="80"/>
      <c r="L453" s="80"/>
      <c r="M453" s="80"/>
      <c r="N453" s="80"/>
      <c r="O453" s="80"/>
      <c r="P453" s="80"/>
      <c r="Q453" s="80"/>
      <c r="R453" s="80"/>
      <c r="S453" s="54" t="b">
        <f t="shared" si="32"/>
        <v>0</v>
      </c>
      <c r="T453" s="66" t="str">
        <f t="shared" si="33"/>
        <v>20-32.</v>
      </c>
      <c r="U453" s="51" t="str">
        <f t="shared" si="33"/>
        <v>P.E. Review, Evaluation and Certification of an Annual Operation and Maintenance Report</v>
      </c>
    </row>
    <row r="454" spans="1:21" s="67" customFormat="1" hidden="1" x14ac:dyDescent="0.3">
      <c r="A454" s="62">
        <v>475</v>
      </c>
      <c r="B454" s="36" t="s">
        <v>1028</v>
      </c>
      <c r="C454" s="98" t="s">
        <v>521</v>
      </c>
      <c r="D454" s="99"/>
      <c r="E454" s="10" t="s">
        <v>415</v>
      </c>
      <c r="F454" s="68">
        <f>IFERROR(INDEX([1]!Rates[[Column1]:[Column71]],
MATCH('[1]SOW Units'!$B454,[1]!Rates[Pay Item],0),
MATCH(TEXT(#REF!,"0"),[1]!Rates[[#Headers],[Column1]:[Column71]],0)),0)</f>
        <v>0</v>
      </c>
      <c r="G454" s="69">
        <f t="shared" si="34"/>
        <v>0</v>
      </c>
      <c r="H454" s="6">
        <f t="shared" si="35"/>
        <v>0</v>
      </c>
      <c r="I454" s="80"/>
      <c r="J454" s="80"/>
      <c r="K454" s="80"/>
      <c r="L454" s="80"/>
      <c r="M454" s="80"/>
      <c r="N454" s="80"/>
      <c r="O454" s="80"/>
      <c r="P454" s="80"/>
      <c r="Q454" s="80"/>
      <c r="R454" s="80"/>
      <c r="S454" s="54" t="b">
        <f t="shared" si="32"/>
        <v>0</v>
      </c>
      <c r="T454" s="66" t="str">
        <f t="shared" si="33"/>
        <v>20-33.</v>
      </c>
      <c r="U454" s="51" t="str">
        <f t="shared" si="33"/>
        <v>P.G or P.E. Review, Evaluation and Certification of a Remedial Action General Report</v>
      </c>
    </row>
    <row r="455" spans="1:21" s="67" customFormat="1" ht="33" hidden="1" x14ac:dyDescent="0.3">
      <c r="A455" s="62">
        <v>476</v>
      </c>
      <c r="B455" s="36" t="s">
        <v>1029</v>
      </c>
      <c r="C455" s="98" t="s">
        <v>1030</v>
      </c>
      <c r="D455" s="99"/>
      <c r="E455" s="10" t="s">
        <v>415</v>
      </c>
      <c r="F455" s="68">
        <f>IFERROR(INDEX([1]!Rates[[Column1]:[Column71]],
MATCH('[1]SOW Units'!$B455,[1]!Rates[Pay Item],0),
MATCH(TEXT(#REF!,"0"),[1]!Rates[[#Headers],[Column1]:[Column71]],0)),0)</f>
        <v>0</v>
      </c>
      <c r="G455" s="69">
        <f t="shared" si="34"/>
        <v>0</v>
      </c>
      <c r="H455" s="6">
        <f t="shared" si="35"/>
        <v>0</v>
      </c>
      <c r="I455" s="80"/>
      <c r="J455" s="80"/>
      <c r="K455" s="80"/>
      <c r="L455" s="80"/>
      <c r="M455" s="80"/>
      <c r="N455" s="80"/>
      <c r="O455" s="80"/>
      <c r="P455" s="80"/>
      <c r="Q455" s="80"/>
      <c r="R455" s="80"/>
      <c r="S455" s="54" t="b">
        <f t="shared" si="32"/>
        <v>0</v>
      </c>
      <c r="T455" s="66" t="str">
        <f t="shared" si="33"/>
        <v>20-34.</v>
      </c>
      <c r="U455" s="51" t="str">
        <f t="shared" si="33"/>
        <v>P.G or P.E. Review, Evaluation and Certification of an Interim Assessment or Remedial Action Report That Includes a Recommendation for System Modification or Significant Change in the Course of Action</v>
      </c>
    </row>
    <row r="456" spans="1:21" s="67" customFormat="1" ht="33" hidden="1" x14ac:dyDescent="0.3">
      <c r="A456" s="62">
        <v>477</v>
      </c>
      <c r="B456" s="36" t="s">
        <v>1031</v>
      </c>
      <c r="C456" s="98" t="s">
        <v>641</v>
      </c>
      <c r="D456" s="99"/>
      <c r="E456" s="10" t="s">
        <v>516</v>
      </c>
      <c r="F456" s="68">
        <f>IFERROR(INDEX([1]!Rates[[Column1]:[Column71]],
MATCH('[1]SOW Units'!$B456,[1]!Rates[Pay Item],0),
MATCH(TEXT(#REF!,"0"),[1]!Rates[[#Headers],[Column1]:[Column71]],0)),0)</f>
        <v>0</v>
      </c>
      <c r="G456" s="69">
        <f t="shared" si="34"/>
        <v>0</v>
      </c>
      <c r="H456" s="6">
        <f t="shared" si="35"/>
        <v>0</v>
      </c>
      <c r="I456" s="80"/>
      <c r="J456" s="80"/>
      <c r="K456" s="80"/>
      <c r="L456" s="80"/>
      <c r="M456" s="80"/>
      <c r="N456" s="80"/>
      <c r="O456" s="80"/>
      <c r="P456" s="80"/>
      <c r="Q456" s="80"/>
      <c r="R456" s="80"/>
      <c r="S456" s="54" t="b">
        <f t="shared" si="32"/>
        <v>0</v>
      </c>
      <c r="T456" s="66" t="str">
        <f t="shared" si="33"/>
        <v>20-35.</v>
      </c>
      <c r="U456" s="51" t="str">
        <f t="shared" si="33"/>
        <v>P.E. Review, Evaluation, and Certification of Construction Drawings</v>
      </c>
    </row>
    <row r="457" spans="1:21" s="67" customFormat="1" hidden="1" x14ac:dyDescent="0.3">
      <c r="A457" s="62">
        <v>478</v>
      </c>
      <c r="B457" s="36" t="s">
        <v>1032</v>
      </c>
      <c r="C457" s="98" t="s">
        <v>642</v>
      </c>
      <c r="D457" s="99"/>
      <c r="E457" s="10" t="s">
        <v>415</v>
      </c>
      <c r="F457" s="68">
        <f>IFERROR(INDEX([1]!Rates[[Column1]:[Column71]],
MATCH('[1]SOW Units'!$B457,[1]!Rates[Pay Item],0),
MATCH(TEXT(#REF!,"0"),[1]!Rates[[#Headers],[Column1]:[Column71]],0)),0)</f>
        <v>0</v>
      </c>
      <c r="G457" s="69">
        <f t="shared" si="34"/>
        <v>0</v>
      </c>
      <c r="H457" s="6">
        <f t="shared" si="35"/>
        <v>0</v>
      </c>
      <c r="I457" s="80"/>
      <c r="J457" s="80"/>
      <c r="K457" s="80"/>
      <c r="L457" s="80"/>
      <c r="M457" s="80"/>
      <c r="N457" s="80"/>
      <c r="O457" s="80"/>
      <c r="P457" s="80"/>
      <c r="Q457" s="80"/>
      <c r="R457" s="80"/>
      <c r="S457" s="54" t="b">
        <f t="shared" ref="S457:S490" si="36">IF(H457&gt;0,TRUE,FALSE)</f>
        <v>0</v>
      </c>
      <c r="T457" s="66" t="str">
        <f t="shared" si="33"/>
        <v>20-36.</v>
      </c>
      <c r="U457" s="51" t="str">
        <f t="shared" si="33"/>
        <v>P.E. Review, Evaluation, and Certification of Annual PARM Report</v>
      </c>
    </row>
    <row r="458" spans="1:21" x14ac:dyDescent="0.3">
      <c r="A458" s="62">
        <v>479</v>
      </c>
      <c r="B458" s="83" t="s">
        <v>464</v>
      </c>
      <c r="C458" s="96" t="s">
        <v>1033</v>
      </c>
      <c r="D458" s="97"/>
      <c r="E458" s="84" t="s">
        <v>1034</v>
      </c>
      <c r="F458" s="85"/>
      <c r="G458" s="86"/>
      <c r="H458" s="87"/>
      <c r="I458" s="88"/>
      <c r="J458" s="88"/>
      <c r="K458" s="88"/>
      <c r="L458" s="88"/>
      <c r="M458" s="88"/>
      <c r="N458" s="88"/>
      <c r="O458" s="88"/>
      <c r="P458" s="88"/>
      <c r="Q458" s="88"/>
      <c r="R458" s="88"/>
      <c r="S458" s="54" t="b">
        <f t="shared" si="36"/>
        <v>0</v>
      </c>
      <c r="T458" s="66"/>
      <c r="U458" s="51" t="str">
        <f t="shared" ref="U458:U491" si="37">C458</f>
        <v>MISCELLANEOUS ITEMS</v>
      </c>
    </row>
    <row r="459" spans="1:21" x14ac:dyDescent="0.3">
      <c r="A459" s="62">
        <v>480</v>
      </c>
      <c r="B459" s="82" t="s">
        <v>465</v>
      </c>
      <c r="C459" s="94"/>
      <c r="D459" s="95"/>
      <c r="E459" s="37" t="s">
        <v>14</v>
      </c>
      <c r="F459" s="68">
        <v>1</v>
      </c>
      <c r="G459" s="68">
        <f>F459</f>
        <v>1</v>
      </c>
      <c r="H459" s="9">
        <f t="shared" ref="H459:H478" si="38">SUM(I459:R459)</f>
        <v>0</v>
      </c>
      <c r="I459" s="70"/>
      <c r="J459" s="70"/>
      <c r="K459" s="70"/>
      <c r="L459" s="70"/>
      <c r="M459" s="70"/>
      <c r="N459" s="70"/>
      <c r="O459" s="70"/>
      <c r="P459" s="70"/>
      <c r="Q459" s="70"/>
      <c r="R459" s="70"/>
      <c r="S459" s="54" t="b">
        <f t="shared" si="36"/>
        <v>0</v>
      </c>
      <c r="T459" s="66" t="str">
        <f t="shared" ref="T459:T490" si="39">B459</f>
        <v>21-1.</v>
      </c>
      <c r="U459" s="51">
        <f t="shared" si="37"/>
        <v>0</v>
      </c>
    </row>
    <row r="460" spans="1:21" x14ac:dyDescent="0.3">
      <c r="A460" s="62">
        <v>481</v>
      </c>
      <c r="B460" s="82" t="s">
        <v>466</v>
      </c>
      <c r="C460" s="94"/>
      <c r="D460" s="95"/>
      <c r="E460" s="37" t="s">
        <v>14</v>
      </c>
      <c r="F460" s="68">
        <v>1</v>
      </c>
      <c r="G460" s="68">
        <f t="shared" ref="G460:G488" si="40">F460</f>
        <v>1</v>
      </c>
      <c r="H460" s="9">
        <f t="shared" si="38"/>
        <v>0</v>
      </c>
      <c r="I460" s="70"/>
      <c r="J460" s="70"/>
      <c r="K460" s="70"/>
      <c r="L460" s="70"/>
      <c r="M460" s="70"/>
      <c r="N460" s="70"/>
      <c r="O460" s="70"/>
      <c r="P460" s="70"/>
      <c r="Q460" s="70"/>
      <c r="R460" s="70"/>
      <c r="S460" s="54" t="b">
        <f t="shared" si="36"/>
        <v>0</v>
      </c>
      <c r="T460" s="66" t="str">
        <f t="shared" si="39"/>
        <v>21-2.</v>
      </c>
      <c r="U460" s="51">
        <f t="shared" si="37"/>
        <v>0</v>
      </c>
    </row>
    <row r="461" spans="1:21" x14ac:dyDescent="0.3">
      <c r="A461" s="62">
        <v>482</v>
      </c>
      <c r="B461" s="82" t="s">
        <v>467</v>
      </c>
      <c r="C461" s="94"/>
      <c r="D461" s="95"/>
      <c r="E461" s="37" t="s">
        <v>14</v>
      </c>
      <c r="F461" s="68">
        <v>1</v>
      </c>
      <c r="G461" s="68">
        <f t="shared" si="40"/>
        <v>1</v>
      </c>
      <c r="H461" s="9">
        <f t="shared" si="38"/>
        <v>0</v>
      </c>
      <c r="I461" s="70"/>
      <c r="J461" s="70"/>
      <c r="K461" s="70"/>
      <c r="L461" s="70"/>
      <c r="M461" s="70"/>
      <c r="N461" s="70"/>
      <c r="O461" s="70"/>
      <c r="P461" s="70"/>
      <c r="Q461" s="70"/>
      <c r="R461" s="70"/>
      <c r="S461" s="54" t="b">
        <f t="shared" si="36"/>
        <v>0</v>
      </c>
      <c r="T461" s="66" t="str">
        <f t="shared" si="39"/>
        <v>21-3.</v>
      </c>
      <c r="U461" s="51">
        <f t="shared" si="37"/>
        <v>0</v>
      </c>
    </row>
    <row r="462" spans="1:21" x14ac:dyDescent="0.3">
      <c r="A462" s="62">
        <v>483</v>
      </c>
      <c r="B462" s="82" t="s">
        <v>468</v>
      </c>
      <c r="C462" s="94"/>
      <c r="D462" s="95"/>
      <c r="E462" s="37" t="s">
        <v>14</v>
      </c>
      <c r="F462" s="68">
        <v>1</v>
      </c>
      <c r="G462" s="68">
        <f t="shared" si="40"/>
        <v>1</v>
      </c>
      <c r="H462" s="9">
        <f t="shared" si="38"/>
        <v>0</v>
      </c>
      <c r="I462" s="70"/>
      <c r="J462" s="70"/>
      <c r="K462" s="70"/>
      <c r="L462" s="70"/>
      <c r="M462" s="70"/>
      <c r="N462" s="70"/>
      <c r="O462" s="70"/>
      <c r="P462" s="70"/>
      <c r="Q462" s="70"/>
      <c r="R462" s="70"/>
      <c r="S462" s="54" t="b">
        <f t="shared" si="36"/>
        <v>0</v>
      </c>
      <c r="T462" s="66" t="str">
        <f t="shared" si="39"/>
        <v>21-4.</v>
      </c>
      <c r="U462" s="51">
        <f t="shared" si="37"/>
        <v>0</v>
      </c>
    </row>
    <row r="463" spans="1:21" x14ac:dyDescent="0.3">
      <c r="A463" s="62">
        <v>484</v>
      </c>
      <c r="B463" s="82" t="s">
        <v>469</v>
      </c>
      <c r="C463" s="94"/>
      <c r="D463" s="95"/>
      <c r="E463" s="37" t="s">
        <v>14</v>
      </c>
      <c r="F463" s="68">
        <v>1</v>
      </c>
      <c r="G463" s="68">
        <f t="shared" si="40"/>
        <v>1</v>
      </c>
      <c r="H463" s="9">
        <f t="shared" si="38"/>
        <v>0</v>
      </c>
      <c r="I463" s="70"/>
      <c r="J463" s="70"/>
      <c r="K463" s="70"/>
      <c r="L463" s="70"/>
      <c r="M463" s="70"/>
      <c r="N463" s="70"/>
      <c r="O463" s="70"/>
      <c r="P463" s="70"/>
      <c r="Q463" s="70"/>
      <c r="R463" s="70"/>
      <c r="S463" s="54" t="b">
        <f t="shared" si="36"/>
        <v>0</v>
      </c>
      <c r="T463" s="66" t="str">
        <f t="shared" si="39"/>
        <v>21-5.</v>
      </c>
      <c r="U463" s="51">
        <f t="shared" si="37"/>
        <v>0</v>
      </c>
    </row>
    <row r="464" spans="1:21" x14ac:dyDescent="0.3">
      <c r="A464" s="62">
        <v>485</v>
      </c>
      <c r="B464" s="82" t="s">
        <v>471</v>
      </c>
      <c r="C464" s="94"/>
      <c r="D464" s="95"/>
      <c r="E464" s="37" t="s">
        <v>14</v>
      </c>
      <c r="F464" s="68">
        <v>1</v>
      </c>
      <c r="G464" s="68">
        <f t="shared" si="40"/>
        <v>1</v>
      </c>
      <c r="H464" s="9">
        <f t="shared" si="38"/>
        <v>0</v>
      </c>
      <c r="I464" s="70"/>
      <c r="J464" s="70"/>
      <c r="K464" s="70"/>
      <c r="L464" s="70"/>
      <c r="M464" s="70"/>
      <c r="N464" s="70"/>
      <c r="O464" s="70"/>
      <c r="P464" s="70"/>
      <c r="Q464" s="70"/>
      <c r="R464" s="70"/>
      <c r="S464" s="54" t="b">
        <f t="shared" si="36"/>
        <v>0</v>
      </c>
      <c r="T464" s="66" t="str">
        <f t="shared" si="39"/>
        <v>21-6.</v>
      </c>
      <c r="U464" s="51">
        <f t="shared" si="37"/>
        <v>0</v>
      </c>
    </row>
    <row r="465" spans="1:21" x14ac:dyDescent="0.3">
      <c r="A465" s="62">
        <v>486</v>
      </c>
      <c r="B465" s="82" t="s">
        <v>472</v>
      </c>
      <c r="C465" s="94"/>
      <c r="D465" s="95"/>
      <c r="E465" s="37" t="s">
        <v>14</v>
      </c>
      <c r="F465" s="68">
        <v>1</v>
      </c>
      <c r="G465" s="68">
        <f t="shared" si="40"/>
        <v>1</v>
      </c>
      <c r="H465" s="9">
        <f t="shared" si="38"/>
        <v>0</v>
      </c>
      <c r="I465" s="70"/>
      <c r="J465" s="70"/>
      <c r="K465" s="70"/>
      <c r="L465" s="70"/>
      <c r="M465" s="70"/>
      <c r="N465" s="70"/>
      <c r="O465" s="70"/>
      <c r="P465" s="70"/>
      <c r="Q465" s="70"/>
      <c r="R465" s="70"/>
      <c r="S465" s="54" t="b">
        <f t="shared" si="36"/>
        <v>0</v>
      </c>
      <c r="T465" s="66" t="str">
        <f t="shared" si="39"/>
        <v>21-7.</v>
      </c>
      <c r="U465" s="51">
        <f t="shared" si="37"/>
        <v>0</v>
      </c>
    </row>
    <row r="466" spans="1:21" x14ac:dyDescent="0.3">
      <c r="A466" s="62">
        <v>487</v>
      </c>
      <c r="B466" s="82" t="s">
        <v>474</v>
      </c>
      <c r="C466" s="94"/>
      <c r="D466" s="95"/>
      <c r="E466" s="37" t="s">
        <v>14</v>
      </c>
      <c r="F466" s="68">
        <v>1</v>
      </c>
      <c r="G466" s="68">
        <f t="shared" si="40"/>
        <v>1</v>
      </c>
      <c r="H466" s="9">
        <f t="shared" si="38"/>
        <v>0</v>
      </c>
      <c r="I466" s="70"/>
      <c r="J466" s="70"/>
      <c r="K466" s="70"/>
      <c r="L466" s="70"/>
      <c r="M466" s="70"/>
      <c r="N466" s="70"/>
      <c r="O466" s="70"/>
      <c r="P466" s="70"/>
      <c r="Q466" s="70"/>
      <c r="R466" s="70"/>
      <c r="S466" s="54" t="b">
        <f t="shared" si="36"/>
        <v>0</v>
      </c>
      <c r="T466" s="66" t="str">
        <f t="shared" si="39"/>
        <v>21-8.</v>
      </c>
      <c r="U466" s="51">
        <f t="shared" si="37"/>
        <v>0</v>
      </c>
    </row>
    <row r="467" spans="1:21" x14ac:dyDescent="0.3">
      <c r="A467" s="62">
        <v>488</v>
      </c>
      <c r="B467" s="82" t="s">
        <v>476</v>
      </c>
      <c r="C467" s="94"/>
      <c r="D467" s="95"/>
      <c r="E467" s="37" t="s">
        <v>14</v>
      </c>
      <c r="F467" s="68">
        <v>1</v>
      </c>
      <c r="G467" s="68">
        <f t="shared" si="40"/>
        <v>1</v>
      </c>
      <c r="H467" s="9">
        <f t="shared" si="38"/>
        <v>0</v>
      </c>
      <c r="I467" s="70"/>
      <c r="J467" s="70"/>
      <c r="K467" s="70"/>
      <c r="L467" s="70"/>
      <c r="M467" s="70"/>
      <c r="N467" s="70"/>
      <c r="O467" s="70"/>
      <c r="P467" s="70"/>
      <c r="Q467" s="70"/>
      <c r="R467" s="70"/>
      <c r="S467" s="54" t="b">
        <f t="shared" si="36"/>
        <v>0</v>
      </c>
      <c r="T467" s="66" t="str">
        <f t="shared" si="39"/>
        <v>21-9.</v>
      </c>
      <c r="U467" s="51">
        <f t="shared" si="37"/>
        <v>0</v>
      </c>
    </row>
    <row r="468" spans="1:21" x14ac:dyDescent="0.3">
      <c r="A468" s="62">
        <v>489</v>
      </c>
      <c r="B468" s="82" t="s">
        <v>479</v>
      </c>
      <c r="C468" s="94"/>
      <c r="D468" s="95"/>
      <c r="E468" s="37" t="s">
        <v>14</v>
      </c>
      <c r="F468" s="68">
        <v>1</v>
      </c>
      <c r="G468" s="68">
        <f t="shared" si="40"/>
        <v>1</v>
      </c>
      <c r="H468" s="9">
        <f t="shared" si="38"/>
        <v>0</v>
      </c>
      <c r="I468" s="70"/>
      <c r="J468" s="70"/>
      <c r="K468" s="70"/>
      <c r="L468" s="70"/>
      <c r="M468" s="70"/>
      <c r="N468" s="70"/>
      <c r="O468" s="70"/>
      <c r="P468" s="70"/>
      <c r="Q468" s="70"/>
      <c r="R468" s="70"/>
      <c r="S468" s="54" t="b">
        <f t="shared" si="36"/>
        <v>0</v>
      </c>
      <c r="T468" s="66" t="str">
        <f t="shared" si="39"/>
        <v>21-10.</v>
      </c>
      <c r="U468" s="51">
        <f t="shared" si="37"/>
        <v>0</v>
      </c>
    </row>
    <row r="469" spans="1:21" x14ac:dyDescent="0.3">
      <c r="A469" s="62">
        <v>450</v>
      </c>
      <c r="B469" s="82" t="s">
        <v>480</v>
      </c>
      <c r="C469" s="94"/>
      <c r="D469" s="95"/>
      <c r="E469" s="37" t="s">
        <v>14</v>
      </c>
      <c r="F469" s="68">
        <v>1</v>
      </c>
      <c r="G469" s="68">
        <f t="shared" si="40"/>
        <v>1</v>
      </c>
      <c r="H469" s="9">
        <f t="shared" si="38"/>
        <v>0</v>
      </c>
      <c r="I469" s="70"/>
      <c r="J469" s="70"/>
      <c r="K469" s="70"/>
      <c r="L469" s="70"/>
      <c r="M469" s="70"/>
      <c r="N469" s="70"/>
      <c r="O469" s="70"/>
      <c r="P469" s="70"/>
      <c r="Q469" s="70"/>
      <c r="R469" s="70"/>
      <c r="S469" s="54" t="b">
        <f t="shared" si="36"/>
        <v>0</v>
      </c>
      <c r="T469" s="66" t="str">
        <f t="shared" si="39"/>
        <v>21-11.</v>
      </c>
      <c r="U469" s="51">
        <f t="shared" si="37"/>
        <v>0</v>
      </c>
    </row>
    <row r="470" spans="1:21" x14ac:dyDescent="0.3">
      <c r="A470" s="62">
        <v>451</v>
      </c>
      <c r="B470" s="82" t="s">
        <v>483</v>
      </c>
      <c r="C470" s="94"/>
      <c r="D470" s="95"/>
      <c r="E470" s="37" t="s">
        <v>14</v>
      </c>
      <c r="F470" s="68">
        <v>1</v>
      </c>
      <c r="G470" s="68">
        <f t="shared" si="40"/>
        <v>1</v>
      </c>
      <c r="H470" s="9">
        <f t="shared" si="38"/>
        <v>0</v>
      </c>
      <c r="I470" s="70"/>
      <c r="J470" s="70"/>
      <c r="K470" s="70"/>
      <c r="L470" s="70"/>
      <c r="M470" s="70"/>
      <c r="N470" s="70"/>
      <c r="O470" s="70"/>
      <c r="P470" s="70"/>
      <c r="Q470" s="70"/>
      <c r="R470" s="70"/>
      <c r="S470" s="54" t="b">
        <f t="shared" si="36"/>
        <v>0</v>
      </c>
      <c r="T470" s="66" t="str">
        <f t="shared" si="39"/>
        <v>21-12.</v>
      </c>
      <c r="U470" s="51">
        <f t="shared" si="37"/>
        <v>0</v>
      </c>
    </row>
    <row r="471" spans="1:21" x14ac:dyDescent="0.3">
      <c r="A471" s="62">
        <v>452</v>
      </c>
      <c r="B471" s="82" t="s">
        <v>484</v>
      </c>
      <c r="C471" s="94"/>
      <c r="D471" s="95"/>
      <c r="E471" s="37" t="s">
        <v>14</v>
      </c>
      <c r="F471" s="68">
        <v>1</v>
      </c>
      <c r="G471" s="68">
        <f t="shared" si="40"/>
        <v>1</v>
      </c>
      <c r="H471" s="9">
        <f t="shared" si="38"/>
        <v>0</v>
      </c>
      <c r="I471" s="70"/>
      <c r="J471" s="70"/>
      <c r="K471" s="70"/>
      <c r="L471" s="70"/>
      <c r="M471" s="70"/>
      <c r="N471" s="70"/>
      <c r="O471" s="70"/>
      <c r="P471" s="70"/>
      <c r="Q471" s="70"/>
      <c r="R471" s="70"/>
      <c r="S471" s="54" t="b">
        <f t="shared" si="36"/>
        <v>0</v>
      </c>
      <c r="T471" s="66" t="str">
        <f t="shared" si="39"/>
        <v>21-13.</v>
      </c>
      <c r="U471" s="51">
        <f t="shared" si="37"/>
        <v>0</v>
      </c>
    </row>
    <row r="472" spans="1:21" x14ac:dyDescent="0.3">
      <c r="A472" s="62">
        <v>453</v>
      </c>
      <c r="B472" s="82" t="s">
        <v>486</v>
      </c>
      <c r="C472" s="94"/>
      <c r="D472" s="95"/>
      <c r="E472" s="37" t="s">
        <v>14</v>
      </c>
      <c r="F472" s="68">
        <v>1</v>
      </c>
      <c r="G472" s="68">
        <f t="shared" si="40"/>
        <v>1</v>
      </c>
      <c r="H472" s="9">
        <f t="shared" si="38"/>
        <v>0</v>
      </c>
      <c r="I472" s="70"/>
      <c r="J472" s="70"/>
      <c r="K472" s="70"/>
      <c r="L472" s="70"/>
      <c r="M472" s="70"/>
      <c r="N472" s="70"/>
      <c r="O472" s="70"/>
      <c r="P472" s="70"/>
      <c r="Q472" s="70"/>
      <c r="R472" s="70"/>
      <c r="S472" s="54" t="b">
        <f t="shared" si="36"/>
        <v>0</v>
      </c>
      <c r="T472" s="66" t="str">
        <f t="shared" si="39"/>
        <v>21-14.</v>
      </c>
      <c r="U472" s="51">
        <f t="shared" si="37"/>
        <v>0</v>
      </c>
    </row>
    <row r="473" spans="1:21" x14ac:dyDescent="0.3">
      <c r="A473" s="62">
        <v>454</v>
      </c>
      <c r="B473" s="82" t="s">
        <v>487</v>
      </c>
      <c r="C473" s="94"/>
      <c r="D473" s="95"/>
      <c r="E473" s="37" t="s">
        <v>14</v>
      </c>
      <c r="F473" s="68">
        <v>1</v>
      </c>
      <c r="G473" s="68">
        <f t="shared" si="40"/>
        <v>1</v>
      </c>
      <c r="H473" s="9">
        <f>SUM(I473:R473)</f>
        <v>0</v>
      </c>
      <c r="I473" s="70"/>
      <c r="J473" s="70"/>
      <c r="K473" s="70"/>
      <c r="L473" s="70"/>
      <c r="M473" s="70"/>
      <c r="N473" s="70"/>
      <c r="O473" s="70"/>
      <c r="P473" s="70"/>
      <c r="Q473" s="70"/>
      <c r="R473" s="70"/>
      <c r="S473" s="54" t="b">
        <f t="shared" si="36"/>
        <v>0</v>
      </c>
      <c r="T473" s="66" t="str">
        <f t="shared" si="39"/>
        <v>21-15.</v>
      </c>
      <c r="U473" s="51">
        <f t="shared" si="37"/>
        <v>0</v>
      </c>
    </row>
    <row r="474" spans="1:21" x14ac:dyDescent="0.3">
      <c r="A474" s="62">
        <v>455</v>
      </c>
      <c r="B474" s="82" t="s">
        <v>489</v>
      </c>
      <c r="C474" s="94"/>
      <c r="D474" s="95"/>
      <c r="E474" s="37" t="s">
        <v>14</v>
      </c>
      <c r="F474" s="68">
        <v>1</v>
      </c>
      <c r="G474" s="68">
        <f t="shared" si="40"/>
        <v>1</v>
      </c>
      <c r="H474" s="9">
        <f t="shared" si="38"/>
        <v>0</v>
      </c>
      <c r="I474" s="70"/>
      <c r="J474" s="70"/>
      <c r="K474" s="70"/>
      <c r="L474" s="70"/>
      <c r="M474" s="70"/>
      <c r="N474" s="70"/>
      <c r="O474" s="70"/>
      <c r="P474" s="70"/>
      <c r="Q474" s="70"/>
      <c r="R474" s="70"/>
      <c r="S474" s="54" t="b">
        <f t="shared" si="36"/>
        <v>0</v>
      </c>
      <c r="T474" s="66" t="str">
        <f t="shared" si="39"/>
        <v>21-16.</v>
      </c>
      <c r="U474" s="51">
        <f t="shared" si="37"/>
        <v>0</v>
      </c>
    </row>
    <row r="475" spans="1:21" x14ac:dyDescent="0.3">
      <c r="A475" s="62">
        <v>456</v>
      </c>
      <c r="B475" s="82" t="s">
        <v>491</v>
      </c>
      <c r="C475" s="94"/>
      <c r="D475" s="95"/>
      <c r="E475" s="37" t="s">
        <v>14</v>
      </c>
      <c r="F475" s="68">
        <v>1</v>
      </c>
      <c r="G475" s="68">
        <f t="shared" si="40"/>
        <v>1</v>
      </c>
      <c r="H475" s="9">
        <f t="shared" si="38"/>
        <v>0</v>
      </c>
      <c r="I475" s="70"/>
      <c r="J475" s="70"/>
      <c r="K475" s="70"/>
      <c r="L475" s="70"/>
      <c r="M475" s="70"/>
      <c r="N475" s="70"/>
      <c r="O475" s="70"/>
      <c r="P475" s="70"/>
      <c r="Q475" s="70"/>
      <c r="R475" s="70"/>
      <c r="S475" s="54" t="b">
        <f t="shared" si="36"/>
        <v>0</v>
      </c>
      <c r="T475" s="66" t="str">
        <f t="shared" si="39"/>
        <v>21-17.</v>
      </c>
      <c r="U475" s="51">
        <f t="shared" si="37"/>
        <v>0</v>
      </c>
    </row>
    <row r="476" spans="1:21" x14ac:dyDescent="0.3">
      <c r="A476" s="62">
        <v>457</v>
      </c>
      <c r="B476" s="82" t="s">
        <v>493</v>
      </c>
      <c r="C476" s="94"/>
      <c r="D476" s="95"/>
      <c r="E476" s="37" t="s">
        <v>14</v>
      </c>
      <c r="F476" s="68">
        <v>1</v>
      </c>
      <c r="G476" s="68">
        <f t="shared" si="40"/>
        <v>1</v>
      </c>
      <c r="H476" s="9">
        <f t="shared" si="38"/>
        <v>0</v>
      </c>
      <c r="I476" s="70"/>
      <c r="J476" s="70"/>
      <c r="K476" s="70"/>
      <c r="L476" s="70"/>
      <c r="M476" s="70"/>
      <c r="N476" s="70"/>
      <c r="O476" s="70"/>
      <c r="P476" s="70"/>
      <c r="Q476" s="70"/>
      <c r="R476" s="70"/>
      <c r="S476" s="54" t="b">
        <f t="shared" si="36"/>
        <v>0</v>
      </c>
      <c r="T476" s="66" t="str">
        <f t="shared" si="39"/>
        <v>21-18.</v>
      </c>
      <c r="U476" s="51">
        <f t="shared" si="37"/>
        <v>0</v>
      </c>
    </row>
    <row r="477" spans="1:21" x14ac:dyDescent="0.3">
      <c r="A477" s="62">
        <v>458</v>
      </c>
      <c r="B477" s="82" t="s">
        <v>495</v>
      </c>
      <c r="C477" s="94"/>
      <c r="D477" s="95"/>
      <c r="E477" s="37" t="s">
        <v>14</v>
      </c>
      <c r="F477" s="68">
        <v>1</v>
      </c>
      <c r="G477" s="68">
        <f t="shared" si="40"/>
        <v>1</v>
      </c>
      <c r="H477" s="9">
        <f t="shared" si="38"/>
        <v>0</v>
      </c>
      <c r="I477" s="70"/>
      <c r="J477" s="70"/>
      <c r="K477" s="70"/>
      <c r="L477" s="70"/>
      <c r="M477" s="70"/>
      <c r="N477" s="70"/>
      <c r="O477" s="70"/>
      <c r="P477" s="70"/>
      <c r="Q477" s="70"/>
      <c r="R477" s="70"/>
      <c r="S477" s="54" t="b">
        <f t="shared" si="36"/>
        <v>0</v>
      </c>
      <c r="T477" s="66" t="str">
        <f t="shared" si="39"/>
        <v>21-19.</v>
      </c>
      <c r="U477" s="51">
        <f t="shared" si="37"/>
        <v>0</v>
      </c>
    </row>
    <row r="478" spans="1:21" x14ac:dyDescent="0.3">
      <c r="A478" s="62">
        <v>459</v>
      </c>
      <c r="B478" s="82" t="s">
        <v>496</v>
      </c>
      <c r="C478" s="94"/>
      <c r="D478" s="95"/>
      <c r="E478" s="37" t="s">
        <v>14</v>
      </c>
      <c r="F478" s="68">
        <v>1</v>
      </c>
      <c r="G478" s="68">
        <f t="shared" si="40"/>
        <v>1</v>
      </c>
      <c r="H478" s="9">
        <f t="shared" si="38"/>
        <v>0</v>
      </c>
      <c r="I478" s="70"/>
      <c r="J478" s="70"/>
      <c r="K478" s="70"/>
      <c r="L478" s="70"/>
      <c r="M478" s="70"/>
      <c r="N478" s="70"/>
      <c r="O478" s="70"/>
      <c r="P478" s="70"/>
      <c r="Q478" s="70"/>
      <c r="R478" s="70"/>
      <c r="S478" s="54" t="b">
        <f t="shared" si="36"/>
        <v>0</v>
      </c>
      <c r="T478" s="66" t="str">
        <f t="shared" si="39"/>
        <v>21-20.</v>
      </c>
      <c r="U478" s="51">
        <f t="shared" si="37"/>
        <v>0</v>
      </c>
    </row>
    <row r="479" spans="1:21" x14ac:dyDescent="0.3">
      <c r="A479" s="62">
        <v>460</v>
      </c>
      <c r="B479" s="82" t="s">
        <v>498</v>
      </c>
      <c r="C479" s="94"/>
      <c r="D479" s="95"/>
      <c r="E479" s="37" t="s">
        <v>14</v>
      </c>
      <c r="F479" s="68">
        <v>1</v>
      </c>
      <c r="G479" s="68">
        <f t="shared" si="40"/>
        <v>1</v>
      </c>
      <c r="H479" s="9">
        <f t="shared" ref="H479:H488" si="41">SUM(I479:R479)</f>
        <v>0</v>
      </c>
      <c r="I479" s="70"/>
      <c r="J479" s="70"/>
      <c r="K479" s="70"/>
      <c r="L479" s="70"/>
      <c r="M479" s="70"/>
      <c r="N479" s="70"/>
      <c r="O479" s="70"/>
      <c r="P479" s="70"/>
      <c r="Q479" s="70"/>
      <c r="R479" s="70"/>
      <c r="S479" s="54" t="b">
        <f t="shared" si="36"/>
        <v>0</v>
      </c>
      <c r="T479" s="66" t="str">
        <f t="shared" si="39"/>
        <v>21-21.</v>
      </c>
      <c r="U479" s="51">
        <f t="shared" si="37"/>
        <v>0</v>
      </c>
    </row>
    <row r="480" spans="1:21" x14ac:dyDescent="0.3">
      <c r="A480" s="62">
        <v>461</v>
      </c>
      <c r="B480" s="82" t="s">
        <v>500</v>
      </c>
      <c r="C480" s="94"/>
      <c r="D480" s="95"/>
      <c r="E480" s="37" t="s">
        <v>14</v>
      </c>
      <c r="F480" s="68">
        <v>1</v>
      </c>
      <c r="G480" s="68">
        <f t="shared" si="40"/>
        <v>1</v>
      </c>
      <c r="H480" s="9">
        <f t="shared" si="41"/>
        <v>0</v>
      </c>
      <c r="I480" s="70"/>
      <c r="J480" s="70"/>
      <c r="K480" s="70"/>
      <c r="L480" s="70"/>
      <c r="M480" s="70"/>
      <c r="N480" s="70"/>
      <c r="O480" s="70"/>
      <c r="P480" s="70"/>
      <c r="Q480" s="70"/>
      <c r="R480" s="70"/>
      <c r="S480" s="54" t="b">
        <f t="shared" si="36"/>
        <v>0</v>
      </c>
      <c r="T480" s="66" t="str">
        <f t="shared" si="39"/>
        <v>21-22.</v>
      </c>
      <c r="U480" s="51">
        <f t="shared" si="37"/>
        <v>0</v>
      </c>
    </row>
    <row r="481" spans="1:21" x14ac:dyDescent="0.3">
      <c r="A481" s="62">
        <v>462</v>
      </c>
      <c r="B481" s="82" t="s">
        <v>502</v>
      </c>
      <c r="C481" s="94"/>
      <c r="D481" s="95"/>
      <c r="E481" s="37" t="s">
        <v>14</v>
      </c>
      <c r="F481" s="68">
        <v>1</v>
      </c>
      <c r="G481" s="68">
        <f t="shared" si="40"/>
        <v>1</v>
      </c>
      <c r="H481" s="9">
        <f t="shared" si="41"/>
        <v>0</v>
      </c>
      <c r="I481" s="70"/>
      <c r="J481" s="70"/>
      <c r="K481" s="70"/>
      <c r="L481" s="70"/>
      <c r="M481" s="70"/>
      <c r="N481" s="70"/>
      <c r="O481" s="70"/>
      <c r="P481" s="70"/>
      <c r="Q481" s="70"/>
      <c r="R481" s="70"/>
      <c r="S481" s="54" t="b">
        <f t="shared" si="36"/>
        <v>0</v>
      </c>
      <c r="T481" s="66" t="str">
        <f t="shared" si="39"/>
        <v>21-23.</v>
      </c>
      <c r="U481" s="51">
        <f t="shared" si="37"/>
        <v>0</v>
      </c>
    </row>
    <row r="482" spans="1:21" x14ac:dyDescent="0.3">
      <c r="A482" s="62">
        <v>463</v>
      </c>
      <c r="B482" s="82" t="s">
        <v>504</v>
      </c>
      <c r="C482" s="94"/>
      <c r="D482" s="95"/>
      <c r="E482" s="37" t="s">
        <v>14</v>
      </c>
      <c r="F482" s="68">
        <v>1</v>
      </c>
      <c r="G482" s="68">
        <f t="shared" si="40"/>
        <v>1</v>
      </c>
      <c r="H482" s="9">
        <f t="shared" si="41"/>
        <v>0</v>
      </c>
      <c r="I482" s="70"/>
      <c r="J482" s="70"/>
      <c r="K482" s="70"/>
      <c r="L482" s="70"/>
      <c r="M482" s="70"/>
      <c r="N482" s="70"/>
      <c r="O482" s="70"/>
      <c r="P482" s="70"/>
      <c r="Q482" s="70"/>
      <c r="R482" s="70"/>
      <c r="S482" s="54" t="b">
        <f t="shared" si="36"/>
        <v>0</v>
      </c>
      <c r="T482" s="66" t="str">
        <f t="shared" si="39"/>
        <v>21-24.</v>
      </c>
      <c r="U482" s="51">
        <f t="shared" si="37"/>
        <v>0</v>
      </c>
    </row>
    <row r="483" spans="1:21" x14ac:dyDescent="0.3">
      <c r="A483" s="62">
        <v>464</v>
      </c>
      <c r="B483" s="82" t="s">
        <v>506</v>
      </c>
      <c r="C483" s="94"/>
      <c r="D483" s="95"/>
      <c r="E483" s="37" t="s">
        <v>14</v>
      </c>
      <c r="F483" s="68">
        <v>1</v>
      </c>
      <c r="G483" s="68">
        <f t="shared" si="40"/>
        <v>1</v>
      </c>
      <c r="H483" s="9">
        <f t="shared" si="41"/>
        <v>0</v>
      </c>
      <c r="I483" s="70"/>
      <c r="J483" s="70"/>
      <c r="K483" s="70"/>
      <c r="L483" s="70"/>
      <c r="M483" s="70"/>
      <c r="N483" s="70"/>
      <c r="O483" s="70"/>
      <c r="P483" s="70"/>
      <c r="Q483" s="70"/>
      <c r="R483" s="70"/>
      <c r="S483" s="54" t="b">
        <f t="shared" si="36"/>
        <v>0</v>
      </c>
      <c r="T483" s="66" t="str">
        <f t="shared" si="39"/>
        <v>21-25.</v>
      </c>
      <c r="U483" s="51">
        <f t="shared" si="37"/>
        <v>0</v>
      </c>
    </row>
    <row r="484" spans="1:21" x14ac:dyDescent="0.3">
      <c r="A484" s="62">
        <v>465</v>
      </c>
      <c r="B484" s="82" t="s">
        <v>508</v>
      </c>
      <c r="C484" s="94"/>
      <c r="D484" s="95"/>
      <c r="E484" s="37" t="s">
        <v>14</v>
      </c>
      <c r="F484" s="68">
        <v>1</v>
      </c>
      <c r="G484" s="68">
        <f t="shared" si="40"/>
        <v>1</v>
      </c>
      <c r="H484" s="9">
        <f t="shared" si="41"/>
        <v>0</v>
      </c>
      <c r="I484" s="70"/>
      <c r="J484" s="70"/>
      <c r="K484" s="70"/>
      <c r="L484" s="70"/>
      <c r="M484" s="70"/>
      <c r="N484" s="70"/>
      <c r="O484" s="70"/>
      <c r="P484" s="70"/>
      <c r="Q484" s="70"/>
      <c r="R484" s="70"/>
      <c r="S484" s="54" t="b">
        <f t="shared" si="36"/>
        <v>0</v>
      </c>
      <c r="T484" s="66" t="str">
        <f t="shared" si="39"/>
        <v>21-26.</v>
      </c>
      <c r="U484" s="51">
        <f t="shared" si="37"/>
        <v>0</v>
      </c>
    </row>
    <row r="485" spans="1:21" x14ac:dyDescent="0.3">
      <c r="A485" s="62">
        <v>466</v>
      </c>
      <c r="B485" s="82" t="s">
        <v>510</v>
      </c>
      <c r="C485" s="94"/>
      <c r="D485" s="95"/>
      <c r="E485" s="37" t="s">
        <v>14</v>
      </c>
      <c r="F485" s="68">
        <v>1</v>
      </c>
      <c r="G485" s="68">
        <f t="shared" si="40"/>
        <v>1</v>
      </c>
      <c r="H485" s="9">
        <f t="shared" si="41"/>
        <v>0</v>
      </c>
      <c r="I485" s="70"/>
      <c r="J485" s="70"/>
      <c r="K485" s="70"/>
      <c r="L485" s="70"/>
      <c r="M485" s="70"/>
      <c r="N485" s="70"/>
      <c r="O485" s="70"/>
      <c r="P485" s="70"/>
      <c r="Q485" s="70"/>
      <c r="R485" s="70"/>
      <c r="S485" s="54" t="b">
        <f t="shared" si="36"/>
        <v>0</v>
      </c>
      <c r="T485" s="66" t="str">
        <f t="shared" si="39"/>
        <v>21-27.</v>
      </c>
      <c r="U485" s="51">
        <f t="shared" si="37"/>
        <v>0</v>
      </c>
    </row>
    <row r="486" spans="1:21" x14ac:dyDescent="0.3">
      <c r="A486" s="62">
        <v>467</v>
      </c>
      <c r="B486" s="82" t="s">
        <v>512</v>
      </c>
      <c r="C486" s="94"/>
      <c r="D486" s="95"/>
      <c r="E486" s="37" t="s">
        <v>14</v>
      </c>
      <c r="F486" s="68">
        <v>1</v>
      </c>
      <c r="G486" s="68">
        <f t="shared" si="40"/>
        <v>1</v>
      </c>
      <c r="H486" s="9">
        <f t="shared" si="41"/>
        <v>0</v>
      </c>
      <c r="I486" s="70"/>
      <c r="J486" s="70"/>
      <c r="K486" s="70"/>
      <c r="L486" s="70"/>
      <c r="M486" s="70"/>
      <c r="N486" s="70"/>
      <c r="O486" s="70"/>
      <c r="P486" s="70"/>
      <c r="Q486" s="70"/>
      <c r="R486" s="70"/>
      <c r="S486" s="54" t="b">
        <f t="shared" si="36"/>
        <v>0</v>
      </c>
      <c r="T486" s="66" t="str">
        <f t="shared" si="39"/>
        <v>21-28.</v>
      </c>
      <c r="U486" s="51">
        <f t="shared" si="37"/>
        <v>0</v>
      </c>
    </row>
    <row r="487" spans="1:21" x14ac:dyDescent="0.3">
      <c r="A487" s="62">
        <v>468</v>
      </c>
      <c r="B487" s="82" t="s">
        <v>514</v>
      </c>
      <c r="C487" s="94"/>
      <c r="D487" s="95"/>
      <c r="E487" s="37" t="s">
        <v>14</v>
      </c>
      <c r="F487" s="68">
        <v>1</v>
      </c>
      <c r="G487" s="68">
        <f t="shared" si="40"/>
        <v>1</v>
      </c>
      <c r="H487" s="9">
        <f t="shared" si="41"/>
        <v>0</v>
      </c>
      <c r="I487" s="70"/>
      <c r="J487" s="70"/>
      <c r="K487" s="70"/>
      <c r="L487" s="70"/>
      <c r="M487" s="70"/>
      <c r="N487" s="70"/>
      <c r="O487" s="70"/>
      <c r="P487" s="70"/>
      <c r="Q487" s="70"/>
      <c r="R487" s="70"/>
      <c r="S487" s="54" t="b">
        <f t="shared" si="36"/>
        <v>0</v>
      </c>
      <c r="T487" s="66" t="str">
        <f t="shared" si="39"/>
        <v>21-29.</v>
      </c>
      <c r="U487" s="51">
        <f t="shared" si="37"/>
        <v>0</v>
      </c>
    </row>
    <row r="488" spans="1:21" x14ac:dyDescent="0.3">
      <c r="A488" s="62">
        <v>469</v>
      </c>
      <c r="B488" s="82" t="s">
        <v>517</v>
      </c>
      <c r="C488" s="94"/>
      <c r="D488" s="95"/>
      <c r="E488" s="37" t="s">
        <v>14</v>
      </c>
      <c r="F488" s="68">
        <v>1</v>
      </c>
      <c r="G488" s="68">
        <f t="shared" si="40"/>
        <v>1</v>
      </c>
      <c r="H488" s="9">
        <f t="shared" si="41"/>
        <v>0</v>
      </c>
      <c r="I488" s="70"/>
      <c r="J488" s="70"/>
      <c r="K488" s="70"/>
      <c r="L488" s="70"/>
      <c r="M488" s="70"/>
      <c r="N488" s="70"/>
      <c r="O488" s="70"/>
      <c r="P488" s="70"/>
      <c r="Q488" s="70"/>
      <c r="R488" s="70"/>
      <c r="S488" s="54" t="b">
        <f t="shared" si="36"/>
        <v>0</v>
      </c>
      <c r="T488" s="66" t="str">
        <f t="shared" si="39"/>
        <v>21-30.</v>
      </c>
      <c r="U488" s="51">
        <f t="shared" si="37"/>
        <v>0</v>
      </c>
    </row>
    <row r="489" spans="1:21" x14ac:dyDescent="0.3">
      <c r="A489" s="62">
        <v>470</v>
      </c>
      <c r="B489" s="83" t="s">
        <v>522</v>
      </c>
      <c r="C489" s="96" t="s">
        <v>1035</v>
      </c>
      <c r="D489" s="97"/>
      <c r="E489" s="84" t="s">
        <v>1034</v>
      </c>
      <c r="F489" s="85"/>
      <c r="G489" s="86"/>
      <c r="H489" s="87"/>
      <c r="I489" s="88"/>
      <c r="J489" s="88"/>
      <c r="K489" s="88"/>
      <c r="L489" s="88"/>
      <c r="M489" s="88"/>
      <c r="N489" s="88"/>
      <c r="O489" s="88"/>
      <c r="P489" s="88"/>
      <c r="Q489" s="88"/>
      <c r="R489" s="88"/>
      <c r="S489" s="54" t="b">
        <f t="shared" si="36"/>
        <v>0</v>
      </c>
      <c r="T489" s="66"/>
      <c r="U489" s="51" t="str">
        <f t="shared" si="37"/>
        <v>Contingent Funding</v>
      </c>
    </row>
    <row r="490" spans="1:21" x14ac:dyDescent="0.3">
      <c r="A490" s="89"/>
      <c r="B490" s="82" t="s">
        <v>1036</v>
      </c>
      <c r="C490" s="98" t="s">
        <v>1037</v>
      </c>
      <c r="D490" s="99"/>
      <c r="E490" s="37" t="s">
        <v>1038</v>
      </c>
      <c r="F490" s="68">
        <v>1</v>
      </c>
      <c r="G490" s="68">
        <v>1</v>
      </c>
      <c r="H490" s="9">
        <f t="shared" ref="H490" si="42">SUM(I490:R490)</f>
        <v>0</v>
      </c>
      <c r="I490" s="70"/>
      <c r="J490" s="70"/>
      <c r="K490" s="70"/>
      <c r="L490" s="70"/>
      <c r="M490" s="70"/>
      <c r="N490" s="70"/>
      <c r="O490" s="70"/>
      <c r="P490" s="70"/>
      <c r="Q490" s="70"/>
      <c r="R490" s="70"/>
      <c r="S490" s="54" t="b">
        <f t="shared" si="36"/>
        <v>0</v>
      </c>
      <c r="T490" s="66" t="str">
        <f t="shared" si="39"/>
        <v>22-1.</v>
      </c>
      <c r="U490" s="51" t="str">
        <f t="shared" si="37"/>
        <v>Contingent Funding - Allowance only to be used as offset for field change orders</v>
      </c>
    </row>
    <row r="491" spans="1:21" ht="51.75" customHeight="1" x14ac:dyDescent="0.3">
      <c r="B491" s="100" t="s">
        <v>1039</v>
      </c>
      <c r="C491" s="100"/>
      <c r="D491" s="100"/>
      <c r="E491" s="100"/>
      <c r="Q491" s="90"/>
      <c r="R491" s="91" t="s">
        <v>1040</v>
      </c>
      <c r="S491" s="49" t="b">
        <v>1</v>
      </c>
      <c r="U491" s="51">
        <f t="shared" si="37"/>
        <v>0</v>
      </c>
    </row>
  </sheetData>
  <mergeCells count="491">
    <mergeCell ref="C7:D7"/>
    <mergeCell ref="C8:D8"/>
    <mergeCell ref="C9:D9"/>
    <mergeCell ref="C10:D10"/>
    <mergeCell ref="C11:D11"/>
    <mergeCell ref="C12:D12"/>
    <mergeCell ref="B2:C2"/>
    <mergeCell ref="K2:Q2"/>
    <mergeCell ref="B3:C3"/>
    <mergeCell ref="K3:Q3"/>
    <mergeCell ref="B4:C4"/>
    <mergeCell ref="K4:Q4"/>
    <mergeCell ref="C19:D19"/>
    <mergeCell ref="C20:D20"/>
    <mergeCell ref="C21:D21"/>
    <mergeCell ref="C22:D22"/>
    <mergeCell ref="C23:D23"/>
    <mergeCell ref="C24:D24"/>
    <mergeCell ref="C13:D13"/>
    <mergeCell ref="C14:D14"/>
    <mergeCell ref="C15:D15"/>
    <mergeCell ref="C16:D16"/>
    <mergeCell ref="C17:D17"/>
    <mergeCell ref="C18:D18"/>
    <mergeCell ref="C31:D31"/>
    <mergeCell ref="C32:D32"/>
    <mergeCell ref="C33:D33"/>
    <mergeCell ref="C34:D34"/>
    <mergeCell ref="C35:D35"/>
    <mergeCell ref="C36:D36"/>
    <mergeCell ref="C25:D25"/>
    <mergeCell ref="C26:D26"/>
    <mergeCell ref="C27:D27"/>
    <mergeCell ref="C28:D28"/>
    <mergeCell ref="C29:D29"/>
    <mergeCell ref="C30:D30"/>
    <mergeCell ref="C43:D43"/>
    <mergeCell ref="C44:D44"/>
    <mergeCell ref="C45:D45"/>
    <mergeCell ref="C46:D46"/>
    <mergeCell ref="C47:D47"/>
    <mergeCell ref="C48:D48"/>
    <mergeCell ref="C37:D37"/>
    <mergeCell ref="C38:D38"/>
    <mergeCell ref="C39:D39"/>
    <mergeCell ref="C40:D40"/>
    <mergeCell ref="C41:D41"/>
    <mergeCell ref="C42:D42"/>
    <mergeCell ref="C55:D55"/>
    <mergeCell ref="C56:D56"/>
    <mergeCell ref="C57:D57"/>
    <mergeCell ref="C58:D58"/>
    <mergeCell ref="C59:D59"/>
    <mergeCell ref="C60:D60"/>
    <mergeCell ref="C49:D49"/>
    <mergeCell ref="C50:D50"/>
    <mergeCell ref="C51:D51"/>
    <mergeCell ref="C52:D52"/>
    <mergeCell ref="C53:D53"/>
    <mergeCell ref="C54:D54"/>
    <mergeCell ref="C67:D67"/>
    <mergeCell ref="C68:D68"/>
    <mergeCell ref="C69:D69"/>
    <mergeCell ref="C70:D70"/>
    <mergeCell ref="C71:D71"/>
    <mergeCell ref="C72:D72"/>
    <mergeCell ref="C61:D61"/>
    <mergeCell ref="C62:D62"/>
    <mergeCell ref="C63:D63"/>
    <mergeCell ref="C64:D64"/>
    <mergeCell ref="C65:D65"/>
    <mergeCell ref="C66:D66"/>
    <mergeCell ref="C79:D79"/>
    <mergeCell ref="C80:D80"/>
    <mergeCell ref="C81:D81"/>
    <mergeCell ref="C82:D82"/>
    <mergeCell ref="C83:D83"/>
    <mergeCell ref="C84:D84"/>
    <mergeCell ref="C73:D73"/>
    <mergeCell ref="C74:D74"/>
    <mergeCell ref="C75:D75"/>
    <mergeCell ref="C76:D76"/>
    <mergeCell ref="C77:D77"/>
    <mergeCell ref="C78:D78"/>
    <mergeCell ref="C91:D91"/>
    <mergeCell ref="C92:D92"/>
    <mergeCell ref="C93:D93"/>
    <mergeCell ref="C94:D94"/>
    <mergeCell ref="C95:D95"/>
    <mergeCell ref="C96:D96"/>
    <mergeCell ref="C85:D85"/>
    <mergeCell ref="C86:D86"/>
    <mergeCell ref="C87:D87"/>
    <mergeCell ref="C88:D88"/>
    <mergeCell ref="C89:D89"/>
    <mergeCell ref="C90:D90"/>
    <mergeCell ref="C103:D103"/>
    <mergeCell ref="C104:D104"/>
    <mergeCell ref="C105:D105"/>
    <mergeCell ref="C106:D106"/>
    <mergeCell ref="C107:D107"/>
    <mergeCell ref="C108:D108"/>
    <mergeCell ref="C97:D97"/>
    <mergeCell ref="C98:D98"/>
    <mergeCell ref="C99:D99"/>
    <mergeCell ref="C100:D100"/>
    <mergeCell ref="C101:D101"/>
    <mergeCell ref="C102:D102"/>
    <mergeCell ref="C115:D115"/>
    <mergeCell ref="C116:D116"/>
    <mergeCell ref="C117:D117"/>
    <mergeCell ref="C118:D118"/>
    <mergeCell ref="C119:D119"/>
    <mergeCell ref="C120:D120"/>
    <mergeCell ref="C109:D109"/>
    <mergeCell ref="C110:D110"/>
    <mergeCell ref="C111:D111"/>
    <mergeCell ref="C112:D112"/>
    <mergeCell ref="C113:D113"/>
    <mergeCell ref="C114:D114"/>
    <mergeCell ref="C127:D127"/>
    <mergeCell ref="C128:D128"/>
    <mergeCell ref="C129:D129"/>
    <mergeCell ref="C130:D130"/>
    <mergeCell ref="C131:D131"/>
    <mergeCell ref="C132:D132"/>
    <mergeCell ref="C121:D121"/>
    <mergeCell ref="C122:D122"/>
    <mergeCell ref="C123:D123"/>
    <mergeCell ref="C124:D124"/>
    <mergeCell ref="C125:D125"/>
    <mergeCell ref="C126:D126"/>
    <mergeCell ref="C139:D139"/>
    <mergeCell ref="C140:D140"/>
    <mergeCell ref="C141:D141"/>
    <mergeCell ref="C142:D142"/>
    <mergeCell ref="C143:D143"/>
    <mergeCell ref="C144:D144"/>
    <mergeCell ref="C133:D133"/>
    <mergeCell ref="C134:D134"/>
    <mergeCell ref="C135:D135"/>
    <mergeCell ref="C136:D136"/>
    <mergeCell ref="C137:D137"/>
    <mergeCell ref="C138:D138"/>
    <mergeCell ref="C151:D151"/>
    <mergeCell ref="C152:D152"/>
    <mergeCell ref="C153:D153"/>
    <mergeCell ref="C154:D154"/>
    <mergeCell ref="C155:D155"/>
    <mergeCell ref="C156:D156"/>
    <mergeCell ref="C145:D145"/>
    <mergeCell ref="C146:D146"/>
    <mergeCell ref="C147:D147"/>
    <mergeCell ref="C148:D148"/>
    <mergeCell ref="C149:D149"/>
    <mergeCell ref="C150:D150"/>
    <mergeCell ref="C163:D163"/>
    <mergeCell ref="C164:D164"/>
    <mergeCell ref="C165:D165"/>
    <mergeCell ref="C166:D166"/>
    <mergeCell ref="C167:D167"/>
    <mergeCell ref="C168:D168"/>
    <mergeCell ref="C157:D157"/>
    <mergeCell ref="C158:D158"/>
    <mergeCell ref="C159:D159"/>
    <mergeCell ref="C160:D160"/>
    <mergeCell ref="C161:D161"/>
    <mergeCell ref="C162:D162"/>
    <mergeCell ref="C175:D175"/>
    <mergeCell ref="C176:D176"/>
    <mergeCell ref="C177:D177"/>
    <mergeCell ref="C178:D178"/>
    <mergeCell ref="C179:D179"/>
    <mergeCell ref="C180:D180"/>
    <mergeCell ref="C169:D169"/>
    <mergeCell ref="C170:D170"/>
    <mergeCell ref="C171:D171"/>
    <mergeCell ref="C172:D172"/>
    <mergeCell ref="C173:D173"/>
    <mergeCell ref="C174:D174"/>
    <mergeCell ref="C187:D187"/>
    <mergeCell ref="C188:D188"/>
    <mergeCell ref="C189:D189"/>
    <mergeCell ref="C190:D190"/>
    <mergeCell ref="C191:D191"/>
    <mergeCell ref="C192:D192"/>
    <mergeCell ref="C181:D181"/>
    <mergeCell ref="C182:D182"/>
    <mergeCell ref="C183:D183"/>
    <mergeCell ref="C184:D184"/>
    <mergeCell ref="C185:D185"/>
    <mergeCell ref="C186:D186"/>
    <mergeCell ref="C199:D199"/>
    <mergeCell ref="C200:D200"/>
    <mergeCell ref="C201:D201"/>
    <mergeCell ref="C202:D202"/>
    <mergeCell ref="C203:D203"/>
    <mergeCell ref="C204:D204"/>
    <mergeCell ref="C193:D193"/>
    <mergeCell ref="C194:D194"/>
    <mergeCell ref="C195:D195"/>
    <mergeCell ref="C196:D196"/>
    <mergeCell ref="C197:D197"/>
    <mergeCell ref="C198:D198"/>
    <mergeCell ref="C211:D211"/>
    <mergeCell ref="C212:D212"/>
    <mergeCell ref="C213:D213"/>
    <mergeCell ref="C214:D214"/>
    <mergeCell ref="C215:D215"/>
    <mergeCell ref="C216:D216"/>
    <mergeCell ref="C205:D205"/>
    <mergeCell ref="C206:D206"/>
    <mergeCell ref="C207:D207"/>
    <mergeCell ref="C208:D208"/>
    <mergeCell ref="C209:D209"/>
    <mergeCell ref="C210:D210"/>
    <mergeCell ref="C223:D223"/>
    <mergeCell ref="C224:D224"/>
    <mergeCell ref="C225:D225"/>
    <mergeCell ref="C226:D226"/>
    <mergeCell ref="C227:D227"/>
    <mergeCell ref="C228:D228"/>
    <mergeCell ref="C217:D217"/>
    <mergeCell ref="C218:D218"/>
    <mergeCell ref="C219:D219"/>
    <mergeCell ref="C220:D220"/>
    <mergeCell ref="C221:D221"/>
    <mergeCell ref="C222:D222"/>
    <mergeCell ref="C235:D235"/>
    <mergeCell ref="C236:D236"/>
    <mergeCell ref="C237:D237"/>
    <mergeCell ref="C238:D238"/>
    <mergeCell ref="C239:D239"/>
    <mergeCell ref="C240:D240"/>
    <mergeCell ref="C229:D229"/>
    <mergeCell ref="C230:D230"/>
    <mergeCell ref="C231:D231"/>
    <mergeCell ref="C232:D232"/>
    <mergeCell ref="C233:D233"/>
    <mergeCell ref="C234:D234"/>
    <mergeCell ref="C247:D247"/>
    <mergeCell ref="C248:D248"/>
    <mergeCell ref="C249:D249"/>
    <mergeCell ref="C250:D250"/>
    <mergeCell ref="C251:D251"/>
    <mergeCell ref="C252:D252"/>
    <mergeCell ref="C241:D241"/>
    <mergeCell ref="C242:D242"/>
    <mergeCell ref="C243:D243"/>
    <mergeCell ref="C244:D244"/>
    <mergeCell ref="C245:D245"/>
    <mergeCell ref="C246:D246"/>
    <mergeCell ref="C259:D259"/>
    <mergeCell ref="C260:D260"/>
    <mergeCell ref="C261:D261"/>
    <mergeCell ref="C262:D262"/>
    <mergeCell ref="C263:D263"/>
    <mergeCell ref="C264:D264"/>
    <mergeCell ref="C253:D253"/>
    <mergeCell ref="C254:D254"/>
    <mergeCell ref="C255:D255"/>
    <mergeCell ref="C256:D256"/>
    <mergeCell ref="C257:D257"/>
    <mergeCell ref="C258:D258"/>
    <mergeCell ref="C271:D271"/>
    <mergeCell ref="C272:D272"/>
    <mergeCell ref="C273:D273"/>
    <mergeCell ref="C274:D274"/>
    <mergeCell ref="C275:D275"/>
    <mergeCell ref="C276:D276"/>
    <mergeCell ref="C265:D265"/>
    <mergeCell ref="C266:D266"/>
    <mergeCell ref="C267:D267"/>
    <mergeCell ref="C268:D268"/>
    <mergeCell ref="C269:D269"/>
    <mergeCell ref="C270:D270"/>
    <mergeCell ref="C283:D283"/>
    <mergeCell ref="C284:D284"/>
    <mergeCell ref="C285:D285"/>
    <mergeCell ref="C286:D286"/>
    <mergeCell ref="C287:D287"/>
    <mergeCell ref="C288:D288"/>
    <mergeCell ref="C277:D277"/>
    <mergeCell ref="C278:D278"/>
    <mergeCell ref="C279:D279"/>
    <mergeCell ref="C280:D280"/>
    <mergeCell ref="C281:D281"/>
    <mergeCell ref="C282:D282"/>
    <mergeCell ref="C295:D295"/>
    <mergeCell ref="C296:D296"/>
    <mergeCell ref="C297:D297"/>
    <mergeCell ref="C298:D298"/>
    <mergeCell ref="C299:D299"/>
    <mergeCell ref="C300:D300"/>
    <mergeCell ref="C289:D289"/>
    <mergeCell ref="C290:D290"/>
    <mergeCell ref="C291:D291"/>
    <mergeCell ref="C292:D292"/>
    <mergeCell ref="C293:D293"/>
    <mergeCell ref="C294:D294"/>
    <mergeCell ref="C307:D307"/>
    <mergeCell ref="C308:D308"/>
    <mergeCell ref="C309:D309"/>
    <mergeCell ref="C310:D310"/>
    <mergeCell ref="C311:D311"/>
    <mergeCell ref="C312:D312"/>
    <mergeCell ref="C301:D301"/>
    <mergeCell ref="C302:D302"/>
    <mergeCell ref="C303:D303"/>
    <mergeCell ref="C304:D304"/>
    <mergeCell ref="C305:D305"/>
    <mergeCell ref="C306:D306"/>
    <mergeCell ref="C319:D319"/>
    <mergeCell ref="C320:D320"/>
    <mergeCell ref="C321:D321"/>
    <mergeCell ref="C322:D322"/>
    <mergeCell ref="C323:D323"/>
    <mergeCell ref="C324:D324"/>
    <mergeCell ref="C313:D313"/>
    <mergeCell ref="C314:D314"/>
    <mergeCell ref="C315:D315"/>
    <mergeCell ref="C316:D316"/>
    <mergeCell ref="C317:D317"/>
    <mergeCell ref="C318:D318"/>
    <mergeCell ref="C331:D331"/>
    <mergeCell ref="C332:D332"/>
    <mergeCell ref="C333:D333"/>
    <mergeCell ref="C334:D334"/>
    <mergeCell ref="C335:D335"/>
    <mergeCell ref="C336:D336"/>
    <mergeCell ref="C325:D325"/>
    <mergeCell ref="C326:D326"/>
    <mergeCell ref="C327:D327"/>
    <mergeCell ref="C328:D328"/>
    <mergeCell ref="C329:D329"/>
    <mergeCell ref="C330:D330"/>
    <mergeCell ref="C343:D343"/>
    <mergeCell ref="C344:D344"/>
    <mergeCell ref="C345:D345"/>
    <mergeCell ref="C346:D346"/>
    <mergeCell ref="C347:D347"/>
    <mergeCell ref="C348:D348"/>
    <mergeCell ref="C337:D337"/>
    <mergeCell ref="C338:D338"/>
    <mergeCell ref="C339:D339"/>
    <mergeCell ref="C340:D340"/>
    <mergeCell ref="C341:D341"/>
    <mergeCell ref="C342:D342"/>
    <mergeCell ref="C355:D355"/>
    <mergeCell ref="C356:D356"/>
    <mergeCell ref="C357:D357"/>
    <mergeCell ref="C358:D358"/>
    <mergeCell ref="C359:D359"/>
    <mergeCell ref="C360:D360"/>
    <mergeCell ref="C349:D349"/>
    <mergeCell ref="C350:D350"/>
    <mergeCell ref="C351:D351"/>
    <mergeCell ref="C352:D352"/>
    <mergeCell ref="C353:D353"/>
    <mergeCell ref="C354:D354"/>
    <mergeCell ref="C367:D367"/>
    <mergeCell ref="C368:D368"/>
    <mergeCell ref="C369:D369"/>
    <mergeCell ref="C370:D370"/>
    <mergeCell ref="C371:D371"/>
    <mergeCell ref="C372:D372"/>
    <mergeCell ref="C361:D361"/>
    <mergeCell ref="C362:D362"/>
    <mergeCell ref="C363:D363"/>
    <mergeCell ref="C364:D364"/>
    <mergeCell ref="C365:D365"/>
    <mergeCell ref="C366:D366"/>
    <mergeCell ref="C379:D379"/>
    <mergeCell ref="C380:D380"/>
    <mergeCell ref="C381:D381"/>
    <mergeCell ref="C382:D382"/>
    <mergeCell ref="C383:D383"/>
    <mergeCell ref="C384:D384"/>
    <mergeCell ref="C373:D373"/>
    <mergeCell ref="C374:D374"/>
    <mergeCell ref="C375:D375"/>
    <mergeCell ref="C376:D376"/>
    <mergeCell ref="C377:D377"/>
    <mergeCell ref="C378:D378"/>
    <mergeCell ref="C391:D391"/>
    <mergeCell ref="C392:D392"/>
    <mergeCell ref="C393:D393"/>
    <mergeCell ref="C394:D394"/>
    <mergeCell ref="C395:D395"/>
    <mergeCell ref="C396:D396"/>
    <mergeCell ref="C385:D385"/>
    <mergeCell ref="C386:D386"/>
    <mergeCell ref="C387:D387"/>
    <mergeCell ref="C388:D388"/>
    <mergeCell ref="C389:D389"/>
    <mergeCell ref="C390:D390"/>
    <mergeCell ref="C403:D403"/>
    <mergeCell ref="C404:D404"/>
    <mergeCell ref="C405:D405"/>
    <mergeCell ref="C406:D406"/>
    <mergeCell ref="C407:D407"/>
    <mergeCell ref="C408:D408"/>
    <mergeCell ref="C397:D397"/>
    <mergeCell ref="C398:D398"/>
    <mergeCell ref="C399:D399"/>
    <mergeCell ref="C400:D400"/>
    <mergeCell ref="C401:D401"/>
    <mergeCell ref="C402:D402"/>
    <mergeCell ref="C415:D415"/>
    <mergeCell ref="C416:D416"/>
    <mergeCell ref="C417:D417"/>
    <mergeCell ref="C418:D418"/>
    <mergeCell ref="C419:D419"/>
    <mergeCell ref="C420:D420"/>
    <mergeCell ref="C409:D409"/>
    <mergeCell ref="C410:D410"/>
    <mergeCell ref="C411:D411"/>
    <mergeCell ref="C412:D412"/>
    <mergeCell ref="C413:D413"/>
    <mergeCell ref="C414:D414"/>
    <mergeCell ref="C427:D427"/>
    <mergeCell ref="C428:D428"/>
    <mergeCell ref="C429:D429"/>
    <mergeCell ref="C430:D430"/>
    <mergeCell ref="C431:D431"/>
    <mergeCell ref="C432:D432"/>
    <mergeCell ref="C421:D421"/>
    <mergeCell ref="C422:D422"/>
    <mergeCell ref="C423:D423"/>
    <mergeCell ref="C424:D424"/>
    <mergeCell ref="C425:D425"/>
    <mergeCell ref="C426:D426"/>
    <mergeCell ref="C439:D439"/>
    <mergeCell ref="C440:D440"/>
    <mergeCell ref="C441:D441"/>
    <mergeCell ref="C442:D442"/>
    <mergeCell ref="C443:D443"/>
    <mergeCell ref="C444:D444"/>
    <mergeCell ref="C433:D433"/>
    <mergeCell ref="C434:D434"/>
    <mergeCell ref="C435:D435"/>
    <mergeCell ref="C436:D436"/>
    <mergeCell ref="C437:D437"/>
    <mergeCell ref="C438:D438"/>
    <mergeCell ref="C451:D451"/>
    <mergeCell ref="C452:D452"/>
    <mergeCell ref="C453:D453"/>
    <mergeCell ref="C454:D454"/>
    <mergeCell ref="C455:D455"/>
    <mergeCell ref="C456:D456"/>
    <mergeCell ref="C445:D445"/>
    <mergeCell ref="C446:D446"/>
    <mergeCell ref="C447:D447"/>
    <mergeCell ref="C448:D448"/>
    <mergeCell ref="C449:D449"/>
    <mergeCell ref="C450:D450"/>
    <mergeCell ref="C463:D463"/>
    <mergeCell ref="C464:D464"/>
    <mergeCell ref="C465:D465"/>
    <mergeCell ref="C466:D466"/>
    <mergeCell ref="C467:D467"/>
    <mergeCell ref="C468:D468"/>
    <mergeCell ref="C457:D457"/>
    <mergeCell ref="C458:D458"/>
    <mergeCell ref="C459:D459"/>
    <mergeCell ref="C460:D460"/>
    <mergeCell ref="C461:D461"/>
    <mergeCell ref="C462:D462"/>
    <mergeCell ref="C475:D475"/>
    <mergeCell ref="C476:D476"/>
    <mergeCell ref="C477:D477"/>
    <mergeCell ref="C478:D478"/>
    <mergeCell ref="C479:D479"/>
    <mergeCell ref="C480:D480"/>
    <mergeCell ref="C469:D469"/>
    <mergeCell ref="C470:D470"/>
    <mergeCell ref="C471:D471"/>
    <mergeCell ref="C472:D472"/>
    <mergeCell ref="C473:D473"/>
    <mergeCell ref="C474:D474"/>
    <mergeCell ref="C487:D487"/>
    <mergeCell ref="C488:D488"/>
    <mergeCell ref="C489:D489"/>
    <mergeCell ref="C490:D490"/>
    <mergeCell ref="B491:E491"/>
    <mergeCell ref="C481:D481"/>
    <mergeCell ref="C482:D482"/>
    <mergeCell ref="C483:D483"/>
    <mergeCell ref="C484:D484"/>
    <mergeCell ref="C485:D485"/>
    <mergeCell ref="C486:D486"/>
  </mergeCells>
  <conditionalFormatting sqref="E459:R488">
    <cfRule type="expression" dxfId="1" priority="1">
      <formula>$E459="Reimbursable*"</formula>
    </cfRule>
  </conditionalFormatting>
  <conditionalFormatting sqref="G9:G457">
    <cfRule type="cellIs" dxfId="0" priority="2" operator="greaterThan">
      <formula>F9</formula>
    </cfRule>
  </conditionalFormatting>
  <dataValidations count="6">
    <dataValidation type="decimal" operator="equal" allowBlank="1" showInputMessage="1" showErrorMessage="1" errorTitle="Statute states $80.00" error="Please enter $80.00" sqref="G36:G60" xr:uid="{42BA8B6F-1325-4E39-BFA3-9B71CC2AF7D4}">
      <formula1>F36</formula1>
    </dataValidation>
    <dataValidation type="decimal" operator="lessThanOrEqual" allowBlank="1" showInputMessage="1" showErrorMessage="1" error="Please enter a lower rate" sqref="G91" xr:uid="{71B6139B-9277-49C8-822E-3C7BF74F3DAC}">
      <formula1>F91</formula1>
    </dataValidation>
    <dataValidation type="decimal" operator="equal" allowBlank="1" showInputMessage="1" showErrorMessage="1" errorTitle="Reimbursable Amount Incorrect" error="Must be $1.00" sqref="G459:G488" xr:uid="{C08F01B1-37C7-4582-B7D7-C6763B7C0D14}">
      <formula1>F459</formula1>
    </dataValidation>
    <dataValidation type="decimal" operator="lessThanOrEqual" allowBlank="1" showInputMessage="1" showErrorMessage="1" errorTitle="Contract Price Exceeded" error="Please enter a lower rate" sqref="G406:G416 G418:G457 G9:G17 G85:G91 G93:G106 G108:G182 G25:G34 G62:G83 G184:G212 G214:G217 G19:G23 G239:G245 G247:G251 G219:G237 G275:G305 G307:G311 G313:G376 G378:G404 G254:G272" xr:uid="{4267E664-0C47-4CCF-86E0-46891663A7BF}">
      <formula1>F9</formula1>
    </dataValidation>
    <dataValidation type="decimal" operator="lessThanOrEqual" allowBlank="1" showInputMessage="1" showErrorMessage="1" sqref="G490" xr:uid="{1F4FE1BF-80D4-4DC8-B298-999ABE4AFF24}">
      <formula1>F490</formula1>
    </dataValidation>
    <dataValidation type="decimal" operator="greaterThanOrEqual" allowBlank="1" showInputMessage="1" showErrorMessage="1" sqref="G8 G18 G24 G35 G61 G84 G489 G92 G107 G183 G213 G218 G238 G246 G252:G253 G306 G312 G377 G405 G417 G458 G273:G274 I16:R16" xr:uid="{4F722AE2-F42D-4DBD-8BE9-2F9753BDEC24}">
      <formula1>0</formula1>
    </dataValidation>
  </dataValidations>
  <pageMargins left="0.7" right="0.7" top="0.75" bottom="0.75" header="0.3" footer="0.3"/>
  <pageSetup orientation="portrait" horizontalDpi="200" verticalDpi="200" r:id="rId1"/>
  <drawing r:id="rId2"/>
  <legacyDrawing r:id="rId3"/>
  <mc:AlternateContent xmlns:mc="http://schemas.openxmlformats.org/markup-compatibility/2006">
    <mc:Choice Requires="x14">
      <controls>
        <mc:AlternateContent xmlns:mc="http://schemas.openxmlformats.org/markup-compatibility/2006">
          <mc:Choice Requires="x14">
            <control shapeId="59393" r:id="rId4" name="Check Box 1">
              <controlPr defaultSize="0" autoFill="0" autoLine="0" autoPict="0" altText="Task 1">
                <anchor moveWithCells="1">
                  <from>
                    <xdr:col>8</xdr:col>
                    <xdr:colOff>209550</xdr:colOff>
                    <xdr:row>6</xdr:row>
                    <xdr:rowOff>0</xdr:rowOff>
                  </from>
                  <to>
                    <xdr:col>8</xdr:col>
                    <xdr:colOff>514350</xdr:colOff>
                    <xdr:row>7</xdr:row>
                    <xdr:rowOff>85725</xdr:rowOff>
                  </to>
                </anchor>
              </controlPr>
            </control>
          </mc:Choice>
        </mc:AlternateContent>
        <mc:AlternateContent xmlns:mc="http://schemas.openxmlformats.org/markup-compatibility/2006">
          <mc:Choice Requires="x14">
            <control shapeId="59394" r:id="rId5" name="Check Box 2">
              <controlPr defaultSize="0" autoFill="0" autoLine="0" autoPict="0" altText="Task 2">
                <anchor moveWithCells="1">
                  <from>
                    <xdr:col>9</xdr:col>
                    <xdr:colOff>209550</xdr:colOff>
                    <xdr:row>6</xdr:row>
                    <xdr:rowOff>0</xdr:rowOff>
                  </from>
                  <to>
                    <xdr:col>9</xdr:col>
                    <xdr:colOff>514350</xdr:colOff>
                    <xdr:row>7</xdr:row>
                    <xdr:rowOff>85725</xdr:rowOff>
                  </to>
                </anchor>
              </controlPr>
            </control>
          </mc:Choice>
        </mc:AlternateContent>
        <mc:AlternateContent xmlns:mc="http://schemas.openxmlformats.org/markup-compatibility/2006">
          <mc:Choice Requires="x14">
            <control shapeId="59395" r:id="rId6" name="Check Box 3">
              <controlPr defaultSize="0" autoFill="0" autoLine="0" autoPict="0" altText="Task 3">
                <anchor moveWithCells="1">
                  <from>
                    <xdr:col>10</xdr:col>
                    <xdr:colOff>209550</xdr:colOff>
                    <xdr:row>6</xdr:row>
                    <xdr:rowOff>0</xdr:rowOff>
                  </from>
                  <to>
                    <xdr:col>10</xdr:col>
                    <xdr:colOff>514350</xdr:colOff>
                    <xdr:row>7</xdr:row>
                    <xdr:rowOff>85725</xdr:rowOff>
                  </to>
                </anchor>
              </controlPr>
            </control>
          </mc:Choice>
        </mc:AlternateContent>
        <mc:AlternateContent xmlns:mc="http://schemas.openxmlformats.org/markup-compatibility/2006">
          <mc:Choice Requires="x14">
            <control shapeId="59396" r:id="rId7" name="Check Box 4">
              <controlPr defaultSize="0" autoFill="0" autoLine="0" autoPict="0" altText="Task 4">
                <anchor moveWithCells="1">
                  <from>
                    <xdr:col>11</xdr:col>
                    <xdr:colOff>209550</xdr:colOff>
                    <xdr:row>6</xdr:row>
                    <xdr:rowOff>0</xdr:rowOff>
                  </from>
                  <to>
                    <xdr:col>11</xdr:col>
                    <xdr:colOff>514350</xdr:colOff>
                    <xdr:row>7</xdr:row>
                    <xdr:rowOff>85725</xdr:rowOff>
                  </to>
                </anchor>
              </controlPr>
            </control>
          </mc:Choice>
        </mc:AlternateContent>
        <mc:AlternateContent xmlns:mc="http://schemas.openxmlformats.org/markup-compatibility/2006">
          <mc:Choice Requires="x14">
            <control shapeId="59397" r:id="rId8" name="Check Box 5">
              <controlPr defaultSize="0" autoFill="0" autoLine="0" autoPict="0" altText="Task 5">
                <anchor moveWithCells="1">
                  <from>
                    <xdr:col>12</xdr:col>
                    <xdr:colOff>209550</xdr:colOff>
                    <xdr:row>6</xdr:row>
                    <xdr:rowOff>0</xdr:rowOff>
                  </from>
                  <to>
                    <xdr:col>12</xdr:col>
                    <xdr:colOff>514350</xdr:colOff>
                    <xdr:row>7</xdr:row>
                    <xdr:rowOff>85725</xdr:rowOff>
                  </to>
                </anchor>
              </controlPr>
            </control>
          </mc:Choice>
        </mc:AlternateContent>
        <mc:AlternateContent xmlns:mc="http://schemas.openxmlformats.org/markup-compatibility/2006">
          <mc:Choice Requires="x14">
            <control shapeId="59398" r:id="rId9" name="Check Box 6">
              <controlPr defaultSize="0" autoFill="0" autoLine="0" autoPict="0" altText="Task 6">
                <anchor moveWithCells="1">
                  <from>
                    <xdr:col>13</xdr:col>
                    <xdr:colOff>209550</xdr:colOff>
                    <xdr:row>6</xdr:row>
                    <xdr:rowOff>0</xdr:rowOff>
                  </from>
                  <to>
                    <xdr:col>13</xdr:col>
                    <xdr:colOff>514350</xdr:colOff>
                    <xdr:row>7</xdr:row>
                    <xdr:rowOff>85725</xdr:rowOff>
                  </to>
                </anchor>
              </controlPr>
            </control>
          </mc:Choice>
        </mc:AlternateContent>
        <mc:AlternateContent xmlns:mc="http://schemas.openxmlformats.org/markup-compatibility/2006">
          <mc:Choice Requires="x14">
            <control shapeId="59399" r:id="rId10" name="Check Box 7">
              <controlPr defaultSize="0" autoFill="0" autoLine="0" autoPict="0" altText="Task 7">
                <anchor moveWithCells="1">
                  <from>
                    <xdr:col>14</xdr:col>
                    <xdr:colOff>209550</xdr:colOff>
                    <xdr:row>6</xdr:row>
                    <xdr:rowOff>0</xdr:rowOff>
                  </from>
                  <to>
                    <xdr:col>14</xdr:col>
                    <xdr:colOff>514350</xdr:colOff>
                    <xdr:row>7</xdr:row>
                    <xdr:rowOff>85725</xdr:rowOff>
                  </to>
                </anchor>
              </controlPr>
            </control>
          </mc:Choice>
        </mc:AlternateContent>
        <mc:AlternateContent xmlns:mc="http://schemas.openxmlformats.org/markup-compatibility/2006">
          <mc:Choice Requires="x14">
            <control shapeId="59400" r:id="rId11" name="Check Box 8">
              <controlPr defaultSize="0" autoFill="0" autoLine="0" autoPict="0" altText="Task 8">
                <anchor moveWithCells="1">
                  <from>
                    <xdr:col>15</xdr:col>
                    <xdr:colOff>209550</xdr:colOff>
                    <xdr:row>6</xdr:row>
                    <xdr:rowOff>0</xdr:rowOff>
                  </from>
                  <to>
                    <xdr:col>15</xdr:col>
                    <xdr:colOff>514350</xdr:colOff>
                    <xdr:row>7</xdr:row>
                    <xdr:rowOff>85725</xdr:rowOff>
                  </to>
                </anchor>
              </controlPr>
            </control>
          </mc:Choice>
        </mc:AlternateContent>
        <mc:AlternateContent xmlns:mc="http://schemas.openxmlformats.org/markup-compatibility/2006">
          <mc:Choice Requires="x14">
            <control shapeId="59401" r:id="rId12" name="Check Box 9">
              <controlPr defaultSize="0" autoFill="0" autoLine="0" autoPict="0" altText="Task 9">
                <anchor moveWithCells="1">
                  <from>
                    <xdr:col>16</xdr:col>
                    <xdr:colOff>209550</xdr:colOff>
                    <xdr:row>6</xdr:row>
                    <xdr:rowOff>0</xdr:rowOff>
                  </from>
                  <to>
                    <xdr:col>16</xdr:col>
                    <xdr:colOff>514350</xdr:colOff>
                    <xdr:row>7</xdr:row>
                    <xdr:rowOff>85725</xdr:rowOff>
                  </to>
                </anchor>
              </controlPr>
            </control>
          </mc:Choice>
        </mc:AlternateContent>
        <mc:AlternateContent xmlns:mc="http://schemas.openxmlformats.org/markup-compatibility/2006">
          <mc:Choice Requires="x14">
            <control shapeId="59402" r:id="rId13" name="Check Box 10">
              <controlPr defaultSize="0" autoFill="0" autoLine="0" autoPict="0" altText="Task 10">
                <anchor moveWithCells="1">
                  <from>
                    <xdr:col>17</xdr:col>
                    <xdr:colOff>209550</xdr:colOff>
                    <xdr:row>6</xdr:row>
                    <xdr:rowOff>0</xdr:rowOff>
                  </from>
                  <to>
                    <xdr:col>17</xdr:col>
                    <xdr:colOff>514350</xdr:colOff>
                    <xdr:row>7</xdr:row>
                    <xdr:rowOff>85725</xdr:rowOff>
                  </to>
                </anchor>
              </controlPr>
            </control>
          </mc:Choice>
        </mc:AlternateContent>
        <mc:AlternateContent xmlns:mc="http://schemas.openxmlformats.org/markup-compatibility/2006">
          <mc:Choice Requires="x14">
            <control shapeId="59414" r:id="rId14" name="Check Box 22">
              <controlPr defaultSize="0" autoFill="0" autoLine="0" autoPict="0" altText="Task 1">
                <anchor moveWithCells="1">
                  <from>
                    <xdr:col>8</xdr:col>
                    <xdr:colOff>209550</xdr:colOff>
                    <xdr:row>6</xdr:row>
                    <xdr:rowOff>0</xdr:rowOff>
                  </from>
                  <to>
                    <xdr:col>8</xdr:col>
                    <xdr:colOff>514350</xdr:colOff>
                    <xdr:row>7</xdr:row>
                    <xdr:rowOff>85725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5"/>
  <dimension ref="B1:K28"/>
  <sheetViews>
    <sheetView showGridLines="0" zoomScaleNormal="100" zoomScaleSheetLayoutView="100" workbookViewId="0">
      <selection activeCell="D12" sqref="D12"/>
    </sheetView>
  </sheetViews>
  <sheetFormatPr defaultColWidth="9.140625" defaultRowHeight="14.25" x14ac:dyDescent="0.2"/>
  <cols>
    <col min="1" max="1" width="0.85546875" style="1" customWidth="1"/>
    <col min="2" max="2" width="32" style="1" customWidth="1"/>
    <col min="3" max="3" width="9.140625" style="1" customWidth="1"/>
    <col min="4" max="4" width="9.140625" style="1"/>
    <col min="5" max="5" width="8.42578125" style="1" customWidth="1"/>
    <col min="6" max="6" width="6.42578125" style="1" customWidth="1"/>
    <col min="7" max="7" width="5.7109375" style="1" customWidth="1"/>
    <col min="8" max="8" width="35.85546875" style="1" customWidth="1"/>
    <col min="9" max="9" width="9.140625" style="1"/>
    <col min="10" max="10" width="36.7109375" style="1" customWidth="1"/>
    <col min="11" max="16384" width="9.140625" style="1"/>
  </cols>
  <sheetData>
    <row r="1" spans="2:11" ht="5.25" customHeight="1" thickBot="1" x14ac:dyDescent="0.25"/>
    <row r="2" spans="2:11" ht="18.75" thickBot="1" x14ac:dyDescent="0.3">
      <c r="B2" s="120" t="s">
        <v>525</v>
      </c>
      <c r="C2" s="121"/>
      <c r="D2" s="121"/>
      <c r="E2" s="121"/>
      <c r="F2" s="121"/>
      <c r="G2" s="121"/>
      <c r="H2" s="121"/>
      <c r="I2" s="121"/>
      <c r="J2" s="121"/>
      <c r="K2" s="122"/>
    </row>
    <row r="3" spans="2:11" ht="15" x14ac:dyDescent="0.25">
      <c r="B3" s="123" t="s">
        <v>563</v>
      </c>
      <c r="C3" s="123"/>
      <c r="D3" s="123"/>
      <c r="E3" s="123"/>
      <c r="F3" s="123"/>
      <c r="G3" s="123"/>
      <c r="H3" s="123"/>
      <c r="I3" s="123"/>
      <c r="J3" s="123"/>
      <c r="K3" s="123"/>
    </row>
    <row r="4" spans="2:11" ht="18" x14ac:dyDescent="0.25">
      <c r="B4" s="114" t="s">
        <v>526</v>
      </c>
      <c r="C4" s="115"/>
      <c r="D4" s="115"/>
      <c r="E4" s="115"/>
      <c r="F4" s="115"/>
      <c r="G4" s="115"/>
      <c r="H4" s="115"/>
      <c r="I4" s="115"/>
      <c r="J4" s="115"/>
      <c r="K4" s="116"/>
    </row>
    <row r="5" spans="2:11" ht="77.25" customHeight="1" x14ac:dyDescent="0.25">
      <c r="B5" s="117" t="s">
        <v>1041</v>
      </c>
      <c r="C5" s="118"/>
      <c r="D5" s="117" t="s">
        <v>1042</v>
      </c>
      <c r="E5" s="119"/>
      <c r="F5" s="119"/>
      <c r="G5" s="118"/>
      <c r="H5" s="33" t="s">
        <v>1043</v>
      </c>
      <c r="I5" s="23" t="s">
        <v>562</v>
      </c>
      <c r="J5" s="33" t="s">
        <v>1044</v>
      </c>
      <c r="K5" s="22"/>
    </row>
    <row r="6" spans="2:11" ht="15" customHeight="1" x14ac:dyDescent="0.2">
      <c r="B6" s="28" t="s">
        <v>560</v>
      </c>
      <c r="C6" s="21"/>
      <c r="D6" s="124" t="s">
        <v>529</v>
      </c>
      <c r="E6" s="125"/>
      <c r="F6" s="126"/>
      <c r="G6" s="32"/>
      <c r="H6" s="28" t="s">
        <v>530</v>
      </c>
      <c r="I6" s="29">
        <v>1</v>
      </c>
      <c r="J6" s="28" t="s">
        <v>539</v>
      </c>
      <c r="K6" s="11"/>
    </row>
    <row r="7" spans="2:11" ht="15" customHeight="1" x14ac:dyDescent="0.2">
      <c r="B7" s="28" t="s">
        <v>559</v>
      </c>
      <c r="C7" s="31">
        <f>ROUNDUP(C6/140,0)</f>
        <v>0</v>
      </c>
      <c r="D7" s="124" t="s">
        <v>559</v>
      </c>
      <c r="E7" s="125"/>
      <c r="F7" s="126"/>
      <c r="G7" s="30">
        <f>ROUNDUP(G6/10,0)</f>
        <v>0</v>
      </c>
      <c r="H7" s="28" t="s">
        <v>531</v>
      </c>
      <c r="I7" s="29">
        <v>2</v>
      </c>
      <c r="J7" s="28"/>
      <c r="K7" s="41"/>
    </row>
    <row r="8" spans="2:11" ht="15" customHeight="1" x14ac:dyDescent="0.25">
      <c r="B8" s="25" t="s">
        <v>556</v>
      </c>
      <c r="C8" s="31">
        <f>ROUNDUP(C7/5,0)</f>
        <v>0</v>
      </c>
      <c r="D8" s="127" t="s">
        <v>526</v>
      </c>
      <c r="E8" s="128"/>
      <c r="F8" s="129"/>
      <c r="G8" s="30">
        <f>ROUNDUP(G7/5,0)</f>
        <v>0</v>
      </c>
      <c r="H8" s="28" t="s">
        <v>532</v>
      </c>
      <c r="I8" s="29">
        <v>3</v>
      </c>
      <c r="J8" s="28"/>
      <c r="K8" s="40" t="s">
        <v>561</v>
      </c>
    </row>
    <row r="9" spans="2:11" x14ac:dyDescent="0.2">
      <c r="H9" s="28" t="s">
        <v>533</v>
      </c>
      <c r="I9" s="29">
        <v>4</v>
      </c>
      <c r="J9" s="28" t="s">
        <v>538</v>
      </c>
      <c r="K9" s="11"/>
    </row>
    <row r="10" spans="2:11" x14ac:dyDescent="0.2">
      <c r="H10" s="28" t="s">
        <v>534</v>
      </c>
      <c r="I10" s="29">
        <v>1</v>
      </c>
      <c r="J10" s="28" t="s">
        <v>536</v>
      </c>
      <c r="K10" s="11"/>
    </row>
    <row r="11" spans="2:11" x14ac:dyDescent="0.2">
      <c r="H11" s="25" t="s">
        <v>545</v>
      </c>
      <c r="I11" s="29">
        <v>1</v>
      </c>
      <c r="J11" s="28" t="s">
        <v>537</v>
      </c>
      <c r="K11" s="11"/>
    </row>
    <row r="12" spans="2:11" x14ac:dyDescent="0.2">
      <c r="J12" s="28" t="s">
        <v>558</v>
      </c>
      <c r="K12" s="12">
        <f>ROUNDUP(K6/50,0)</f>
        <v>0</v>
      </c>
    </row>
    <row r="13" spans="2:11" x14ac:dyDescent="0.2">
      <c r="J13" s="28" t="s">
        <v>557</v>
      </c>
      <c r="K13" s="12">
        <f>ROUNDUP(K6/100,0)</f>
        <v>0</v>
      </c>
    </row>
    <row r="14" spans="2:11" x14ac:dyDescent="0.2">
      <c r="J14" s="28" t="s">
        <v>540</v>
      </c>
      <c r="K14" s="12">
        <f>IF(OR(K10=1,K11=1),1,0)</f>
        <v>0</v>
      </c>
    </row>
    <row r="15" spans="2:11" ht="18" x14ac:dyDescent="0.25">
      <c r="B15" s="114" t="s">
        <v>542</v>
      </c>
      <c r="C15" s="115"/>
      <c r="D15" s="115"/>
      <c r="E15" s="116"/>
      <c r="J15" s="28" t="s">
        <v>541</v>
      </c>
      <c r="K15" s="11"/>
    </row>
    <row r="16" spans="2:11" ht="30" x14ac:dyDescent="0.25">
      <c r="B16" s="24" t="s">
        <v>555</v>
      </c>
      <c r="C16" s="23" t="s">
        <v>554</v>
      </c>
      <c r="D16" s="23" t="s">
        <v>528</v>
      </c>
      <c r="E16" s="22" t="s">
        <v>553</v>
      </c>
      <c r="J16" s="27" t="s">
        <v>546</v>
      </c>
      <c r="K16" s="26">
        <f>K9+K10+K11+K12+K13+K14+K15</f>
        <v>0</v>
      </c>
    </row>
    <row r="17" spans="2:11" ht="15" x14ac:dyDescent="0.25">
      <c r="B17" s="20" t="s">
        <v>527</v>
      </c>
      <c r="C17" s="11"/>
      <c r="D17" s="19">
        <f>C7</f>
        <v>0</v>
      </c>
      <c r="E17" s="18">
        <f>IF(D17&gt;1, (C17*D17), 0)</f>
        <v>0</v>
      </c>
      <c r="J17" s="25" t="s">
        <v>556</v>
      </c>
      <c r="K17" s="12">
        <f>ROUNDUP(K16/5,0)</f>
        <v>0</v>
      </c>
    </row>
    <row r="18" spans="2:11" ht="15" x14ac:dyDescent="0.25">
      <c r="B18" s="20" t="s">
        <v>543</v>
      </c>
      <c r="C18" s="11"/>
      <c r="D18" s="19">
        <f>G7</f>
        <v>0</v>
      </c>
      <c r="E18" s="18">
        <f t="shared" ref="E18:E22" si="0">IF(D18&gt;1, (C18*D18), 0)</f>
        <v>0</v>
      </c>
      <c r="H18" s="3"/>
    </row>
    <row r="19" spans="2:11" ht="15" x14ac:dyDescent="0.25">
      <c r="B19" s="20" t="s">
        <v>544</v>
      </c>
      <c r="C19" s="11"/>
      <c r="D19" s="21"/>
      <c r="E19" s="18">
        <f t="shared" si="0"/>
        <v>0</v>
      </c>
    </row>
    <row r="20" spans="2:11" ht="15" x14ac:dyDescent="0.25">
      <c r="B20" s="20" t="s">
        <v>534</v>
      </c>
      <c r="C20" s="11"/>
      <c r="D20" s="21"/>
      <c r="E20" s="18">
        <f t="shared" si="0"/>
        <v>0</v>
      </c>
    </row>
    <row r="21" spans="2:11" ht="15" x14ac:dyDescent="0.25">
      <c r="B21" s="20" t="s">
        <v>545</v>
      </c>
      <c r="C21" s="11"/>
      <c r="D21" s="21"/>
      <c r="E21" s="18">
        <f t="shared" si="0"/>
        <v>0</v>
      </c>
    </row>
    <row r="22" spans="2:11" ht="15" x14ac:dyDescent="0.25">
      <c r="B22" s="20" t="s">
        <v>535</v>
      </c>
      <c r="C22" s="11"/>
      <c r="D22" s="19">
        <f>K16</f>
        <v>0</v>
      </c>
      <c r="E22" s="18">
        <f t="shared" si="0"/>
        <v>0</v>
      </c>
    </row>
    <row r="23" spans="2:11" ht="15" x14ac:dyDescent="0.25">
      <c r="B23" s="17"/>
      <c r="C23" s="16"/>
      <c r="D23" s="15" t="s">
        <v>552</v>
      </c>
      <c r="E23" s="14">
        <f>SUM(E17:E22)</f>
        <v>0</v>
      </c>
    </row>
    <row r="24" spans="2:11" ht="15" x14ac:dyDescent="0.25">
      <c r="B24" s="3" t="s">
        <v>551</v>
      </c>
      <c r="D24" s="3"/>
      <c r="E24" s="3"/>
    </row>
    <row r="25" spans="2:11" x14ac:dyDescent="0.2">
      <c r="B25" s="13" t="s">
        <v>550</v>
      </c>
    </row>
    <row r="26" spans="2:11" ht="15" x14ac:dyDescent="0.25">
      <c r="B26" s="13" t="s">
        <v>549</v>
      </c>
    </row>
    <row r="27" spans="2:11" x14ac:dyDescent="0.2">
      <c r="B27" s="13" t="s">
        <v>547</v>
      </c>
    </row>
    <row r="28" spans="2:11" x14ac:dyDescent="0.2">
      <c r="B28" s="42" t="s">
        <v>650</v>
      </c>
    </row>
  </sheetData>
  <mergeCells count="9">
    <mergeCell ref="B15:E15"/>
    <mergeCell ref="B5:C5"/>
    <mergeCell ref="D5:G5"/>
    <mergeCell ref="B4:K4"/>
    <mergeCell ref="B2:K2"/>
    <mergeCell ref="B3:K3"/>
    <mergeCell ref="D6:F6"/>
    <mergeCell ref="D7:F7"/>
    <mergeCell ref="D8:F8"/>
  </mergeCells>
  <dataValidations count="8">
    <dataValidation type="list" allowBlank="1" showInputMessage="1" showErrorMessage="1" prompt="Enter 1 if surface removal required.  If not required, leave blank." sqref="K9" xr:uid="{00000000-0002-0000-0100-000000000000}">
      <formula1>"1"</formula1>
    </dataValidation>
    <dataValidation type="list" allowBlank="1" showInputMessage="1" showErrorMessage="1" prompt="Enter 1 if resurfacing required.  If not required, leave blank." sqref="K15" xr:uid="{00000000-0002-0000-0100-000001000000}">
      <formula1>"1"</formula1>
    </dataValidation>
    <dataValidation type="list" allowBlank="1" showInputMessage="1" showErrorMessage="1" prompt="Enter 1 if dewatering required.  If not required, leave blank." sqref="K11" xr:uid="{00000000-0002-0000-0100-000002000000}">
      <formula1>"1"</formula1>
    </dataValidation>
    <dataValidation type="list" allowBlank="1" showInputMessage="1" showErrorMessage="1" prompt="Enter 1 if sheet piling required.  If not required, leave blank." sqref="K7 K10" xr:uid="{00000000-0002-0000-0100-000003000000}">
      <formula1>"1"</formula1>
    </dataValidation>
    <dataValidation type="list" allowBlank="1" showInputMessage="1" showErrorMessage="1" sqref="C20" xr:uid="{00000000-0002-0000-0100-000004000000}">
      <formula1>"1,2,3"</formula1>
    </dataValidation>
    <dataValidation type="list" allowBlank="1" showInputMessage="1" showErrorMessage="1" sqref="C22" xr:uid="{00000000-0002-0000-0100-000005000000}">
      <formula1>"1,2,3,4"</formula1>
    </dataValidation>
    <dataValidation type="list" allowBlank="1" showInputMessage="1" showErrorMessage="1" sqref="C21 C18" xr:uid="{00000000-0002-0000-0100-000006000000}">
      <formula1>"1,2"</formula1>
    </dataValidation>
    <dataValidation type="list" allowBlank="1" showInputMessage="1" showErrorMessage="1" sqref="C19 C17" xr:uid="{00000000-0002-0000-0100-000007000000}">
      <formula1>"1,2,3,4,5"</formula1>
    </dataValidation>
  </dataValidations>
  <pageMargins left="0.7" right="0.7" top="0.75" bottom="0.75" header="0.3" footer="0.3"/>
  <pageSetup orientation="portrait" r:id="rId1"/>
  <headerFooter>
    <oddFooter>&amp;CPage &amp;P of &amp;N</oddFooter>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C78C42-8289-4E60-9A76-04722FA909C3}">
  <dimension ref="A1:U491"/>
  <sheetViews>
    <sheetView topLeftCell="B2" zoomScaleNormal="100" workbookViewId="0">
      <selection activeCell="H19" sqref="H19"/>
    </sheetView>
  </sheetViews>
  <sheetFormatPr defaultRowHeight="18.75" x14ac:dyDescent="0.3"/>
  <cols>
    <col min="1" max="1" width="6.140625" style="43" hidden="1" customWidth="1"/>
    <col min="2" max="2" width="7.7109375" style="35" customWidth="1"/>
    <col min="3" max="3" width="10.85546875" style="34" customWidth="1"/>
    <col min="4" max="4" width="63.7109375" style="34" customWidth="1"/>
    <col min="5" max="5" width="15.42578125" style="35" customWidth="1"/>
    <col min="6" max="7" width="13.7109375" style="35" customWidth="1"/>
    <col min="8" max="8" width="11.7109375" style="35" customWidth="1"/>
    <col min="9" max="18" width="9.140625" style="35"/>
    <col min="19" max="19" width="9.140625" style="49" hidden="1" customWidth="1"/>
    <col min="20" max="20" width="6.42578125" style="50" hidden="1" customWidth="1"/>
    <col min="21" max="21" width="95" style="51" hidden="1" customWidth="1"/>
    <col min="22" max="16384" width="9.140625" style="34"/>
  </cols>
  <sheetData>
    <row r="1" spans="1:21" s="45" customFormat="1" hidden="1" x14ac:dyDescent="0.3">
      <c r="A1" s="43"/>
      <c r="B1" s="44"/>
      <c r="E1" s="44"/>
      <c r="F1" s="44"/>
      <c r="G1" s="44"/>
      <c r="H1" s="44"/>
      <c r="I1" s="44">
        <v>1</v>
      </c>
      <c r="J1" s="44">
        <v>2</v>
      </c>
      <c r="K1" s="44">
        <v>3</v>
      </c>
      <c r="L1" s="44">
        <v>4</v>
      </c>
      <c r="M1" s="44">
        <v>5</v>
      </c>
      <c r="N1" s="44">
        <v>6</v>
      </c>
      <c r="O1" s="44">
        <v>7</v>
      </c>
      <c r="P1" s="44">
        <v>8</v>
      </c>
      <c r="Q1" s="44">
        <v>9</v>
      </c>
      <c r="R1" s="44">
        <v>10</v>
      </c>
      <c r="S1" s="46"/>
      <c r="T1" s="47"/>
      <c r="U1" s="48"/>
    </row>
    <row r="2" spans="1:21" ht="20.100000000000001" customHeight="1" x14ac:dyDescent="0.3">
      <c r="B2" s="108" t="s">
        <v>565</v>
      </c>
      <c r="C2" s="108"/>
      <c r="D2" s="39" t="s">
        <v>645</v>
      </c>
      <c r="E2" s="39"/>
      <c r="F2" s="39"/>
      <c r="G2" s="39"/>
      <c r="H2" s="39"/>
      <c r="I2" s="39"/>
      <c r="J2" s="39"/>
      <c r="K2" s="109"/>
      <c r="L2" s="109"/>
      <c r="M2" s="109"/>
      <c r="N2" s="109"/>
      <c r="O2" s="109"/>
      <c r="P2" s="109"/>
      <c r="Q2" s="109"/>
      <c r="R2" s="43"/>
    </row>
    <row r="3" spans="1:21" ht="18.75" customHeight="1" x14ac:dyDescent="0.3">
      <c r="B3" s="108" t="s">
        <v>651</v>
      </c>
      <c r="C3" s="108"/>
      <c r="D3" s="39" t="s">
        <v>644</v>
      </c>
      <c r="E3" s="39"/>
      <c r="F3" s="39"/>
      <c r="G3" s="39"/>
      <c r="H3" s="39"/>
      <c r="I3" s="39"/>
      <c r="J3" s="39"/>
      <c r="K3" s="110"/>
      <c r="L3" s="110"/>
      <c r="M3" s="110"/>
      <c r="N3" s="110"/>
      <c r="O3" s="110"/>
      <c r="P3" s="110"/>
      <c r="Q3" s="110"/>
    </row>
    <row r="4" spans="1:21" ht="18.75" customHeight="1" x14ac:dyDescent="0.3">
      <c r="B4" s="108" t="s">
        <v>564</v>
      </c>
      <c r="C4" s="108"/>
      <c r="D4" s="39" t="s">
        <v>646</v>
      </c>
      <c r="E4" s="39"/>
      <c r="F4" s="39"/>
      <c r="G4" s="39"/>
      <c r="H4" s="39"/>
      <c r="I4" s="39"/>
      <c r="J4" s="39"/>
      <c r="K4" s="111"/>
      <c r="L4" s="111"/>
      <c r="M4" s="111"/>
      <c r="N4" s="111"/>
      <c r="O4" s="111"/>
      <c r="P4" s="111"/>
      <c r="Q4" s="111"/>
    </row>
    <row r="5" spans="1:21" ht="21" customHeight="1" thickBot="1" x14ac:dyDescent="0.35">
      <c r="D5" s="39" t="s">
        <v>647</v>
      </c>
      <c r="E5" s="39"/>
      <c r="F5" s="39"/>
      <c r="G5" s="39"/>
      <c r="H5" s="39"/>
      <c r="I5" s="39"/>
      <c r="J5" s="39"/>
    </row>
    <row r="6" spans="1:21" s="53" customFormat="1" ht="19.5" hidden="1" customHeight="1" x14ac:dyDescent="0.3">
      <c r="A6" s="52"/>
      <c r="B6" s="52"/>
      <c r="E6" s="52"/>
      <c r="F6" s="52"/>
      <c r="G6" s="52"/>
      <c r="H6" s="52"/>
      <c r="I6" s="52" t="b">
        <v>1</v>
      </c>
      <c r="J6" s="52" t="b">
        <f t="shared" ref="J6:R6" si="0">IF(SUM(J9:J488)&lt;&gt;0,TRUE,FALSE)</f>
        <v>1</v>
      </c>
      <c r="K6" s="52" t="b">
        <v>1</v>
      </c>
      <c r="L6" s="52" t="b">
        <f t="shared" ca="1" si="0"/>
        <v>0</v>
      </c>
      <c r="M6" s="52" t="b">
        <f t="shared" ca="1" si="0"/>
        <v>0</v>
      </c>
      <c r="N6" s="52" t="b">
        <f t="shared" ca="1" si="0"/>
        <v>0</v>
      </c>
      <c r="O6" s="52" t="b">
        <f t="shared" ca="1" si="0"/>
        <v>0</v>
      </c>
      <c r="P6" s="52" t="b">
        <f t="shared" ca="1" si="0"/>
        <v>0</v>
      </c>
      <c r="Q6" s="52" t="b">
        <f t="shared" ca="1" si="0"/>
        <v>0</v>
      </c>
      <c r="R6" s="52" t="b">
        <f t="shared" ca="1" si="0"/>
        <v>0</v>
      </c>
      <c r="S6" s="54"/>
      <c r="U6" s="51"/>
    </row>
    <row r="7" spans="1:21" ht="51.4" customHeight="1" thickBot="1" x14ac:dyDescent="0.35">
      <c r="A7" s="55" t="s">
        <v>652</v>
      </c>
      <c r="B7" s="56" t="s">
        <v>1</v>
      </c>
      <c r="C7" s="104" t="s">
        <v>2</v>
      </c>
      <c r="D7" s="105"/>
      <c r="E7" s="57" t="s">
        <v>3</v>
      </c>
      <c r="F7" s="58" t="s">
        <v>653</v>
      </c>
      <c r="G7" s="57" t="s">
        <v>654</v>
      </c>
      <c r="H7" s="57" t="s">
        <v>655</v>
      </c>
      <c r="I7" s="59" t="s">
        <v>656</v>
      </c>
      <c r="J7" s="59" t="s">
        <v>657</v>
      </c>
      <c r="K7" s="59" t="s">
        <v>658</v>
      </c>
      <c r="L7" s="59" t="s">
        <v>659</v>
      </c>
      <c r="M7" s="59" t="s">
        <v>660</v>
      </c>
      <c r="N7" s="59" t="s">
        <v>661</v>
      </c>
      <c r="O7" s="59" t="s">
        <v>662</v>
      </c>
      <c r="P7" s="59" t="s">
        <v>663</v>
      </c>
      <c r="Q7" s="59" t="s">
        <v>664</v>
      </c>
      <c r="R7" s="60" t="s">
        <v>665</v>
      </c>
      <c r="S7" s="61" t="b">
        <v>1</v>
      </c>
    </row>
    <row r="8" spans="1:21" s="67" customFormat="1" x14ac:dyDescent="0.3">
      <c r="A8" s="62">
        <v>1</v>
      </c>
      <c r="B8" s="63" t="s">
        <v>4</v>
      </c>
      <c r="C8" s="106" t="s">
        <v>666</v>
      </c>
      <c r="D8" s="107"/>
      <c r="E8" s="4"/>
      <c r="F8" s="64"/>
      <c r="G8" s="64"/>
      <c r="H8" s="5"/>
      <c r="I8" s="65"/>
      <c r="J8" s="65"/>
      <c r="K8" s="65"/>
      <c r="L8" s="65"/>
      <c r="M8" s="65"/>
      <c r="N8" s="65"/>
      <c r="O8" s="65"/>
      <c r="P8" s="65"/>
      <c r="Q8" s="65"/>
      <c r="R8" s="65"/>
      <c r="S8" s="54" t="b">
        <f>IF(H8&gt;0,TRUE,FALSE)</f>
        <v>0</v>
      </c>
      <c r="T8" s="66"/>
      <c r="U8" s="51" t="str">
        <f>C8</f>
        <v>OFFICE ACTIVITIES</v>
      </c>
    </row>
    <row r="9" spans="1:21" s="67" customFormat="1" x14ac:dyDescent="0.3">
      <c r="A9" s="62">
        <v>2</v>
      </c>
      <c r="B9" s="36" t="s">
        <v>5</v>
      </c>
      <c r="C9" s="98" t="s">
        <v>6</v>
      </c>
      <c r="D9" s="99"/>
      <c r="E9" s="10" t="s">
        <v>7</v>
      </c>
      <c r="F9" s="68">
        <f>IFERROR(INDEX([1]!Rates[[Column1]:[Column71]],
MATCH('[1]SOW Units'!$B9,[1]!Rates[Pay Item],0),
MATCH(TEXT(#REF!,"0"),[1]!Rates[[#Headers],[Column1]:[Column71]],0)),0)</f>
        <v>0</v>
      </c>
      <c r="G9" s="69">
        <f t="shared" ref="G9:G91" si="1">F9</f>
        <v>0</v>
      </c>
      <c r="H9" s="6">
        <f t="shared" ref="H9:H91" si="2">SUM(I9:R9)</f>
        <v>0</v>
      </c>
      <c r="I9" s="70" t="s">
        <v>1045</v>
      </c>
      <c r="J9" s="70"/>
      <c r="K9" s="70"/>
      <c r="L9" s="70"/>
      <c r="M9" s="70"/>
      <c r="N9" s="70"/>
      <c r="O9" s="70"/>
      <c r="P9" s="70"/>
      <c r="Q9" s="70"/>
      <c r="R9" s="70"/>
      <c r="S9" s="54" t="b">
        <f t="shared" ref="S9:S72" si="3">IF(H9&gt;0,TRUE,FALSE)</f>
        <v>0</v>
      </c>
      <c r="T9" s="66" t="str">
        <f t="shared" ref="T9:U83" si="4">B9</f>
        <v>1-1.</v>
      </c>
      <c r="U9" s="51" t="str">
        <f t="shared" si="4"/>
        <v>File Review</v>
      </c>
    </row>
    <row r="10" spans="1:21" s="67" customFormat="1" x14ac:dyDescent="0.3">
      <c r="A10" s="62">
        <v>3</v>
      </c>
      <c r="B10" s="36" t="s">
        <v>8</v>
      </c>
      <c r="C10" s="98" t="s">
        <v>9</v>
      </c>
      <c r="D10" s="99"/>
      <c r="E10" s="10" t="s">
        <v>10</v>
      </c>
      <c r="F10" s="68">
        <f>IFERROR(INDEX([1]!Rates[[Column1]:[Column71]],
MATCH('[1]SOW Units'!$B10,[1]!Rates[Pay Item],0),
MATCH(TEXT(#REF!,"0"),[1]!Rates[[#Headers],[Column1]:[Column71]],0)),0)</f>
        <v>0</v>
      </c>
      <c r="G10" s="69">
        <f t="shared" si="1"/>
        <v>0</v>
      </c>
      <c r="H10" s="6">
        <f t="shared" si="2"/>
        <v>0</v>
      </c>
      <c r="I10" s="70" t="s">
        <v>1045</v>
      </c>
      <c r="J10" s="70"/>
      <c r="K10" s="70"/>
      <c r="L10" s="70"/>
      <c r="M10" s="70"/>
      <c r="N10" s="70"/>
      <c r="O10" s="70"/>
      <c r="P10" s="70"/>
      <c r="Q10" s="70"/>
      <c r="R10" s="70"/>
      <c r="S10" s="54" t="b">
        <f t="shared" si="3"/>
        <v>0</v>
      </c>
      <c r="T10" s="66" t="str">
        <f t="shared" si="4"/>
        <v>1-2.</v>
      </c>
      <c r="U10" s="51" t="str">
        <f t="shared" si="4"/>
        <v>Site Health &amp; Safety Plan</v>
      </c>
    </row>
    <row r="11" spans="1:21" s="67" customFormat="1" x14ac:dyDescent="0.3">
      <c r="A11" s="62">
        <v>4</v>
      </c>
      <c r="B11" s="36" t="s">
        <v>571</v>
      </c>
      <c r="C11" s="98" t="s">
        <v>667</v>
      </c>
      <c r="D11" s="99"/>
      <c r="E11" s="10" t="s">
        <v>10</v>
      </c>
      <c r="F11" s="68">
        <f>IFERROR(INDEX([1]!Rates[[Column1]:[Column71]],
MATCH('[1]SOW Units'!$B11,[1]!Rates[Pay Item],0),
MATCH(TEXT(#REF!,"0"),[1]!Rates[[#Headers],[Column1]:[Column71]],0)),0)</f>
        <v>0</v>
      </c>
      <c r="G11" s="69">
        <f>F11</f>
        <v>0</v>
      </c>
      <c r="H11" s="6">
        <f t="shared" si="2"/>
        <v>0</v>
      </c>
      <c r="I11" s="70" t="s">
        <v>1045</v>
      </c>
      <c r="J11" s="70"/>
      <c r="K11" s="70"/>
      <c r="L11" s="70"/>
      <c r="M11" s="70"/>
      <c r="N11" s="70"/>
      <c r="O11" s="70"/>
      <c r="P11" s="70"/>
      <c r="Q11" s="70"/>
      <c r="R11" s="70"/>
      <c r="S11" s="54" t="b">
        <f t="shared" si="3"/>
        <v>0</v>
      </c>
      <c r="T11" s="66" t="str">
        <f t="shared" si="4"/>
        <v>1-2.a.</v>
      </c>
      <c r="U11" s="51" t="str">
        <f t="shared" si="4"/>
        <v>Updated Site Health &amp; Safety Plan for Continued Work (no cost to DEP)</v>
      </c>
    </row>
    <row r="12" spans="1:21" s="67" customFormat="1" hidden="1" x14ac:dyDescent="0.3">
      <c r="A12" s="62">
        <v>5</v>
      </c>
      <c r="B12" s="36" t="s">
        <v>11</v>
      </c>
      <c r="C12" s="98" t="s">
        <v>668</v>
      </c>
      <c r="D12" s="99"/>
      <c r="E12" s="10" t="s">
        <v>12</v>
      </c>
      <c r="F12" s="68">
        <f>IFERROR(INDEX([1]!Rates[[Column1]:[Column71]],
MATCH('[1]SOW Units'!$B12,[1]!Rates[Pay Item],0),
MATCH(TEXT(#REF!,"0"),[1]!Rates[[#Headers],[Column1]:[Column71]],0)),0)</f>
        <v>0</v>
      </c>
      <c r="G12" s="69">
        <f t="shared" si="1"/>
        <v>0</v>
      </c>
      <c r="H12" s="6">
        <f t="shared" si="2"/>
        <v>0</v>
      </c>
      <c r="I12" s="70"/>
      <c r="J12" s="70"/>
      <c r="K12" s="70"/>
      <c r="L12" s="70"/>
      <c r="M12" s="70"/>
      <c r="N12" s="70"/>
      <c r="O12" s="70"/>
      <c r="P12" s="70"/>
      <c r="Q12" s="70"/>
      <c r="R12" s="70"/>
      <c r="S12" s="54" t="b">
        <f t="shared" si="3"/>
        <v>0</v>
      </c>
      <c r="T12" s="66" t="str">
        <f t="shared" si="4"/>
        <v>1-3.</v>
      </c>
      <c r="U12" s="51" t="str">
        <f t="shared" si="4"/>
        <v>Notice of Discovery of Contamination Package (initial or TPOC)</v>
      </c>
    </row>
    <row r="13" spans="1:21" s="67" customFormat="1" x14ac:dyDescent="0.3">
      <c r="A13" s="62">
        <v>6</v>
      </c>
      <c r="B13" s="36" t="s">
        <v>13</v>
      </c>
      <c r="C13" s="101" t="s">
        <v>669</v>
      </c>
      <c r="D13" s="102"/>
      <c r="E13" s="7" t="s">
        <v>14</v>
      </c>
      <c r="F13" s="71">
        <v>1</v>
      </c>
      <c r="G13" s="72">
        <f>F13</f>
        <v>1</v>
      </c>
      <c r="H13" s="7">
        <f t="shared" si="2"/>
        <v>300</v>
      </c>
      <c r="I13" s="73"/>
      <c r="J13" s="73">
        <v>300</v>
      </c>
      <c r="K13" s="73"/>
      <c r="L13" s="73"/>
      <c r="M13" s="73"/>
      <c r="N13" s="73"/>
      <c r="O13" s="73"/>
      <c r="P13" s="73"/>
      <c r="Q13" s="73"/>
      <c r="R13" s="73"/>
      <c r="S13" s="54" t="b">
        <f t="shared" si="3"/>
        <v>1</v>
      </c>
      <c r="T13" s="66"/>
      <c r="U13" s="51"/>
    </row>
    <row r="14" spans="1:21" s="67" customFormat="1" x14ac:dyDescent="0.3">
      <c r="A14" s="62">
        <v>7</v>
      </c>
      <c r="B14" s="36" t="s">
        <v>15</v>
      </c>
      <c r="C14" s="98" t="s">
        <v>670</v>
      </c>
      <c r="D14" s="99"/>
      <c r="E14" s="10" t="s">
        <v>16</v>
      </c>
      <c r="F14" s="68">
        <f>IFERROR(INDEX([1]!Rates[[Column1]:[Column71]],
MATCH('[1]SOW Units'!$B14,[1]!Rates[Pay Item],0),
MATCH(TEXT(#REF!,"0"),[1]!Rates[[#Headers],[Column1]:[Column71]],0)),0)</f>
        <v>0</v>
      </c>
      <c r="G14" s="69">
        <f t="shared" si="1"/>
        <v>0</v>
      </c>
      <c r="H14" s="6">
        <f t="shared" si="2"/>
        <v>0</v>
      </c>
      <c r="I14" s="70" t="s">
        <v>1045</v>
      </c>
      <c r="J14" s="70"/>
      <c r="K14" s="70"/>
      <c r="L14" s="70"/>
      <c r="M14" s="70"/>
      <c r="N14" s="70"/>
      <c r="O14" s="70"/>
      <c r="P14" s="70"/>
      <c r="Q14" s="70"/>
      <c r="R14" s="70"/>
      <c r="S14" s="54" t="b">
        <f t="shared" si="3"/>
        <v>0</v>
      </c>
      <c r="T14" s="66" t="str">
        <f t="shared" si="4"/>
        <v>1-5.</v>
      </c>
      <c r="U14" s="51" t="str">
        <f t="shared" si="4"/>
        <v>Obtaining Off-Site Property Access Agreement, ROW Access Agreement or Permit</v>
      </c>
    </row>
    <row r="15" spans="1:21" s="67" customFormat="1" ht="18.75" hidden="1" customHeight="1" x14ac:dyDescent="0.3">
      <c r="A15" s="62">
        <v>8</v>
      </c>
      <c r="B15" s="36" t="s">
        <v>17</v>
      </c>
      <c r="C15" s="101" t="s">
        <v>671</v>
      </c>
      <c r="D15" s="102"/>
      <c r="E15" s="7" t="s">
        <v>14</v>
      </c>
      <c r="F15" s="71">
        <v>1</v>
      </c>
      <c r="G15" s="72">
        <f t="shared" si="1"/>
        <v>1</v>
      </c>
      <c r="H15" s="7">
        <f t="shared" si="2"/>
        <v>0</v>
      </c>
      <c r="I15" s="73"/>
      <c r="J15" s="73"/>
      <c r="K15" s="73"/>
      <c r="L15" s="73"/>
      <c r="M15" s="73"/>
      <c r="N15" s="73"/>
      <c r="O15" s="73"/>
      <c r="P15" s="73"/>
      <c r="Q15" s="73"/>
      <c r="R15" s="73"/>
      <c r="S15" s="54" t="b">
        <f t="shared" si="3"/>
        <v>0</v>
      </c>
      <c r="T15" s="66"/>
      <c r="U15" s="51"/>
    </row>
    <row r="16" spans="1:21" s="67" customFormat="1" ht="18.75" customHeight="1" x14ac:dyDescent="0.3">
      <c r="A16" s="62">
        <v>9</v>
      </c>
      <c r="B16" s="36" t="s">
        <v>568</v>
      </c>
      <c r="C16" s="101" t="s">
        <v>569</v>
      </c>
      <c r="D16" s="102"/>
      <c r="E16" s="6" t="s">
        <v>570</v>
      </c>
      <c r="F16" s="68">
        <f>IFERROR(INDEX([1]!Rates[[Column1]:[Column71]],
MATCH('[1]SOW Units'!$B16,[1]!Rates[Pay Item],0),
MATCH(TEXT(#REF!,"0"),[1]!Rates[[#Headers],[Column1]:[Column71]],0)),0)</f>
        <v>0</v>
      </c>
      <c r="G16" s="69">
        <f t="shared" si="1"/>
        <v>0</v>
      </c>
      <c r="H16" s="6">
        <v>0</v>
      </c>
      <c r="I16" s="74">
        <f ca="1">SUMIF($E$10:$E$500,"Reimbursable*",I10:I496)</f>
        <v>0</v>
      </c>
      <c r="J16" s="74">
        <v>0</v>
      </c>
      <c r="K16" s="74">
        <f t="shared" ref="K16:R16" ca="1" si="5">SUMIF($E$10:$E$500,"Reimbursable*",K10:K496)</f>
        <v>0</v>
      </c>
      <c r="L16" s="74">
        <f t="shared" ca="1" si="5"/>
        <v>0</v>
      </c>
      <c r="M16" s="74">
        <f t="shared" ca="1" si="5"/>
        <v>0</v>
      </c>
      <c r="N16" s="74">
        <f t="shared" ca="1" si="5"/>
        <v>0</v>
      </c>
      <c r="O16" s="74">
        <f t="shared" ca="1" si="5"/>
        <v>0</v>
      </c>
      <c r="P16" s="74">
        <f t="shared" ca="1" si="5"/>
        <v>0</v>
      </c>
      <c r="Q16" s="74">
        <f t="shared" ca="1" si="5"/>
        <v>0</v>
      </c>
      <c r="R16" s="74">
        <f t="shared" ca="1" si="5"/>
        <v>0</v>
      </c>
      <c r="S16" s="54" t="b">
        <f t="shared" si="3"/>
        <v>0</v>
      </c>
      <c r="T16" s="66"/>
      <c r="U16" s="51"/>
    </row>
    <row r="17" spans="1:21" s="67" customFormat="1" x14ac:dyDescent="0.3">
      <c r="A17" s="62">
        <v>10</v>
      </c>
      <c r="B17" s="36" t="s">
        <v>672</v>
      </c>
      <c r="C17" s="98" t="s">
        <v>673</v>
      </c>
      <c r="D17" s="99"/>
      <c r="E17" s="10" t="s">
        <v>10</v>
      </c>
      <c r="F17" s="68">
        <f>IFERROR(INDEX([1]!Rates[[Column1]:[Column71]],
MATCH('[1]SOW Units'!$B17,[1]!Rates[Pay Item],0),
MATCH(TEXT(#REF!,"0"),[1]!Rates[[#Headers],[Column1]:[Column71]],0)),0)</f>
        <v>0</v>
      </c>
      <c r="G17" s="69">
        <f t="shared" si="1"/>
        <v>0</v>
      </c>
      <c r="H17" s="6">
        <f t="shared" si="2"/>
        <v>0</v>
      </c>
      <c r="I17" s="70" t="s">
        <v>1045</v>
      </c>
      <c r="J17" s="70"/>
      <c r="K17" s="70"/>
      <c r="L17" s="70"/>
      <c r="M17" s="70"/>
      <c r="N17" s="70"/>
      <c r="O17" s="70"/>
      <c r="P17" s="70"/>
      <c r="Q17" s="70"/>
      <c r="R17" s="70"/>
      <c r="S17" s="54" t="b">
        <f t="shared" si="3"/>
        <v>0</v>
      </c>
      <c r="T17" s="66" t="str">
        <f t="shared" ref="T17" si="6">B17</f>
        <v>1-8.</v>
      </c>
      <c r="U17" s="51" t="str">
        <f t="shared" si="4"/>
        <v>Map and Table Generation</v>
      </c>
    </row>
    <row r="18" spans="1:21" s="67" customFormat="1" x14ac:dyDescent="0.3">
      <c r="A18" s="62">
        <v>11</v>
      </c>
      <c r="B18" s="75" t="s">
        <v>18</v>
      </c>
      <c r="C18" s="96" t="s">
        <v>19</v>
      </c>
      <c r="D18" s="97"/>
      <c r="E18" s="76"/>
      <c r="F18" s="77"/>
      <c r="G18" s="78"/>
      <c r="H18" s="8"/>
      <c r="I18" s="79"/>
      <c r="J18" s="79"/>
      <c r="K18" s="79"/>
      <c r="L18" s="79"/>
      <c r="M18" s="79"/>
      <c r="N18" s="79"/>
      <c r="O18" s="79"/>
      <c r="P18" s="79"/>
      <c r="Q18" s="79"/>
      <c r="R18" s="79"/>
      <c r="S18" s="54" t="b">
        <f t="shared" si="3"/>
        <v>0</v>
      </c>
      <c r="T18" s="66"/>
      <c r="U18" s="51" t="str">
        <f t="shared" si="4"/>
        <v>FIELD ACTIVITIES - GENERAL</v>
      </c>
    </row>
    <row r="19" spans="1:21" s="67" customFormat="1" x14ac:dyDescent="0.3">
      <c r="A19" s="62">
        <v>12</v>
      </c>
      <c r="B19" s="36" t="s">
        <v>20</v>
      </c>
      <c r="C19" s="98" t="s">
        <v>21</v>
      </c>
      <c r="D19" s="99"/>
      <c r="E19" s="10" t="s">
        <v>22</v>
      </c>
      <c r="F19" s="68">
        <f>IFERROR(INDEX([1]!Rates[[Column1]:[Column71]],
MATCH('[1]SOW Units'!$B19,[1]!Rates[Pay Item],0),
MATCH(TEXT(#REF!,"0"),[1]!Rates[[#Headers],[Column1]:[Column71]],0)),0)</f>
        <v>0</v>
      </c>
      <c r="G19" s="69">
        <f t="shared" si="1"/>
        <v>0</v>
      </c>
      <c r="H19" s="6">
        <f t="shared" si="2"/>
        <v>0</v>
      </c>
      <c r="I19" s="80"/>
      <c r="J19" s="80" t="s">
        <v>1045</v>
      </c>
      <c r="K19" s="80"/>
      <c r="L19" s="80"/>
      <c r="M19" s="80"/>
      <c r="N19" s="80"/>
      <c r="O19" s="80"/>
      <c r="P19" s="80"/>
      <c r="Q19" s="80"/>
      <c r="R19" s="80"/>
      <c r="S19" s="54" t="b">
        <f t="shared" si="3"/>
        <v>0</v>
      </c>
      <c r="T19" s="66" t="str">
        <f t="shared" si="4"/>
        <v>2-1.</v>
      </c>
      <c r="U19" s="51" t="str">
        <f t="shared" si="4"/>
        <v>Site Reconnaissance/Field Measurement Visit</v>
      </c>
    </row>
    <row r="20" spans="1:21" s="67" customFormat="1" x14ac:dyDescent="0.3">
      <c r="A20" s="62">
        <v>13</v>
      </c>
      <c r="B20" s="36" t="s">
        <v>23</v>
      </c>
      <c r="C20" s="98" t="s">
        <v>674</v>
      </c>
      <c r="D20" s="99"/>
      <c r="E20" s="10" t="s">
        <v>24</v>
      </c>
      <c r="F20" s="68">
        <f>IFERROR(INDEX([1]!Rates[[Column1]:[Column71]],
MATCH('[1]SOW Units'!$B20,[1]!Rates[Pay Item],0),
MATCH(TEXT(#REF!,"0"),[1]!Rates[[#Headers],[Column1]:[Column71]],0)),0)</f>
        <v>0</v>
      </c>
      <c r="G20" s="69">
        <f t="shared" si="1"/>
        <v>0</v>
      </c>
      <c r="H20" s="6">
        <f t="shared" si="2"/>
        <v>0</v>
      </c>
      <c r="I20" s="80"/>
      <c r="J20" s="80" t="s">
        <v>1045</v>
      </c>
      <c r="K20" s="80"/>
      <c r="L20" s="80"/>
      <c r="M20" s="80"/>
      <c r="N20" s="80"/>
      <c r="O20" s="80"/>
      <c r="P20" s="80"/>
      <c r="Q20" s="80"/>
      <c r="R20" s="80"/>
      <c r="S20" s="54" t="b">
        <f t="shared" si="3"/>
        <v>0</v>
      </c>
      <c r="T20" s="66" t="str">
        <f t="shared" si="4"/>
        <v>2-2.</v>
      </c>
      <c r="U20" s="51" t="str">
        <f t="shared" si="4"/>
        <v>Receptor Survey and Exposure Pathway Identification</v>
      </c>
    </row>
    <row r="21" spans="1:21" s="67" customFormat="1" ht="33.75" customHeight="1" x14ac:dyDescent="0.3">
      <c r="A21" s="62">
        <v>14</v>
      </c>
      <c r="B21" s="36" t="s">
        <v>25</v>
      </c>
      <c r="C21" s="101" t="s">
        <v>675</v>
      </c>
      <c r="D21" s="103"/>
      <c r="E21" s="7" t="s">
        <v>14</v>
      </c>
      <c r="F21" s="71">
        <v>1</v>
      </c>
      <c r="G21" s="72">
        <f t="shared" si="1"/>
        <v>1</v>
      </c>
      <c r="H21" s="7">
        <f t="shared" si="2"/>
        <v>100</v>
      </c>
      <c r="I21" s="81"/>
      <c r="J21" s="81">
        <v>100</v>
      </c>
      <c r="K21" s="81"/>
      <c r="L21" s="81"/>
      <c r="M21" s="81"/>
      <c r="N21" s="81"/>
      <c r="O21" s="81"/>
      <c r="P21" s="81"/>
      <c r="Q21" s="81"/>
      <c r="R21" s="81"/>
      <c r="S21" s="54" t="b">
        <f t="shared" si="3"/>
        <v>1</v>
      </c>
      <c r="T21" s="66"/>
      <c r="U21" s="51"/>
    </row>
    <row r="22" spans="1:21" s="67" customFormat="1" hidden="1" x14ac:dyDescent="0.3">
      <c r="A22" s="62">
        <v>15</v>
      </c>
      <c r="B22" s="36" t="s">
        <v>26</v>
      </c>
      <c r="C22" s="98" t="s">
        <v>27</v>
      </c>
      <c r="D22" s="99"/>
      <c r="E22" s="10" t="s">
        <v>28</v>
      </c>
      <c r="F22" s="68">
        <f>IFERROR(INDEX([1]!Rates[[Column1]:[Column71]],
MATCH('[1]SOW Units'!$B22,[1]!Rates[Pay Item],0),
MATCH(TEXT(#REF!,"0"),[1]!Rates[[#Headers],[Column1]:[Column71]],0)),0)</f>
        <v>0</v>
      </c>
      <c r="G22" s="69">
        <f t="shared" si="1"/>
        <v>0</v>
      </c>
      <c r="H22" s="6">
        <f t="shared" si="2"/>
        <v>0</v>
      </c>
      <c r="I22" s="80"/>
      <c r="J22" s="80"/>
      <c r="K22" s="80"/>
      <c r="L22" s="80"/>
      <c r="M22" s="80"/>
      <c r="N22" s="80"/>
      <c r="O22" s="80"/>
      <c r="P22" s="80"/>
      <c r="Q22" s="80"/>
      <c r="R22" s="80"/>
      <c r="S22" s="54" t="b">
        <f t="shared" si="3"/>
        <v>0</v>
      </c>
      <c r="T22" s="66" t="str">
        <f t="shared" si="4"/>
        <v>2-4.</v>
      </c>
      <c r="U22" s="51" t="str">
        <f t="shared" si="4"/>
        <v>Contractor Oversight for Non-Price Schedule Activities</v>
      </c>
    </row>
    <row r="23" spans="1:21" s="67" customFormat="1" x14ac:dyDescent="0.3">
      <c r="A23" s="62">
        <v>16</v>
      </c>
      <c r="B23" s="36" t="s">
        <v>676</v>
      </c>
      <c r="C23" s="98" t="s">
        <v>677</v>
      </c>
      <c r="D23" s="99"/>
      <c r="E23" s="7" t="s">
        <v>14</v>
      </c>
      <c r="F23" s="71">
        <v>1</v>
      </c>
      <c r="G23" s="72">
        <f t="shared" si="1"/>
        <v>1</v>
      </c>
      <c r="H23" s="7">
        <f t="shared" si="2"/>
        <v>0</v>
      </c>
      <c r="I23" s="81"/>
      <c r="J23" s="81" t="s">
        <v>1045</v>
      </c>
      <c r="K23" s="81"/>
      <c r="L23" s="81"/>
      <c r="M23" s="81"/>
      <c r="N23" s="81"/>
      <c r="O23" s="81"/>
      <c r="P23" s="81"/>
      <c r="Q23" s="81"/>
      <c r="R23" s="81"/>
      <c r="S23" s="54" t="b">
        <f t="shared" si="3"/>
        <v>0</v>
      </c>
      <c r="T23" s="66"/>
      <c r="U23" s="51"/>
    </row>
    <row r="24" spans="1:21" s="67" customFormat="1" x14ac:dyDescent="0.3">
      <c r="A24" s="62">
        <v>17</v>
      </c>
      <c r="B24" s="75" t="s">
        <v>29</v>
      </c>
      <c r="C24" s="96" t="s">
        <v>30</v>
      </c>
      <c r="D24" s="97"/>
      <c r="E24" s="76"/>
      <c r="F24" s="77"/>
      <c r="G24" s="78"/>
      <c r="H24" s="8"/>
      <c r="I24" s="79"/>
      <c r="J24" s="79"/>
      <c r="K24" s="79"/>
      <c r="L24" s="79"/>
      <c r="M24" s="79"/>
      <c r="N24" s="79"/>
      <c r="O24" s="79"/>
      <c r="P24" s="79"/>
      <c r="Q24" s="79"/>
      <c r="R24" s="79"/>
      <c r="S24" s="54" t="b">
        <f t="shared" si="3"/>
        <v>0</v>
      </c>
      <c r="T24" s="66"/>
      <c r="U24" s="51" t="str">
        <f t="shared" si="4"/>
        <v>MOBILIZATION</v>
      </c>
    </row>
    <row r="25" spans="1:21" s="67" customFormat="1" x14ac:dyDescent="0.3">
      <c r="A25" s="62">
        <v>18</v>
      </c>
      <c r="B25" s="36" t="s">
        <v>31</v>
      </c>
      <c r="C25" s="98" t="s">
        <v>678</v>
      </c>
      <c r="D25" s="99"/>
      <c r="E25" s="10" t="s">
        <v>32</v>
      </c>
      <c r="F25" s="68">
        <f>IFERROR(INDEX([1]!Rates[[Column1]:[Column71]],
MATCH('[1]SOW Units'!$B25,[1]!Rates[Pay Item],0),
MATCH(TEXT(#REF!,"0"),[1]!Rates[[#Headers],[Column1]:[Column71]],0)),0)</f>
        <v>0</v>
      </c>
      <c r="G25" s="69">
        <f t="shared" si="1"/>
        <v>0</v>
      </c>
      <c r="H25" s="6">
        <f t="shared" si="2"/>
        <v>0</v>
      </c>
      <c r="I25" s="80" t="s">
        <v>1045</v>
      </c>
      <c r="J25" s="80" t="s">
        <v>1045</v>
      </c>
      <c r="K25" s="80"/>
      <c r="L25" s="80"/>
      <c r="M25" s="80"/>
      <c r="N25" s="80"/>
      <c r="O25" s="80"/>
      <c r="P25" s="80"/>
      <c r="Q25" s="80"/>
      <c r="R25" s="80"/>
      <c r="S25" s="54" t="b">
        <f t="shared" si="3"/>
        <v>0</v>
      </c>
      <c r="T25" s="66" t="str">
        <f t="shared" si="4"/>
        <v>3-1.</v>
      </c>
      <c r="U25" s="51" t="str">
        <f t="shared" si="4"/>
        <v>Light Duty Vehicle (car or 1/2 ton truck) Mobilization</v>
      </c>
    </row>
    <row r="26" spans="1:21" s="67" customFormat="1" hidden="1" x14ac:dyDescent="0.3">
      <c r="A26" s="62">
        <v>19</v>
      </c>
      <c r="B26" s="36" t="s">
        <v>33</v>
      </c>
      <c r="C26" s="98" t="s">
        <v>679</v>
      </c>
      <c r="D26" s="99"/>
      <c r="E26" s="10" t="s">
        <v>32</v>
      </c>
      <c r="F26" s="68">
        <f>IFERROR(INDEX([1]!Rates[[Column1]:[Column71]],
MATCH('[1]SOW Units'!$B26,[1]!Rates[Pay Item],0),
MATCH(TEXT(#REF!,"0"),[1]!Rates[[#Headers],[Column1]:[Column71]],0)),0)</f>
        <v>0</v>
      </c>
      <c r="G26" s="69">
        <f t="shared" si="1"/>
        <v>0</v>
      </c>
      <c r="H26" s="6">
        <f t="shared" si="2"/>
        <v>0</v>
      </c>
      <c r="I26" s="80"/>
      <c r="J26" s="80"/>
      <c r="K26" s="80"/>
      <c r="L26" s="80"/>
      <c r="M26" s="80"/>
      <c r="N26" s="80"/>
      <c r="O26" s="80"/>
      <c r="P26" s="80"/>
      <c r="Q26" s="80"/>
      <c r="R26" s="80"/>
      <c r="S26" s="54" t="b">
        <f t="shared" si="3"/>
        <v>0</v>
      </c>
      <c r="T26" s="66" t="str">
        <f t="shared" si="4"/>
        <v>3-2.</v>
      </c>
      <c r="U26" s="51" t="str">
        <f t="shared" si="4"/>
        <v>Heavy Duty/Stake Bed Truck (3/4 ton +) Mobilization</v>
      </c>
    </row>
    <row r="27" spans="1:21" s="67" customFormat="1" hidden="1" x14ac:dyDescent="0.3">
      <c r="A27" s="62">
        <v>20</v>
      </c>
      <c r="B27" s="36" t="s">
        <v>34</v>
      </c>
      <c r="C27" s="98" t="s">
        <v>680</v>
      </c>
      <c r="D27" s="99"/>
      <c r="E27" s="10" t="s">
        <v>32</v>
      </c>
      <c r="F27" s="68">
        <f>IFERROR(INDEX([1]!Rates[[Column1]:[Column71]],
MATCH('[1]SOW Units'!$B27,[1]!Rates[Pay Item],0),
MATCH(TEXT(#REF!,"0"),[1]!Rates[[#Headers],[Column1]:[Column71]],0)),0)</f>
        <v>0</v>
      </c>
      <c r="G27" s="69">
        <f t="shared" si="1"/>
        <v>0</v>
      </c>
      <c r="H27" s="6">
        <f t="shared" si="2"/>
        <v>0</v>
      </c>
      <c r="I27" s="80"/>
      <c r="J27" s="80"/>
      <c r="K27" s="80"/>
      <c r="L27" s="80"/>
      <c r="M27" s="80"/>
      <c r="N27" s="80"/>
      <c r="O27" s="80"/>
      <c r="P27" s="80"/>
      <c r="Q27" s="80"/>
      <c r="R27" s="80"/>
      <c r="S27" s="54" t="b">
        <f t="shared" si="3"/>
        <v>0</v>
      </c>
      <c r="T27" s="66" t="str">
        <f t="shared" si="4"/>
        <v>3-3.</v>
      </c>
      <c r="U27" s="51" t="str">
        <f t="shared" si="4"/>
        <v>Work Trailer Mobilization</v>
      </c>
    </row>
    <row r="28" spans="1:21" s="67" customFormat="1" x14ac:dyDescent="0.3">
      <c r="A28" s="62">
        <v>21</v>
      </c>
      <c r="B28" s="36" t="s">
        <v>35</v>
      </c>
      <c r="C28" s="98" t="s">
        <v>681</v>
      </c>
      <c r="D28" s="99"/>
      <c r="E28" s="10" t="s">
        <v>32</v>
      </c>
      <c r="F28" s="68">
        <f>IFERROR(INDEX([1]!Rates[[Column1]:[Column71]],
MATCH('[1]SOW Units'!$B28,[1]!Rates[Pay Item],0),
MATCH(TEXT(#REF!,"0"),[1]!Rates[[#Headers],[Column1]:[Column71]],0)),0)</f>
        <v>0</v>
      </c>
      <c r="G28" s="69">
        <f t="shared" si="1"/>
        <v>0</v>
      </c>
      <c r="H28" s="6">
        <f t="shared" si="2"/>
        <v>0</v>
      </c>
      <c r="I28" s="80"/>
      <c r="J28" s="80" t="s">
        <v>1045</v>
      </c>
      <c r="K28" s="80"/>
      <c r="L28" s="80"/>
      <c r="M28" s="80"/>
      <c r="N28" s="80"/>
      <c r="O28" s="80"/>
      <c r="P28" s="80"/>
      <c r="Q28" s="80"/>
      <c r="R28" s="80"/>
      <c r="S28" s="54" t="b">
        <f t="shared" si="3"/>
        <v>0</v>
      </c>
      <c r="T28" s="66" t="str">
        <f t="shared" si="4"/>
        <v>3-4.</v>
      </c>
      <c r="U28" s="51" t="str">
        <f t="shared" si="4"/>
        <v xml:space="preserve">DPT Rig and Support Vehicles Mobilization </v>
      </c>
    </row>
    <row r="29" spans="1:21" s="67" customFormat="1" x14ac:dyDescent="0.3">
      <c r="A29" s="62">
        <v>22</v>
      </c>
      <c r="B29" s="36" t="s">
        <v>36</v>
      </c>
      <c r="C29" s="98" t="s">
        <v>682</v>
      </c>
      <c r="D29" s="99"/>
      <c r="E29" s="10" t="s">
        <v>32</v>
      </c>
      <c r="F29" s="68">
        <f>IFERROR(INDEX([1]!Rates[[Column1]:[Column71]],
MATCH('[1]SOW Units'!$B29,[1]!Rates[Pay Item],0),
MATCH(TEXT(#REF!,"0"),[1]!Rates[[#Headers],[Column1]:[Column71]],0)),0)</f>
        <v>0</v>
      </c>
      <c r="G29" s="69">
        <f t="shared" si="1"/>
        <v>0</v>
      </c>
      <c r="H29" s="6">
        <f t="shared" si="2"/>
        <v>0</v>
      </c>
      <c r="I29" s="80"/>
      <c r="J29" s="80" t="s">
        <v>1045</v>
      </c>
      <c r="K29" s="80"/>
      <c r="L29" s="80"/>
      <c r="M29" s="80"/>
      <c r="N29" s="80"/>
      <c r="O29" s="80"/>
      <c r="P29" s="80"/>
      <c r="Q29" s="80"/>
      <c r="R29" s="80"/>
      <c r="S29" s="54" t="b">
        <f t="shared" si="3"/>
        <v>0</v>
      </c>
      <c r="T29" s="66" t="str">
        <f t="shared" si="4"/>
        <v>3-5.</v>
      </c>
      <c r="U29" s="51" t="str">
        <f t="shared" si="4"/>
        <v>Drill Rig and Support Vehicles Mobilization (hollow stem auger, mud rotary or sonic)</v>
      </c>
    </row>
    <row r="30" spans="1:21" s="67" customFormat="1" hidden="1" x14ac:dyDescent="0.3">
      <c r="A30" s="62">
        <v>24</v>
      </c>
      <c r="B30" s="36" t="s">
        <v>37</v>
      </c>
      <c r="C30" s="98" t="s">
        <v>683</v>
      </c>
      <c r="D30" s="99"/>
      <c r="E30" s="10" t="s">
        <v>32</v>
      </c>
      <c r="F30" s="68">
        <f>IFERROR(INDEX([1]!Rates[[Column1]:[Column71]],
MATCH('[1]SOW Units'!$B30,[1]!Rates[Pay Item],0),
MATCH(TEXT(#REF!,"0"),[1]!Rates[[#Headers],[Column1]:[Column71]],0)),0)</f>
        <v>0</v>
      </c>
      <c r="G30" s="69">
        <f t="shared" si="1"/>
        <v>0</v>
      </c>
      <c r="H30" s="6">
        <f t="shared" si="2"/>
        <v>0</v>
      </c>
      <c r="I30" s="80"/>
      <c r="J30" s="80"/>
      <c r="K30" s="80"/>
      <c r="L30" s="80"/>
      <c r="M30" s="80"/>
      <c r="N30" s="80"/>
      <c r="O30" s="80"/>
      <c r="P30" s="80"/>
      <c r="Q30" s="80"/>
      <c r="R30" s="80"/>
      <c r="S30" s="54" t="b">
        <f t="shared" si="3"/>
        <v>0</v>
      </c>
      <c r="T30" s="66" t="str">
        <f t="shared" si="4"/>
        <v>3-6.</v>
      </c>
      <c r="U30" s="51" t="str">
        <f t="shared" si="4"/>
        <v>Excavator Mobilization</v>
      </c>
    </row>
    <row r="31" spans="1:21" s="67" customFormat="1" hidden="1" x14ac:dyDescent="0.3">
      <c r="A31" s="62">
        <v>26</v>
      </c>
      <c r="B31" s="36" t="s">
        <v>38</v>
      </c>
      <c r="C31" s="98" t="s">
        <v>684</v>
      </c>
      <c r="D31" s="99"/>
      <c r="E31" s="10" t="s">
        <v>32</v>
      </c>
      <c r="F31" s="68">
        <f>IFERROR(INDEX([1]!Rates[[Column1]:[Column71]],
MATCH('[1]SOW Units'!$B31,[1]!Rates[Pay Item],0),
MATCH(TEXT(#REF!,"0"),[1]!Rates[[#Headers],[Column1]:[Column71]],0)),0)</f>
        <v>0</v>
      </c>
      <c r="G31" s="69">
        <f t="shared" si="1"/>
        <v>0</v>
      </c>
      <c r="H31" s="6">
        <f t="shared" si="2"/>
        <v>0</v>
      </c>
      <c r="I31" s="80"/>
      <c r="J31" s="80"/>
      <c r="K31" s="80"/>
      <c r="L31" s="80"/>
      <c r="M31" s="80"/>
      <c r="N31" s="80"/>
      <c r="O31" s="80"/>
      <c r="P31" s="80"/>
      <c r="Q31" s="80"/>
      <c r="R31" s="80"/>
      <c r="S31" s="54" t="b">
        <f t="shared" si="3"/>
        <v>0</v>
      </c>
      <c r="T31" s="66" t="str">
        <f t="shared" si="4"/>
        <v>3-7.</v>
      </c>
      <c r="U31" s="51" t="str">
        <f t="shared" si="4"/>
        <v>LDA Rig and Support Vehicles Mobilization</v>
      </c>
    </row>
    <row r="32" spans="1:21" s="67" customFormat="1" hidden="1" x14ac:dyDescent="0.3">
      <c r="A32" s="62">
        <v>28</v>
      </c>
      <c r="B32" s="36" t="s">
        <v>39</v>
      </c>
      <c r="C32" s="98" t="s">
        <v>685</v>
      </c>
      <c r="D32" s="99"/>
      <c r="E32" s="10" t="s">
        <v>32</v>
      </c>
      <c r="F32" s="68">
        <f>IFERROR(INDEX([1]!Rates[[Column1]:[Column71]],
MATCH('[1]SOW Units'!$B32,[1]!Rates[Pay Item],0),
MATCH(TEXT(#REF!,"0"),[1]!Rates[[#Headers],[Column1]:[Column71]],0)),0)</f>
        <v>0</v>
      </c>
      <c r="G32" s="69">
        <f t="shared" si="1"/>
        <v>0</v>
      </c>
      <c r="H32" s="6">
        <f t="shared" si="2"/>
        <v>0</v>
      </c>
      <c r="I32" s="80"/>
      <c r="J32" s="80"/>
      <c r="K32" s="80"/>
      <c r="L32" s="80"/>
      <c r="M32" s="80"/>
      <c r="N32" s="80"/>
      <c r="O32" s="80"/>
      <c r="P32" s="80"/>
      <c r="Q32" s="80"/>
      <c r="R32" s="80"/>
      <c r="S32" s="54" t="b">
        <f t="shared" si="3"/>
        <v>0</v>
      </c>
      <c r="T32" s="66" t="str">
        <f t="shared" si="4"/>
        <v>3-8.</v>
      </c>
      <c r="U32" s="51" t="str">
        <f t="shared" si="4"/>
        <v>Loader/Backhoe Mobilization</v>
      </c>
    </row>
    <row r="33" spans="1:21" s="67" customFormat="1" hidden="1" x14ac:dyDescent="0.3">
      <c r="A33" s="62">
        <v>30</v>
      </c>
      <c r="B33" s="36" t="s">
        <v>40</v>
      </c>
      <c r="C33" s="98" t="s">
        <v>686</v>
      </c>
      <c r="D33" s="99"/>
      <c r="E33" s="10" t="s">
        <v>32</v>
      </c>
      <c r="F33" s="68">
        <f>IFERROR(INDEX([1]!Rates[[Column1]:[Column71]],
MATCH('[1]SOW Units'!$B33,[1]!Rates[Pay Item],0),
MATCH(TEXT(#REF!,"0"),[1]!Rates[[#Headers],[Column1]:[Column71]],0)),0)</f>
        <v>0</v>
      </c>
      <c r="G33" s="69">
        <f t="shared" si="1"/>
        <v>0</v>
      </c>
      <c r="H33" s="6">
        <f t="shared" si="2"/>
        <v>0</v>
      </c>
      <c r="I33" s="80"/>
      <c r="J33" s="80"/>
      <c r="K33" s="80"/>
      <c r="L33" s="80"/>
      <c r="M33" s="80"/>
      <c r="N33" s="80"/>
      <c r="O33" s="80"/>
      <c r="P33" s="80"/>
      <c r="Q33" s="80"/>
      <c r="R33" s="80"/>
      <c r="S33" s="54" t="b">
        <f t="shared" si="3"/>
        <v>0</v>
      </c>
      <c r="T33" s="66" t="str">
        <f t="shared" si="4"/>
        <v>3-9.</v>
      </c>
      <c r="U33" s="51" t="str">
        <f t="shared" si="4"/>
        <v xml:space="preserve">Mini Excavator/Loader Mobilization </v>
      </c>
    </row>
    <row r="34" spans="1:21" s="67" customFormat="1" hidden="1" x14ac:dyDescent="0.3">
      <c r="A34" s="62">
        <v>31</v>
      </c>
      <c r="B34" s="36" t="s">
        <v>41</v>
      </c>
      <c r="C34" s="98" t="s">
        <v>687</v>
      </c>
      <c r="D34" s="99"/>
      <c r="E34" s="10" t="s">
        <v>32</v>
      </c>
      <c r="F34" s="68">
        <f>IFERROR(INDEX([1]!Rates[[Column1]:[Column71]],
MATCH('[1]SOW Units'!$B34,[1]!Rates[Pay Item],0),
MATCH(TEXT(#REF!,"0"),[1]!Rates[[#Headers],[Column1]:[Column71]],0)),0)</f>
        <v>0</v>
      </c>
      <c r="G34" s="69">
        <f t="shared" si="1"/>
        <v>0</v>
      </c>
      <c r="H34" s="6">
        <f t="shared" si="2"/>
        <v>0</v>
      </c>
      <c r="I34" s="80"/>
      <c r="J34" s="80"/>
      <c r="K34" s="80"/>
      <c r="L34" s="80"/>
      <c r="M34" s="80"/>
      <c r="N34" s="80"/>
      <c r="O34" s="80"/>
      <c r="P34" s="80"/>
      <c r="Q34" s="80"/>
      <c r="R34" s="80"/>
      <c r="S34" s="54" t="b">
        <f t="shared" si="3"/>
        <v>0</v>
      </c>
      <c r="T34" s="66" t="str">
        <f t="shared" si="4"/>
        <v>3-10.</v>
      </c>
      <c r="U34" s="51" t="str">
        <f t="shared" si="4"/>
        <v>Drum Compactor Mobilization</v>
      </c>
    </row>
    <row r="35" spans="1:21" s="67" customFormat="1" x14ac:dyDescent="0.3">
      <c r="A35" s="62">
        <v>32</v>
      </c>
      <c r="B35" s="75" t="s">
        <v>42</v>
      </c>
      <c r="C35" s="96" t="s">
        <v>44</v>
      </c>
      <c r="D35" s="97"/>
      <c r="E35" s="76"/>
      <c r="F35" s="77"/>
      <c r="G35" s="78"/>
      <c r="H35" s="8"/>
      <c r="I35" s="79"/>
      <c r="J35" s="79"/>
      <c r="K35" s="79"/>
      <c r="L35" s="79"/>
      <c r="M35" s="79"/>
      <c r="N35" s="79"/>
      <c r="O35" s="79"/>
      <c r="P35" s="79"/>
      <c r="Q35" s="79"/>
      <c r="R35" s="79"/>
      <c r="S35" s="54" t="b">
        <f t="shared" si="3"/>
        <v>0</v>
      </c>
      <c r="T35" s="66"/>
      <c r="U35" s="51" t="str">
        <f t="shared" si="4"/>
        <v>DRILLING AND BORING</v>
      </c>
    </row>
    <row r="36" spans="1:21" s="67" customFormat="1" x14ac:dyDescent="0.3">
      <c r="A36" s="62">
        <v>34</v>
      </c>
      <c r="B36" s="36" t="s">
        <v>688</v>
      </c>
      <c r="C36" s="98" t="s">
        <v>573</v>
      </c>
      <c r="D36" s="99"/>
      <c r="E36" s="10" t="s">
        <v>689</v>
      </c>
      <c r="F36" s="68">
        <f>IFERROR(INDEX([1]!Rates[[Column1]:[Column71]],
MATCH('[1]SOW Units'!$B36,[1]!Rates[Pay Item],0),
MATCH(TEXT(#REF!,"0"),[1]!Rates[[#Headers],[Column1]:[Column71]],0)),0)</f>
        <v>0</v>
      </c>
      <c r="G36" s="69">
        <f t="shared" si="1"/>
        <v>0</v>
      </c>
      <c r="H36" s="6">
        <f t="shared" si="2"/>
        <v>0</v>
      </c>
      <c r="I36" s="80"/>
      <c r="J36" s="80" t="s">
        <v>1045</v>
      </c>
      <c r="K36" s="80"/>
      <c r="L36" s="80"/>
      <c r="M36" s="80"/>
      <c r="N36" s="80"/>
      <c r="O36" s="80"/>
      <c r="P36" s="80"/>
      <c r="Q36" s="80"/>
      <c r="R36" s="80"/>
      <c r="S36" s="54" t="b">
        <f t="shared" si="3"/>
        <v>0</v>
      </c>
      <c r="T36" s="66" t="str">
        <f t="shared" si="4"/>
        <v>4-1.a.</v>
      </c>
      <c r="U36" s="51" t="str">
        <f t="shared" si="4"/>
        <v>Split Spoon Sampling – 2 foot (during boring) &lt; 50 feet</v>
      </c>
    </row>
    <row r="37" spans="1:21" s="67" customFormat="1" x14ac:dyDescent="0.3">
      <c r="A37" s="62">
        <v>36</v>
      </c>
      <c r="B37" s="36" t="s">
        <v>572</v>
      </c>
      <c r="C37" s="98" t="s">
        <v>574</v>
      </c>
      <c r="D37" s="99"/>
      <c r="E37" s="10" t="s">
        <v>689</v>
      </c>
      <c r="F37" s="68">
        <f>IFERROR(INDEX([1]!Rates[[Column1]:[Column71]],
MATCH('[1]SOW Units'!$B37,[1]!Rates[Pay Item],0),
MATCH(TEXT(#REF!,"0"),[1]!Rates[[#Headers],[Column1]:[Column71]],0)),0)</f>
        <v>0</v>
      </c>
      <c r="G37" s="69">
        <f t="shared" si="1"/>
        <v>0</v>
      </c>
      <c r="H37" s="6">
        <f t="shared" si="2"/>
        <v>0</v>
      </c>
      <c r="I37" s="80"/>
      <c r="J37" s="80" t="s">
        <v>1045</v>
      </c>
      <c r="K37" s="80"/>
      <c r="L37" s="80"/>
      <c r="M37" s="80"/>
      <c r="N37" s="80"/>
      <c r="O37" s="80"/>
      <c r="P37" s="80"/>
      <c r="Q37" s="80"/>
      <c r="R37" s="80"/>
      <c r="S37" s="54" t="b">
        <f t="shared" si="3"/>
        <v>0</v>
      </c>
      <c r="T37" s="66" t="str">
        <f t="shared" si="4"/>
        <v>4-1.b.</v>
      </c>
      <c r="U37" s="51" t="str">
        <f t="shared" si="4"/>
        <v>Split Spoon Sampling – 2 foot (during boring) 50 to 100 feet</v>
      </c>
    </row>
    <row r="38" spans="1:21" s="67" customFormat="1" x14ac:dyDescent="0.3">
      <c r="A38" s="62">
        <v>37</v>
      </c>
      <c r="B38" s="36" t="s">
        <v>690</v>
      </c>
      <c r="C38" s="98" t="s">
        <v>575</v>
      </c>
      <c r="D38" s="99"/>
      <c r="E38" s="10" t="s">
        <v>689</v>
      </c>
      <c r="F38" s="68">
        <f>IFERROR(INDEX([1]!Rates[[Column1]:[Column71]],
MATCH('[1]SOW Units'!$B38,[1]!Rates[Pay Item],0),
MATCH(TEXT(#REF!,"0"),[1]!Rates[[#Headers],[Column1]:[Column71]],0)),0)</f>
        <v>0</v>
      </c>
      <c r="G38" s="69">
        <f t="shared" si="1"/>
        <v>0</v>
      </c>
      <c r="H38" s="6">
        <f t="shared" si="2"/>
        <v>0</v>
      </c>
      <c r="I38" s="80"/>
      <c r="J38" s="80" t="s">
        <v>1045</v>
      </c>
      <c r="K38" s="80"/>
      <c r="L38" s="80"/>
      <c r="M38" s="80"/>
      <c r="N38" s="80"/>
      <c r="O38" s="80"/>
      <c r="P38" s="80"/>
      <c r="Q38" s="80"/>
      <c r="R38" s="80"/>
      <c r="S38" s="54" t="b">
        <f t="shared" si="3"/>
        <v>0</v>
      </c>
      <c r="T38" s="66" t="str">
        <f t="shared" si="4"/>
        <v>4-1.c.</v>
      </c>
      <c r="U38" s="51" t="str">
        <f t="shared" si="4"/>
        <v>Split Spoon Sampling – 2 foot (during boring) &gt; 100 feet</v>
      </c>
    </row>
    <row r="39" spans="1:21" s="67" customFormat="1" x14ac:dyDescent="0.3">
      <c r="A39" s="62">
        <v>38</v>
      </c>
      <c r="B39" s="36" t="s">
        <v>691</v>
      </c>
      <c r="C39" s="98" t="s">
        <v>45</v>
      </c>
      <c r="D39" s="99"/>
      <c r="E39" s="10" t="s">
        <v>692</v>
      </c>
      <c r="F39" s="68">
        <f>IFERROR(INDEX([1]!Rates[[Column1]:[Column71]],
MATCH('[1]SOW Units'!$B39,[1]!Rates[Pay Item],0),
MATCH(TEXT(#REF!,"0"),[1]!Rates[[#Headers],[Column1]:[Column71]],0)),0)</f>
        <v>0</v>
      </c>
      <c r="G39" s="69">
        <f t="shared" si="1"/>
        <v>0</v>
      </c>
      <c r="H39" s="6">
        <f t="shared" si="2"/>
        <v>0</v>
      </c>
      <c r="I39" s="80"/>
      <c r="J39" s="80" t="s">
        <v>1045</v>
      </c>
      <c r="K39" s="80"/>
      <c r="L39" s="80"/>
      <c r="M39" s="80"/>
      <c r="N39" s="80"/>
      <c r="O39" s="80"/>
      <c r="P39" s="80"/>
      <c r="Q39" s="80"/>
      <c r="R39" s="80"/>
      <c r="S39" s="54" t="b">
        <f t="shared" si="3"/>
        <v>0</v>
      </c>
      <c r="T39" s="66" t="str">
        <f t="shared" si="4"/>
        <v>4-1.d.</v>
      </c>
      <c r="U39" s="51" t="str">
        <f t="shared" si="4"/>
        <v>Sonic Core Sampling - 5 or 10 foot (during boring)</v>
      </c>
    </row>
    <row r="40" spans="1:21" s="67" customFormat="1" x14ac:dyDescent="0.3">
      <c r="A40" s="62">
        <v>39</v>
      </c>
      <c r="B40" s="36" t="s">
        <v>693</v>
      </c>
      <c r="C40" s="98" t="s">
        <v>46</v>
      </c>
      <c r="D40" s="99"/>
      <c r="E40" s="10" t="s">
        <v>47</v>
      </c>
      <c r="F40" s="68">
        <f>IFERROR(INDEX([1]!Rates[[Column1]:[Column71]],
MATCH('[1]SOW Units'!$B40,[1]!Rates[Pay Item],0),
MATCH(TEXT(#REF!,"0"),[1]!Rates[[#Headers],[Column1]:[Column71]],0)),0)</f>
        <v>0</v>
      </c>
      <c r="G40" s="69">
        <f t="shared" si="1"/>
        <v>0</v>
      </c>
      <c r="H40" s="6">
        <f t="shared" si="2"/>
        <v>0</v>
      </c>
      <c r="I40" s="80"/>
      <c r="J40" s="80" t="s">
        <v>1045</v>
      </c>
      <c r="K40" s="80"/>
      <c r="L40" s="80"/>
      <c r="M40" s="80"/>
      <c r="N40" s="80"/>
      <c r="O40" s="80"/>
      <c r="P40" s="80"/>
      <c r="Q40" s="80"/>
      <c r="R40" s="80"/>
      <c r="S40" s="54" t="b">
        <f t="shared" si="3"/>
        <v>0</v>
      </c>
      <c r="T40" s="66" t="str">
        <f t="shared" si="4"/>
        <v>4-2.</v>
      </c>
      <c r="U40" s="51" t="str">
        <f t="shared" si="4"/>
        <v xml:space="preserve">Hand Auger Boring ≤ 10 foot total depth </v>
      </c>
    </row>
    <row r="41" spans="1:21" s="67" customFormat="1" x14ac:dyDescent="0.3">
      <c r="A41" s="62">
        <v>40</v>
      </c>
      <c r="B41" s="36" t="s">
        <v>694</v>
      </c>
      <c r="C41" s="98" t="s">
        <v>577</v>
      </c>
      <c r="D41" s="99"/>
      <c r="E41" s="10" t="s">
        <v>578</v>
      </c>
      <c r="F41" s="68">
        <f>IFERROR(INDEX([1]!Rates[[Column1]:[Column71]],
MATCH('[1]SOW Units'!$B41,[1]!Rates[Pay Item],0),
MATCH(TEXT(#REF!,"0"),[1]!Rates[[#Headers],[Column1]:[Column71]],0)),0)</f>
        <v>0</v>
      </c>
      <c r="G41" s="69">
        <f t="shared" si="1"/>
        <v>0</v>
      </c>
      <c r="H41" s="6">
        <f t="shared" si="2"/>
        <v>0</v>
      </c>
      <c r="I41" s="80"/>
      <c r="J41" s="80" t="s">
        <v>1045</v>
      </c>
      <c r="K41" s="80"/>
      <c r="L41" s="80"/>
      <c r="M41" s="80"/>
      <c r="N41" s="80"/>
      <c r="O41" s="80"/>
      <c r="P41" s="80"/>
      <c r="Q41" s="80"/>
      <c r="R41" s="80"/>
      <c r="S41" s="54" t="b">
        <f t="shared" si="3"/>
        <v>0</v>
      </c>
      <c r="T41" s="66" t="str">
        <f t="shared" si="4"/>
        <v>4-3.</v>
      </c>
      <c r="U41" s="51" t="str">
        <f t="shared" si="4"/>
        <v>Direct Push Technology (DPT) Rig and Equipment</v>
      </c>
    </row>
    <row r="42" spans="1:21" s="67" customFormat="1" ht="33" hidden="1" x14ac:dyDescent="0.3">
      <c r="A42" s="62">
        <v>41</v>
      </c>
      <c r="B42" s="36" t="s">
        <v>695</v>
      </c>
      <c r="C42" s="98" t="s">
        <v>696</v>
      </c>
      <c r="D42" s="99"/>
      <c r="E42" s="10" t="s">
        <v>578</v>
      </c>
      <c r="F42" s="68">
        <f>IFERROR(INDEX([1]!Rates[[Column1]:[Column71]],
MATCH('[1]SOW Units'!$B42,[1]!Rates[Pay Item],0),
MATCH(TEXT(#REF!,"0"),[1]!Rates[[#Headers],[Column1]:[Column71]],0)),0)</f>
        <v>0</v>
      </c>
      <c r="G42" s="69">
        <f t="shared" si="1"/>
        <v>0</v>
      </c>
      <c r="H42" s="6">
        <f t="shared" si="2"/>
        <v>0</v>
      </c>
      <c r="I42" s="80"/>
      <c r="J42" s="80"/>
      <c r="K42" s="80"/>
      <c r="L42" s="80"/>
      <c r="M42" s="80"/>
      <c r="N42" s="80"/>
      <c r="O42" s="80"/>
      <c r="P42" s="80"/>
      <c r="Q42" s="80"/>
      <c r="R42" s="80"/>
      <c r="S42" s="54" t="b">
        <f t="shared" si="3"/>
        <v>0</v>
      </c>
      <c r="T42" s="66" t="str">
        <f t="shared" si="4"/>
        <v>4-4.</v>
      </c>
      <c r="U42" s="51" t="str">
        <f t="shared" si="4"/>
        <v>DPT Membrane Interface Probe (MIP) Equipped with PID and ECD
(add-on cost to DPT base rate)</v>
      </c>
    </row>
    <row r="43" spans="1:21" s="67" customFormat="1" x14ac:dyDescent="0.3">
      <c r="A43" s="62">
        <v>42</v>
      </c>
      <c r="B43" s="36" t="s">
        <v>697</v>
      </c>
      <c r="C43" s="98" t="s">
        <v>548</v>
      </c>
      <c r="D43" s="99"/>
      <c r="E43" s="10" t="s">
        <v>48</v>
      </c>
      <c r="F43" s="68">
        <f>IFERROR(INDEX([1]!Rates[[Column1]:[Column71]],
MATCH('[1]SOW Units'!$B43,[1]!Rates[Pay Item],0),
MATCH(TEXT(#REF!,"0"),[1]!Rates[[#Headers],[Column1]:[Column71]],0)),0)</f>
        <v>0</v>
      </c>
      <c r="G43" s="69">
        <f t="shared" si="1"/>
        <v>0</v>
      </c>
      <c r="H43" s="6">
        <f t="shared" si="2"/>
        <v>0</v>
      </c>
      <c r="I43" s="80"/>
      <c r="J43" s="80" t="s">
        <v>1045</v>
      </c>
      <c r="K43" s="80"/>
      <c r="L43" s="80"/>
      <c r="M43" s="80"/>
      <c r="N43" s="80"/>
      <c r="O43" s="80"/>
      <c r="P43" s="80"/>
      <c r="Q43" s="80"/>
      <c r="R43" s="80"/>
      <c r="S43" s="54" t="b">
        <f t="shared" si="3"/>
        <v>0</v>
      </c>
      <c r="T43" s="66" t="str">
        <f t="shared" si="4"/>
        <v>4-5.</v>
      </c>
      <c r="U43" s="51" t="str">
        <f t="shared" si="4"/>
        <v xml:space="preserve">HSA or MR Boring, ≤ 6 inch diameter, &lt; 50 foot total depth </v>
      </c>
    </row>
    <row r="44" spans="1:21" s="67" customFormat="1" x14ac:dyDescent="0.3">
      <c r="A44" s="62">
        <v>43</v>
      </c>
      <c r="B44" s="36" t="s">
        <v>698</v>
      </c>
      <c r="C44" s="98" t="s">
        <v>53</v>
      </c>
      <c r="D44" s="99"/>
      <c r="E44" s="10" t="s">
        <v>48</v>
      </c>
      <c r="F44" s="68">
        <f>IFERROR(INDEX([1]!Rates[[Column1]:[Column71]],
MATCH('[1]SOW Units'!$B44,[1]!Rates[Pay Item],0),
MATCH(TEXT(#REF!,"0"),[1]!Rates[[#Headers],[Column1]:[Column71]],0)),0)</f>
        <v>0</v>
      </c>
      <c r="G44" s="69">
        <f t="shared" si="1"/>
        <v>0</v>
      </c>
      <c r="H44" s="6">
        <f t="shared" si="2"/>
        <v>0</v>
      </c>
      <c r="I44" s="80"/>
      <c r="J44" s="80" t="s">
        <v>1045</v>
      </c>
      <c r="K44" s="80"/>
      <c r="L44" s="80"/>
      <c r="M44" s="80"/>
      <c r="N44" s="80"/>
      <c r="O44" s="80"/>
      <c r="P44" s="80"/>
      <c r="Q44" s="80"/>
      <c r="R44" s="80"/>
      <c r="S44" s="54" t="b">
        <f t="shared" si="3"/>
        <v>0</v>
      </c>
      <c r="T44" s="66" t="str">
        <f t="shared" si="4"/>
        <v>4-6.</v>
      </c>
      <c r="U44" s="51" t="str">
        <f t="shared" si="4"/>
        <v xml:space="preserve">HSA or MR Boring, ≤ 6 inch diameter, 50 to 100 foot total depth </v>
      </c>
    </row>
    <row r="45" spans="1:21" s="67" customFormat="1" x14ac:dyDescent="0.3">
      <c r="A45" s="62">
        <v>44</v>
      </c>
      <c r="B45" s="36" t="s">
        <v>699</v>
      </c>
      <c r="C45" s="98" t="s">
        <v>55</v>
      </c>
      <c r="D45" s="99"/>
      <c r="E45" s="10" t="s">
        <v>48</v>
      </c>
      <c r="F45" s="68">
        <f>IFERROR(INDEX([1]!Rates[[Column1]:[Column71]],
MATCH('[1]SOW Units'!$B45,[1]!Rates[Pay Item],0),
MATCH(TEXT(#REF!,"0"),[1]!Rates[[#Headers],[Column1]:[Column71]],0)),0)</f>
        <v>0</v>
      </c>
      <c r="G45" s="69">
        <f t="shared" si="1"/>
        <v>0</v>
      </c>
      <c r="H45" s="6">
        <f t="shared" si="2"/>
        <v>0</v>
      </c>
      <c r="I45" s="80"/>
      <c r="J45" s="80" t="s">
        <v>1045</v>
      </c>
      <c r="K45" s="80"/>
      <c r="L45" s="80"/>
      <c r="M45" s="80"/>
      <c r="N45" s="80"/>
      <c r="O45" s="80"/>
      <c r="P45" s="80"/>
      <c r="Q45" s="80"/>
      <c r="R45" s="80"/>
      <c r="S45" s="54" t="b">
        <f t="shared" si="3"/>
        <v>0</v>
      </c>
      <c r="T45" s="66" t="str">
        <f t="shared" si="4"/>
        <v>4-7.</v>
      </c>
      <c r="U45" s="51" t="str">
        <f t="shared" si="4"/>
        <v xml:space="preserve">HSA or MR Boring, ≤ 6 inch diameter, &gt; 100 foot total depth </v>
      </c>
    </row>
    <row r="46" spans="1:21" s="67" customFormat="1" x14ac:dyDescent="0.3">
      <c r="A46" s="62">
        <v>45</v>
      </c>
      <c r="B46" s="36" t="s">
        <v>700</v>
      </c>
      <c r="C46" s="98" t="s">
        <v>57</v>
      </c>
      <c r="D46" s="99"/>
      <c r="E46" s="10" t="s">
        <v>48</v>
      </c>
      <c r="F46" s="68">
        <f>IFERROR(INDEX([1]!Rates[[Column1]:[Column71]],
MATCH('[1]SOW Units'!$B46,[1]!Rates[Pay Item],0),
MATCH(TEXT(#REF!,"0"),[1]!Rates[[#Headers],[Column1]:[Column71]],0)),0)</f>
        <v>0</v>
      </c>
      <c r="G46" s="69">
        <f t="shared" si="1"/>
        <v>0</v>
      </c>
      <c r="H46" s="6">
        <f t="shared" si="2"/>
        <v>0</v>
      </c>
      <c r="I46" s="80"/>
      <c r="J46" s="80" t="s">
        <v>1045</v>
      </c>
      <c r="K46" s="80"/>
      <c r="L46" s="80"/>
      <c r="M46" s="80"/>
      <c r="N46" s="80"/>
      <c r="O46" s="80"/>
      <c r="P46" s="80"/>
      <c r="Q46" s="80"/>
      <c r="R46" s="80"/>
      <c r="S46" s="54" t="b">
        <f t="shared" si="3"/>
        <v>0</v>
      </c>
      <c r="T46" s="66" t="str">
        <f t="shared" si="4"/>
        <v>4-8.</v>
      </c>
      <c r="U46" s="51" t="str">
        <f t="shared" si="4"/>
        <v xml:space="preserve">HSA or MR Boring, &gt; 6 to 10 inch diameter, &lt; 50 foot total depth </v>
      </c>
    </row>
    <row r="47" spans="1:21" s="67" customFormat="1" x14ac:dyDescent="0.3">
      <c r="A47" s="62">
        <v>46</v>
      </c>
      <c r="B47" s="36" t="s">
        <v>701</v>
      </c>
      <c r="C47" s="98" t="s">
        <v>58</v>
      </c>
      <c r="D47" s="99"/>
      <c r="E47" s="10" t="s">
        <v>48</v>
      </c>
      <c r="F47" s="68">
        <f>IFERROR(INDEX([1]!Rates[[Column1]:[Column71]],
MATCH('[1]SOW Units'!$B47,[1]!Rates[Pay Item],0),
MATCH(TEXT(#REF!,"0"),[1]!Rates[[#Headers],[Column1]:[Column71]],0)),0)</f>
        <v>0</v>
      </c>
      <c r="G47" s="69">
        <f t="shared" si="1"/>
        <v>0</v>
      </c>
      <c r="H47" s="6">
        <f t="shared" si="2"/>
        <v>0</v>
      </c>
      <c r="I47" s="80"/>
      <c r="J47" s="80" t="s">
        <v>1045</v>
      </c>
      <c r="K47" s="80"/>
      <c r="L47" s="80"/>
      <c r="M47" s="80"/>
      <c r="N47" s="80"/>
      <c r="O47" s="80"/>
      <c r="P47" s="80"/>
      <c r="Q47" s="80"/>
      <c r="R47" s="80"/>
      <c r="S47" s="54" t="b">
        <f t="shared" si="3"/>
        <v>0</v>
      </c>
      <c r="T47" s="66" t="str">
        <f t="shared" si="4"/>
        <v>4-9.</v>
      </c>
      <c r="U47" s="51" t="str">
        <f t="shared" si="4"/>
        <v xml:space="preserve">HSA or MR Boring, &gt; 6 to 10 inch diameter, 50 to 100 foot total depth </v>
      </c>
    </row>
    <row r="48" spans="1:21" s="67" customFormat="1" x14ac:dyDescent="0.3">
      <c r="A48" s="62">
        <v>48</v>
      </c>
      <c r="B48" s="36" t="s">
        <v>702</v>
      </c>
      <c r="C48" s="98" t="s">
        <v>60</v>
      </c>
      <c r="D48" s="99"/>
      <c r="E48" s="10" t="s">
        <v>48</v>
      </c>
      <c r="F48" s="68">
        <f>IFERROR(INDEX([1]!Rates[[Column1]:[Column71]],
MATCH('[1]SOW Units'!$B48,[1]!Rates[Pay Item],0),
MATCH(TEXT(#REF!,"0"),[1]!Rates[[#Headers],[Column1]:[Column71]],0)),0)</f>
        <v>0</v>
      </c>
      <c r="G48" s="69">
        <f t="shared" si="1"/>
        <v>0</v>
      </c>
      <c r="H48" s="6">
        <f t="shared" si="2"/>
        <v>0</v>
      </c>
      <c r="I48" s="80"/>
      <c r="J48" s="80" t="s">
        <v>1045</v>
      </c>
      <c r="K48" s="80"/>
      <c r="L48" s="80"/>
      <c r="M48" s="80"/>
      <c r="N48" s="80"/>
      <c r="O48" s="80"/>
      <c r="P48" s="80"/>
      <c r="Q48" s="80"/>
      <c r="R48" s="80"/>
      <c r="S48" s="54" t="b">
        <f t="shared" si="3"/>
        <v>0</v>
      </c>
      <c r="T48" s="66" t="str">
        <f t="shared" si="4"/>
        <v>4-10.</v>
      </c>
      <c r="U48" s="51" t="str">
        <f t="shared" si="4"/>
        <v xml:space="preserve">HSA or MR Boring, &gt; 6 to 10 inch diameter, &gt; 100 foot total depth </v>
      </c>
    </row>
    <row r="49" spans="1:21" s="67" customFormat="1" x14ac:dyDescent="0.3">
      <c r="A49" s="62">
        <v>49</v>
      </c>
      <c r="B49" s="36" t="s">
        <v>703</v>
      </c>
      <c r="C49" s="98" t="s">
        <v>62</v>
      </c>
      <c r="D49" s="99"/>
      <c r="E49" s="10" t="s">
        <v>48</v>
      </c>
      <c r="F49" s="68">
        <f>IFERROR(INDEX([1]!Rates[[Column1]:[Column71]],
MATCH('[1]SOW Units'!$B49,[1]!Rates[Pay Item],0),
MATCH(TEXT(#REF!,"0"),[1]!Rates[[#Headers],[Column1]:[Column71]],0)),0)</f>
        <v>0</v>
      </c>
      <c r="G49" s="69">
        <f t="shared" si="1"/>
        <v>0</v>
      </c>
      <c r="H49" s="6">
        <f t="shared" si="2"/>
        <v>0</v>
      </c>
      <c r="I49" s="80"/>
      <c r="J49" s="80" t="s">
        <v>1045</v>
      </c>
      <c r="K49" s="80"/>
      <c r="L49" s="80"/>
      <c r="M49" s="80"/>
      <c r="N49" s="80"/>
      <c r="O49" s="80"/>
      <c r="P49" s="80"/>
      <c r="Q49" s="80"/>
      <c r="R49" s="80"/>
      <c r="S49" s="54" t="b">
        <f t="shared" si="3"/>
        <v>0</v>
      </c>
      <c r="T49" s="66" t="str">
        <f t="shared" si="4"/>
        <v>4-11.</v>
      </c>
      <c r="U49" s="51" t="str">
        <f t="shared" si="4"/>
        <v xml:space="preserve">HSA or MR Boring, &gt; 10 to 14 inch diameter, &lt; 50 foot total depth </v>
      </c>
    </row>
    <row r="50" spans="1:21" s="67" customFormat="1" x14ac:dyDescent="0.3">
      <c r="A50" s="62">
        <v>50</v>
      </c>
      <c r="B50" s="36" t="s">
        <v>704</v>
      </c>
      <c r="C50" s="98" t="s">
        <v>64</v>
      </c>
      <c r="D50" s="99"/>
      <c r="E50" s="10" t="s">
        <v>48</v>
      </c>
      <c r="F50" s="68">
        <f>IFERROR(INDEX([1]!Rates[[Column1]:[Column71]],
MATCH('[1]SOW Units'!$B50,[1]!Rates[Pay Item],0),
MATCH(TEXT(#REF!,"0"),[1]!Rates[[#Headers],[Column1]:[Column71]],0)),0)</f>
        <v>0</v>
      </c>
      <c r="G50" s="69">
        <f t="shared" si="1"/>
        <v>0</v>
      </c>
      <c r="H50" s="6">
        <f t="shared" si="2"/>
        <v>0</v>
      </c>
      <c r="I50" s="80"/>
      <c r="J50" s="80" t="s">
        <v>1045</v>
      </c>
      <c r="K50" s="80"/>
      <c r="L50" s="80"/>
      <c r="M50" s="80"/>
      <c r="N50" s="80"/>
      <c r="O50" s="80"/>
      <c r="P50" s="80"/>
      <c r="Q50" s="80"/>
      <c r="R50" s="80"/>
      <c r="S50" s="54" t="b">
        <f t="shared" si="3"/>
        <v>0</v>
      </c>
      <c r="T50" s="66" t="str">
        <f t="shared" si="4"/>
        <v>4-12.</v>
      </c>
      <c r="U50" s="51" t="str">
        <f t="shared" si="4"/>
        <v xml:space="preserve">HSA or MR Boring, &gt; 10 to 14 inch diameter, 50 to 100 foot total depth </v>
      </c>
    </row>
    <row r="51" spans="1:21" s="67" customFormat="1" x14ac:dyDescent="0.3">
      <c r="A51" s="62">
        <v>51</v>
      </c>
      <c r="B51" s="36" t="s">
        <v>705</v>
      </c>
      <c r="C51" s="98" t="s">
        <v>66</v>
      </c>
      <c r="D51" s="99"/>
      <c r="E51" s="10" t="s">
        <v>48</v>
      </c>
      <c r="F51" s="68">
        <f>IFERROR(INDEX([1]!Rates[[Column1]:[Column71]],
MATCH('[1]SOW Units'!$B51,[1]!Rates[Pay Item],0),
MATCH(TEXT(#REF!,"0"),[1]!Rates[[#Headers],[Column1]:[Column71]],0)),0)</f>
        <v>0</v>
      </c>
      <c r="G51" s="69">
        <f t="shared" si="1"/>
        <v>0</v>
      </c>
      <c r="H51" s="6">
        <f t="shared" si="2"/>
        <v>0</v>
      </c>
      <c r="I51" s="80"/>
      <c r="J51" s="80" t="s">
        <v>1045</v>
      </c>
      <c r="K51" s="80"/>
      <c r="L51" s="80"/>
      <c r="M51" s="80"/>
      <c r="N51" s="80"/>
      <c r="O51" s="80"/>
      <c r="P51" s="80"/>
      <c r="Q51" s="80"/>
      <c r="R51" s="80"/>
      <c r="S51" s="54" t="b">
        <f t="shared" si="3"/>
        <v>0</v>
      </c>
      <c r="T51" s="66" t="str">
        <f t="shared" si="4"/>
        <v>4-13.</v>
      </c>
      <c r="U51" s="51" t="str">
        <f t="shared" si="4"/>
        <v xml:space="preserve">HSA or MR Boring, &gt; 10 to 14 inch diameter, &gt; 100 foot total depth </v>
      </c>
    </row>
    <row r="52" spans="1:21" s="67" customFormat="1" x14ac:dyDescent="0.3">
      <c r="A52" s="62">
        <v>53</v>
      </c>
      <c r="B52" s="36" t="s">
        <v>706</v>
      </c>
      <c r="C52" s="98" t="s">
        <v>68</v>
      </c>
      <c r="D52" s="99"/>
      <c r="E52" s="10" t="s">
        <v>48</v>
      </c>
      <c r="F52" s="68">
        <f>IFERROR(INDEX([1]!Rates[[Column1]:[Column71]],
MATCH('[1]SOW Units'!$B52,[1]!Rates[Pay Item],0),
MATCH(TEXT(#REF!,"0"),[1]!Rates[[#Headers],[Column1]:[Column71]],0)),0)</f>
        <v>0</v>
      </c>
      <c r="G52" s="69">
        <f t="shared" si="1"/>
        <v>0</v>
      </c>
      <c r="H52" s="6">
        <f t="shared" si="2"/>
        <v>0</v>
      </c>
      <c r="I52" s="80"/>
      <c r="J52" s="80" t="s">
        <v>1045</v>
      </c>
      <c r="K52" s="80"/>
      <c r="L52" s="80"/>
      <c r="M52" s="80"/>
      <c r="N52" s="80"/>
      <c r="O52" s="80"/>
      <c r="P52" s="80"/>
      <c r="Q52" s="80"/>
      <c r="R52" s="80"/>
      <c r="S52" s="54" t="b">
        <f t="shared" si="3"/>
        <v>0</v>
      </c>
      <c r="T52" s="66" t="str">
        <f t="shared" si="4"/>
        <v>4-14.</v>
      </c>
      <c r="U52" s="51" t="str">
        <f t="shared" si="4"/>
        <v xml:space="preserve">Sonic Boring, ≤ 6 inch diameter, &lt; 50 foot total depth </v>
      </c>
    </row>
    <row r="53" spans="1:21" s="67" customFormat="1" x14ac:dyDescent="0.3">
      <c r="A53" s="62">
        <v>55</v>
      </c>
      <c r="B53" s="36" t="s">
        <v>707</v>
      </c>
      <c r="C53" s="98" t="s">
        <v>70</v>
      </c>
      <c r="D53" s="99"/>
      <c r="E53" s="10" t="s">
        <v>48</v>
      </c>
      <c r="F53" s="68">
        <f>IFERROR(INDEX([1]!Rates[[Column1]:[Column71]],
MATCH('[1]SOW Units'!$B53,[1]!Rates[Pay Item],0),
MATCH(TEXT(#REF!,"0"),[1]!Rates[[#Headers],[Column1]:[Column71]],0)),0)</f>
        <v>0</v>
      </c>
      <c r="G53" s="69">
        <f t="shared" si="1"/>
        <v>0</v>
      </c>
      <c r="H53" s="6">
        <f t="shared" si="2"/>
        <v>0</v>
      </c>
      <c r="I53" s="80"/>
      <c r="J53" s="80" t="s">
        <v>1045</v>
      </c>
      <c r="K53" s="80"/>
      <c r="L53" s="80"/>
      <c r="M53" s="80"/>
      <c r="N53" s="80"/>
      <c r="O53" s="80"/>
      <c r="P53" s="80"/>
      <c r="Q53" s="80"/>
      <c r="R53" s="80"/>
      <c r="S53" s="54" t="b">
        <f t="shared" si="3"/>
        <v>0</v>
      </c>
      <c r="T53" s="66" t="str">
        <f t="shared" si="4"/>
        <v>4-15.</v>
      </c>
      <c r="U53" s="51" t="str">
        <f t="shared" si="4"/>
        <v xml:space="preserve">Sonic Boring, ≤ 6 inch diameter, 50 to 100 foot total depth </v>
      </c>
    </row>
    <row r="54" spans="1:21" s="67" customFormat="1" x14ac:dyDescent="0.3">
      <c r="A54" s="62">
        <v>58</v>
      </c>
      <c r="B54" s="36" t="s">
        <v>708</v>
      </c>
      <c r="C54" s="98" t="s">
        <v>72</v>
      </c>
      <c r="D54" s="99"/>
      <c r="E54" s="10" t="s">
        <v>48</v>
      </c>
      <c r="F54" s="68">
        <f>IFERROR(INDEX([1]!Rates[[Column1]:[Column71]],
MATCH('[1]SOW Units'!$B54,[1]!Rates[Pay Item],0),
MATCH(TEXT(#REF!,"0"),[1]!Rates[[#Headers],[Column1]:[Column71]],0)),0)</f>
        <v>0</v>
      </c>
      <c r="G54" s="69">
        <f t="shared" si="1"/>
        <v>0</v>
      </c>
      <c r="H54" s="6">
        <f t="shared" si="2"/>
        <v>0</v>
      </c>
      <c r="I54" s="80"/>
      <c r="J54" s="80" t="s">
        <v>1045</v>
      </c>
      <c r="K54" s="80"/>
      <c r="L54" s="80"/>
      <c r="M54" s="80"/>
      <c r="N54" s="80"/>
      <c r="O54" s="80"/>
      <c r="P54" s="80"/>
      <c r="Q54" s="80"/>
      <c r="R54" s="80"/>
      <c r="S54" s="54" t="b">
        <f t="shared" si="3"/>
        <v>0</v>
      </c>
      <c r="T54" s="66" t="str">
        <f t="shared" si="4"/>
        <v>4-16.</v>
      </c>
      <c r="U54" s="51" t="str">
        <f t="shared" si="4"/>
        <v xml:space="preserve">Sonic Boring, ≤ 6 inch diameter, &gt; 100 foot total depth </v>
      </c>
    </row>
    <row r="55" spans="1:21" s="67" customFormat="1" x14ac:dyDescent="0.3">
      <c r="A55" s="62">
        <v>59</v>
      </c>
      <c r="B55" s="36" t="s">
        <v>709</v>
      </c>
      <c r="C55" s="98" t="s">
        <v>73</v>
      </c>
      <c r="D55" s="99"/>
      <c r="E55" s="10" t="s">
        <v>48</v>
      </c>
      <c r="F55" s="68">
        <f>IFERROR(INDEX([1]!Rates[[Column1]:[Column71]],
MATCH('[1]SOW Units'!$B55,[1]!Rates[Pay Item],0),
MATCH(TEXT(#REF!,"0"),[1]!Rates[[#Headers],[Column1]:[Column71]],0)),0)</f>
        <v>0</v>
      </c>
      <c r="G55" s="69">
        <f t="shared" si="1"/>
        <v>0</v>
      </c>
      <c r="H55" s="6">
        <f t="shared" si="2"/>
        <v>0</v>
      </c>
      <c r="I55" s="80"/>
      <c r="J55" s="80" t="s">
        <v>1045</v>
      </c>
      <c r="K55" s="80"/>
      <c r="L55" s="80"/>
      <c r="M55" s="80"/>
      <c r="N55" s="80"/>
      <c r="O55" s="80"/>
      <c r="P55" s="80"/>
      <c r="Q55" s="80"/>
      <c r="R55" s="80"/>
      <c r="S55" s="54" t="b">
        <f t="shared" si="3"/>
        <v>0</v>
      </c>
      <c r="T55" s="66" t="str">
        <f t="shared" si="4"/>
        <v>4-17.</v>
      </c>
      <c r="U55" s="51" t="str">
        <f t="shared" si="4"/>
        <v xml:space="preserve">Sonic Boring, &gt; 6 to 10 inch diameter, &lt; 50 foot total depth </v>
      </c>
    </row>
    <row r="56" spans="1:21" s="67" customFormat="1" x14ac:dyDescent="0.3">
      <c r="A56" s="62">
        <v>60</v>
      </c>
      <c r="B56" s="36" t="s">
        <v>710</v>
      </c>
      <c r="C56" s="98" t="s">
        <v>74</v>
      </c>
      <c r="D56" s="99"/>
      <c r="E56" s="10" t="s">
        <v>48</v>
      </c>
      <c r="F56" s="68">
        <f>IFERROR(INDEX([1]!Rates[[Column1]:[Column71]],
MATCH('[1]SOW Units'!$B56,[1]!Rates[Pay Item],0),
MATCH(TEXT(#REF!,"0"),[1]!Rates[[#Headers],[Column1]:[Column71]],0)),0)</f>
        <v>0</v>
      </c>
      <c r="G56" s="69">
        <f t="shared" si="1"/>
        <v>0</v>
      </c>
      <c r="H56" s="6">
        <f t="shared" si="2"/>
        <v>0</v>
      </c>
      <c r="I56" s="80"/>
      <c r="J56" s="80" t="s">
        <v>1045</v>
      </c>
      <c r="K56" s="80"/>
      <c r="L56" s="80"/>
      <c r="M56" s="80"/>
      <c r="N56" s="80"/>
      <c r="O56" s="80"/>
      <c r="P56" s="80"/>
      <c r="Q56" s="80"/>
      <c r="R56" s="80"/>
      <c r="S56" s="54" t="b">
        <f t="shared" si="3"/>
        <v>0</v>
      </c>
      <c r="T56" s="66" t="str">
        <f t="shared" si="4"/>
        <v>4-18.</v>
      </c>
      <c r="U56" s="51" t="str">
        <f t="shared" si="4"/>
        <v xml:space="preserve">Sonic Boring, &gt; 6 to 10 inch diameter, 50 to 100 foot total depth </v>
      </c>
    </row>
    <row r="57" spans="1:21" s="67" customFormat="1" x14ac:dyDescent="0.3">
      <c r="A57" s="62">
        <v>61</v>
      </c>
      <c r="B57" s="36" t="s">
        <v>711</v>
      </c>
      <c r="C57" s="98" t="s">
        <v>75</v>
      </c>
      <c r="D57" s="99"/>
      <c r="E57" s="10" t="s">
        <v>48</v>
      </c>
      <c r="F57" s="68">
        <f>IFERROR(INDEX([1]!Rates[[Column1]:[Column71]],
MATCH('[1]SOW Units'!$B57,[1]!Rates[Pay Item],0),
MATCH(TEXT(#REF!,"0"),[1]!Rates[[#Headers],[Column1]:[Column71]],0)),0)</f>
        <v>0</v>
      </c>
      <c r="G57" s="69">
        <f t="shared" si="1"/>
        <v>0</v>
      </c>
      <c r="H57" s="6">
        <f t="shared" si="2"/>
        <v>0</v>
      </c>
      <c r="I57" s="80"/>
      <c r="J57" s="80" t="s">
        <v>1045</v>
      </c>
      <c r="K57" s="80"/>
      <c r="L57" s="80"/>
      <c r="M57" s="80"/>
      <c r="N57" s="80"/>
      <c r="O57" s="80"/>
      <c r="P57" s="80"/>
      <c r="Q57" s="80"/>
      <c r="R57" s="80"/>
      <c r="S57" s="54" t="b">
        <f t="shared" si="3"/>
        <v>0</v>
      </c>
      <c r="T57" s="66" t="str">
        <f t="shared" si="4"/>
        <v>4-19.</v>
      </c>
      <c r="U57" s="51" t="str">
        <f t="shared" si="4"/>
        <v xml:space="preserve">Sonic Boring, &gt; 6 to 10 inch diameter, &gt; 100 foot total depth </v>
      </c>
    </row>
    <row r="58" spans="1:21" s="67" customFormat="1" x14ac:dyDescent="0.3">
      <c r="A58" s="62">
        <v>62</v>
      </c>
      <c r="B58" s="36" t="s">
        <v>712</v>
      </c>
      <c r="C58" s="98" t="s">
        <v>76</v>
      </c>
      <c r="D58" s="99"/>
      <c r="E58" s="10" t="s">
        <v>48</v>
      </c>
      <c r="F58" s="68">
        <f>IFERROR(INDEX([1]!Rates[[Column1]:[Column71]],
MATCH('[1]SOW Units'!$B58,[1]!Rates[Pay Item],0),
MATCH(TEXT(#REF!,"0"),[1]!Rates[[#Headers],[Column1]:[Column71]],0)),0)</f>
        <v>0</v>
      </c>
      <c r="G58" s="69">
        <f t="shared" si="1"/>
        <v>0</v>
      </c>
      <c r="H58" s="6">
        <f t="shared" si="2"/>
        <v>0</v>
      </c>
      <c r="I58" s="80"/>
      <c r="J58" s="80" t="s">
        <v>1045</v>
      </c>
      <c r="K58" s="80"/>
      <c r="L58" s="80"/>
      <c r="M58" s="80"/>
      <c r="N58" s="80"/>
      <c r="O58" s="80"/>
      <c r="P58" s="80"/>
      <c r="Q58" s="80"/>
      <c r="R58" s="80"/>
      <c r="S58" s="54" t="b">
        <f t="shared" si="3"/>
        <v>0</v>
      </c>
      <c r="T58" s="66" t="str">
        <f t="shared" si="4"/>
        <v>4-20.</v>
      </c>
      <c r="U58" s="51" t="str">
        <f t="shared" si="4"/>
        <v xml:space="preserve">Sonic Boring, &gt; 10 to 14 inch diameter, &lt; 50 foot total depth </v>
      </c>
    </row>
    <row r="59" spans="1:21" s="67" customFormat="1" x14ac:dyDescent="0.3">
      <c r="A59" s="62">
        <v>63</v>
      </c>
      <c r="B59" s="36" t="s">
        <v>713</v>
      </c>
      <c r="C59" s="98" t="s">
        <v>77</v>
      </c>
      <c r="D59" s="99"/>
      <c r="E59" s="10" t="s">
        <v>48</v>
      </c>
      <c r="F59" s="68">
        <f>IFERROR(INDEX([1]!Rates[[Column1]:[Column71]],
MATCH('[1]SOW Units'!$B59,[1]!Rates[Pay Item],0),
MATCH(TEXT(#REF!,"0"),[1]!Rates[[#Headers],[Column1]:[Column71]],0)),0)</f>
        <v>0</v>
      </c>
      <c r="G59" s="69">
        <f t="shared" si="1"/>
        <v>0</v>
      </c>
      <c r="H59" s="6">
        <f t="shared" si="2"/>
        <v>0</v>
      </c>
      <c r="I59" s="80"/>
      <c r="J59" s="80" t="s">
        <v>1045</v>
      </c>
      <c r="K59" s="80"/>
      <c r="L59" s="80"/>
      <c r="M59" s="80"/>
      <c r="N59" s="80"/>
      <c r="O59" s="80"/>
      <c r="P59" s="80"/>
      <c r="Q59" s="80"/>
      <c r="R59" s="80"/>
      <c r="S59" s="54" t="b">
        <f t="shared" si="3"/>
        <v>0</v>
      </c>
      <c r="T59" s="66" t="str">
        <f t="shared" si="4"/>
        <v>4-21.</v>
      </c>
      <c r="U59" s="51" t="str">
        <f t="shared" si="4"/>
        <v xml:space="preserve">Sonic Boring, &gt; 10 to 14 inch diameter, 50 to 100 foot total depth </v>
      </c>
    </row>
    <row r="60" spans="1:21" s="67" customFormat="1" x14ac:dyDescent="0.3">
      <c r="A60" s="62">
        <v>64</v>
      </c>
      <c r="B60" s="36" t="s">
        <v>714</v>
      </c>
      <c r="C60" s="98" t="s">
        <v>78</v>
      </c>
      <c r="D60" s="99"/>
      <c r="E60" s="10" t="s">
        <v>48</v>
      </c>
      <c r="F60" s="68">
        <f>IFERROR(INDEX([1]!Rates[[Column1]:[Column71]],
MATCH('[1]SOW Units'!$B60,[1]!Rates[Pay Item],0),
MATCH(TEXT(#REF!,"0"),[1]!Rates[[#Headers],[Column1]:[Column71]],0)),0)</f>
        <v>0</v>
      </c>
      <c r="G60" s="69">
        <f t="shared" si="1"/>
        <v>0</v>
      </c>
      <c r="H60" s="6">
        <f t="shared" si="2"/>
        <v>0</v>
      </c>
      <c r="I60" s="80"/>
      <c r="J60" s="80" t="s">
        <v>1045</v>
      </c>
      <c r="K60" s="80"/>
      <c r="L60" s="80"/>
      <c r="M60" s="80"/>
      <c r="N60" s="80"/>
      <c r="O60" s="80"/>
      <c r="P60" s="80"/>
      <c r="Q60" s="80"/>
      <c r="R60" s="80"/>
      <c r="S60" s="54" t="b">
        <f t="shared" si="3"/>
        <v>0</v>
      </c>
      <c r="T60" s="66" t="str">
        <f t="shared" si="4"/>
        <v>4-22.</v>
      </c>
      <c r="U60" s="51" t="str">
        <f t="shared" si="4"/>
        <v xml:space="preserve">Sonic Boring, &gt; 10 to 14 inch diameter, &gt; 100 foot total depth </v>
      </c>
    </row>
    <row r="61" spans="1:21" s="67" customFormat="1" x14ac:dyDescent="0.3">
      <c r="A61" s="62">
        <v>65</v>
      </c>
      <c r="B61" s="75" t="s">
        <v>43</v>
      </c>
      <c r="C61" s="96" t="s">
        <v>80</v>
      </c>
      <c r="D61" s="97"/>
      <c r="E61" s="76"/>
      <c r="F61" s="77"/>
      <c r="G61" s="78"/>
      <c r="H61" s="8"/>
      <c r="I61" s="79"/>
      <c r="J61" s="79"/>
      <c r="K61" s="79"/>
      <c r="L61" s="79"/>
      <c r="M61" s="79"/>
      <c r="N61" s="79"/>
      <c r="O61" s="79"/>
      <c r="P61" s="79"/>
      <c r="Q61" s="79"/>
      <c r="R61" s="79"/>
      <c r="S61" s="54" t="b">
        <f t="shared" si="3"/>
        <v>0</v>
      </c>
      <c r="T61" s="66"/>
      <c r="U61" s="51" t="str">
        <f t="shared" si="4"/>
        <v>WELL INSTALLATION</v>
      </c>
    </row>
    <row r="62" spans="1:21" s="67" customFormat="1" x14ac:dyDescent="0.3">
      <c r="A62" s="62">
        <v>66</v>
      </c>
      <c r="B62" s="36" t="s">
        <v>715</v>
      </c>
      <c r="C62" s="98" t="s">
        <v>716</v>
      </c>
      <c r="D62" s="99"/>
      <c r="E62" s="10" t="s">
        <v>48</v>
      </c>
      <c r="F62" s="68">
        <f>IFERROR(INDEX([1]!Rates[[Column1]:[Column71]],
MATCH('[1]SOW Units'!$B62,[1]!Rates[Pay Item],0),
MATCH(TEXT(#REF!,"0"),[1]!Rates[[#Headers],[Column1]:[Column71]],0)),0)</f>
        <v>0</v>
      </c>
      <c r="G62" s="69">
        <f t="shared" ref="G62:G64" si="7">F62</f>
        <v>0</v>
      </c>
      <c r="H62" s="6">
        <f t="shared" ref="H62:H64" si="8">SUM(I62:R62)</f>
        <v>0</v>
      </c>
      <c r="I62" s="80"/>
      <c r="J62" s="80" t="s">
        <v>1045</v>
      </c>
      <c r="K62" s="80"/>
      <c r="L62" s="80"/>
      <c r="M62" s="80"/>
      <c r="N62" s="80"/>
      <c r="O62" s="80"/>
      <c r="P62" s="80"/>
      <c r="Q62" s="80"/>
      <c r="R62" s="80"/>
      <c r="S62" s="54" t="b">
        <f t="shared" si="3"/>
        <v>0</v>
      </c>
      <c r="T62" s="66" t="str">
        <f t="shared" si="4"/>
        <v>5-1.</v>
      </c>
      <c r="U62" s="51" t="str">
        <f t="shared" si="4"/>
        <v>Well Installation - 1 inch diameter (vertical)</v>
      </c>
    </row>
    <row r="63" spans="1:21" s="67" customFormat="1" x14ac:dyDescent="0.3">
      <c r="A63" s="62">
        <v>67</v>
      </c>
      <c r="B63" s="36" t="s">
        <v>717</v>
      </c>
      <c r="C63" s="98" t="s">
        <v>718</v>
      </c>
      <c r="D63" s="99"/>
      <c r="E63" s="10" t="s">
        <v>48</v>
      </c>
      <c r="F63" s="68">
        <f>IFERROR(INDEX([1]!Rates[[Column1]:[Column71]],
MATCH('[1]SOW Units'!$B63,[1]!Rates[Pay Item],0),
MATCH(TEXT(#REF!,"0"),[1]!Rates[[#Headers],[Column1]:[Column71]],0)),0)</f>
        <v>0</v>
      </c>
      <c r="G63" s="69">
        <f t="shared" si="7"/>
        <v>0</v>
      </c>
      <c r="H63" s="6">
        <f t="shared" si="8"/>
        <v>0</v>
      </c>
      <c r="I63" s="80"/>
      <c r="J63" s="80" t="s">
        <v>1045</v>
      </c>
      <c r="K63" s="80"/>
      <c r="L63" s="80"/>
      <c r="M63" s="80"/>
      <c r="N63" s="80"/>
      <c r="O63" s="80"/>
      <c r="P63" s="80"/>
      <c r="Q63" s="80"/>
      <c r="R63" s="80"/>
      <c r="S63" s="54" t="b">
        <f t="shared" si="3"/>
        <v>0</v>
      </c>
      <c r="T63" s="66" t="str">
        <f t="shared" si="4"/>
        <v>5-2.a.</v>
      </c>
      <c r="U63" s="51" t="str">
        <f t="shared" si="4"/>
        <v>Well Installation - 2 inch diameter (vertical)</v>
      </c>
    </row>
    <row r="64" spans="1:21" s="67" customFormat="1" hidden="1" x14ac:dyDescent="0.3">
      <c r="A64" s="62">
        <v>68</v>
      </c>
      <c r="B64" s="36" t="s">
        <v>719</v>
      </c>
      <c r="C64" s="98" t="s">
        <v>720</v>
      </c>
      <c r="D64" s="99"/>
      <c r="E64" s="10" t="s">
        <v>48</v>
      </c>
      <c r="F64" s="68">
        <f>IFERROR(INDEX([1]!Rates[[Column1]:[Column71]],
MATCH('[1]SOW Units'!$B64,[1]!Rates[Pay Item],0),
MATCH(TEXT(#REF!,"0"),[1]!Rates[[#Headers],[Column1]:[Column71]],0)),0)</f>
        <v>0</v>
      </c>
      <c r="G64" s="69">
        <f t="shared" si="7"/>
        <v>0</v>
      </c>
      <c r="H64" s="6">
        <f t="shared" si="8"/>
        <v>0</v>
      </c>
      <c r="I64" s="80"/>
      <c r="J64" s="80"/>
      <c r="K64" s="80"/>
      <c r="L64" s="80"/>
      <c r="M64" s="80"/>
      <c r="N64" s="80"/>
      <c r="O64" s="80"/>
      <c r="P64" s="80"/>
      <c r="Q64" s="80"/>
      <c r="R64" s="80"/>
      <c r="S64" s="54" t="b">
        <f t="shared" si="3"/>
        <v>0</v>
      </c>
      <c r="T64" s="66" t="str">
        <f t="shared" si="4"/>
        <v>5-2.b.</v>
      </c>
      <c r="U64" s="51" t="str">
        <f t="shared" si="4"/>
        <v>Horizontal Well Installation - 2 inch diameter (includes trenching)</v>
      </c>
    </row>
    <row r="65" spans="1:21" s="67" customFormat="1" x14ac:dyDescent="0.3">
      <c r="A65" s="62">
        <v>69</v>
      </c>
      <c r="B65" s="36" t="s">
        <v>576</v>
      </c>
      <c r="C65" s="98" t="s">
        <v>721</v>
      </c>
      <c r="D65" s="99"/>
      <c r="E65" s="10" t="s">
        <v>48</v>
      </c>
      <c r="F65" s="68">
        <f>IFERROR(INDEX([1]!Rates[[Column1]:[Column71]],
MATCH('[1]SOW Units'!$B65,[1]!Rates[Pay Item],0),
MATCH(TEXT(#REF!,"0"),[1]!Rates[[#Headers],[Column1]:[Column71]],0)),0)</f>
        <v>0</v>
      </c>
      <c r="G65" s="69">
        <f t="shared" si="1"/>
        <v>0</v>
      </c>
      <c r="H65" s="6">
        <f t="shared" si="2"/>
        <v>0</v>
      </c>
      <c r="I65" s="80"/>
      <c r="J65" s="80" t="s">
        <v>1045</v>
      </c>
      <c r="K65" s="80"/>
      <c r="L65" s="80"/>
      <c r="M65" s="80"/>
      <c r="N65" s="80"/>
      <c r="O65" s="80"/>
      <c r="P65" s="80"/>
      <c r="Q65" s="80"/>
      <c r="R65" s="80"/>
      <c r="S65" s="54" t="b">
        <f t="shared" si="3"/>
        <v>0</v>
      </c>
      <c r="T65" s="66" t="str">
        <f t="shared" si="4"/>
        <v>5-3.a.</v>
      </c>
      <c r="U65" s="51" t="str">
        <f t="shared" si="4"/>
        <v>Well Installation - 4 inch diameter (vertical)</v>
      </c>
    </row>
    <row r="66" spans="1:21" s="67" customFormat="1" hidden="1" x14ac:dyDescent="0.3">
      <c r="A66" s="62">
        <v>70</v>
      </c>
      <c r="B66" s="36" t="s">
        <v>722</v>
      </c>
      <c r="C66" s="98" t="s">
        <v>723</v>
      </c>
      <c r="D66" s="99"/>
      <c r="E66" s="10" t="s">
        <v>48</v>
      </c>
      <c r="F66" s="68">
        <f>IFERROR(INDEX([1]!Rates[[Column1]:[Column71]],
MATCH('[1]SOW Units'!$B66,[1]!Rates[Pay Item],0),
MATCH(TEXT(#REF!,"0"),[1]!Rates[[#Headers],[Column1]:[Column71]],0)),0)</f>
        <v>0</v>
      </c>
      <c r="G66" s="69">
        <f t="shared" si="1"/>
        <v>0</v>
      </c>
      <c r="H66" s="6">
        <f t="shared" si="2"/>
        <v>0</v>
      </c>
      <c r="I66" s="80"/>
      <c r="J66" s="80" t="s">
        <v>1045</v>
      </c>
      <c r="K66" s="80"/>
      <c r="L66" s="80"/>
      <c r="M66" s="80"/>
      <c r="N66" s="80"/>
      <c r="O66" s="80"/>
      <c r="P66" s="80"/>
      <c r="Q66" s="80"/>
      <c r="R66" s="80"/>
      <c r="S66" s="54" t="b">
        <f t="shared" si="3"/>
        <v>0</v>
      </c>
      <c r="T66" s="66" t="str">
        <f t="shared" si="4"/>
        <v>5-3.b.</v>
      </c>
      <c r="U66" s="51" t="str">
        <f t="shared" si="4"/>
        <v>Horizontal Well Installation - 4 inch diameter (includes trenching)</v>
      </c>
    </row>
    <row r="67" spans="1:21" s="67" customFormat="1" x14ac:dyDescent="0.3">
      <c r="A67" s="62">
        <v>71</v>
      </c>
      <c r="B67" s="36" t="s">
        <v>49</v>
      </c>
      <c r="C67" s="98" t="s">
        <v>724</v>
      </c>
      <c r="D67" s="99"/>
      <c r="E67" s="10" t="s">
        <v>48</v>
      </c>
      <c r="F67" s="68">
        <f>IFERROR(INDEX([1]!Rates[[Column1]:[Column71]],
MATCH('[1]SOW Units'!$B67,[1]!Rates[Pay Item],0),
MATCH(TEXT(#REF!,"0"),[1]!Rates[[#Headers],[Column1]:[Column71]],0)),0)</f>
        <v>0</v>
      </c>
      <c r="G67" s="69">
        <f t="shared" si="1"/>
        <v>0</v>
      </c>
      <c r="H67" s="6">
        <f t="shared" si="2"/>
        <v>0</v>
      </c>
      <c r="I67" s="80"/>
      <c r="J67" s="80" t="s">
        <v>1045</v>
      </c>
      <c r="K67" s="80"/>
      <c r="L67" s="80"/>
      <c r="M67" s="80"/>
      <c r="N67" s="80"/>
      <c r="O67" s="80"/>
      <c r="P67" s="80"/>
      <c r="Q67" s="80"/>
      <c r="R67" s="80"/>
      <c r="S67" s="54" t="b">
        <f t="shared" si="3"/>
        <v>0</v>
      </c>
      <c r="T67" s="66" t="str">
        <f t="shared" si="4"/>
        <v>5-4.</v>
      </c>
      <c r="U67" s="51" t="str">
        <f t="shared" si="4"/>
        <v>Well Installation - 1.5 inch diameter (vertical)</v>
      </c>
    </row>
    <row r="68" spans="1:21" s="67" customFormat="1" x14ac:dyDescent="0.3">
      <c r="A68" s="62">
        <v>72</v>
      </c>
      <c r="B68" s="36" t="s">
        <v>50</v>
      </c>
      <c r="C68" s="98" t="s">
        <v>725</v>
      </c>
      <c r="D68" s="99"/>
      <c r="E68" s="10" t="s">
        <v>48</v>
      </c>
      <c r="F68" s="68">
        <f>IFERROR(INDEX([1]!Rates[[Column1]:[Column71]],
MATCH('[1]SOW Units'!$B68,[1]!Rates[Pay Item],0),
MATCH(TEXT(#REF!,"0"),[1]!Rates[[#Headers],[Column1]:[Column71]],0)),0)</f>
        <v>0</v>
      </c>
      <c r="G68" s="69">
        <f t="shared" si="1"/>
        <v>0</v>
      </c>
      <c r="H68" s="6">
        <f t="shared" si="2"/>
        <v>0</v>
      </c>
      <c r="I68" s="80"/>
      <c r="J68" s="80" t="s">
        <v>1045</v>
      </c>
      <c r="K68" s="80"/>
      <c r="L68" s="80"/>
      <c r="M68" s="80"/>
      <c r="N68" s="80"/>
      <c r="O68" s="80"/>
      <c r="P68" s="80"/>
      <c r="Q68" s="80"/>
      <c r="R68" s="80"/>
      <c r="S68" s="54" t="b">
        <f t="shared" si="3"/>
        <v>0</v>
      </c>
      <c r="T68" s="66" t="str">
        <f t="shared" si="4"/>
        <v>5-5.</v>
      </c>
      <c r="U68" s="51" t="str">
        <f t="shared" si="4"/>
        <v>Well Installation - 6 inch diameter (vertical)</v>
      </c>
    </row>
    <row r="69" spans="1:21" s="67" customFormat="1" x14ac:dyDescent="0.3">
      <c r="A69" s="62">
        <v>73</v>
      </c>
      <c r="B69" s="36" t="s">
        <v>51</v>
      </c>
      <c r="C69" s="98" t="s">
        <v>86</v>
      </c>
      <c r="D69" s="99"/>
      <c r="E69" s="10" t="s">
        <v>48</v>
      </c>
      <c r="F69" s="68">
        <f>IFERROR(INDEX([1]!Rates[[Column1]:[Column71]],
MATCH('[1]SOW Units'!$B69,[1]!Rates[Pay Item],0),
MATCH(TEXT(#REF!,"0"),[1]!Rates[[#Headers],[Column1]:[Column71]],0)),0)</f>
        <v>0</v>
      </c>
      <c r="G69" s="69">
        <f t="shared" si="1"/>
        <v>0</v>
      </c>
      <c r="H69" s="6">
        <f t="shared" si="2"/>
        <v>0</v>
      </c>
      <c r="I69" s="80"/>
      <c r="J69" s="80" t="s">
        <v>1045</v>
      </c>
      <c r="K69" s="80"/>
      <c r="L69" s="80"/>
      <c r="M69" s="80"/>
      <c r="N69" s="80"/>
      <c r="O69" s="80"/>
      <c r="P69" s="80"/>
      <c r="Q69" s="80"/>
      <c r="R69" s="80"/>
      <c r="S69" s="54" t="b">
        <f t="shared" si="3"/>
        <v>0</v>
      </c>
      <c r="T69" s="66" t="str">
        <f t="shared" si="4"/>
        <v>5-6.</v>
      </c>
      <c r="U69" s="51" t="str">
        <f t="shared" si="4"/>
        <v>Surface Casing - 6 inch diameter</v>
      </c>
    </row>
    <row r="70" spans="1:21" s="67" customFormat="1" x14ac:dyDescent="0.3">
      <c r="A70" s="62">
        <v>74</v>
      </c>
      <c r="B70" s="36" t="s">
        <v>52</v>
      </c>
      <c r="C70" s="98" t="s">
        <v>88</v>
      </c>
      <c r="D70" s="99"/>
      <c r="E70" s="10" t="s">
        <v>48</v>
      </c>
      <c r="F70" s="68">
        <f>IFERROR(INDEX([1]!Rates[[Column1]:[Column71]],
MATCH('[1]SOW Units'!$B70,[1]!Rates[Pay Item],0),
MATCH(TEXT(#REF!,"0"),[1]!Rates[[#Headers],[Column1]:[Column71]],0)),0)</f>
        <v>0</v>
      </c>
      <c r="G70" s="69">
        <f t="shared" si="1"/>
        <v>0</v>
      </c>
      <c r="H70" s="6">
        <f t="shared" si="2"/>
        <v>0</v>
      </c>
      <c r="I70" s="80"/>
      <c r="J70" s="80" t="s">
        <v>1045</v>
      </c>
      <c r="K70" s="80"/>
      <c r="L70" s="80"/>
      <c r="M70" s="80"/>
      <c r="N70" s="80"/>
      <c r="O70" s="80"/>
      <c r="P70" s="80"/>
      <c r="Q70" s="80"/>
      <c r="R70" s="80"/>
      <c r="S70" s="54" t="b">
        <f t="shared" si="3"/>
        <v>0</v>
      </c>
      <c r="T70" s="66" t="str">
        <f t="shared" si="4"/>
        <v>5-7.</v>
      </c>
      <c r="U70" s="51" t="str">
        <f t="shared" si="4"/>
        <v>Surface Casing - 8 inch diameter</v>
      </c>
    </row>
    <row r="71" spans="1:21" s="67" customFormat="1" x14ac:dyDescent="0.3">
      <c r="A71" s="62">
        <v>75</v>
      </c>
      <c r="B71" s="36" t="s">
        <v>54</v>
      </c>
      <c r="C71" s="98" t="s">
        <v>90</v>
      </c>
      <c r="D71" s="99"/>
      <c r="E71" s="10" t="s">
        <v>48</v>
      </c>
      <c r="F71" s="68">
        <f>IFERROR(INDEX([1]!Rates[[Column1]:[Column71]],
MATCH('[1]SOW Units'!$B71,[1]!Rates[Pay Item],0),
MATCH(TEXT(#REF!,"0"),[1]!Rates[[#Headers],[Column1]:[Column71]],0)),0)</f>
        <v>0</v>
      </c>
      <c r="G71" s="69">
        <f t="shared" si="1"/>
        <v>0</v>
      </c>
      <c r="H71" s="6">
        <f t="shared" si="2"/>
        <v>0</v>
      </c>
      <c r="I71" s="80"/>
      <c r="J71" s="80" t="s">
        <v>1045</v>
      </c>
      <c r="K71" s="80"/>
      <c r="L71" s="80"/>
      <c r="M71" s="80"/>
      <c r="N71" s="80"/>
      <c r="O71" s="80"/>
      <c r="P71" s="80"/>
      <c r="Q71" s="80"/>
      <c r="R71" s="80"/>
      <c r="S71" s="54" t="b">
        <f t="shared" si="3"/>
        <v>0</v>
      </c>
      <c r="T71" s="66" t="str">
        <f t="shared" si="4"/>
        <v>5-8.</v>
      </c>
      <c r="U71" s="51" t="str">
        <f t="shared" si="4"/>
        <v>Surface Casing - 10 inch diameter</v>
      </c>
    </row>
    <row r="72" spans="1:21" s="67" customFormat="1" x14ac:dyDescent="0.3">
      <c r="A72" s="62">
        <v>76</v>
      </c>
      <c r="B72" s="36" t="s">
        <v>56</v>
      </c>
      <c r="C72" s="98" t="s">
        <v>91</v>
      </c>
      <c r="D72" s="99"/>
      <c r="E72" s="10" t="s">
        <v>48</v>
      </c>
      <c r="F72" s="68">
        <f>IFERROR(INDEX([1]!Rates[[Column1]:[Column71]],
MATCH('[1]SOW Units'!$B72,[1]!Rates[Pay Item],0),
MATCH(TEXT(#REF!,"0"),[1]!Rates[[#Headers],[Column1]:[Column71]],0)),0)</f>
        <v>0</v>
      </c>
      <c r="G72" s="69">
        <f t="shared" si="1"/>
        <v>0</v>
      </c>
      <c r="H72" s="6">
        <f t="shared" si="2"/>
        <v>0</v>
      </c>
      <c r="I72" s="80"/>
      <c r="J72" s="80" t="s">
        <v>1045</v>
      </c>
      <c r="K72" s="80"/>
      <c r="L72" s="80"/>
      <c r="M72" s="80"/>
      <c r="N72" s="80"/>
      <c r="O72" s="80"/>
      <c r="P72" s="80"/>
      <c r="Q72" s="80"/>
      <c r="R72" s="80"/>
      <c r="S72" s="54" t="b">
        <f t="shared" si="3"/>
        <v>0</v>
      </c>
      <c r="T72" s="66" t="str">
        <f t="shared" si="4"/>
        <v>5-9.</v>
      </c>
      <c r="U72" s="51" t="str">
        <f t="shared" si="4"/>
        <v>Surface Casing - 12 inch diameter</v>
      </c>
    </row>
    <row r="73" spans="1:21" s="67" customFormat="1" x14ac:dyDescent="0.3">
      <c r="A73" s="62">
        <v>77</v>
      </c>
      <c r="B73" s="36" t="s">
        <v>726</v>
      </c>
      <c r="C73" s="98" t="s">
        <v>92</v>
      </c>
      <c r="D73" s="99"/>
      <c r="E73" s="10" t="s">
        <v>48</v>
      </c>
      <c r="F73" s="68">
        <f>IFERROR(INDEX([1]!Rates[[Column1]:[Column71]],
MATCH('[1]SOW Units'!$B73,[1]!Rates[Pay Item],0),
MATCH(TEXT(#REF!,"0"),[1]!Rates[[#Headers],[Column1]:[Column71]],0)),0)</f>
        <v>0</v>
      </c>
      <c r="G73" s="69">
        <f t="shared" si="1"/>
        <v>0</v>
      </c>
      <c r="H73" s="6">
        <f t="shared" si="2"/>
        <v>0</v>
      </c>
      <c r="I73" s="80"/>
      <c r="J73" s="80" t="s">
        <v>1045</v>
      </c>
      <c r="K73" s="80"/>
      <c r="L73" s="80"/>
      <c r="M73" s="80"/>
      <c r="N73" s="80"/>
      <c r="O73" s="80"/>
      <c r="P73" s="80"/>
      <c r="Q73" s="80"/>
      <c r="R73" s="80"/>
      <c r="S73" s="54" t="b">
        <f t="shared" ref="S73:S136" si="9">IF(H73&gt;0,TRUE,FALSE)</f>
        <v>0</v>
      </c>
      <c r="T73" s="66" t="str">
        <f t="shared" si="4"/>
        <v>5-10.a.</v>
      </c>
      <c r="U73" s="51" t="str">
        <f t="shared" si="4"/>
        <v>Additional Well Screen &gt; 20 feet - 1 inch diameter</v>
      </c>
    </row>
    <row r="74" spans="1:21" s="67" customFormat="1" x14ac:dyDescent="0.3">
      <c r="A74" s="62">
        <v>78</v>
      </c>
      <c r="B74" s="36" t="s">
        <v>727</v>
      </c>
      <c r="C74" s="98" t="s">
        <v>93</v>
      </c>
      <c r="D74" s="99"/>
      <c r="E74" s="10" t="s">
        <v>48</v>
      </c>
      <c r="F74" s="68">
        <f>IFERROR(INDEX([1]!Rates[[Column1]:[Column71]],
MATCH('[1]SOW Units'!$B74,[1]!Rates[Pay Item],0),
MATCH(TEXT(#REF!,"0"),[1]!Rates[[#Headers],[Column1]:[Column71]],0)),0)</f>
        <v>0</v>
      </c>
      <c r="G74" s="69">
        <f t="shared" si="1"/>
        <v>0</v>
      </c>
      <c r="H74" s="6">
        <f t="shared" si="2"/>
        <v>0</v>
      </c>
      <c r="I74" s="80"/>
      <c r="J74" s="80" t="s">
        <v>1045</v>
      </c>
      <c r="K74" s="80"/>
      <c r="L74" s="80"/>
      <c r="M74" s="80"/>
      <c r="N74" s="80"/>
      <c r="O74" s="80"/>
      <c r="P74" s="80"/>
      <c r="Q74" s="80"/>
      <c r="R74" s="80"/>
      <c r="S74" s="54" t="b">
        <f t="shared" si="9"/>
        <v>0</v>
      </c>
      <c r="T74" s="66" t="str">
        <f t="shared" si="4"/>
        <v>5-10.b.</v>
      </c>
      <c r="U74" s="51" t="str">
        <f t="shared" si="4"/>
        <v>Additional Well Screen &gt; 20 feet - 2 inch diameter</v>
      </c>
    </row>
    <row r="75" spans="1:21" s="67" customFormat="1" x14ac:dyDescent="0.3">
      <c r="A75" s="62">
        <v>80</v>
      </c>
      <c r="B75" s="36" t="s">
        <v>728</v>
      </c>
      <c r="C75" s="98" t="s">
        <v>94</v>
      </c>
      <c r="D75" s="99"/>
      <c r="E75" s="10" t="s">
        <v>48</v>
      </c>
      <c r="F75" s="68">
        <f>IFERROR(INDEX([1]!Rates[[Column1]:[Column71]],
MATCH('[1]SOW Units'!$B75,[1]!Rates[Pay Item],0),
MATCH(TEXT(#REF!,"0"),[1]!Rates[[#Headers],[Column1]:[Column71]],0)),0)</f>
        <v>0</v>
      </c>
      <c r="G75" s="69">
        <f t="shared" si="1"/>
        <v>0</v>
      </c>
      <c r="H75" s="6">
        <f t="shared" si="2"/>
        <v>0</v>
      </c>
      <c r="I75" s="80"/>
      <c r="J75" s="80" t="s">
        <v>1045</v>
      </c>
      <c r="K75" s="80"/>
      <c r="L75" s="80"/>
      <c r="M75" s="80"/>
      <c r="N75" s="80"/>
      <c r="O75" s="80"/>
      <c r="P75" s="80"/>
      <c r="Q75" s="80"/>
      <c r="R75" s="80"/>
      <c r="S75" s="54" t="b">
        <f t="shared" si="9"/>
        <v>0</v>
      </c>
      <c r="T75" s="66" t="str">
        <f t="shared" si="4"/>
        <v>5-10.c.</v>
      </c>
      <c r="U75" s="51" t="str">
        <f t="shared" si="4"/>
        <v>Additional Well Screen &gt; 20 feet - 4 inch diameter</v>
      </c>
    </row>
    <row r="76" spans="1:21" s="67" customFormat="1" x14ac:dyDescent="0.3">
      <c r="A76" s="62">
        <v>81</v>
      </c>
      <c r="B76" s="36" t="s">
        <v>729</v>
      </c>
      <c r="C76" s="98" t="s">
        <v>95</v>
      </c>
      <c r="D76" s="99"/>
      <c r="E76" s="10" t="s">
        <v>48</v>
      </c>
      <c r="F76" s="68">
        <f>IFERROR(INDEX([1]!Rates[[Column1]:[Column71]],
MATCH('[1]SOW Units'!$B76,[1]!Rates[Pay Item],0),
MATCH(TEXT(#REF!,"0"),[1]!Rates[[#Headers],[Column1]:[Column71]],0)),0)</f>
        <v>0</v>
      </c>
      <c r="G76" s="69">
        <f t="shared" si="1"/>
        <v>0</v>
      </c>
      <c r="H76" s="6">
        <f t="shared" si="2"/>
        <v>0</v>
      </c>
      <c r="I76" s="80"/>
      <c r="J76" s="80" t="s">
        <v>1045</v>
      </c>
      <c r="K76" s="80"/>
      <c r="L76" s="80"/>
      <c r="M76" s="80"/>
      <c r="N76" s="80"/>
      <c r="O76" s="80"/>
      <c r="P76" s="80"/>
      <c r="Q76" s="80"/>
      <c r="R76" s="80"/>
      <c r="S76" s="54" t="b">
        <f t="shared" si="9"/>
        <v>0</v>
      </c>
      <c r="T76" s="66" t="str">
        <f t="shared" si="4"/>
        <v>5-10.d.</v>
      </c>
      <c r="U76" s="51" t="str">
        <f t="shared" si="4"/>
        <v>Additional Well Screen &gt; 20 feet - 6 inch diameter</v>
      </c>
    </row>
    <row r="77" spans="1:21" s="67" customFormat="1" x14ac:dyDescent="0.3">
      <c r="A77" s="62">
        <v>83</v>
      </c>
      <c r="B77" s="36" t="s">
        <v>59</v>
      </c>
      <c r="C77" s="98" t="s">
        <v>96</v>
      </c>
      <c r="D77" s="99"/>
      <c r="E77" s="10" t="s">
        <v>730</v>
      </c>
      <c r="F77" s="68">
        <f>IFERROR(INDEX([1]!Rates[[Column1]:[Column71]],
MATCH('[1]SOW Units'!$B77,[1]!Rates[Pay Item],0),
MATCH(TEXT(#REF!,"0"),[1]!Rates[[#Headers],[Column1]:[Column71]],0)),0)</f>
        <v>0</v>
      </c>
      <c r="G77" s="69">
        <f t="shared" si="1"/>
        <v>0</v>
      </c>
      <c r="H77" s="6">
        <f t="shared" si="2"/>
        <v>0</v>
      </c>
      <c r="I77" s="80"/>
      <c r="J77" s="80" t="s">
        <v>1045</v>
      </c>
      <c r="K77" s="80"/>
      <c r="L77" s="80"/>
      <c r="M77" s="80"/>
      <c r="N77" s="80"/>
      <c r="O77" s="80"/>
      <c r="P77" s="80"/>
      <c r="Q77" s="80"/>
      <c r="R77" s="80"/>
      <c r="S77" s="54" t="b">
        <f t="shared" si="9"/>
        <v>0</v>
      </c>
      <c r="T77" s="66" t="str">
        <f t="shared" si="4"/>
        <v>5-11.</v>
      </c>
      <c r="U77" s="51" t="str">
        <f t="shared" si="4"/>
        <v xml:space="preserve">Above Grade Well Completion </v>
      </c>
    </row>
    <row r="78" spans="1:21" s="67" customFormat="1" hidden="1" x14ac:dyDescent="0.3">
      <c r="A78" s="62">
        <v>84</v>
      </c>
      <c r="B78" s="36" t="s">
        <v>61</v>
      </c>
      <c r="C78" s="98" t="s">
        <v>97</v>
      </c>
      <c r="D78" s="99"/>
      <c r="E78" s="10" t="s">
        <v>98</v>
      </c>
      <c r="F78" s="68">
        <f>IFERROR(INDEX([1]!Rates[[Column1]:[Column71]],
MATCH('[1]SOW Units'!$B78,[1]!Rates[Pay Item],0),
MATCH(TEXT(#REF!,"0"),[1]!Rates[[#Headers],[Column1]:[Column71]],0)),0)</f>
        <v>0</v>
      </c>
      <c r="G78" s="69">
        <f t="shared" si="1"/>
        <v>0</v>
      </c>
      <c r="H78" s="6">
        <f t="shared" si="2"/>
        <v>0</v>
      </c>
      <c r="I78" s="80"/>
      <c r="J78" s="80"/>
      <c r="K78" s="80"/>
      <c r="L78" s="80"/>
      <c r="M78" s="80"/>
      <c r="N78" s="80"/>
      <c r="O78" s="80"/>
      <c r="P78" s="80"/>
      <c r="Q78" s="80"/>
      <c r="R78" s="80"/>
      <c r="S78" s="54" t="b">
        <f t="shared" si="9"/>
        <v>0</v>
      </c>
      <c r="T78" s="66" t="str">
        <f t="shared" si="4"/>
        <v>5-12.</v>
      </c>
      <c r="U78" s="51" t="str">
        <f t="shared" si="4"/>
        <v>Installation of Well Vault - 2 x 2 x 2 foot</v>
      </c>
    </row>
    <row r="79" spans="1:21" s="67" customFormat="1" hidden="1" x14ac:dyDescent="0.3">
      <c r="A79" s="62">
        <v>85</v>
      </c>
      <c r="B79" s="36" t="s">
        <v>63</v>
      </c>
      <c r="C79" s="98" t="s">
        <v>99</v>
      </c>
      <c r="D79" s="99"/>
      <c r="E79" s="10" t="s">
        <v>98</v>
      </c>
      <c r="F79" s="68">
        <f>IFERROR(INDEX([1]!Rates[[Column1]:[Column71]],
MATCH('[1]SOW Units'!$B79,[1]!Rates[Pay Item],0),
MATCH(TEXT(#REF!,"0"),[1]!Rates[[#Headers],[Column1]:[Column71]],0)),0)</f>
        <v>0</v>
      </c>
      <c r="G79" s="69">
        <f t="shared" si="1"/>
        <v>0</v>
      </c>
      <c r="H79" s="6">
        <f t="shared" si="2"/>
        <v>0</v>
      </c>
      <c r="I79" s="80"/>
      <c r="J79" s="80"/>
      <c r="K79" s="80"/>
      <c r="L79" s="80"/>
      <c r="M79" s="80"/>
      <c r="N79" s="80"/>
      <c r="O79" s="80"/>
      <c r="P79" s="80"/>
      <c r="Q79" s="80"/>
      <c r="R79" s="80"/>
      <c r="S79" s="54" t="b">
        <f t="shared" si="9"/>
        <v>0</v>
      </c>
      <c r="T79" s="66" t="str">
        <f t="shared" si="4"/>
        <v>5-13.</v>
      </c>
      <c r="U79" s="51" t="str">
        <f t="shared" si="4"/>
        <v>Installation of Well Vault - 4 x 4 x 2 foot</v>
      </c>
    </row>
    <row r="80" spans="1:21" s="67" customFormat="1" x14ac:dyDescent="0.3">
      <c r="A80" s="62">
        <v>86</v>
      </c>
      <c r="B80" s="36" t="s">
        <v>65</v>
      </c>
      <c r="C80" s="98" t="s">
        <v>579</v>
      </c>
      <c r="D80" s="99"/>
      <c r="E80" s="10" t="s">
        <v>730</v>
      </c>
      <c r="F80" s="68">
        <f>IFERROR(INDEX([1]!Rates[[Column1]:[Column71]],
MATCH('[1]SOW Units'!$B80,[1]!Rates[Pay Item],0),
MATCH(TEXT(#REF!,"0"),[1]!Rates[[#Headers],[Column1]:[Column71]],0)),0)</f>
        <v>0</v>
      </c>
      <c r="G80" s="69">
        <f t="shared" si="1"/>
        <v>0</v>
      </c>
      <c r="H80" s="6">
        <f t="shared" si="2"/>
        <v>0</v>
      </c>
      <c r="I80" s="80"/>
      <c r="J80" s="80" t="s">
        <v>1045</v>
      </c>
      <c r="K80" s="80"/>
      <c r="L80" s="80"/>
      <c r="M80" s="80"/>
      <c r="N80" s="80"/>
      <c r="O80" s="80"/>
      <c r="P80" s="80"/>
      <c r="Q80" s="80"/>
      <c r="R80" s="80"/>
      <c r="S80" s="54" t="b">
        <f t="shared" si="9"/>
        <v>0</v>
      </c>
      <c r="T80" s="66" t="str">
        <f t="shared" si="4"/>
        <v>5-14.</v>
      </c>
      <c r="U80" s="51" t="str">
        <f t="shared" si="4"/>
        <v>Well Redevelopment</v>
      </c>
    </row>
    <row r="81" spans="1:21" s="67" customFormat="1" x14ac:dyDescent="0.3">
      <c r="A81" s="62">
        <v>87</v>
      </c>
      <c r="B81" s="36" t="s">
        <v>67</v>
      </c>
      <c r="C81" s="98" t="s">
        <v>731</v>
      </c>
      <c r="D81" s="99"/>
      <c r="E81" s="10" t="s">
        <v>730</v>
      </c>
      <c r="F81" s="68">
        <f>IFERROR(INDEX([1]!Rates[[Column1]:[Column71]],
MATCH('[1]SOW Units'!$B81,[1]!Rates[Pay Item],0),
MATCH(TEXT(#REF!,"0"),[1]!Rates[[#Headers],[Column1]:[Column71]],0)),0)</f>
        <v>0</v>
      </c>
      <c r="G81" s="69">
        <f t="shared" si="1"/>
        <v>0</v>
      </c>
      <c r="H81" s="6">
        <f t="shared" si="2"/>
        <v>0</v>
      </c>
      <c r="I81" s="80"/>
      <c r="J81" s="80" t="s">
        <v>1045</v>
      </c>
      <c r="K81" s="80"/>
      <c r="M81" s="80"/>
      <c r="N81" s="80"/>
      <c r="O81" s="80"/>
      <c r="P81" s="80"/>
      <c r="Q81" s="80"/>
      <c r="R81" s="80"/>
      <c r="S81" s="54" t="b">
        <f t="shared" si="9"/>
        <v>0</v>
      </c>
      <c r="T81" s="66" t="str">
        <f t="shared" si="4"/>
        <v>5-15.</v>
      </c>
      <c r="U81" s="51" t="str">
        <f t="shared" si="4"/>
        <v>Removal and Reinstallation of 8-inch Manhole and Well Pad</v>
      </c>
    </row>
    <row r="82" spans="1:21" s="67" customFormat="1" x14ac:dyDescent="0.3">
      <c r="A82" s="62">
        <v>88</v>
      </c>
      <c r="B82" s="36" t="s">
        <v>69</v>
      </c>
      <c r="C82" s="98" t="s">
        <v>732</v>
      </c>
      <c r="D82" s="99"/>
      <c r="E82" s="10" t="s">
        <v>730</v>
      </c>
      <c r="F82" s="68">
        <f>IFERROR(INDEX([1]!Rates[[Column1]:[Column71]],
MATCH('[1]SOW Units'!$B82,[1]!Rates[Pay Item],0),
MATCH(TEXT(#REF!,"0"),[1]!Rates[[#Headers],[Column1]:[Column71]],0)),0)</f>
        <v>0</v>
      </c>
      <c r="G82" s="69">
        <f t="shared" si="1"/>
        <v>0</v>
      </c>
      <c r="H82" s="6">
        <f t="shared" si="2"/>
        <v>0</v>
      </c>
      <c r="I82" s="80"/>
      <c r="J82" s="80" t="s">
        <v>1045</v>
      </c>
      <c r="K82" s="80"/>
      <c r="L82" s="80"/>
      <c r="M82" s="80"/>
      <c r="N82" s="80"/>
      <c r="O82" s="80"/>
      <c r="P82" s="80"/>
      <c r="Q82" s="80"/>
      <c r="R82" s="80"/>
      <c r="S82" s="54" t="b">
        <f t="shared" si="9"/>
        <v>0</v>
      </c>
      <c r="T82" s="66" t="str">
        <f t="shared" si="4"/>
        <v>5-16.</v>
      </c>
      <c r="U82" s="51" t="str">
        <f t="shared" si="4"/>
        <v xml:space="preserve">Removal and Reinstallation of 12-inch Manhole and Well Pad </v>
      </c>
    </row>
    <row r="83" spans="1:21" s="67" customFormat="1" x14ac:dyDescent="0.3">
      <c r="A83" s="62">
        <v>89</v>
      </c>
      <c r="B83" s="36" t="s">
        <v>71</v>
      </c>
      <c r="C83" s="98" t="s">
        <v>733</v>
      </c>
      <c r="D83" s="99"/>
      <c r="E83" s="10" t="s">
        <v>48</v>
      </c>
      <c r="F83" s="68">
        <f>IFERROR(INDEX([1]!Rates[[Column1]:[Column71]],
MATCH('[1]SOW Units'!$B83,[1]!Rates[Pay Item],0),
MATCH(TEXT(#REF!,"0"),[1]!Rates[[#Headers],[Column1]:[Column71]],0)),0)</f>
        <v>0</v>
      </c>
      <c r="G83" s="69">
        <f t="shared" si="1"/>
        <v>0</v>
      </c>
      <c r="H83" s="6">
        <f t="shared" si="2"/>
        <v>0</v>
      </c>
      <c r="I83" s="80"/>
      <c r="J83" s="80" t="s">
        <v>1045</v>
      </c>
      <c r="K83" s="80"/>
      <c r="L83" s="80"/>
      <c r="M83" s="80"/>
      <c r="N83" s="80"/>
      <c r="O83" s="80"/>
      <c r="P83" s="80"/>
      <c r="Q83" s="80"/>
      <c r="R83" s="80"/>
      <c r="S83" s="54" t="b">
        <f t="shared" si="9"/>
        <v>0</v>
      </c>
      <c r="T83" s="66" t="str">
        <f t="shared" si="4"/>
        <v>5-17.</v>
      </c>
      <c r="U83" s="51" t="str">
        <f t="shared" si="4"/>
        <v>Prepacked Screen</v>
      </c>
    </row>
    <row r="84" spans="1:21" s="67" customFormat="1" x14ac:dyDescent="0.3">
      <c r="A84" s="62">
        <v>90</v>
      </c>
      <c r="B84" s="75" t="s">
        <v>79</v>
      </c>
      <c r="C84" s="96" t="s">
        <v>101</v>
      </c>
      <c r="D84" s="97"/>
      <c r="E84" s="76"/>
      <c r="F84" s="77"/>
      <c r="G84" s="78"/>
      <c r="H84" s="8"/>
      <c r="I84" s="79"/>
      <c r="J84" s="79"/>
      <c r="K84" s="79"/>
      <c r="L84" s="79"/>
      <c r="M84" s="79"/>
      <c r="N84" s="79"/>
      <c r="O84" s="79"/>
      <c r="P84" s="79"/>
      <c r="Q84" s="79"/>
      <c r="R84" s="79"/>
      <c r="S84" s="54" t="b">
        <f t="shared" si="9"/>
        <v>0</v>
      </c>
      <c r="T84" s="66"/>
      <c r="U84" s="51" t="str">
        <f t="shared" ref="U84:U147" si="10">C84</f>
        <v>WELL ABANDONMENT</v>
      </c>
    </row>
    <row r="85" spans="1:21" s="67" customFormat="1" x14ac:dyDescent="0.3">
      <c r="A85" s="62">
        <v>91</v>
      </c>
      <c r="B85" s="36" t="s">
        <v>81</v>
      </c>
      <c r="C85" s="98" t="s">
        <v>103</v>
      </c>
      <c r="D85" s="99"/>
      <c r="E85" s="10" t="s">
        <v>48</v>
      </c>
      <c r="F85" s="68">
        <f>IFERROR(INDEX([1]!Rates[[Column1]:[Column71]],
MATCH('[1]SOW Units'!$B85,[1]!Rates[Pay Item],0),
MATCH(TEXT(#REF!,"0"),[1]!Rates[[#Headers],[Column1]:[Column71]],0)),0)</f>
        <v>0</v>
      </c>
      <c r="G85" s="69">
        <f t="shared" si="1"/>
        <v>0</v>
      </c>
      <c r="H85" s="6">
        <f t="shared" si="2"/>
        <v>0</v>
      </c>
      <c r="I85" s="80"/>
      <c r="J85" s="80" t="s">
        <v>1045</v>
      </c>
      <c r="K85" s="80"/>
      <c r="L85" s="80"/>
      <c r="M85" s="80"/>
      <c r="N85" s="80"/>
      <c r="O85" s="80"/>
      <c r="P85" s="80"/>
      <c r="Q85" s="80"/>
      <c r="R85" s="80"/>
      <c r="S85" s="54" t="b">
        <f t="shared" si="9"/>
        <v>0</v>
      </c>
      <c r="T85" s="66" t="str">
        <f t="shared" ref="T85:U206" si="11">B85</f>
        <v>6-1.</v>
      </c>
      <c r="U85" s="51" t="str">
        <f t="shared" si="10"/>
        <v>Grout and Abandon Well, 1 to 2 inch diameter</v>
      </c>
    </row>
    <row r="86" spans="1:21" s="67" customFormat="1" x14ac:dyDescent="0.3">
      <c r="A86" s="62">
        <v>92</v>
      </c>
      <c r="B86" s="36" t="s">
        <v>82</v>
      </c>
      <c r="C86" s="98" t="s">
        <v>105</v>
      </c>
      <c r="D86" s="99"/>
      <c r="E86" s="10" t="s">
        <v>48</v>
      </c>
      <c r="F86" s="68">
        <f>IFERROR(INDEX([1]!Rates[[Column1]:[Column71]],
MATCH('[1]SOW Units'!$B86,[1]!Rates[Pay Item],0),
MATCH(TEXT(#REF!,"0"),[1]!Rates[[#Headers],[Column1]:[Column71]],0)),0)</f>
        <v>0</v>
      </c>
      <c r="G86" s="69">
        <f t="shared" si="1"/>
        <v>0</v>
      </c>
      <c r="H86" s="6">
        <f t="shared" si="2"/>
        <v>0</v>
      </c>
      <c r="I86" s="80"/>
      <c r="J86" s="80" t="s">
        <v>1045</v>
      </c>
      <c r="K86" s="80"/>
      <c r="L86" s="80"/>
      <c r="M86" s="80"/>
      <c r="N86" s="80"/>
      <c r="O86" s="80"/>
      <c r="P86" s="80"/>
      <c r="Q86" s="80"/>
      <c r="R86" s="80"/>
      <c r="S86" s="54" t="b">
        <f t="shared" si="9"/>
        <v>0</v>
      </c>
      <c r="T86" s="66" t="str">
        <f t="shared" si="11"/>
        <v>6-2.</v>
      </c>
      <c r="U86" s="51" t="str">
        <f t="shared" si="10"/>
        <v>Grout and Abandon Well, &gt; 2 to 4 inch diameter</v>
      </c>
    </row>
    <row r="87" spans="1:21" s="67" customFormat="1" x14ac:dyDescent="0.3">
      <c r="A87" s="62">
        <v>93</v>
      </c>
      <c r="B87" s="36" t="s">
        <v>83</v>
      </c>
      <c r="C87" s="98" t="s">
        <v>107</v>
      </c>
      <c r="D87" s="99"/>
      <c r="E87" s="10" t="s">
        <v>48</v>
      </c>
      <c r="F87" s="68">
        <f>IFERROR(INDEX([1]!Rates[[Column1]:[Column71]],
MATCH('[1]SOW Units'!$B87,[1]!Rates[Pay Item],0),
MATCH(TEXT(#REF!,"0"),[1]!Rates[[#Headers],[Column1]:[Column71]],0)),0)</f>
        <v>0</v>
      </c>
      <c r="G87" s="69">
        <f t="shared" si="1"/>
        <v>0</v>
      </c>
      <c r="H87" s="6">
        <f t="shared" si="2"/>
        <v>0</v>
      </c>
      <c r="I87" s="80"/>
      <c r="J87" s="80" t="s">
        <v>1045</v>
      </c>
      <c r="K87" s="80"/>
      <c r="L87" s="80"/>
      <c r="M87" s="80"/>
      <c r="N87" s="80"/>
      <c r="O87" s="80"/>
      <c r="P87" s="80"/>
      <c r="Q87" s="80"/>
      <c r="R87" s="80"/>
      <c r="S87" s="54" t="b">
        <f t="shared" si="9"/>
        <v>0</v>
      </c>
      <c r="T87" s="66" t="str">
        <f t="shared" si="11"/>
        <v>6-3.</v>
      </c>
      <c r="U87" s="51" t="str">
        <f t="shared" si="10"/>
        <v>Grout and Abandon Well, &gt; 4 to 6 inch diameter</v>
      </c>
    </row>
    <row r="88" spans="1:21" s="67" customFormat="1" x14ac:dyDescent="0.3">
      <c r="A88" s="62">
        <v>94</v>
      </c>
      <c r="B88" s="36" t="s">
        <v>84</v>
      </c>
      <c r="C88" s="98" t="s">
        <v>109</v>
      </c>
      <c r="D88" s="99"/>
      <c r="E88" s="10" t="s">
        <v>48</v>
      </c>
      <c r="F88" s="68">
        <f>IFERROR(INDEX([1]!Rates[[Column1]:[Column71]],
MATCH('[1]SOW Units'!$B88,[1]!Rates[Pay Item],0),
MATCH(TEXT(#REF!,"0"),[1]!Rates[[#Headers],[Column1]:[Column71]],0)),0)</f>
        <v>0</v>
      </c>
      <c r="G88" s="69">
        <f t="shared" si="1"/>
        <v>0</v>
      </c>
      <c r="H88" s="6">
        <f t="shared" si="2"/>
        <v>0</v>
      </c>
      <c r="I88" s="80"/>
      <c r="J88" s="80" t="s">
        <v>1045</v>
      </c>
      <c r="K88" s="80"/>
      <c r="L88" s="80"/>
      <c r="M88" s="80"/>
      <c r="N88" s="80"/>
      <c r="O88" s="80"/>
      <c r="P88" s="80"/>
      <c r="Q88" s="80"/>
      <c r="R88" s="80"/>
      <c r="S88" s="54" t="b">
        <f t="shared" si="9"/>
        <v>0</v>
      </c>
      <c r="T88" s="66" t="str">
        <f t="shared" si="11"/>
        <v>6-4.</v>
      </c>
      <c r="U88" s="51" t="str">
        <f t="shared" si="10"/>
        <v>Grout and Abandon Well, &gt; 6 inch diameter</v>
      </c>
    </row>
    <row r="89" spans="1:21" s="67" customFormat="1" x14ac:dyDescent="0.3">
      <c r="A89" s="62">
        <v>95</v>
      </c>
      <c r="B89" s="36" t="s">
        <v>85</v>
      </c>
      <c r="C89" s="98" t="s">
        <v>111</v>
      </c>
      <c r="D89" s="99"/>
      <c r="E89" s="10" t="s">
        <v>98</v>
      </c>
      <c r="F89" s="68">
        <f>IFERROR(INDEX([1]!Rates[[Column1]:[Column71]],
MATCH('[1]SOW Units'!$B89,[1]!Rates[Pay Item],0),
MATCH(TEXT(#REF!,"0"),[1]!Rates[[#Headers],[Column1]:[Column71]],0)),0)</f>
        <v>0</v>
      </c>
      <c r="G89" s="69">
        <f t="shared" si="1"/>
        <v>0</v>
      </c>
      <c r="H89" s="6">
        <f t="shared" si="2"/>
        <v>0</v>
      </c>
      <c r="I89" s="80"/>
      <c r="J89" s="80" t="s">
        <v>1045</v>
      </c>
      <c r="K89" s="80"/>
      <c r="L89" s="80"/>
      <c r="M89" s="80"/>
      <c r="N89" s="80"/>
      <c r="O89" s="80"/>
      <c r="P89" s="80"/>
      <c r="Q89" s="80"/>
      <c r="R89" s="80"/>
      <c r="S89" s="54" t="b">
        <f t="shared" si="9"/>
        <v>0</v>
      </c>
      <c r="T89" s="66" t="str">
        <f t="shared" si="11"/>
        <v>6-5.</v>
      </c>
      <c r="U89" s="51" t="str">
        <f t="shared" si="10"/>
        <v>Removal of Well Vault - 2 x 2 x 2 foot</v>
      </c>
    </row>
    <row r="90" spans="1:21" s="67" customFormat="1" x14ac:dyDescent="0.3">
      <c r="A90" s="62">
        <v>96</v>
      </c>
      <c r="B90" s="36" t="s">
        <v>87</v>
      </c>
      <c r="C90" s="98" t="s">
        <v>113</v>
      </c>
      <c r="D90" s="99"/>
      <c r="E90" s="10" t="s">
        <v>98</v>
      </c>
      <c r="F90" s="68">
        <f>IFERROR(INDEX([1]!Rates[[Column1]:[Column71]],
MATCH('[1]SOW Units'!$B90,[1]!Rates[Pay Item],0),
MATCH(TEXT(#REF!,"0"),[1]!Rates[[#Headers],[Column1]:[Column71]],0)),0)</f>
        <v>0</v>
      </c>
      <c r="G90" s="69">
        <f t="shared" si="1"/>
        <v>0</v>
      </c>
      <c r="H90" s="6">
        <f t="shared" si="2"/>
        <v>0</v>
      </c>
      <c r="I90" s="80"/>
      <c r="J90" s="80" t="s">
        <v>1045</v>
      </c>
      <c r="K90" s="80"/>
      <c r="L90" s="80"/>
      <c r="M90" s="80"/>
      <c r="N90" s="80"/>
      <c r="O90" s="80"/>
      <c r="P90" s="80"/>
      <c r="Q90" s="80"/>
      <c r="R90" s="80"/>
      <c r="S90" s="54" t="b">
        <f t="shared" si="9"/>
        <v>0</v>
      </c>
      <c r="T90" s="66" t="str">
        <f t="shared" si="11"/>
        <v>6-6.</v>
      </c>
      <c r="U90" s="51" t="str">
        <f t="shared" si="10"/>
        <v>Removal of Well Vault - 4 x 4 x 2 foot</v>
      </c>
    </row>
    <row r="91" spans="1:21" s="67" customFormat="1" x14ac:dyDescent="0.3">
      <c r="A91" s="62">
        <v>97</v>
      </c>
      <c r="B91" s="36" t="s">
        <v>89</v>
      </c>
      <c r="C91" s="98" t="s">
        <v>580</v>
      </c>
      <c r="D91" s="99"/>
      <c r="E91" s="10" t="s">
        <v>730</v>
      </c>
      <c r="F91" s="68">
        <f>IFERROR(INDEX([1]!Rates[[Column1]:[Column71]],
MATCH('[1]SOW Units'!$B91,[1]!Rates[Pay Item],0),
MATCH(TEXT(#REF!,"0"),[1]!Rates[[#Headers],[Column1]:[Column71]],0)),0)</f>
        <v>0</v>
      </c>
      <c r="G91" s="69">
        <f t="shared" si="1"/>
        <v>0</v>
      </c>
      <c r="H91" s="6">
        <f t="shared" si="2"/>
        <v>0</v>
      </c>
      <c r="I91" s="80"/>
      <c r="J91" s="80" t="s">
        <v>1045</v>
      </c>
      <c r="K91" s="80"/>
      <c r="L91" s="80"/>
      <c r="M91" s="80"/>
      <c r="N91" s="80"/>
      <c r="O91" s="80"/>
      <c r="P91" s="80"/>
      <c r="Q91" s="80"/>
      <c r="R91" s="80"/>
      <c r="S91" s="54" t="b">
        <f t="shared" si="9"/>
        <v>0</v>
      </c>
      <c r="T91" s="66" t="str">
        <f t="shared" si="11"/>
        <v>6-7.</v>
      </c>
      <c r="U91" s="51" t="str">
        <f t="shared" si="10"/>
        <v>Removal of Well Pad and Manhole</v>
      </c>
    </row>
    <row r="92" spans="1:21" s="67" customFormat="1" x14ac:dyDescent="0.3">
      <c r="A92" s="62">
        <v>98</v>
      </c>
      <c r="B92" s="75" t="s">
        <v>100</v>
      </c>
      <c r="C92" s="96" t="s">
        <v>115</v>
      </c>
      <c r="D92" s="97"/>
      <c r="E92" s="76"/>
      <c r="F92" s="77"/>
      <c r="G92" s="78"/>
      <c r="H92" s="8"/>
      <c r="I92" s="79"/>
      <c r="J92" s="79"/>
      <c r="K92" s="79"/>
      <c r="L92" s="79"/>
      <c r="M92" s="79"/>
      <c r="N92" s="79"/>
      <c r="O92" s="79"/>
      <c r="P92" s="79"/>
      <c r="Q92" s="79"/>
      <c r="R92" s="79"/>
      <c r="S92" s="54" t="b">
        <f t="shared" si="9"/>
        <v>0</v>
      </c>
      <c r="T92" s="66"/>
      <c r="U92" s="51" t="str">
        <f t="shared" si="10"/>
        <v>SAMPLE COLLECTION AND FIELD TESTING</v>
      </c>
    </row>
    <row r="93" spans="1:21" s="67" customFormat="1" x14ac:dyDescent="0.3">
      <c r="A93" s="62">
        <v>99</v>
      </c>
      <c r="B93" s="36" t="s">
        <v>102</v>
      </c>
      <c r="C93" s="98" t="s">
        <v>117</v>
      </c>
      <c r="D93" s="99"/>
      <c r="E93" s="10" t="s">
        <v>730</v>
      </c>
      <c r="F93" s="68">
        <f>IFERROR(INDEX([1]!Rates[[Column1]:[Column71]],
MATCH('[1]SOW Units'!$B93,[1]!Rates[Pay Item],0),
MATCH(TEXT(#REF!,"0"),[1]!Rates[[#Headers],[Column1]:[Column71]],0)),0)</f>
        <v>0</v>
      </c>
      <c r="G93" s="69">
        <f t="shared" ref="G93:G212" si="12">F93</f>
        <v>0</v>
      </c>
      <c r="H93" s="6">
        <f t="shared" ref="H93:H212" si="13">SUM(I93:R93)</f>
        <v>0</v>
      </c>
      <c r="I93" s="80"/>
      <c r="J93" s="80" t="s">
        <v>1045</v>
      </c>
      <c r="K93" s="80"/>
      <c r="L93" s="80"/>
      <c r="M93" s="80"/>
      <c r="N93" s="80"/>
      <c r="O93" s="80"/>
      <c r="P93" s="80"/>
      <c r="Q93" s="80"/>
      <c r="R93" s="80"/>
      <c r="S93" s="54" t="b">
        <f t="shared" si="9"/>
        <v>0</v>
      </c>
      <c r="T93" s="66" t="str">
        <f t="shared" si="11"/>
        <v>7-1.</v>
      </c>
      <c r="U93" s="51" t="str">
        <f t="shared" si="10"/>
        <v>Monitoring Well Sampling with Water Level, ≤ 100 foot depth</v>
      </c>
    </row>
    <row r="94" spans="1:21" s="67" customFormat="1" x14ac:dyDescent="0.3">
      <c r="A94" s="62">
        <v>100</v>
      </c>
      <c r="B94" s="36" t="s">
        <v>104</v>
      </c>
      <c r="C94" s="98" t="s">
        <v>119</v>
      </c>
      <c r="D94" s="99"/>
      <c r="E94" s="10" t="s">
        <v>730</v>
      </c>
      <c r="F94" s="68">
        <f>IFERROR(INDEX([1]!Rates[[Column1]:[Column71]],
MATCH('[1]SOW Units'!$B94,[1]!Rates[Pay Item],0),
MATCH(TEXT(#REF!,"0"),[1]!Rates[[#Headers],[Column1]:[Column71]],0)),0)</f>
        <v>0</v>
      </c>
      <c r="G94" s="69">
        <f t="shared" si="12"/>
        <v>0</v>
      </c>
      <c r="H94" s="6">
        <f t="shared" si="13"/>
        <v>0</v>
      </c>
      <c r="I94" s="80"/>
      <c r="J94" s="80" t="s">
        <v>1045</v>
      </c>
      <c r="K94" s="80"/>
      <c r="L94" s="80"/>
      <c r="M94" s="80"/>
      <c r="N94" s="80"/>
      <c r="O94" s="80"/>
      <c r="P94" s="80"/>
      <c r="Q94" s="80"/>
      <c r="R94" s="80"/>
      <c r="S94" s="54" t="b">
        <f t="shared" si="9"/>
        <v>0</v>
      </c>
      <c r="T94" s="66" t="str">
        <f t="shared" si="11"/>
        <v>7-2.</v>
      </c>
      <c r="U94" s="51" t="str">
        <f t="shared" si="10"/>
        <v>Monitoring Well Sampling with Water Level, &gt; 100 foot depth</v>
      </c>
    </row>
    <row r="95" spans="1:21" s="67" customFormat="1" x14ac:dyDescent="0.3">
      <c r="A95" s="62">
        <v>101</v>
      </c>
      <c r="B95" s="36" t="s">
        <v>106</v>
      </c>
      <c r="C95" s="98" t="s">
        <v>121</v>
      </c>
      <c r="D95" s="99"/>
      <c r="E95" s="10" t="s">
        <v>730</v>
      </c>
      <c r="F95" s="68">
        <f>IFERROR(INDEX([1]!Rates[[Column1]:[Column71]],
MATCH('[1]SOW Units'!$B95,[1]!Rates[Pay Item],0),
MATCH(TEXT(#REF!,"0"),[1]!Rates[[#Headers],[Column1]:[Column71]],0)),0)</f>
        <v>0</v>
      </c>
      <c r="G95" s="69">
        <f t="shared" si="12"/>
        <v>0</v>
      </c>
      <c r="H95" s="6">
        <f t="shared" si="13"/>
        <v>0</v>
      </c>
      <c r="I95" s="80"/>
      <c r="J95" s="80" t="s">
        <v>1045</v>
      </c>
      <c r="K95" s="80"/>
      <c r="L95" s="80"/>
      <c r="M95" s="80"/>
      <c r="N95" s="80"/>
      <c r="O95" s="80"/>
      <c r="P95" s="80"/>
      <c r="Q95" s="80"/>
      <c r="R95" s="80"/>
      <c r="S95" s="54" t="b">
        <f t="shared" si="9"/>
        <v>0</v>
      </c>
      <c r="T95" s="66" t="str">
        <f t="shared" si="11"/>
        <v>7-3.</v>
      </c>
      <c r="U95" s="51" t="str">
        <f t="shared" si="10"/>
        <v>Domestic Water Well Sampling</v>
      </c>
    </row>
    <row r="96" spans="1:21" s="67" customFormat="1" x14ac:dyDescent="0.3">
      <c r="A96" s="62">
        <v>102</v>
      </c>
      <c r="B96" s="36" t="s">
        <v>108</v>
      </c>
      <c r="C96" s="98" t="s">
        <v>123</v>
      </c>
      <c r="D96" s="99"/>
      <c r="E96" s="10" t="s">
        <v>124</v>
      </c>
      <c r="F96" s="68">
        <f>IFERROR(INDEX([1]!Rates[[Column1]:[Column71]],
MATCH('[1]SOW Units'!$B96,[1]!Rates[Pay Item],0),
MATCH(TEXT(#REF!,"0"),[1]!Rates[[#Headers],[Column1]:[Column71]],0)),0)</f>
        <v>0</v>
      </c>
      <c r="G96" s="69">
        <f t="shared" si="12"/>
        <v>0</v>
      </c>
      <c r="H96" s="6">
        <f t="shared" si="13"/>
        <v>0</v>
      </c>
      <c r="I96" s="80"/>
      <c r="J96" s="80" t="s">
        <v>1045</v>
      </c>
      <c r="K96" s="80"/>
      <c r="L96" s="80"/>
      <c r="M96" s="80"/>
      <c r="N96" s="80"/>
      <c r="O96" s="80"/>
      <c r="P96" s="80"/>
      <c r="Q96" s="80"/>
      <c r="R96" s="80"/>
      <c r="S96" s="54" t="b">
        <f t="shared" si="9"/>
        <v>0</v>
      </c>
      <c r="T96" s="66" t="str">
        <f t="shared" si="11"/>
        <v>7-4.</v>
      </c>
      <c r="U96" s="51" t="str">
        <f t="shared" si="10"/>
        <v xml:space="preserve">Other Water Sampling </v>
      </c>
    </row>
    <row r="97" spans="1:21" s="67" customFormat="1" hidden="1" x14ac:dyDescent="0.3">
      <c r="A97" s="62">
        <v>103</v>
      </c>
      <c r="B97" s="36" t="s">
        <v>110</v>
      </c>
      <c r="C97" s="98" t="s">
        <v>126</v>
      </c>
      <c r="D97" s="99"/>
      <c r="E97" s="10" t="s">
        <v>124</v>
      </c>
      <c r="F97" s="68">
        <f>IFERROR(INDEX([1]!Rates[[Column1]:[Column71]],
MATCH('[1]SOW Units'!$B97,[1]!Rates[Pay Item],0),
MATCH(TEXT(#REF!,"0"),[1]!Rates[[#Headers],[Column1]:[Column71]],0)),0)</f>
        <v>0</v>
      </c>
      <c r="G97" s="69">
        <f t="shared" si="12"/>
        <v>0</v>
      </c>
      <c r="H97" s="6">
        <f t="shared" si="13"/>
        <v>0</v>
      </c>
      <c r="I97" s="80"/>
      <c r="J97" s="80"/>
      <c r="K97" s="80"/>
      <c r="L97" s="80"/>
      <c r="M97" s="80"/>
      <c r="N97" s="80"/>
      <c r="O97" s="80"/>
      <c r="P97" s="80"/>
      <c r="Q97" s="80"/>
      <c r="R97" s="80"/>
      <c r="S97" s="54" t="b">
        <f t="shared" si="9"/>
        <v>0</v>
      </c>
      <c r="T97" s="66" t="str">
        <f t="shared" si="11"/>
        <v>7-5.</v>
      </c>
      <c r="U97" s="51" t="str">
        <f t="shared" si="10"/>
        <v>Free Product Sample Collection</v>
      </c>
    </row>
    <row r="98" spans="1:21" s="67" customFormat="1" x14ac:dyDescent="0.3">
      <c r="A98" s="62">
        <v>104</v>
      </c>
      <c r="B98" s="36" t="s">
        <v>112</v>
      </c>
      <c r="C98" s="98" t="s">
        <v>128</v>
      </c>
      <c r="D98" s="99"/>
      <c r="E98" s="10" t="s">
        <v>124</v>
      </c>
      <c r="F98" s="68">
        <f>IFERROR(INDEX([1]!Rates[[Column1]:[Column71]],
MATCH('[1]SOW Units'!$B98,[1]!Rates[Pay Item],0),
MATCH(TEXT(#REF!,"0"),[1]!Rates[[#Headers],[Column1]:[Column71]],0)),0)</f>
        <v>0</v>
      </c>
      <c r="G98" s="69">
        <f t="shared" si="12"/>
        <v>0</v>
      </c>
      <c r="H98" s="6">
        <f t="shared" si="13"/>
        <v>0</v>
      </c>
      <c r="I98" s="80"/>
      <c r="J98" s="80" t="s">
        <v>1045</v>
      </c>
      <c r="K98" s="80"/>
      <c r="L98" s="80"/>
      <c r="M98" s="80"/>
      <c r="N98" s="80"/>
      <c r="O98" s="80"/>
      <c r="P98" s="80"/>
      <c r="Q98" s="80"/>
      <c r="R98" s="80"/>
      <c r="S98" s="54" t="b">
        <f t="shared" si="9"/>
        <v>0</v>
      </c>
      <c r="T98" s="66" t="str">
        <f t="shared" si="11"/>
        <v>7-6.</v>
      </c>
      <c r="U98" s="51" t="str">
        <f t="shared" si="10"/>
        <v>Soil/Sediment Sample Collection</v>
      </c>
    </row>
    <row r="99" spans="1:21" s="67" customFormat="1" x14ac:dyDescent="0.3">
      <c r="A99" s="62">
        <v>105</v>
      </c>
      <c r="B99" s="36" t="s">
        <v>734</v>
      </c>
      <c r="C99" s="98" t="s">
        <v>735</v>
      </c>
      <c r="D99" s="99"/>
      <c r="E99" s="10" t="s">
        <v>730</v>
      </c>
      <c r="F99" s="68">
        <f>IFERROR(INDEX([1]!Rates[[Column1]:[Column71]],
MATCH('[1]SOW Units'!$B99,[1]!Rates[Pay Item],0),
MATCH(TEXT(#REF!,"0"),[1]!Rates[[#Headers],[Column1]:[Column71]],0)),0)</f>
        <v>0</v>
      </c>
      <c r="G99" s="69">
        <f t="shared" si="12"/>
        <v>0</v>
      </c>
      <c r="H99" s="6">
        <f t="shared" si="13"/>
        <v>0</v>
      </c>
      <c r="I99" s="80"/>
      <c r="J99" s="80" t="s">
        <v>1045</v>
      </c>
      <c r="K99" s="80"/>
      <c r="L99" s="80"/>
      <c r="M99" s="80"/>
      <c r="N99" s="80"/>
      <c r="O99" s="80"/>
      <c r="P99" s="80"/>
      <c r="Q99" s="80"/>
      <c r="R99" s="80"/>
      <c r="S99" s="54" t="b">
        <f t="shared" si="9"/>
        <v>0</v>
      </c>
      <c r="T99" s="66" t="str">
        <f t="shared" si="11"/>
        <v>7-7.</v>
      </c>
      <c r="U99" s="51" t="str">
        <f t="shared" si="10"/>
        <v xml:space="preserve">Water Level/Free Product Gauging </v>
      </c>
    </row>
    <row r="100" spans="1:21" s="67" customFormat="1" hidden="1" x14ac:dyDescent="0.3">
      <c r="A100" s="62">
        <v>106</v>
      </c>
      <c r="B100" s="36" t="s">
        <v>736</v>
      </c>
      <c r="C100" s="98" t="s">
        <v>737</v>
      </c>
      <c r="D100" s="99"/>
      <c r="E100" s="10" t="s">
        <v>730</v>
      </c>
      <c r="F100" s="68">
        <f>IFERROR(INDEX([1]!Rates[[Column1]:[Column71]],
MATCH('[1]SOW Units'!$B100,[1]!Rates[Pay Item],0),
MATCH(TEXT(#REF!,"0"),[1]!Rates[[#Headers],[Column1]:[Column71]],0)),0)</f>
        <v>0</v>
      </c>
      <c r="G100" s="69">
        <f t="shared" si="12"/>
        <v>0</v>
      </c>
      <c r="H100" s="6">
        <f t="shared" si="13"/>
        <v>0</v>
      </c>
      <c r="I100" s="80"/>
      <c r="J100" s="80"/>
      <c r="K100" s="80"/>
      <c r="L100" s="80"/>
      <c r="M100" s="80"/>
      <c r="N100" s="80"/>
      <c r="O100" s="80"/>
      <c r="P100" s="80"/>
      <c r="Q100" s="80"/>
      <c r="R100" s="80"/>
      <c r="S100" s="54" t="b">
        <f t="shared" si="9"/>
        <v>0</v>
      </c>
      <c r="T100" s="66" t="str">
        <f t="shared" si="11"/>
        <v>7-8.</v>
      </c>
      <c r="U100" s="51" t="str">
        <f t="shared" si="10"/>
        <v xml:space="preserve">Free Product Gauging and Bailing </v>
      </c>
    </row>
    <row r="101" spans="1:21" s="67" customFormat="1" ht="35.1" hidden="1" customHeight="1" x14ac:dyDescent="0.3">
      <c r="A101" s="62">
        <v>107</v>
      </c>
      <c r="B101" s="36" t="s">
        <v>738</v>
      </c>
      <c r="C101" s="98" t="s">
        <v>739</v>
      </c>
      <c r="D101" s="99"/>
      <c r="E101" s="10" t="s">
        <v>124</v>
      </c>
      <c r="F101" s="68">
        <f>IFERROR(INDEX([1]!Rates[[Column1]:[Column71]],
MATCH('[1]SOW Units'!$B101,[1]!Rates[Pay Item],0),
MATCH(TEXT(#REF!,"0"),[1]!Rates[[#Headers],[Column1]:[Column71]],0)),0)</f>
        <v>0</v>
      </c>
      <c r="G101" s="69">
        <f t="shared" si="12"/>
        <v>0</v>
      </c>
      <c r="H101" s="6">
        <f t="shared" si="13"/>
        <v>0</v>
      </c>
      <c r="I101" s="80"/>
      <c r="J101" s="80"/>
      <c r="K101" s="80"/>
      <c r="L101" s="80"/>
      <c r="M101" s="80"/>
      <c r="N101" s="80"/>
      <c r="O101" s="80"/>
      <c r="P101" s="80"/>
      <c r="Q101" s="80"/>
      <c r="R101" s="80"/>
      <c r="S101" s="54" t="b">
        <f t="shared" si="9"/>
        <v>0</v>
      </c>
      <c r="T101" s="66" t="str">
        <f t="shared" si="11"/>
        <v>7-9.</v>
      </c>
      <c r="U101" s="51" t="str">
        <f t="shared" si="10"/>
        <v>Vapor/Ambient Air Sample Collection - Passive Dosimeter, Sorbent Tube, TedlarTM Bag (or equivalent)</v>
      </c>
    </row>
    <row r="102" spans="1:21" s="67" customFormat="1" hidden="1" x14ac:dyDescent="0.3">
      <c r="A102" s="62">
        <v>108</v>
      </c>
      <c r="B102" s="36" t="s">
        <v>740</v>
      </c>
      <c r="C102" s="98" t="s">
        <v>741</v>
      </c>
      <c r="D102" s="99"/>
      <c r="E102" s="10" t="s">
        <v>124</v>
      </c>
      <c r="F102" s="68">
        <f>IFERROR(INDEX([1]!Rates[[Column1]:[Column71]],
MATCH('[1]SOW Units'!$B102,[1]!Rates[Pay Item],0),
MATCH(TEXT(#REF!,"0"),[1]!Rates[[#Headers],[Column1]:[Column71]],0)),0)</f>
        <v>0</v>
      </c>
      <c r="G102" s="69">
        <f t="shared" si="12"/>
        <v>0</v>
      </c>
      <c r="H102" s="6">
        <f t="shared" si="13"/>
        <v>0</v>
      </c>
      <c r="I102" s="80"/>
      <c r="J102" s="80"/>
      <c r="K102" s="80"/>
      <c r="L102" s="80"/>
      <c r="M102" s="80"/>
      <c r="N102" s="80"/>
      <c r="O102" s="80"/>
      <c r="P102" s="80"/>
      <c r="Q102" s="80"/>
      <c r="R102" s="80"/>
      <c r="S102" s="54" t="b">
        <f t="shared" si="9"/>
        <v>0</v>
      </c>
      <c r="T102" s="66" t="str">
        <f t="shared" si="11"/>
        <v>7-10.</v>
      </c>
      <c r="U102" s="51" t="str">
        <f t="shared" si="10"/>
        <v>Vapor/Ambient Air Sample Collection - SUMMATM Canister (or equivalent)</v>
      </c>
    </row>
    <row r="103" spans="1:21" s="67" customFormat="1" ht="33" x14ac:dyDescent="0.3">
      <c r="A103" s="62">
        <v>109</v>
      </c>
      <c r="B103" s="36" t="s">
        <v>742</v>
      </c>
      <c r="C103" s="98" t="s">
        <v>582</v>
      </c>
      <c r="D103" s="99"/>
      <c r="E103" s="10" t="s">
        <v>583</v>
      </c>
      <c r="F103" s="68">
        <f>IFERROR(INDEX([1]!Rates[[Column1]:[Column71]],
MATCH('[1]SOW Units'!$B103,[1]!Rates[Pay Item],0),
MATCH(TEXT(#REF!,"0"),[1]!Rates[[#Headers],[Column1]:[Column71]],0)),0)</f>
        <v>0</v>
      </c>
      <c r="G103" s="69">
        <f t="shared" si="12"/>
        <v>0</v>
      </c>
      <c r="H103" s="6">
        <f t="shared" si="13"/>
        <v>0</v>
      </c>
      <c r="I103" s="80"/>
      <c r="J103" s="80" t="s">
        <v>1045</v>
      </c>
      <c r="K103" s="80"/>
      <c r="L103" s="80"/>
      <c r="M103" s="80"/>
      <c r="N103" s="80"/>
      <c r="O103" s="80"/>
      <c r="P103" s="80"/>
      <c r="Q103" s="80"/>
      <c r="R103" s="80"/>
      <c r="S103" s="54" t="b">
        <f t="shared" si="9"/>
        <v>0</v>
      </c>
      <c r="T103" s="66" t="str">
        <f t="shared" si="11"/>
        <v>7-11.</v>
      </c>
      <c r="U103" s="51" t="str">
        <f t="shared" si="10"/>
        <v>Electronic Data Deliverables (EDD)</v>
      </c>
    </row>
    <row r="104" spans="1:21" s="67" customFormat="1" hidden="1" x14ac:dyDescent="0.3">
      <c r="A104" s="62">
        <v>110</v>
      </c>
      <c r="B104" s="36" t="s">
        <v>743</v>
      </c>
      <c r="C104" s="98" t="s">
        <v>585</v>
      </c>
      <c r="D104" s="99"/>
      <c r="E104" s="10" t="s">
        <v>730</v>
      </c>
      <c r="F104" s="68">
        <f>IFERROR(INDEX([1]!Rates[[Column1]:[Column71]],
MATCH('[1]SOW Units'!$B104,[1]!Rates[Pay Item],0),
MATCH(TEXT(#REF!,"0"),[1]!Rates[[#Headers],[Column1]:[Column71]],0)),0)</f>
        <v>0</v>
      </c>
      <c r="G104" s="69">
        <f t="shared" si="12"/>
        <v>0</v>
      </c>
      <c r="H104" s="6">
        <f t="shared" si="13"/>
        <v>0</v>
      </c>
      <c r="I104" s="80"/>
      <c r="J104" s="80"/>
      <c r="K104" s="80"/>
      <c r="L104" s="80"/>
      <c r="M104" s="80"/>
      <c r="N104" s="80"/>
      <c r="O104" s="80"/>
      <c r="P104" s="80"/>
      <c r="Q104" s="80"/>
      <c r="R104" s="80"/>
      <c r="S104" s="54" t="b">
        <f t="shared" si="9"/>
        <v>0</v>
      </c>
      <c r="T104" s="66" t="str">
        <f t="shared" si="11"/>
        <v>7-12.</v>
      </c>
      <c r="U104" s="51" t="str">
        <f t="shared" si="10"/>
        <v>Survey Latitude/Longitude of Existing Monitor Wells</v>
      </c>
    </row>
    <row r="105" spans="1:21" s="67" customFormat="1" hidden="1" x14ac:dyDescent="0.3">
      <c r="A105" s="62">
        <v>111</v>
      </c>
      <c r="B105" s="36" t="s">
        <v>744</v>
      </c>
      <c r="C105" s="98" t="s">
        <v>587</v>
      </c>
      <c r="D105" s="99"/>
      <c r="E105" s="10" t="s">
        <v>730</v>
      </c>
      <c r="F105" s="68">
        <f>IFERROR(INDEX([1]!Rates[[Column1]:[Column71]],
MATCH('[1]SOW Units'!$B105,[1]!Rates[Pay Item],0),
MATCH(TEXT(#REF!,"0"),[1]!Rates[[#Headers],[Column1]:[Column71]],0)),0)</f>
        <v>0</v>
      </c>
      <c r="G105" s="69">
        <f t="shared" si="12"/>
        <v>0</v>
      </c>
      <c r="H105" s="6">
        <f t="shared" si="13"/>
        <v>0</v>
      </c>
      <c r="I105" s="80"/>
      <c r="J105" s="80"/>
      <c r="K105" s="80"/>
      <c r="L105" s="80"/>
      <c r="M105" s="80"/>
      <c r="N105" s="80"/>
      <c r="O105" s="80"/>
      <c r="P105" s="80"/>
      <c r="Q105" s="80"/>
      <c r="R105" s="80"/>
      <c r="S105" s="54" t="b">
        <f t="shared" si="9"/>
        <v>0</v>
      </c>
      <c r="T105" s="66" t="str">
        <f t="shared" si="11"/>
        <v>7-13.</v>
      </c>
      <c r="U105" s="51" t="str">
        <f t="shared" si="10"/>
        <v>Survey Latitude/Longitude of New Monitor Wells</v>
      </c>
    </row>
    <row r="106" spans="1:21" s="67" customFormat="1" x14ac:dyDescent="0.3">
      <c r="A106" s="62">
        <v>112</v>
      </c>
      <c r="B106" s="36" t="s">
        <v>745</v>
      </c>
      <c r="C106" s="98" t="s">
        <v>746</v>
      </c>
      <c r="D106" s="99"/>
      <c r="E106" s="10" t="s">
        <v>124</v>
      </c>
      <c r="F106" s="68">
        <f>IFERROR(INDEX([1]!Rates[[Column1]:[Column71]],
MATCH('[1]SOW Units'!$B106,[1]!Rates[Pay Item],0),
MATCH(TEXT(#REF!,"0"),[1]!Rates[[#Headers],[Column1]:[Column71]],0)),0)</f>
        <v>0</v>
      </c>
      <c r="G106" s="69">
        <f t="shared" si="12"/>
        <v>0</v>
      </c>
      <c r="H106" s="6">
        <f t="shared" si="13"/>
        <v>0</v>
      </c>
      <c r="I106" s="80"/>
      <c r="J106" s="80" t="s">
        <v>1045</v>
      </c>
      <c r="K106" s="80"/>
      <c r="L106" s="80"/>
      <c r="M106" s="80"/>
      <c r="N106" s="80"/>
      <c r="O106" s="80"/>
      <c r="P106" s="80"/>
      <c r="Q106" s="80"/>
      <c r="R106" s="80"/>
      <c r="S106" s="54" t="b">
        <f t="shared" si="9"/>
        <v>0</v>
      </c>
      <c r="T106" s="66" t="str">
        <f t="shared" si="11"/>
        <v>7-14.</v>
      </c>
      <c r="U106" s="51" t="str">
        <f t="shared" si="10"/>
        <v>Encore (25 gram)</v>
      </c>
    </row>
    <row r="107" spans="1:21" s="67" customFormat="1" x14ac:dyDescent="0.3">
      <c r="A107" s="62">
        <v>113</v>
      </c>
      <c r="B107" s="75" t="s">
        <v>114</v>
      </c>
      <c r="C107" s="96" t="s">
        <v>134</v>
      </c>
      <c r="D107" s="97"/>
      <c r="E107" s="76"/>
      <c r="F107" s="77"/>
      <c r="G107" s="78"/>
      <c r="H107" s="8"/>
      <c r="I107" s="79"/>
      <c r="J107" s="79"/>
      <c r="K107" s="79"/>
      <c r="L107" s="79"/>
      <c r="M107" s="79"/>
      <c r="N107" s="79"/>
      <c r="O107" s="79"/>
      <c r="P107" s="79"/>
      <c r="Q107" s="79"/>
      <c r="R107" s="79"/>
      <c r="S107" s="54" t="b">
        <f t="shared" si="9"/>
        <v>0</v>
      </c>
      <c r="T107" s="66"/>
      <c r="U107" s="51" t="str">
        <f t="shared" si="10"/>
        <v xml:space="preserve">LABORATORY ANALYSIS  </v>
      </c>
    </row>
    <row r="108" spans="1:21" s="67" customFormat="1" ht="33" x14ac:dyDescent="0.3">
      <c r="A108" s="62">
        <v>114</v>
      </c>
      <c r="B108" s="36" t="s">
        <v>116</v>
      </c>
      <c r="C108" s="98" t="s">
        <v>747</v>
      </c>
      <c r="D108" s="99"/>
      <c r="E108" s="10" t="s">
        <v>124</v>
      </c>
      <c r="F108" s="68">
        <f>IFERROR(INDEX([1]!Rates[[Column1]:[Column71]],
MATCH('[1]SOW Units'!$B108,[1]!Rates[Pay Item],0),
MATCH(TEXT(#REF!,"0"),[1]!Rates[[#Headers],[Column1]:[Column71]],0)),0)</f>
        <v>0</v>
      </c>
      <c r="G108" s="69">
        <f t="shared" si="12"/>
        <v>0</v>
      </c>
      <c r="H108" s="6">
        <f t="shared" si="13"/>
        <v>0</v>
      </c>
      <c r="I108" s="80"/>
      <c r="J108" s="80" t="s">
        <v>1045</v>
      </c>
      <c r="K108" s="80"/>
      <c r="L108" s="80"/>
      <c r="M108" s="80"/>
      <c r="N108" s="80"/>
      <c r="O108" s="80"/>
      <c r="P108" s="80"/>
      <c r="Q108" s="80"/>
      <c r="R108" s="80"/>
      <c r="S108" s="54" t="b">
        <f t="shared" si="9"/>
        <v>0</v>
      </c>
      <c r="T108" s="66" t="str">
        <f t="shared" si="11"/>
        <v>8-1.</v>
      </c>
      <c r="U108" s="51" t="str">
        <f t="shared" si="10"/>
        <v>Soil, Used Oil/Unknown Product Group-Table D of Ch. 62-780, F.A.C., except for non-Priority Pollutant Organics (multiple methods)</v>
      </c>
    </row>
    <row r="109" spans="1:21" s="67" customFormat="1" x14ac:dyDescent="0.3">
      <c r="A109" s="62">
        <v>115</v>
      </c>
      <c r="B109" s="36" t="s">
        <v>118</v>
      </c>
      <c r="C109" s="98" t="s">
        <v>135</v>
      </c>
      <c r="D109" s="99"/>
      <c r="E109" s="10" t="s">
        <v>124</v>
      </c>
      <c r="F109" s="68">
        <f>IFERROR(INDEX([1]!Rates[[Column1]:[Column71]],
MATCH('[1]SOW Units'!$B109,[1]!Rates[Pay Item],0),
MATCH(TEXT(#REF!,"0"),[1]!Rates[[#Headers],[Column1]:[Column71]],0)),0)</f>
        <v>0</v>
      </c>
      <c r="G109" s="69">
        <f t="shared" si="12"/>
        <v>0</v>
      </c>
      <c r="H109" s="6">
        <f t="shared" si="13"/>
        <v>0</v>
      </c>
      <c r="I109" s="80"/>
      <c r="J109" s="80" t="s">
        <v>1045</v>
      </c>
      <c r="K109" s="80"/>
      <c r="L109" s="80"/>
      <c r="M109" s="80"/>
      <c r="N109" s="80"/>
      <c r="O109" s="80"/>
      <c r="P109" s="80"/>
      <c r="Q109" s="80"/>
      <c r="R109" s="80"/>
      <c r="S109" s="54" t="b">
        <f t="shared" si="9"/>
        <v>0</v>
      </c>
      <c r="T109" s="66" t="str">
        <f t="shared" si="11"/>
        <v>8-2.</v>
      </c>
      <c r="U109" s="51" t="str">
        <f t="shared" si="10"/>
        <v>Soil, BTEX + MTBE (EPA 8021 or EPA 8260)</v>
      </c>
    </row>
    <row r="110" spans="1:21" s="67" customFormat="1" x14ac:dyDescent="0.3">
      <c r="A110" s="62">
        <v>116</v>
      </c>
      <c r="B110" s="36" t="s">
        <v>120</v>
      </c>
      <c r="C110" s="98" t="s">
        <v>137</v>
      </c>
      <c r="D110" s="99"/>
      <c r="E110" s="10" t="s">
        <v>124</v>
      </c>
      <c r="F110" s="68">
        <f>IFERROR(INDEX([1]!Rates[[Column1]:[Column71]],
MATCH('[1]SOW Units'!$B110,[1]!Rates[Pay Item],0),
MATCH(TEXT(#REF!,"0"),[1]!Rates[[#Headers],[Column1]:[Column71]],0)),0)</f>
        <v>0</v>
      </c>
      <c r="G110" s="69">
        <f t="shared" si="12"/>
        <v>0</v>
      </c>
      <c r="H110" s="6">
        <f t="shared" si="13"/>
        <v>0</v>
      </c>
      <c r="I110" s="80"/>
      <c r="J110" s="80" t="s">
        <v>1045</v>
      </c>
      <c r="K110" s="80"/>
      <c r="L110" s="80"/>
      <c r="M110" s="80"/>
      <c r="N110" s="80"/>
      <c r="O110" s="80"/>
      <c r="P110" s="80"/>
      <c r="Q110" s="80"/>
      <c r="R110" s="80"/>
      <c r="S110" s="54" t="b">
        <f t="shared" si="9"/>
        <v>0</v>
      </c>
      <c r="T110" s="66" t="str">
        <f t="shared" si="11"/>
        <v>8-3.</v>
      </c>
      <c r="U110" s="51" t="str">
        <f t="shared" si="10"/>
        <v>Soil, Volatile Organic Halocarbons (EPA 8021 or EPA 8260)</v>
      </c>
    </row>
    <row r="111" spans="1:21" s="67" customFormat="1" x14ac:dyDescent="0.3">
      <c r="A111" s="62">
        <v>117</v>
      </c>
      <c r="B111" s="36" t="s">
        <v>122</v>
      </c>
      <c r="C111" s="98" t="s">
        <v>139</v>
      </c>
      <c r="D111" s="99"/>
      <c r="E111" s="10" t="s">
        <v>124</v>
      </c>
      <c r="F111" s="68">
        <f>IFERROR(INDEX([1]!Rates[[Column1]:[Column71]],
MATCH('[1]SOW Units'!$B111,[1]!Rates[Pay Item],0),
MATCH(TEXT(#REF!,"0"),[1]!Rates[[#Headers],[Column1]:[Column71]],0)),0)</f>
        <v>0</v>
      </c>
      <c r="G111" s="69">
        <f t="shared" si="12"/>
        <v>0</v>
      </c>
      <c r="H111" s="6">
        <f t="shared" si="13"/>
        <v>0</v>
      </c>
      <c r="I111" s="80"/>
      <c r="J111" s="80" t="s">
        <v>1045</v>
      </c>
      <c r="K111" s="80"/>
      <c r="L111" s="80"/>
      <c r="M111" s="80"/>
      <c r="N111" s="80"/>
      <c r="O111" s="80"/>
      <c r="P111" s="80"/>
      <c r="Q111" s="80"/>
      <c r="R111" s="80"/>
      <c r="S111" s="54" t="b">
        <f t="shared" si="9"/>
        <v>0</v>
      </c>
      <c r="T111" s="66" t="str">
        <f t="shared" si="11"/>
        <v>8-4.</v>
      </c>
      <c r="U111" s="51" t="str">
        <f t="shared" si="10"/>
        <v>Soil, BTEX + MTBE + VOHs (EPA 8021 or EPA 8260)</v>
      </c>
    </row>
    <row r="112" spans="1:21" s="67" customFormat="1" x14ac:dyDescent="0.3">
      <c r="A112" s="62">
        <v>118</v>
      </c>
      <c r="B112" s="36" t="s">
        <v>125</v>
      </c>
      <c r="C112" s="98" t="s">
        <v>141</v>
      </c>
      <c r="D112" s="99"/>
      <c r="E112" s="10" t="s">
        <v>124</v>
      </c>
      <c r="F112" s="68">
        <f>IFERROR(INDEX([1]!Rates[[Column1]:[Column71]],
MATCH('[1]SOW Units'!$B112,[1]!Rates[Pay Item],0),
MATCH(TEXT(#REF!,"0"),[1]!Rates[[#Headers],[Column1]:[Column71]],0)),0)</f>
        <v>0</v>
      </c>
      <c r="G112" s="69">
        <f t="shared" si="12"/>
        <v>0</v>
      </c>
      <c r="H112" s="6">
        <f t="shared" si="13"/>
        <v>0</v>
      </c>
      <c r="I112" s="80"/>
      <c r="J112" s="80" t="s">
        <v>1045</v>
      </c>
      <c r="K112" s="80"/>
      <c r="L112" s="80"/>
      <c r="M112" s="80"/>
      <c r="N112" s="80"/>
      <c r="O112" s="80"/>
      <c r="P112" s="80"/>
      <c r="Q112" s="80"/>
      <c r="R112" s="80"/>
      <c r="S112" s="54" t="b">
        <f t="shared" si="9"/>
        <v>0</v>
      </c>
      <c r="T112" s="66" t="str">
        <f t="shared" si="11"/>
        <v>8-5.</v>
      </c>
      <c r="U112" s="51" t="str">
        <f t="shared" si="10"/>
        <v>Soil, Polycyclic Aromatic Hydrocarbons (EPA 8270 or EPA 8310)</v>
      </c>
    </row>
    <row r="113" spans="1:21" s="67" customFormat="1" x14ac:dyDescent="0.3">
      <c r="A113" s="62">
        <v>119</v>
      </c>
      <c r="B113" s="36" t="s">
        <v>127</v>
      </c>
      <c r="C113" s="98" t="s">
        <v>143</v>
      </c>
      <c r="D113" s="99"/>
      <c r="E113" s="10" t="s">
        <v>124</v>
      </c>
      <c r="F113" s="68">
        <f>IFERROR(INDEX([1]!Rates[[Column1]:[Column71]],
MATCH('[1]SOW Units'!$B113,[1]!Rates[Pay Item],0),
MATCH(TEXT(#REF!,"0"),[1]!Rates[[#Headers],[Column1]:[Column71]],0)),0)</f>
        <v>0</v>
      </c>
      <c r="G113" s="69">
        <f t="shared" si="12"/>
        <v>0</v>
      </c>
      <c r="H113" s="6">
        <f t="shared" si="13"/>
        <v>0</v>
      </c>
      <c r="I113" s="80"/>
      <c r="J113" s="80" t="s">
        <v>1045</v>
      </c>
      <c r="K113" s="80"/>
      <c r="L113" s="80"/>
      <c r="M113" s="80"/>
      <c r="N113" s="80"/>
      <c r="O113" s="80"/>
      <c r="P113" s="80"/>
      <c r="Q113" s="80"/>
      <c r="R113" s="80"/>
      <c r="S113" s="54" t="b">
        <f t="shared" si="9"/>
        <v>0</v>
      </c>
      <c r="T113" s="66" t="str">
        <f t="shared" si="11"/>
        <v>8-6.</v>
      </c>
      <c r="U113" s="51" t="str">
        <f t="shared" si="10"/>
        <v>Soil, Priority Pollutant Volatile Organics (EPA 8260)</v>
      </c>
    </row>
    <row r="114" spans="1:21" s="67" customFormat="1" ht="33" x14ac:dyDescent="0.3">
      <c r="A114" s="62">
        <v>120</v>
      </c>
      <c r="B114" s="36" t="s">
        <v>129</v>
      </c>
      <c r="C114" s="98" t="s">
        <v>144</v>
      </c>
      <c r="D114" s="99"/>
      <c r="E114" s="10" t="s">
        <v>124</v>
      </c>
      <c r="F114" s="68">
        <f>IFERROR(INDEX([1]!Rates[[Column1]:[Column71]],
MATCH('[1]SOW Units'!$B114,[1]!Rates[Pay Item],0),
MATCH(TEXT(#REF!,"0"),[1]!Rates[[#Headers],[Column1]:[Column71]],0)),0)</f>
        <v>0</v>
      </c>
      <c r="G114" s="69">
        <f t="shared" si="12"/>
        <v>0</v>
      </c>
      <c r="H114" s="6">
        <f t="shared" si="13"/>
        <v>0</v>
      </c>
      <c r="I114" s="80"/>
      <c r="J114" s="80" t="s">
        <v>1045</v>
      </c>
      <c r="K114" s="80"/>
      <c r="L114" s="80"/>
      <c r="M114" s="80"/>
      <c r="N114" s="80"/>
      <c r="O114" s="80"/>
      <c r="P114" s="80"/>
      <c r="Q114" s="80"/>
      <c r="R114" s="80"/>
      <c r="S114" s="54" t="b">
        <f t="shared" si="9"/>
        <v>0</v>
      </c>
      <c r="T114" s="66" t="str">
        <f t="shared" si="11"/>
        <v>8-7.</v>
      </c>
      <c r="U114" s="51" t="str">
        <f t="shared" si="10"/>
        <v>Soil, Priority Pollutant Extractable Organics-Base Neutral and Acid Extractables (EPA 8270 list [e.g., EPA 8081/8082 + EPA 8270])</v>
      </c>
    </row>
    <row r="115" spans="1:21" s="67" customFormat="1" x14ac:dyDescent="0.3">
      <c r="A115" s="62">
        <v>121</v>
      </c>
      <c r="B115" s="36" t="s">
        <v>130</v>
      </c>
      <c r="C115" s="98" t="s">
        <v>145</v>
      </c>
      <c r="D115" s="99"/>
      <c r="E115" s="10" t="s">
        <v>124</v>
      </c>
      <c r="F115" s="68">
        <f>IFERROR(INDEX([1]!Rates[[Column1]:[Column71]],
MATCH('[1]SOW Units'!$B115,[1]!Rates[Pay Item],0),
MATCH(TEXT(#REF!,"0"),[1]!Rates[[#Headers],[Column1]:[Column71]],0)),0)</f>
        <v>0</v>
      </c>
      <c r="G115" s="69">
        <f t="shared" si="12"/>
        <v>0</v>
      </c>
      <c r="H115" s="6">
        <f t="shared" si="13"/>
        <v>0</v>
      </c>
      <c r="I115" s="80"/>
      <c r="J115" s="80" t="s">
        <v>1045</v>
      </c>
      <c r="K115" s="80"/>
      <c r="L115" s="80"/>
      <c r="M115" s="80"/>
      <c r="N115" s="80"/>
      <c r="O115" s="80"/>
      <c r="P115" s="80"/>
      <c r="Q115" s="80"/>
      <c r="R115" s="80"/>
      <c r="S115" s="54" t="b">
        <f t="shared" si="9"/>
        <v>0</v>
      </c>
      <c r="T115" s="66" t="str">
        <f t="shared" si="11"/>
        <v>8-8.</v>
      </c>
      <c r="U115" s="51" t="str">
        <f t="shared" si="10"/>
        <v>Soil, Total Recoverable Petroleum Hydrocarbons (FL-PRO)</v>
      </c>
    </row>
    <row r="116" spans="1:21" s="67" customFormat="1" x14ac:dyDescent="0.3">
      <c r="A116" s="62">
        <v>122</v>
      </c>
      <c r="B116" s="36" t="s">
        <v>748</v>
      </c>
      <c r="C116" s="98" t="s">
        <v>589</v>
      </c>
      <c r="D116" s="99"/>
      <c r="E116" s="10" t="s">
        <v>124</v>
      </c>
      <c r="F116" s="68">
        <f>IFERROR(INDEX([1]!Rates[[Column1]:[Column71]],
MATCH('[1]SOW Units'!$B116,[1]!Rates[Pay Item],0),
MATCH(TEXT(#REF!,"0"),[1]!Rates[[#Headers],[Column1]:[Column71]],0)),0)</f>
        <v>0</v>
      </c>
      <c r="G116" s="69">
        <f t="shared" si="12"/>
        <v>0</v>
      </c>
      <c r="H116" s="6">
        <f t="shared" si="13"/>
        <v>0</v>
      </c>
      <c r="I116" s="80"/>
      <c r="J116" s="80" t="s">
        <v>1045</v>
      </c>
      <c r="K116" s="80"/>
      <c r="L116" s="80"/>
      <c r="M116" s="80"/>
      <c r="N116" s="80"/>
      <c r="O116" s="80"/>
      <c r="P116" s="80"/>
      <c r="Q116" s="80"/>
      <c r="R116" s="80"/>
      <c r="S116" s="54" t="b">
        <f t="shared" si="9"/>
        <v>0</v>
      </c>
      <c r="T116" s="66" t="str">
        <f t="shared" si="11"/>
        <v>8-8.a.</v>
      </c>
      <c r="U116" s="51" t="str">
        <f t="shared" si="10"/>
        <v>Soil, TRPH Fractionation (MADEP-EPH/VPH Method or TPHCWG Direct Method)</v>
      </c>
    </row>
    <row r="117" spans="1:21" s="67" customFormat="1" x14ac:dyDescent="0.3">
      <c r="A117" s="62">
        <v>123</v>
      </c>
      <c r="B117" s="36" t="s">
        <v>131</v>
      </c>
      <c r="C117" s="98" t="s">
        <v>147</v>
      </c>
      <c r="D117" s="99"/>
      <c r="E117" s="10" t="s">
        <v>124</v>
      </c>
      <c r="F117" s="68">
        <f>IFERROR(INDEX([1]!Rates[[Column1]:[Column71]],
MATCH('[1]SOW Units'!$B117,[1]!Rates[Pay Item],0),
MATCH(TEXT(#REF!,"0"),[1]!Rates[[#Headers],[Column1]:[Column71]],0)),0)</f>
        <v>0</v>
      </c>
      <c r="G117" s="69">
        <f t="shared" si="12"/>
        <v>0</v>
      </c>
      <c r="H117" s="6">
        <f t="shared" si="13"/>
        <v>0</v>
      </c>
      <c r="I117" s="80"/>
      <c r="J117" s="80" t="s">
        <v>1045</v>
      </c>
      <c r="K117" s="80"/>
      <c r="L117" s="80"/>
      <c r="M117" s="80"/>
      <c r="N117" s="80"/>
      <c r="O117" s="80"/>
      <c r="P117" s="80"/>
      <c r="Q117" s="80"/>
      <c r="R117" s="80"/>
      <c r="S117" s="54" t="b">
        <f t="shared" si="9"/>
        <v>0</v>
      </c>
      <c r="T117" s="66" t="str">
        <f t="shared" si="11"/>
        <v>8-9.</v>
      </c>
      <c r="U117" s="51" t="str">
        <f t="shared" si="10"/>
        <v>Soil, PCBs [or Aroclors] (EPA 8082)</v>
      </c>
    </row>
    <row r="118" spans="1:21" s="67" customFormat="1" ht="33" x14ac:dyDescent="0.3">
      <c r="A118" s="62">
        <v>124</v>
      </c>
      <c r="B118" s="36" t="s">
        <v>132</v>
      </c>
      <c r="C118" s="98" t="s">
        <v>749</v>
      </c>
      <c r="D118" s="99"/>
      <c r="E118" s="10" t="s">
        <v>124</v>
      </c>
      <c r="F118" s="68">
        <f>IFERROR(INDEX([1]!Rates[[Column1]:[Column71]],
MATCH('[1]SOW Units'!$B118,[1]!Rates[Pay Item],0),
MATCH(TEXT(#REF!,"0"),[1]!Rates[[#Headers],[Column1]:[Column71]],0)),0)</f>
        <v>0</v>
      </c>
      <c r="G118" s="69">
        <f t="shared" si="12"/>
        <v>0</v>
      </c>
      <c r="H118" s="6">
        <f t="shared" si="13"/>
        <v>0</v>
      </c>
      <c r="I118" s="80"/>
      <c r="J118" s="80" t="s">
        <v>1045</v>
      </c>
      <c r="K118" s="80"/>
      <c r="L118" s="80"/>
      <c r="M118" s="80"/>
      <c r="N118" s="80"/>
      <c r="O118" s="80"/>
      <c r="P118" s="80"/>
      <c r="Q118" s="80"/>
      <c r="R118" s="80"/>
      <c r="S118" s="54" t="b">
        <f t="shared" si="9"/>
        <v>0</v>
      </c>
      <c r="T118" s="66" t="str">
        <f t="shared" si="11"/>
        <v>8-10.</v>
      </c>
      <c r="U118" s="51" t="str">
        <f t="shared" si="10"/>
        <v>Soil, 8 RCRA Metals (EPA 6010 or EPA 6020 [Arsenic, Barium, Cadmium, Chromium, Lead, Selenium, Silver] and EPA 6020 or EPA 7471 [Mercury])</v>
      </c>
    </row>
    <row r="119" spans="1:21" s="67" customFormat="1" x14ac:dyDescent="0.3">
      <c r="A119" s="62">
        <v>125</v>
      </c>
      <c r="B119" s="36" t="s">
        <v>581</v>
      </c>
      <c r="C119" s="98" t="s">
        <v>150</v>
      </c>
      <c r="D119" s="99"/>
      <c r="E119" s="10" t="s">
        <v>124</v>
      </c>
      <c r="F119" s="68">
        <f>IFERROR(INDEX([1]!Rates[[Column1]:[Column71]],
MATCH('[1]SOW Units'!$B119,[1]!Rates[Pay Item],0),
MATCH(TEXT(#REF!,"0"),[1]!Rates[[#Headers],[Column1]:[Column71]],0)),0)</f>
        <v>0</v>
      </c>
      <c r="G119" s="69">
        <f t="shared" si="12"/>
        <v>0</v>
      </c>
      <c r="H119" s="6">
        <f t="shared" si="13"/>
        <v>0</v>
      </c>
      <c r="I119" s="80"/>
      <c r="J119" s="80" t="s">
        <v>1045</v>
      </c>
      <c r="K119" s="80"/>
      <c r="L119" s="80"/>
      <c r="M119" s="80"/>
      <c r="N119" s="80"/>
      <c r="O119" s="80"/>
      <c r="P119" s="80"/>
      <c r="Q119" s="80"/>
      <c r="R119" s="80"/>
      <c r="S119" s="54" t="b">
        <f t="shared" si="9"/>
        <v>0</v>
      </c>
      <c r="T119" s="66" t="str">
        <f t="shared" si="11"/>
        <v>8-11.</v>
      </c>
      <c r="U119" s="51" t="str">
        <f t="shared" si="10"/>
        <v>Soil, Arsenic (EPA 6010 or EPA 6020)</v>
      </c>
    </row>
    <row r="120" spans="1:21" s="67" customFormat="1" x14ac:dyDescent="0.3">
      <c r="A120" s="62">
        <v>126</v>
      </c>
      <c r="B120" s="36" t="s">
        <v>584</v>
      </c>
      <c r="C120" s="98" t="s">
        <v>151</v>
      </c>
      <c r="D120" s="99"/>
      <c r="E120" s="10" t="s">
        <v>124</v>
      </c>
      <c r="F120" s="68">
        <f>IFERROR(INDEX([1]!Rates[[Column1]:[Column71]],
MATCH('[1]SOW Units'!$B120,[1]!Rates[Pay Item],0),
MATCH(TEXT(#REF!,"0"),[1]!Rates[[#Headers],[Column1]:[Column71]],0)),0)</f>
        <v>0</v>
      </c>
      <c r="G120" s="69">
        <f t="shared" si="12"/>
        <v>0</v>
      </c>
      <c r="H120" s="6">
        <f t="shared" si="13"/>
        <v>0</v>
      </c>
      <c r="I120" s="80"/>
      <c r="J120" s="80" t="s">
        <v>1045</v>
      </c>
      <c r="K120" s="80"/>
      <c r="L120" s="80"/>
      <c r="M120" s="80"/>
      <c r="N120" s="80"/>
      <c r="O120" s="80"/>
      <c r="P120" s="80"/>
      <c r="Q120" s="80"/>
      <c r="R120" s="80"/>
      <c r="S120" s="54" t="b">
        <f t="shared" si="9"/>
        <v>0</v>
      </c>
      <c r="T120" s="66" t="str">
        <f t="shared" si="11"/>
        <v>8-12.</v>
      </c>
      <c r="U120" s="51" t="str">
        <f t="shared" si="10"/>
        <v>Soil, Cadmium (EPA 6010 or EPA 6020)</v>
      </c>
    </row>
    <row r="121" spans="1:21" s="67" customFormat="1" x14ac:dyDescent="0.3">
      <c r="A121" s="62">
        <v>127</v>
      </c>
      <c r="B121" s="36" t="s">
        <v>586</v>
      </c>
      <c r="C121" s="98" t="s">
        <v>153</v>
      </c>
      <c r="D121" s="99"/>
      <c r="E121" s="10" t="s">
        <v>124</v>
      </c>
      <c r="F121" s="68">
        <f>IFERROR(INDEX([1]!Rates[[Column1]:[Column71]],
MATCH('[1]SOW Units'!$B121,[1]!Rates[Pay Item],0),
MATCH(TEXT(#REF!,"0"),[1]!Rates[[#Headers],[Column1]:[Column71]],0)),0)</f>
        <v>0</v>
      </c>
      <c r="G121" s="69">
        <f t="shared" si="12"/>
        <v>0</v>
      </c>
      <c r="H121" s="6">
        <f t="shared" si="13"/>
        <v>0</v>
      </c>
      <c r="I121" s="80"/>
      <c r="J121" s="80" t="s">
        <v>1045</v>
      </c>
      <c r="K121" s="80"/>
      <c r="L121" s="80"/>
      <c r="M121" s="80"/>
      <c r="N121" s="80"/>
      <c r="O121" s="80"/>
      <c r="P121" s="80"/>
      <c r="Q121" s="80"/>
      <c r="R121" s="80"/>
      <c r="S121" s="54" t="b">
        <f t="shared" si="9"/>
        <v>0</v>
      </c>
      <c r="T121" s="66" t="str">
        <f t="shared" si="11"/>
        <v>8-13.</v>
      </c>
      <c r="U121" s="51" t="str">
        <f t="shared" si="10"/>
        <v>Soil, Chromium (EPA 6010 or EPA 6020)</v>
      </c>
    </row>
    <row r="122" spans="1:21" s="67" customFormat="1" x14ac:dyDescent="0.3">
      <c r="A122" s="62">
        <v>128</v>
      </c>
      <c r="B122" s="36" t="s">
        <v>750</v>
      </c>
      <c r="C122" s="98" t="s">
        <v>155</v>
      </c>
      <c r="D122" s="99"/>
      <c r="E122" s="10" t="s">
        <v>124</v>
      </c>
      <c r="F122" s="68">
        <f>IFERROR(INDEX([1]!Rates[[Column1]:[Column71]],
MATCH('[1]SOW Units'!$B122,[1]!Rates[Pay Item],0),
MATCH(TEXT(#REF!,"0"),[1]!Rates[[#Headers],[Column1]:[Column71]],0)),0)</f>
        <v>0</v>
      </c>
      <c r="G122" s="69">
        <f t="shared" si="12"/>
        <v>0</v>
      </c>
      <c r="H122" s="6">
        <f t="shared" si="13"/>
        <v>0</v>
      </c>
      <c r="I122" s="80"/>
      <c r="J122" s="80" t="s">
        <v>1045</v>
      </c>
      <c r="K122" s="80"/>
      <c r="L122" s="80"/>
      <c r="M122" s="80"/>
      <c r="N122" s="80"/>
      <c r="O122" s="80"/>
      <c r="P122" s="80"/>
      <c r="Q122" s="80"/>
      <c r="R122" s="80"/>
      <c r="S122" s="54" t="b">
        <f t="shared" si="9"/>
        <v>0</v>
      </c>
      <c r="T122" s="66" t="str">
        <f t="shared" si="11"/>
        <v>8-14.</v>
      </c>
      <c r="U122" s="51" t="str">
        <f t="shared" si="10"/>
        <v>Soil, Lead (EPA 6010 or EPA 6020)</v>
      </c>
    </row>
    <row r="123" spans="1:21" s="67" customFormat="1" x14ac:dyDescent="0.3">
      <c r="A123" s="62">
        <v>129</v>
      </c>
      <c r="B123" s="36" t="s">
        <v>751</v>
      </c>
      <c r="C123" s="98" t="s">
        <v>157</v>
      </c>
      <c r="D123" s="99"/>
      <c r="E123" s="10" t="s">
        <v>124</v>
      </c>
      <c r="F123" s="68">
        <f>IFERROR(INDEX([1]!Rates[[Column1]:[Column71]],
MATCH('[1]SOW Units'!$B123,[1]!Rates[Pay Item],0),
MATCH(TEXT(#REF!,"0"),[1]!Rates[[#Headers],[Column1]:[Column71]],0)),0)</f>
        <v>0</v>
      </c>
      <c r="G123" s="69">
        <f t="shared" si="12"/>
        <v>0</v>
      </c>
      <c r="H123" s="6">
        <f t="shared" si="13"/>
        <v>0</v>
      </c>
      <c r="I123" s="80"/>
      <c r="J123" s="80" t="s">
        <v>1045</v>
      </c>
      <c r="K123" s="80"/>
      <c r="L123" s="80"/>
      <c r="M123" s="80"/>
      <c r="N123" s="80"/>
      <c r="O123" s="80"/>
      <c r="P123" s="80"/>
      <c r="Q123" s="80"/>
      <c r="R123" s="80"/>
      <c r="S123" s="54" t="b">
        <f t="shared" si="9"/>
        <v>0</v>
      </c>
      <c r="T123" s="66" t="str">
        <f t="shared" si="11"/>
        <v>8-15.</v>
      </c>
      <c r="U123" s="51" t="str">
        <f t="shared" si="10"/>
        <v>Soil, Toxicity Characteristic Leaching Procedure-Extraction Only (EPA 1311)</v>
      </c>
    </row>
    <row r="124" spans="1:21" s="67" customFormat="1" x14ac:dyDescent="0.3">
      <c r="A124" s="62">
        <v>130</v>
      </c>
      <c r="B124" s="36" t="s">
        <v>752</v>
      </c>
      <c r="C124" s="98" t="s">
        <v>753</v>
      </c>
      <c r="D124" s="99"/>
      <c r="E124" s="10" t="s">
        <v>124</v>
      </c>
      <c r="F124" s="68">
        <f>IFERROR(INDEX([1]!Rates[[Column1]:[Column71]],
MATCH('[1]SOW Units'!$B124,[1]!Rates[Pay Item],0),
MATCH(TEXT(#REF!,"0"),[1]!Rates[[#Headers],[Column1]:[Column71]],0)),0)</f>
        <v>0</v>
      </c>
      <c r="G124" s="69">
        <f t="shared" si="12"/>
        <v>0</v>
      </c>
      <c r="H124" s="6">
        <f t="shared" si="13"/>
        <v>0</v>
      </c>
      <c r="I124" s="80"/>
      <c r="J124" s="80" t="s">
        <v>1045</v>
      </c>
      <c r="K124" s="80"/>
      <c r="L124" s="80"/>
      <c r="M124" s="80"/>
      <c r="N124" s="80"/>
      <c r="O124" s="80"/>
      <c r="P124" s="80"/>
      <c r="Q124" s="80"/>
      <c r="R124" s="80"/>
      <c r="S124" s="54" t="b">
        <f t="shared" si="9"/>
        <v>0</v>
      </c>
      <c r="T124" s="66" t="str">
        <f t="shared" si="11"/>
        <v>8-16.</v>
      </c>
      <c r="U124" s="51" t="str">
        <f t="shared" si="10"/>
        <v>Soil, Synthetic Precipitation Leaching Procedure-Extraction Only (EPA 1312)</v>
      </c>
    </row>
    <row r="125" spans="1:21" s="67" customFormat="1" x14ac:dyDescent="0.3">
      <c r="A125" s="62">
        <v>131</v>
      </c>
      <c r="B125" s="36" t="s">
        <v>754</v>
      </c>
      <c r="C125" s="98" t="s">
        <v>160</v>
      </c>
      <c r="D125" s="99"/>
      <c r="E125" s="10" t="s">
        <v>124</v>
      </c>
      <c r="F125" s="68">
        <f>IFERROR(INDEX([1]!Rates[[Column1]:[Column71]],
MATCH('[1]SOW Units'!$B125,[1]!Rates[Pay Item],0),
MATCH(TEXT(#REF!,"0"),[1]!Rates[[#Headers],[Column1]:[Column71]],0)),0)</f>
        <v>0</v>
      </c>
      <c r="G125" s="69">
        <f t="shared" si="12"/>
        <v>0</v>
      </c>
      <c r="H125" s="6">
        <f t="shared" si="13"/>
        <v>0</v>
      </c>
      <c r="I125" s="80"/>
      <c r="J125" s="80" t="s">
        <v>1045</v>
      </c>
      <c r="K125" s="80"/>
      <c r="L125" s="80"/>
      <c r="M125" s="80"/>
      <c r="N125" s="80"/>
      <c r="O125" s="80"/>
      <c r="P125" s="80"/>
      <c r="Q125" s="80"/>
      <c r="R125" s="80"/>
      <c r="S125" s="54" t="b">
        <f t="shared" si="9"/>
        <v>0</v>
      </c>
      <c r="T125" s="66" t="str">
        <f t="shared" si="11"/>
        <v>8-17.</v>
      </c>
      <c r="U125" s="51" t="str">
        <f t="shared" si="10"/>
        <v>Soil, Organic Carbon, Total (EPA 9060 or Walkey-Black)</v>
      </c>
    </row>
    <row r="126" spans="1:21" s="67" customFormat="1" ht="35.1" customHeight="1" x14ac:dyDescent="0.3">
      <c r="A126" s="62">
        <v>132</v>
      </c>
      <c r="B126" s="36" t="s">
        <v>755</v>
      </c>
      <c r="C126" s="98" t="s">
        <v>756</v>
      </c>
      <c r="D126" s="99"/>
      <c r="E126" s="10" t="s">
        <v>124</v>
      </c>
      <c r="F126" s="68">
        <f>IFERROR(INDEX([1]!Rates[[Column1]:[Column71]],
MATCH('[1]SOW Units'!$B126,[1]!Rates[Pay Item],0),
MATCH(TEXT(#REF!,"0"),[1]!Rates[[#Headers],[Column1]:[Column71]],0)),0)</f>
        <v>0</v>
      </c>
      <c r="G126" s="69">
        <f t="shared" si="12"/>
        <v>0</v>
      </c>
      <c r="H126" s="6">
        <f t="shared" si="13"/>
        <v>0</v>
      </c>
      <c r="I126" s="80"/>
      <c r="J126" s="80" t="s">
        <v>1045</v>
      </c>
      <c r="K126" s="80"/>
      <c r="L126" s="80"/>
      <c r="M126" s="80"/>
      <c r="N126" s="80"/>
      <c r="O126" s="80"/>
      <c r="P126" s="80"/>
      <c r="Q126" s="80"/>
      <c r="R126" s="80"/>
      <c r="S126" s="54" t="b">
        <f t="shared" si="9"/>
        <v>0</v>
      </c>
      <c r="T126" s="66" t="str">
        <f t="shared" si="11"/>
        <v>8-18.</v>
      </c>
      <c r="U126" s="51" t="str">
        <f t="shared" si="10"/>
        <v>Soil, Dry Bulk Density (ASTM D1556-07, ASTM D2167-08, ASTM D2922-01, -04, -04e, -96e1 or ASTM D2937-10)</v>
      </c>
    </row>
    <row r="127" spans="1:21" s="67" customFormat="1" x14ac:dyDescent="0.3">
      <c r="A127" s="62">
        <v>133</v>
      </c>
      <c r="B127" s="36" t="s">
        <v>757</v>
      </c>
      <c r="C127" s="98" t="s">
        <v>163</v>
      </c>
      <c r="D127" s="99"/>
      <c r="E127" s="10" t="s">
        <v>124</v>
      </c>
      <c r="F127" s="68">
        <f>IFERROR(INDEX([1]!Rates[[Column1]:[Column71]],
MATCH('[1]SOW Units'!$B127,[1]!Rates[Pay Item],0),
MATCH(TEXT(#REF!,"0"),[1]!Rates[[#Headers],[Column1]:[Column71]],0)),0)</f>
        <v>0</v>
      </c>
      <c r="G127" s="69">
        <f t="shared" si="12"/>
        <v>0</v>
      </c>
      <c r="H127" s="6">
        <f t="shared" si="13"/>
        <v>0</v>
      </c>
      <c r="I127" s="80"/>
      <c r="J127" s="80" t="s">
        <v>1045</v>
      </c>
      <c r="K127" s="80"/>
      <c r="L127" s="80"/>
      <c r="M127" s="80"/>
      <c r="N127" s="80"/>
      <c r="O127" s="80"/>
      <c r="P127" s="80"/>
      <c r="Q127" s="80"/>
      <c r="R127" s="80"/>
      <c r="S127" s="54" t="b">
        <f t="shared" si="9"/>
        <v>0</v>
      </c>
      <c r="T127" s="66" t="str">
        <f t="shared" si="11"/>
        <v>8-19.</v>
      </c>
      <c r="U127" s="51" t="str">
        <f t="shared" si="10"/>
        <v>Soil, Moisture Content (ASTM D2216-10)</v>
      </c>
    </row>
    <row r="128" spans="1:21" s="67" customFormat="1" x14ac:dyDescent="0.3">
      <c r="A128" s="62">
        <v>134</v>
      </c>
      <c r="B128" s="36" t="s">
        <v>758</v>
      </c>
      <c r="C128" s="98" t="s">
        <v>165</v>
      </c>
      <c r="D128" s="99"/>
      <c r="E128" s="10" t="s">
        <v>124</v>
      </c>
      <c r="F128" s="68">
        <f>IFERROR(INDEX([1]!Rates[[Column1]:[Column71]],
MATCH('[1]SOW Units'!$B128,[1]!Rates[Pay Item],0),
MATCH(TEXT(#REF!,"0"),[1]!Rates[[#Headers],[Column1]:[Column71]],0)),0)</f>
        <v>0</v>
      </c>
      <c r="G128" s="69">
        <f t="shared" si="12"/>
        <v>0</v>
      </c>
      <c r="H128" s="6">
        <f t="shared" si="13"/>
        <v>0</v>
      </c>
      <c r="I128" s="80"/>
      <c r="J128" s="80" t="s">
        <v>1045</v>
      </c>
      <c r="K128" s="80"/>
      <c r="L128" s="80"/>
      <c r="M128" s="80"/>
      <c r="N128" s="80"/>
      <c r="O128" s="80"/>
      <c r="P128" s="80"/>
      <c r="Q128" s="80"/>
      <c r="R128" s="80"/>
      <c r="S128" s="54" t="b">
        <f t="shared" si="9"/>
        <v>0</v>
      </c>
      <c r="T128" s="66" t="str">
        <f t="shared" si="11"/>
        <v>8-20.</v>
      </c>
      <c r="U128" s="51" t="str">
        <f t="shared" si="10"/>
        <v>Soil, Texture, (See Gee 7 Bauder [1966])</v>
      </c>
    </row>
    <row r="129" spans="1:21" s="67" customFormat="1" ht="35.1" customHeight="1" x14ac:dyDescent="0.3">
      <c r="A129" s="62">
        <v>135</v>
      </c>
      <c r="B129" s="36" t="s">
        <v>759</v>
      </c>
      <c r="C129" s="98" t="s">
        <v>760</v>
      </c>
      <c r="D129" s="99"/>
      <c r="E129" s="10" t="s">
        <v>124</v>
      </c>
      <c r="F129" s="68">
        <f>IFERROR(INDEX([1]!Rates[[Column1]:[Column71]],
MATCH('[1]SOW Units'!$B129,[1]!Rates[Pay Item],0),
MATCH(TEXT(#REF!,"0"),[1]!Rates[[#Headers],[Column1]:[Column71]],0)),0)</f>
        <v>0</v>
      </c>
      <c r="G129" s="69">
        <f t="shared" si="12"/>
        <v>0</v>
      </c>
      <c r="H129" s="6">
        <f t="shared" si="13"/>
        <v>0</v>
      </c>
      <c r="I129" s="80"/>
      <c r="J129" s="80" t="s">
        <v>1045</v>
      </c>
      <c r="K129" s="80"/>
      <c r="L129" s="80"/>
      <c r="M129" s="80"/>
      <c r="N129" s="80"/>
      <c r="O129" s="80"/>
      <c r="P129" s="80"/>
      <c r="Q129" s="80"/>
      <c r="R129" s="80"/>
      <c r="S129" s="54" t="b">
        <f t="shared" si="9"/>
        <v>0</v>
      </c>
      <c r="T129" s="66" t="str">
        <f t="shared" si="11"/>
        <v>8-21.</v>
      </c>
      <c r="U129" s="51" t="str">
        <f t="shared" si="10"/>
        <v>Soil, Cumene (Isopropyl benzene), 1,2,4-Trimethylbenzene and 1,3,5-Trimethylbenzene (EPA 8260)</v>
      </c>
    </row>
    <row r="130" spans="1:21" s="67" customFormat="1" x14ac:dyDescent="0.3">
      <c r="A130" s="62">
        <v>136</v>
      </c>
      <c r="B130" s="36" t="s">
        <v>761</v>
      </c>
      <c r="C130" s="98" t="s">
        <v>762</v>
      </c>
      <c r="D130" s="99"/>
      <c r="E130" s="10" t="s">
        <v>124</v>
      </c>
      <c r="F130" s="68">
        <f>IFERROR(INDEX([1]!Rates[[Column1]:[Column71]],
MATCH('[1]SOW Units'!$B130,[1]!Rates[Pay Item],0),
MATCH(TEXT(#REF!,"0"),[1]!Rates[[#Headers],[Column1]:[Column71]],0)),0)</f>
        <v>0</v>
      </c>
      <c r="G130" s="69">
        <f t="shared" si="12"/>
        <v>0</v>
      </c>
      <c r="H130" s="6">
        <f t="shared" si="13"/>
        <v>0</v>
      </c>
      <c r="I130" s="80"/>
      <c r="J130" s="80" t="s">
        <v>1045</v>
      </c>
      <c r="K130" s="80"/>
      <c r="L130" s="80"/>
      <c r="M130" s="80"/>
      <c r="N130" s="80"/>
      <c r="O130" s="80"/>
      <c r="P130" s="80"/>
      <c r="Q130" s="80"/>
      <c r="R130" s="80"/>
      <c r="S130" s="54" t="b">
        <f t="shared" si="9"/>
        <v>0</v>
      </c>
      <c r="T130" s="66" t="str">
        <f t="shared" si="11"/>
        <v>8-22.</v>
      </c>
      <c r="U130" s="51" t="str">
        <f t="shared" si="10"/>
        <v>Water, Gasoline/Kerosene Analytical Group-Table C of Ch. 62-780, F.A.C. (multiple methods)</v>
      </c>
    </row>
    <row r="131" spans="1:21" s="67" customFormat="1" ht="33" x14ac:dyDescent="0.3">
      <c r="A131" s="62">
        <v>137</v>
      </c>
      <c r="B131" s="36" t="s">
        <v>763</v>
      </c>
      <c r="C131" s="98" t="s">
        <v>764</v>
      </c>
      <c r="D131" s="99"/>
      <c r="E131" s="10" t="s">
        <v>124</v>
      </c>
      <c r="F131" s="68">
        <f>IFERROR(INDEX([1]!Rates[[Column1]:[Column71]],
MATCH('[1]SOW Units'!$B131,[1]!Rates[Pay Item],0),
MATCH(TEXT(#REF!,"0"),[1]!Rates[[#Headers],[Column1]:[Column71]],0)),0)</f>
        <v>0</v>
      </c>
      <c r="G131" s="69">
        <f t="shared" si="12"/>
        <v>0</v>
      </c>
      <c r="H131" s="6">
        <f t="shared" si="13"/>
        <v>0</v>
      </c>
      <c r="I131" s="80"/>
      <c r="J131" s="80" t="s">
        <v>1045</v>
      </c>
      <c r="K131" s="80"/>
      <c r="L131" s="80"/>
      <c r="M131" s="80"/>
      <c r="N131" s="80"/>
      <c r="O131" s="80"/>
      <c r="P131" s="80"/>
      <c r="Q131" s="80"/>
      <c r="R131" s="80"/>
      <c r="S131" s="54" t="b">
        <f t="shared" si="9"/>
        <v>0</v>
      </c>
      <c r="T131" s="66" t="str">
        <f t="shared" si="11"/>
        <v>8-23.</v>
      </c>
      <c r="U131" s="51" t="str">
        <f t="shared" si="10"/>
        <v>Water, Used Oil/Unknown Product Group-Table D of Ch. 62-780, F.A.C., except for non-Priority Pollutant Organics (multiple methods)</v>
      </c>
    </row>
    <row r="132" spans="1:21" s="67" customFormat="1" x14ac:dyDescent="0.3">
      <c r="A132" s="62">
        <v>138</v>
      </c>
      <c r="B132" s="36" t="s">
        <v>765</v>
      </c>
      <c r="C132" s="98" t="s">
        <v>166</v>
      </c>
      <c r="D132" s="99"/>
      <c r="E132" s="10" t="s">
        <v>124</v>
      </c>
      <c r="F132" s="68">
        <f>IFERROR(INDEX([1]!Rates[[Column1]:[Column71]],
MATCH('[1]SOW Units'!$B132,[1]!Rates[Pay Item],0),
MATCH(TEXT(#REF!,"0"),[1]!Rates[[#Headers],[Column1]:[Column71]],0)),0)</f>
        <v>0</v>
      </c>
      <c r="G132" s="69">
        <f t="shared" si="12"/>
        <v>0</v>
      </c>
      <c r="H132" s="6">
        <f t="shared" si="13"/>
        <v>0</v>
      </c>
      <c r="I132" s="80"/>
      <c r="J132" s="80" t="s">
        <v>1045</v>
      </c>
      <c r="K132" s="80"/>
      <c r="L132" s="80"/>
      <c r="M132" s="80"/>
      <c r="N132" s="80"/>
      <c r="O132" s="80"/>
      <c r="P132" s="80"/>
      <c r="Q132" s="80"/>
      <c r="R132" s="80"/>
      <c r="S132" s="54" t="b">
        <f t="shared" si="9"/>
        <v>0</v>
      </c>
      <c r="T132" s="66" t="str">
        <f t="shared" si="11"/>
        <v>8-24.</v>
      </c>
      <c r="U132" s="51" t="str">
        <f t="shared" si="10"/>
        <v>Water, BTEX + MTBE (EPA 602, EPA 624, EPA 8021 or EPA 8260)</v>
      </c>
    </row>
    <row r="133" spans="1:21" s="67" customFormat="1" x14ac:dyDescent="0.3">
      <c r="A133" s="62">
        <v>139</v>
      </c>
      <c r="B133" s="36" t="s">
        <v>766</v>
      </c>
      <c r="C133" s="98" t="s">
        <v>167</v>
      </c>
      <c r="D133" s="99"/>
      <c r="E133" s="10" t="s">
        <v>124</v>
      </c>
      <c r="F133" s="68">
        <f>IFERROR(INDEX([1]!Rates[[Column1]:[Column71]],
MATCH('[1]SOW Units'!$B133,[1]!Rates[Pay Item],0),
MATCH(TEXT(#REF!,"0"),[1]!Rates[[#Headers],[Column1]:[Column71]],0)),0)</f>
        <v>0</v>
      </c>
      <c r="G133" s="69">
        <f t="shared" si="12"/>
        <v>0</v>
      </c>
      <c r="H133" s="6">
        <f t="shared" si="13"/>
        <v>0</v>
      </c>
      <c r="I133" s="80"/>
      <c r="J133" s="80" t="s">
        <v>1045</v>
      </c>
      <c r="K133" s="80"/>
      <c r="L133" s="80"/>
      <c r="M133" s="80"/>
      <c r="N133" s="80"/>
      <c r="O133" s="80"/>
      <c r="P133" s="80"/>
      <c r="Q133" s="80"/>
      <c r="R133" s="80"/>
      <c r="S133" s="54" t="b">
        <f t="shared" si="9"/>
        <v>0</v>
      </c>
      <c r="T133" s="66" t="str">
        <f t="shared" si="11"/>
        <v>8-25.</v>
      </c>
      <c r="U133" s="51" t="str">
        <f t="shared" si="10"/>
        <v>Water, Volatile Organic Halocarbons, except EDB (EPA 8021 or EPA 8260)</v>
      </c>
    </row>
    <row r="134" spans="1:21" s="67" customFormat="1" x14ac:dyDescent="0.3">
      <c r="A134" s="62">
        <v>140</v>
      </c>
      <c r="B134" s="36" t="s">
        <v>767</v>
      </c>
      <c r="C134" s="98" t="s">
        <v>168</v>
      </c>
      <c r="D134" s="99"/>
      <c r="E134" s="10" t="s">
        <v>124</v>
      </c>
      <c r="F134" s="68">
        <f>IFERROR(INDEX([1]!Rates[[Column1]:[Column71]],
MATCH('[1]SOW Units'!$B134,[1]!Rates[Pay Item],0),
MATCH(TEXT(#REF!,"0"),[1]!Rates[[#Headers],[Column1]:[Column71]],0)),0)</f>
        <v>0</v>
      </c>
      <c r="G134" s="69">
        <f t="shared" si="12"/>
        <v>0</v>
      </c>
      <c r="H134" s="6">
        <f t="shared" si="13"/>
        <v>0</v>
      </c>
      <c r="I134" s="80"/>
      <c r="J134" s="80" t="s">
        <v>1045</v>
      </c>
      <c r="K134" s="80"/>
      <c r="L134" s="80"/>
      <c r="M134" s="80"/>
      <c r="N134" s="80"/>
      <c r="O134" s="80"/>
      <c r="P134" s="80"/>
      <c r="Q134" s="80"/>
      <c r="R134" s="80"/>
      <c r="S134" s="54" t="b">
        <f t="shared" si="9"/>
        <v>0</v>
      </c>
      <c r="T134" s="66" t="str">
        <f t="shared" si="11"/>
        <v>8-26.</v>
      </c>
      <c r="U134" s="51" t="str">
        <f t="shared" si="10"/>
        <v>Water, BTEX + MTBE + VOHs (EPA 601/602, EPA 624, EPA 6021 or EPA 8260)</v>
      </c>
    </row>
    <row r="135" spans="1:21" s="67" customFormat="1" ht="33" x14ac:dyDescent="0.3">
      <c r="A135" s="62">
        <v>141</v>
      </c>
      <c r="B135" s="36" t="s">
        <v>768</v>
      </c>
      <c r="C135" s="98" t="s">
        <v>169</v>
      </c>
      <c r="D135" s="99"/>
      <c r="E135" s="10" t="s">
        <v>124</v>
      </c>
      <c r="F135" s="68">
        <f>IFERROR(INDEX([1]!Rates[[Column1]:[Column71]],
MATCH('[1]SOW Units'!$B135,[1]!Rates[Pay Item],0),
MATCH(TEXT(#REF!,"0"),[1]!Rates[[#Headers],[Column1]:[Column71]],0)),0)</f>
        <v>0</v>
      </c>
      <c r="G135" s="69">
        <f t="shared" si="12"/>
        <v>0</v>
      </c>
      <c r="H135" s="6">
        <f t="shared" si="13"/>
        <v>0</v>
      </c>
      <c r="I135" s="80"/>
      <c r="J135" s="80" t="s">
        <v>1045</v>
      </c>
      <c r="K135" s="80"/>
      <c r="L135" s="80"/>
      <c r="M135" s="80"/>
      <c r="N135" s="80"/>
      <c r="O135" s="80"/>
      <c r="P135" s="80"/>
      <c r="Q135" s="80"/>
      <c r="R135" s="80"/>
      <c r="S135" s="54" t="b">
        <f t="shared" si="9"/>
        <v>0</v>
      </c>
      <c r="T135" s="66" t="str">
        <f t="shared" si="11"/>
        <v>8-27.</v>
      </c>
      <c r="U135" s="51" t="str">
        <f t="shared" si="10"/>
        <v>Water, Polycyclic Aromatic Hydrocarbons, including 1-methylnaphthalene + 2-methylnaphthalene (EPA 610 [HPLC], EPA 625, EPA 8270 or EPA 8310)</v>
      </c>
    </row>
    <row r="136" spans="1:21" s="67" customFormat="1" x14ac:dyDescent="0.3">
      <c r="A136" s="62">
        <v>142</v>
      </c>
      <c r="B136" s="36" t="s">
        <v>769</v>
      </c>
      <c r="C136" s="98" t="s">
        <v>170</v>
      </c>
      <c r="D136" s="99"/>
      <c r="E136" s="10" t="s">
        <v>124</v>
      </c>
      <c r="F136" s="68">
        <f>IFERROR(INDEX([1]!Rates[[Column1]:[Column71]],
MATCH('[1]SOW Units'!$B136,[1]!Rates[Pay Item],0),
MATCH(TEXT(#REF!,"0"),[1]!Rates[[#Headers],[Column1]:[Column71]],0)),0)</f>
        <v>0</v>
      </c>
      <c r="G136" s="69">
        <f t="shared" si="12"/>
        <v>0</v>
      </c>
      <c r="H136" s="6">
        <f t="shared" si="13"/>
        <v>0</v>
      </c>
      <c r="I136" s="80"/>
      <c r="J136" s="80" t="s">
        <v>1045</v>
      </c>
      <c r="K136" s="80"/>
      <c r="L136" s="80"/>
      <c r="M136" s="80"/>
      <c r="N136" s="80"/>
      <c r="O136" s="80"/>
      <c r="P136" s="80"/>
      <c r="Q136" s="80"/>
      <c r="R136" s="80"/>
      <c r="S136" s="54" t="b">
        <f t="shared" si="9"/>
        <v>0</v>
      </c>
      <c r="T136" s="66" t="str">
        <f t="shared" si="11"/>
        <v>8-28.</v>
      </c>
      <c r="U136" s="51" t="str">
        <f t="shared" si="10"/>
        <v>Water, EDB [1,2-dibromoethane or ethylene dibromide] (EPA 504.1 or EPA 8011)</v>
      </c>
    </row>
    <row r="137" spans="1:21" s="67" customFormat="1" x14ac:dyDescent="0.3">
      <c r="A137" s="62">
        <v>143</v>
      </c>
      <c r="B137" s="36" t="s">
        <v>770</v>
      </c>
      <c r="C137" s="98" t="s">
        <v>590</v>
      </c>
      <c r="D137" s="99"/>
      <c r="E137" s="10" t="s">
        <v>124</v>
      </c>
      <c r="F137" s="68">
        <f>IFERROR(INDEX([1]!Rates[[Column1]:[Column71]],
MATCH('[1]SOW Units'!$B137,[1]!Rates[Pay Item],0),
MATCH(TEXT(#REF!,"0"),[1]!Rates[[#Headers],[Column1]:[Column71]],0)),0)</f>
        <v>0</v>
      </c>
      <c r="G137" s="69">
        <f t="shared" si="12"/>
        <v>0</v>
      </c>
      <c r="H137" s="6">
        <f t="shared" si="13"/>
        <v>0</v>
      </c>
      <c r="I137" s="80"/>
      <c r="J137" s="80" t="s">
        <v>1045</v>
      </c>
      <c r="K137" s="80"/>
      <c r="L137" s="80"/>
      <c r="M137" s="80"/>
      <c r="N137" s="80"/>
      <c r="O137" s="80"/>
      <c r="P137" s="80"/>
      <c r="Q137" s="80"/>
      <c r="R137" s="80"/>
      <c r="S137" s="54" t="b">
        <f t="shared" ref="S137:S200" si="14">IF(H137&gt;0,TRUE,FALSE)</f>
        <v>0</v>
      </c>
      <c r="T137" s="66" t="str">
        <f t="shared" si="11"/>
        <v>8-29.</v>
      </c>
      <c r="U137" s="51" t="str">
        <f t="shared" si="10"/>
        <v>Water, EDB [1,2-dibromoethane or ethylene dibromide] (EPA 8260 SIM)</v>
      </c>
    </row>
    <row r="138" spans="1:21" s="67" customFormat="1" x14ac:dyDescent="0.3">
      <c r="A138" s="62">
        <v>144</v>
      </c>
      <c r="B138" s="36" t="s">
        <v>771</v>
      </c>
      <c r="C138" s="98" t="s">
        <v>171</v>
      </c>
      <c r="D138" s="99"/>
      <c r="E138" s="10" t="s">
        <v>124</v>
      </c>
      <c r="F138" s="68">
        <f>IFERROR(INDEX([1]!Rates[[Column1]:[Column71]],
MATCH('[1]SOW Units'!$B138,[1]!Rates[Pay Item],0),
MATCH(TEXT(#REF!,"0"),[1]!Rates[[#Headers],[Column1]:[Column71]],0)),0)</f>
        <v>0</v>
      </c>
      <c r="G138" s="69">
        <f t="shared" si="12"/>
        <v>0</v>
      </c>
      <c r="H138" s="6">
        <f t="shared" si="13"/>
        <v>0</v>
      </c>
      <c r="I138" s="80"/>
      <c r="J138" s="80" t="s">
        <v>1045</v>
      </c>
      <c r="K138" s="80"/>
      <c r="L138" s="80"/>
      <c r="M138" s="80"/>
      <c r="N138" s="80"/>
      <c r="O138" s="80"/>
      <c r="P138" s="80"/>
      <c r="Q138" s="80"/>
      <c r="R138" s="80"/>
      <c r="S138" s="54" t="b">
        <f t="shared" si="14"/>
        <v>0</v>
      </c>
      <c r="T138" s="66" t="str">
        <f t="shared" si="11"/>
        <v>8-30.</v>
      </c>
      <c r="U138" s="51" t="str">
        <f t="shared" si="10"/>
        <v>Water, Priority Pollutant Volatile Organics [for NPDES purposes only] (EPA 624)</v>
      </c>
    </row>
    <row r="139" spans="1:21" s="67" customFormat="1" x14ac:dyDescent="0.3">
      <c r="A139" s="62">
        <v>145</v>
      </c>
      <c r="B139" s="36" t="s">
        <v>772</v>
      </c>
      <c r="C139" s="98" t="s">
        <v>172</v>
      </c>
      <c r="D139" s="99"/>
      <c r="E139" s="10" t="s">
        <v>124</v>
      </c>
      <c r="F139" s="68">
        <f>IFERROR(INDEX([1]!Rates[[Column1]:[Column71]],
MATCH('[1]SOW Units'!$B139,[1]!Rates[Pay Item],0),
MATCH(TEXT(#REF!,"0"),[1]!Rates[[#Headers],[Column1]:[Column71]],0)),0)</f>
        <v>0</v>
      </c>
      <c r="G139" s="69">
        <f t="shared" si="12"/>
        <v>0</v>
      </c>
      <c r="H139" s="6">
        <f t="shared" si="13"/>
        <v>0</v>
      </c>
      <c r="I139" s="80"/>
      <c r="J139" s="80" t="s">
        <v>1045</v>
      </c>
      <c r="K139" s="80"/>
      <c r="L139" s="80"/>
      <c r="M139" s="80"/>
      <c r="N139" s="80"/>
      <c r="O139" s="80"/>
      <c r="P139" s="80"/>
      <c r="Q139" s="80"/>
      <c r="R139" s="80"/>
      <c r="S139" s="54" t="b">
        <f t="shared" si="14"/>
        <v>0</v>
      </c>
      <c r="T139" s="66" t="str">
        <f t="shared" si="11"/>
        <v>8-31.</v>
      </c>
      <c r="U139" s="51" t="str">
        <f t="shared" si="10"/>
        <v>Water, Priority Pollutant Volatile Organics (EPA 8260)</v>
      </c>
    </row>
    <row r="140" spans="1:21" s="67" customFormat="1" ht="33" x14ac:dyDescent="0.3">
      <c r="A140" s="62">
        <v>146</v>
      </c>
      <c r="B140" s="36" t="s">
        <v>773</v>
      </c>
      <c r="C140" s="98" t="s">
        <v>173</v>
      </c>
      <c r="D140" s="99"/>
      <c r="E140" s="10" t="s">
        <v>124</v>
      </c>
      <c r="F140" s="68">
        <f>IFERROR(INDEX([1]!Rates[[Column1]:[Column71]],
MATCH('[1]SOW Units'!$B140,[1]!Rates[Pay Item],0),
MATCH(TEXT(#REF!,"0"),[1]!Rates[[#Headers],[Column1]:[Column71]],0)),0)</f>
        <v>0</v>
      </c>
      <c r="G140" s="69">
        <f t="shared" si="12"/>
        <v>0</v>
      </c>
      <c r="H140" s="6">
        <f t="shared" si="13"/>
        <v>0</v>
      </c>
      <c r="I140" s="80"/>
      <c r="J140" s="80" t="s">
        <v>1045</v>
      </c>
      <c r="K140" s="80"/>
      <c r="L140" s="80"/>
      <c r="M140" s="80"/>
      <c r="N140" s="80"/>
      <c r="O140" s="80"/>
      <c r="P140" s="80"/>
      <c r="Q140" s="80"/>
      <c r="R140" s="80"/>
      <c r="S140" s="54" t="b">
        <f t="shared" si="14"/>
        <v>0</v>
      </c>
      <c r="T140" s="66" t="str">
        <f t="shared" si="11"/>
        <v>8-32.</v>
      </c>
      <c r="U140" s="51" t="str">
        <f t="shared" si="10"/>
        <v>Water, Priority Pollutant Extractable Organics-Base Neutral and Acid Extractables [for NPDES purposes only] (EPA 625 list [e.g., EPA 608 + EPA 625])</v>
      </c>
    </row>
    <row r="141" spans="1:21" s="67" customFormat="1" ht="33" x14ac:dyDescent="0.3">
      <c r="A141" s="62">
        <v>147</v>
      </c>
      <c r="B141" s="36" t="s">
        <v>774</v>
      </c>
      <c r="C141" s="98" t="s">
        <v>174</v>
      </c>
      <c r="D141" s="99"/>
      <c r="E141" s="10" t="s">
        <v>124</v>
      </c>
      <c r="F141" s="68">
        <f>IFERROR(INDEX([1]!Rates[[Column1]:[Column71]],
MATCH('[1]SOW Units'!$B141,[1]!Rates[Pay Item],0),
MATCH(TEXT(#REF!,"0"),[1]!Rates[[#Headers],[Column1]:[Column71]],0)),0)</f>
        <v>0</v>
      </c>
      <c r="G141" s="69">
        <f t="shared" si="12"/>
        <v>0</v>
      </c>
      <c r="H141" s="6">
        <f t="shared" si="13"/>
        <v>0</v>
      </c>
      <c r="I141" s="80"/>
      <c r="J141" s="80" t="s">
        <v>1045</v>
      </c>
      <c r="K141" s="80"/>
      <c r="L141" s="80"/>
      <c r="M141" s="80"/>
      <c r="N141" s="80"/>
      <c r="O141" s="80"/>
      <c r="P141" s="80"/>
      <c r="Q141" s="80"/>
      <c r="R141" s="80"/>
      <c r="S141" s="54" t="b">
        <f t="shared" si="14"/>
        <v>0</v>
      </c>
      <c r="T141" s="66" t="str">
        <f t="shared" si="11"/>
        <v>8-33.</v>
      </c>
      <c r="U141" s="51" t="str">
        <f t="shared" si="10"/>
        <v>Water, Priority Pollutant Extractable Organics-Base Neutral and Acid Extractables (EPA 8270 list [e.g., EPA 8081/8082 + EPA 8270 or EPA 608 + EPA 8270)</v>
      </c>
    </row>
    <row r="142" spans="1:21" s="67" customFormat="1" x14ac:dyDescent="0.3">
      <c r="A142" s="62">
        <v>148</v>
      </c>
      <c r="B142" s="36" t="s">
        <v>775</v>
      </c>
      <c r="C142" s="98" t="s">
        <v>175</v>
      </c>
      <c r="D142" s="99"/>
      <c r="E142" s="10" t="s">
        <v>124</v>
      </c>
      <c r="F142" s="68">
        <f>IFERROR(INDEX([1]!Rates[[Column1]:[Column71]],
MATCH('[1]SOW Units'!$B142,[1]!Rates[Pay Item],0),
MATCH(TEXT(#REF!,"0"),[1]!Rates[[#Headers],[Column1]:[Column71]],0)),0)</f>
        <v>0</v>
      </c>
      <c r="G142" s="69">
        <f t="shared" si="12"/>
        <v>0</v>
      </c>
      <c r="H142" s="6">
        <f t="shared" si="13"/>
        <v>0</v>
      </c>
      <c r="I142" s="80"/>
      <c r="J142" s="80" t="s">
        <v>1045</v>
      </c>
      <c r="K142" s="80"/>
      <c r="L142" s="80"/>
      <c r="M142" s="80"/>
      <c r="N142" s="80"/>
      <c r="O142" s="80"/>
      <c r="P142" s="80"/>
      <c r="Q142" s="80"/>
      <c r="R142" s="80"/>
      <c r="S142" s="54" t="b">
        <f t="shared" si="14"/>
        <v>0</v>
      </c>
      <c r="T142" s="66" t="str">
        <f t="shared" si="11"/>
        <v>8-34.</v>
      </c>
      <c r="U142" s="51" t="str">
        <f t="shared" si="10"/>
        <v>Water, Total Recoverable Petroleum Hydrocarbons (FL-PRO)</v>
      </c>
    </row>
    <row r="143" spans="1:21" s="67" customFormat="1" x14ac:dyDescent="0.3">
      <c r="A143" s="62">
        <v>149</v>
      </c>
      <c r="B143" s="36" t="s">
        <v>776</v>
      </c>
      <c r="C143" s="98" t="s">
        <v>176</v>
      </c>
      <c r="D143" s="99"/>
      <c r="E143" s="10" t="s">
        <v>124</v>
      </c>
      <c r="F143" s="68">
        <f>IFERROR(INDEX([1]!Rates[[Column1]:[Column71]],
MATCH('[1]SOW Units'!$B143,[1]!Rates[Pay Item],0),
MATCH(TEXT(#REF!,"0"),[1]!Rates[[#Headers],[Column1]:[Column71]],0)),0)</f>
        <v>0</v>
      </c>
      <c r="G143" s="69">
        <f t="shared" si="12"/>
        <v>0</v>
      </c>
      <c r="H143" s="6">
        <f t="shared" si="13"/>
        <v>0</v>
      </c>
      <c r="I143" s="80"/>
      <c r="J143" s="80" t="s">
        <v>1045</v>
      </c>
      <c r="K143" s="80"/>
      <c r="L143" s="80"/>
      <c r="M143" s="80"/>
      <c r="N143" s="80"/>
      <c r="O143" s="80"/>
      <c r="P143" s="80"/>
      <c r="Q143" s="80"/>
      <c r="R143" s="80"/>
      <c r="S143" s="54" t="b">
        <f t="shared" si="14"/>
        <v>0</v>
      </c>
      <c r="T143" s="66" t="str">
        <f t="shared" si="11"/>
        <v>8-35.</v>
      </c>
      <c r="U143" s="51" t="str">
        <f t="shared" si="10"/>
        <v>Water, PCBs [or Aroclors] (EPA 608 or EPA 8082)</v>
      </c>
    </row>
    <row r="144" spans="1:21" s="67" customFormat="1" x14ac:dyDescent="0.3">
      <c r="A144" s="62">
        <v>150</v>
      </c>
      <c r="B144" s="36" t="s">
        <v>777</v>
      </c>
      <c r="C144" s="98" t="s">
        <v>177</v>
      </c>
      <c r="D144" s="99"/>
      <c r="E144" s="10" t="s">
        <v>124</v>
      </c>
      <c r="F144" s="68">
        <f>IFERROR(INDEX([1]!Rates[[Column1]:[Column71]],
MATCH('[1]SOW Units'!$B144,[1]!Rates[Pay Item],0),
MATCH(TEXT(#REF!,"0"),[1]!Rates[[#Headers],[Column1]:[Column71]],0)),0)</f>
        <v>0</v>
      </c>
      <c r="G144" s="69">
        <f t="shared" si="12"/>
        <v>0</v>
      </c>
      <c r="H144" s="6">
        <f t="shared" si="13"/>
        <v>0</v>
      </c>
      <c r="I144" s="80"/>
      <c r="J144" s="80" t="s">
        <v>1045</v>
      </c>
      <c r="K144" s="80"/>
      <c r="L144" s="80"/>
      <c r="M144" s="80"/>
      <c r="N144" s="80"/>
      <c r="O144" s="80"/>
      <c r="P144" s="80"/>
      <c r="Q144" s="80"/>
      <c r="R144" s="80"/>
      <c r="S144" s="54" t="b">
        <f t="shared" si="14"/>
        <v>0</v>
      </c>
      <c r="T144" s="66" t="str">
        <f t="shared" si="11"/>
        <v>8-36.</v>
      </c>
      <c r="U144" s="51" t="str">
        <f t="shared" si="10"/>
        <v>Water, Arsenic, Total (EPA 200.7, EPA 200.8, EPA 6010 or EPA 6020)</v>
      </c>
    </row>
    <row r="145" spans="1:21" s="67" customFormat="1" x14ac:dyDescent="0.3">
      <c r="A145" s="62">
        <v>151</v>
      </c>
      <c r="B145" s="36" t="s">
        <v>778</v>
      </c>
      <c r="C145" s="98" t="s">
        <v>178</v>
      </c>
      <c r="D145" s="99"/>
      <c r="E145" s="10" t="s">
        <v>124</v>
      </c>
      <c r="F145" s="68">
        <f>IFERROR(INDEX([1]!Rates[[Column1]:[Column71]],
MATCH('[1]SOW Units'!$B145,[1]!Rates[Pay Item],0),
MATCH(TEXT(#REF!,"0"),[1]!Rates[[#Headers],[Column1]:[Column71]],0)),0)</f>
        <v>0</v>
      </c>
      <c r="G145" s="69">
        <f t="shared" si="12"/>
        <v>0</v>
      </c>
      <c r="H145" s="6">
        <f t="shared" si="13"/>
        <v>0</v>
      </c>
      <c r="I145" s="80"/>
      <c r="J145" s="80" t="s">
        <v>1045</v>
      </c>
      <c r="K145" s="80"/>
      <c r="L145" s="80"/>
      <c r="M145" s="80"/>
      <c r="N145" s="80"/>
      <c r="O145" s="80"/>
      <c r="P145" s="80"/>
      <c r="Q145" s="80"/>
      <c r="R145" s="80"/>
      <c r="S145" s="54" t="b">
        <f t="shared" si="14"/>
        <v>0</v>
      </c>
      <c r="T145" s="66" t="str">
        <f t="shared" si="11"/>
        <v>8-37.</v>
      </c>
      <c r="U145" s="51" t="str">
        <f t="shared" si="10"/>
        <v>Water, Cadmium, Total (EPA 200.7, EPA 200.8, EPA 6010 or EPA 6020)</v>
      </c>
    </row>
    <row r="146" spans="1:21" s="67" customFormat="1" x14ac:dyDescent="0.3">
      <c r="A146" s="62">
        <v>152</v>
      </c>
      <c r="B146" s="36" t="s">
        <v>779</v>
      </c>
      <c r="C146" s="98" t="s">
        <v>179</v>
      </c>
      <c r="D146" s="99"/>
      <c r="E146" s="10" t="s">
        <v>124</v>
      </c>
      <c r="F146" s="68">
        <f>IFERROR(INDEX([1]!Rates[[Column1]:[Column71]],
MATCH('[1]SOW Units'!$B146,[1]!Rates[Pay Item],0),
MATCH(TEXT(#REF!,"0"),[1]!Rates[[#Headers],[Column1]:[Column71]],0)),0)</f>
        <v>0</v>
      </c>
      <c r="G146" s="69">
        <f t="shared" si="12"/>
        <v>0</v>
      </c>
      <c r="H146" s="6">
        <f t="shared" si="13"/>
        <v>0</v>
      </c>
      <c r="I146" s="80"/>
      <c r="J146" s="80" t="s">
        <v>1045</v>
      </c>
      <c r="K146" s="80"/>
      <c r="L146" s="80"/>
      <c r="M146" s="80"/>
      <c r="N146" s="80"/>
      <c r="O146" s="80"/>
      <c r="P146" s="80"/>
      <c r="Q146" s="80"/>
      <c r="R146" s="80"/>
      <c r="S146" s="54" t="b">
        <f t="shared" si="14"/>
        <v>0</v>
      </c>
      <c r="T146" s="66" t="str">
        <f t="shared" si="11"/>
        <v>8-38.</v>
      </c>
      <c r="U146" s="51" t="str">
        <f t="shared" si="10"/>
        <v>Water, Chromium, Total (EPA 200.7, EPA 200.8, EPA 6010 or EPA 6020)</v>
      </c>
    </row>
    <row r="147" spans="1:21" s="67" customFormat="1" x14ac:dyDescent="0.3">
      <c r="A147" s="62">
        <v>153</v>
      </c>
      <c r="B147" s="36" t="s">
        <v>780</v>
      </c>
      <c r="C147" s="98" t="s">
        <v>180</v>
      </c>
      <c r="D147" s="99"/>
      <c r="E147" s="10" t="s">
        <v>124</v>
      </c>
      <c r="F147" s="68">
        <f>IFERROR(INDEX([1]!Rates[[Column1]:[Column71]],
MATCH('[1]SOW Units'!$B147,[1]!Rates[Pay Item],0),
MATCH(TEXT(#REF!,"0"),[1]!Rates[[#Headers],[Column1]:[Column71]],0)),0)</f>
        <v>0</v>
      </c>
      <c r="G147" s="69">
        <f t="shared" si="12"/>
        <v>0</v>
      </c>
      <c r="H147" s="6">
        <f t="shared" si="13"/>
        <v>0</v>
      </c>
      <c r="I147" s="80"/>
      <c r="J147" s="80" t="s">
        <v>1045</v>
      </c>
      <c r="K147" s="80"/>
      <c r="L147" s="80"/>
      <c r="M147" s="80"/>
      <c r="N147" s="80"/>
      <c r="O147" s="80"/>
      <c r="P147" s="80"/>
      <c r="Q147" s="80"/>
      <c r="R147" s="80"/>
      <c r="S147" s="54" t="b">
        <f t="shared" si="14"/>
        <v>0</v>
      </c>
      <c r="T147" s="66" t="str">
        <f t="shared" si="11"/>
        <v>8-39.</v>
      </c>
      <c r="U147" s="51" t="str">
        <f t="shared" si="10"/>
        <v>Water, Lead, Total (EPA 200.7, EPA 200.8, EPA 6010 or EPA 6020)</v>
      </c>
    </row>
    <row r="148" spans="1:21" s="67" customFormat="1" ht="35.1" customHeight="1" x14ac:dyDescent="0.3">
      <c r="A148" s="62">
        <v>154</v>
      </c>
      <c r="B148" s="36" t="s">
        <v>781</v>
      </c>
      <c r="C148" s="98" t="s">
        <v>591</v>
      </c>
      <c r="D148" s="99"/>
      <c r="E148" s="10" t="s">
        <v>124</v>
      </c>
      <c r="F148" s="68">
        <f>IFERROR(INDEX([1]!Rates[[Column1]:[Column71]],
MATCH('[1]SOW Units'!$B148,[1]!Rates[Pay Item],0),
MATCH(TEXT(#REF!,"0"),[1]!Rates[[#Headers],[Column1]:[Column71]],0)),0)</f>
        <v>0</v>
      </c>
      <c r="G148" s="69">
        <f t="shared" si="12"/>
        <v>0</v>
      </c>
      <c r="H148" s="6">
        <f t="shared" si="13"/>
        <v>0</v>
      </c>
      <c r="I148" s="80"/>
      <c r="J148" s="80" t="s">
        <v>1045</v>
      </c>
      <c r="K148" s="80"/>
      <c r="L148" s="80"/>
      <c r="M148" s="80"/>
      <c r="N148" s="80"/>
      <c r="O148" s="80"/>
      <c r="P148" s="80"/>
      <c r="Q148" s="80"/>
      <c r="R148" s="80"/>
      <c r="S148" s="54" t="b">
        <f t="shared" si="14"/>
        <v>0</v>
      </c>
      <c r="T148" s="66" t="str">
        <f t="shared" si="11"/>
        <v>8-40.</v>
      </c>
      <c r="U148" s="51" t="str">
        <f t="shared" si="11"/>
        <v>Water, Dissolved Lead (includes filter appropriate to sample method - EPA 200.7, 200.9, 6010B, or 7380)</v>
      </c>
    </row>
    <row r="149" spans="1:21" s="67" customFormat="1" x14ac:dyDescent="0.3">
      <c r="A149" s="62">
        <v>155</v>
      </c>
      <c r="B149" s="36" t="s">
        <v>782</v>
      </c>
      <c r="C149" s="98" t="s">
        <v>181</v>
      </c>
      <c r="D149" s="99"/>
      <c r="E149" s="10" t="s">
        <v>124</v>
      </c>
      <c r="F149" s="68">
        <f>IFERROR(INDEX([1]!Rates[[Column1]:[Column71]],
MATCH('[1]SOW Units'!$B149,[1]!Rates[Pay Item],0),
MATCH(TEXT(#REF!,"0"),[1]!Rates[[#Headers],[Column1]:[Column71]],0)),0)</f>
        <v>0</v>
      </c>
      <c r="G149" s="69">
        <f t="shared" si="12"/>
        <v>0</v>
      </c>
      <c r="H149" s="6">
        <f t="shared" si="13"/>
        <v>0</v>
      </c>
      <c r="I149" s="80"/>
      <c r="J149" s="80" t="s">
        <v>1045</v>
      </c>
      <c r="K149" s="80"/>
      <c r="L149" s="80"/>
      <c r="M149" s="80"/>
      <c r="N149" s="80"/>
      <c r="O149" s="80"/>
      <c r="P149" s="80"/>
      <c r="Q149" s="80"/>
      <c r="R149" s="80"/>
      <c r="S149" s="54" t="b">
        <f t="shared" si="14"/>
        <v>0</v>
      </c>
      <c r="T149" s="66" t="str">
        <f t="shared" si="11"/>
        <v>8-41.</v>
      </c>
      <c r="U149" s="51" t="str">
        <f t="shared" si="11"/>
        <v>Water, Mercury, Total (EPA 245.1, EPA 6020 or EPA 7470)</v>
      </c>
    </row>
    <row r="150" spans="1:21" s="67" customFormat="1" x14ac:dyDescent="0.3">
      <c r="A150" s="62">
        <v>156</v>
      </c>
      <c r="B150" s="36" t="s">
        <v>783</v>
      </c>
      <c r="C150" s="98" t="s">
        <v>182</v>
      </c>
      <c r="D150" s="99"/>
      <c r="E150" s="10" t="s">
        <v>124</v>
      </c>
      <c r="F150" s="68">
        <f>IFERROR(INDEX([1]!Rates[[Column1]:[Column71]],
MATCH('[1]SOW Units'!$B150,[1]!Rates[Pay Item],0),
MATCH(TEXT(#REF!,"0"),[1]!Rates[[#Headers],[Column1]:[Column71]],0)),0)</f>
        <v>0</v>
      </c>
      <c r="G150" s="69">
        <f t="shared" si="12"/>
        <v>0</v>
      </c>
      <c r="H150" s="6">
        <f t="shared" si="13"/>
        <v>0</v>
      </c>
      <c r="I150" s="80"/>
      <c r="J150" s="80" t="s">
        <v>1045</v>
      </c>
      <c r="K150" s="80"/>
      <c r="L150" s="80"/>
      <c r="M150" s="80"/>
      <c r="N150" s="80"/>
      <c r="O150" s="80"/>
      <c r="P150" s="80"/>
      <c r="Q150" s="80"/>
      <c r="R150" s="80"/>
      <c r="S150" s="54" t="b">
        <f t="shared" si="14"/>
        <v>0</v>
      </c>
      <c r="T150" s="66" t="str">
        <f t="shared" si="11"/>
        <v>8-42.</v>
      </c>
      <c r="U150" s="51" t="str">
        <f t="shared" si="11"/>
        <v>Water, Calcium, Total (EPA 200.7, EPA 6010 or EPA 6020)</v>
      </c>
    </row>
    <row r="151" spans="1:21" s="67" customFormat="1" x14ac:dyDescent="0.3">
      <c r="A151" s="62">
        <v>157</v>
      </c>
      <c r="B151" s="36" t="s">
        <v>784</v>
      </c>
      <c r="C151" s="98" t="s">
        <v>183</v>
      </c>
      <c r="D151" s="99"/>
      <c r="E151" s="10" t="s">
        <v>124</v>
      </c>
      <c r="F151" s="68">
        <f>IFERROR(INDEX([1]!Rates[[Column1]:[Column71]],
MATCH('[1]SOW Units'!$B151,[1]!Rates[Pay Item],0),
MATCH(TEXT(#REF!,"0"),[1]!Rates[[#Headers],[Column1]:[Column71]],0)),0)</f>
        <v>0</v>
      </c>
      <c r="G151" s="69">
        <f t="shared" si="12"/>
        <v>0</v>
      </c>
      <c r="H151" s="6">
        <f t="shared" si="13"/>
        <v>0</v>
      </c>
      <c r="I151" s="80"/>
      <c r="J151" s="80" t="s">
        <v>1045</v>
      </c>
      <c r="K151" s="80"/>
      <c r="L151" s="80"/>
      <c r="M151" s="80"/>
      <c r="N151" s="80"/>
      <c r="O151" s="80"/>
      <c r="P151" s="80"/>
      <c r="Q151" s="80"/>
      <c r="R151" s="80"/>
      <c r="S151" s="54" t="b">
        <f t="shared" si="14"/>
        <v>0</v>
      </c>
      <c r="T151" s="66" t="str">
        <f t="shared" si="11"/>
        <v>8-43.</v>
      </c>
      <c r="U151" s="51" t="str">
        <f t="shared" si="11"/>
        <v>Water, Iron, Total (EPA 200.7, EPA 6010 or EPA 6020)</v>
      </c>
    </row>
    <row r="152" spans="1:21" s="67" customFormat="1" ht="35.1" customHeight="1" x14ac:dyDescent="0.3">
      <c r="A152" s="62">
        <v>158</v>
      </c>
      <c r="B152" s="36" t="s">
        <v>785</v>
      </c>
      <c r="C152" s="98" t="s">
        <v>592</v>
      </c>
      <c r="D152" s="99"/>
      <c r="E152" s="10" t="s">
        <v>124</v>
      </c>
      <c r="F152" s="68">
        <f>IFERROR(INDEX([1]!Rates[[Column1]:[Column71]],
MATCH('[1]SOW Units'!$B152,[1]!Rates[Pay Item],0),
MATCH(TEXT(#REF!,"0"),[1]!Rates[[#Headers],[Column1]:[Column71]],0)),0)</f>
        <v>0</v>
      </c>
      <c r="G152" s="69">
        <f t="shared" si="12"/>
        <v>0</v>
      </c>
      <c r="H152" s="6">
        <f t="shared" si="13"/>
        <v>0</v>
      </c>
      <c r="I152" s="80"/>
      <c r="J152" s="80" t="s">
        <v>1045</v>
      </c>
      <c r="K152" s="80"/>
      <c r="L152" s="80"/>
      <c r="M152" s="80"/>
      <c r="N152" s="80"/>
      <c r="O152" s="80"/>
      <c r="P152" s="80"/>
      <c r="Q152" s="80"/>
      <c r="R152" s="80"/>
      <c r="S152" s="54" t="b">
        <f t="shared" si="14"/>
        <v>0</v>
      </c>
      <c r="T152" s="66" t="str">
        <f t="shared" si="11"/>
        <v>8-44.</v>
      </c>
      <c r="U152" s="51" t="str">
        <f t="shared" si="11"/>
        <v>Water, Dissolved Iron (includes filter appropriate to sample method - EPA 200.7, 200.9, 6010B, or 7380)</v>
      </c>
    </row>
    <row r="153" spans="1:21" s="67" customFormat="1" x14ac:dyDescent="0.3">
      <c r="A153" s="62">
        <v>159</v>
      </c>
      <c r="B153" s="36" t="s">
        <v>786</v>
      </c>
      <c r="C153" s="98" t="s">
        <v>184</v>
      </c>
      <c r="D153" s="99"/>
      <c r="E153" s="10" t="s">
        <v>124</v>
      </c>
      <c r="F153" s="68">
        <f>IFERROR(INDEX([1]!Rates[[Column1]:[Column71]],
MATCH('[1]SOW Units'!$B153,[1]!Rates[Pay Item],0),
MATCH(TEXT(#REF!,"0"),[1]!Rates[[#Headers],[Column1]:[Column71]],0)),0)</f>
        <v>0</v>
      </c>
      <c r="G153" s="69">
        <f t="shared" si="12"/>
        <v>0</v>
      </c>
      <c r="H153" s="6">
        <f t="shared" si="13"/>
        <v>0</v>
      </c>
      <c r="I153" s="80"/>
      <c r="J153" s="80" t="s">
        <v>1045</v>
      </c>
      <c r="K153" s="80"/>
      <c r="L153" s="80"/>
      <c r="M153" s="80"/>
      <c r="N153" s="80"/>
      <c r="O153" s="80"/>
      <c r="P153" s="80"/>
      <c r="Q153" s="80"/>
      <c r="R153" s="80"/>
      <c r="S153" s="54" t="b">
        <f t="shared" si="14"/>
        <v>0</v>
      </c>
      <c r="T153" s="66" t="str">
        <f t="shared" si="11"/>
        <v>8-45.</v>
      </c>
      <c r="U153" s="51" t="str">
        <f t="shared" si="11"/>
        <v>Water, Magnesium, Total (EPA 200.7, EPA 6010 or EPA 6020)</v>
      </c>
    </row>
    <row r="154" spans="1:21" s="67" customFormat="1" x14ac:dyDescent="0.3">
      <c r="A154" s="62">
        <v>160</v>
      </c>
      <c r="B154" s="36" t="s">
        <v>787</v>
      </c>
      <c r="C154" s="98" t="s">
        <v>185</v>
      </c>
      <c r="D154" s="99"/>
      <c r="E154" s="10" t="s">
        <v>124</v>
      </c>
      <c r="F154" s="68">
        <f>IFERROR(INDEX([1]!Rates[[Column1]:[Column71]],
MATCH('[1]SOW Units'!$B154,[1]!Rates[Pay Item],0),
MATCH(TEXT(#REF!,"0"),[1]!Rates[[#Headers],[Column1]:[Column71]],0)),0)</f>
        <v>0</v>
      </c>
      <c r="G154" s="69">
        <f t="shared" si="12"/>
        <v>0</v>
      </c>
      <c r="H154" s="6">
        <f t="shared" si="13"/>
        <v>0</v>
      </c>
      <c r="I154" s="80"/>
      <c r="J154" s="80" t="s">
        <v>1045</v>
      </c>
      <c r="K154" s="80"/>
      <c r="L154" s="80"/>
      <c r="M154" s="80"/>
      <c r="N154" s="80"/>
      <c r="O154" s="80"/>
      <c r="P154" s="80"/>
      <c r="Q154" s="80"/>
      <c r="R154" s="80"/>
      <c r="S154" s="54" t="b">
        <f t="shared" si="14"/>
        <v>0</v>
      </c>
      <c r="T154" s="66" t="str">
        <f t="shared" si="11"/>
        <v>8-46.</v>
      </c>
      <c r="U154" s="51" t="str">
        <f t="shared" si="11"/>
        <v>Water, Manganese, Total (EPA 200.7, EPA 200.8, EPA 6010 or EPA 6020)</v>
      </c>
    </row>
    <row r="155" spans="1:21" s="67" customFormat="1" x14ac:dyDescent="0.3">
      <c r="A155" s="62">
        <v>161</v>
      </c>
      <c r="B155" s="36" t="s">
        <v>788</v>
      </c>
      <c r="C155" s="98" t="s">
        <v>186</v>
      </c>
      <c r="D155" s="99"/>
      <c r="E155" s="10" t="s">
        <v>124</v>
      </c>
      <c r="F155" s="68">
        <f>IFERROR(INDEX([1]!Rates[[Column1]:[Column71]],
MATCH('[1]SOW Units'!$B155,[1]!Rates[Pay Item],0),
MATCH(TEXT(#REF!,"0"),[1]!Rates[[#Headers],[Column1]:[Column71]],0)),0)</f>
        <v>0</v>
      </c>
      <c r="G155" s="69">
        <f t="shared" si="12"/>
        <v>0</v>
      </c>
      <c r="H155" s="6">
        <f t="shared" si="13"/>
        <v>0</v>
      </c>
      <c r="I155" s="80"/>
      <c r="J155" s="80" t="s">
        <v>1045</v>
      </c>
      <c r="K155" s="80"/>
      <c r="L155" s="80"/>
      <c r="M155" s="80"/>
      <c r="N155" s="80"/>
      <c r="O155" s="80"/>
      <c r="P155" s="80"/>
      <c r="Q155" s="80"/>
      <c r="R155" s="80"/>
      <c r="S155" s="54" t="b">
        <f t="shared" si="14"/>
        <v>0</v>
      </c>
      <c r="T155" s="66" t="str">
        <f t="shared" si="11"/>
        <v>8-47.</v>
      </c>
      <c r="U155" s="51" t="str">
        <f t="shared" si="11"/>
        <v>Water, Potassium, Total (EPA 200.7, EPA 6010 or EPA 6020)</v>
      </c>
    </row>
    <row r="156" spans="1:21" s="67" customFormat="1" x14ac:dyDescent="0.3">
      <c r="A156" s="62">
        <v>162</v>
      </c>
      <c r="B156" s="36" t="s">
        <v>789</v>
      </c>
      <c r="C156" s="98" t="s">
        <v>187</v>
      </c>
      <c r="D156" s="99"/>
      <c r="E156" s="10" t="s">
        <v>124</v>
      </c>
      <c r="F156" s="68">
        <f>IFERROR(INDEX([1]!Rates[[Column1]:[Column71]],
MATCH('[1]SOW Units'!$B156,[1]!Rates[Pay Item],0),
MATCH(TEXT(#REF!,"0"),[1]!Rates[[#Headers],[Column1]:[Column71]],0)),0)</f>
        <v>0</v>
      </c>
      <c r="G156" s="69">
        <f t="shared" si="12"/>
        <v>0</v>
      </c>
      <c r="H156" s="6">
        <f t="shared" si="13"/>
        <v>0</v>
      </c>
      <c r="I156" s="80"/>
      <c r="J156" s="80" t="s">
        <v>1045</v>
      </c>
      <c r="K156" s="80"/>
      <c r="L156" s="80"/>
      <c r="M156" s="80"/>
      <c r="N156" s="80"/>
      <c r="O156" s="80"/>
      <c r="P156" s="80"/>
      <c r="Q156" s="80"/>
      <c r="R156" s="80"/>
      <c r="S156" s="54" t="b">
        <f t="shared" si="14"/>
        <v>0</v>
      </c>
      <c r="T156" s="66" t="str">
        <f t="shared" si="11"/>
        <v>8-48.</v>
      </c>
      <c r="U156" s="51" t="str">
        <f t="shared" si="11"/>
        <v>Water, Sodium, Total (EPA 200.7, EPA 6010 or EPA 6020)</v>
      </c>
    </row>
    <row r="157" spans="1:21" s="67" customFormat="1" x14ac:dyDescent="0.3">
      <c r="A157" s="62">
        <v>163</v>
      </c>
      <c r="B157" s="36" t="s">
        <v>790</v>
      </c>
      <c r="C157" s="98" t="s">
        <v>188</v>
      </c>
      <c r="D157" s="99"/>
      <c r="E157" s="10" t="s">
        <v>124</v>
      </c>
      <c r="F157" s="68">
        <f>IFERROR(INDEX([1]!Rates[[Column1]:[Column71]],
MATCH('[1]SOW Units'!$B157,[1]!Rates[Pay Item],0),
MATCH(TEXT(#REF!,"0"),[1]!Rates[[#Headers],[Column1]:[Column71]],0)),0)</f>
        <v>0</v>
      </c>
      <c r="G157" s="69">
        <f t="shared" si="12"/>
        <v>0</v>
      </c>
      <c r="H157" s="6">
        <f t="shared" si="13"/>
        <v>0</v>
      </c>
      <c r="I157" s="80"/>
      <c r="J157" s="80" t="s">
        <v>1045</v>
      </c>
      <c r="K157" s="80"/>
      <c r="L157" s="80"/>
      <c r="M157" s="80"/>
      <c r="N157" s="80"/>
      <c r="O157" s="80"/>
      <c r="P157" s="80"/>
      <c r="Q157" s="80"/>
      <c r="R157" s="80"/>
      <c r="S157" s="54" t="b">
        <f t="shared" si="14"/>
        <v>0</v>
      </c>
      <c r="T157" s="66" t="str">
        <f t="shared" si="11"/>
        <v>8-49.</v>
      </c>
      <c r="U157" s="51" t="str">
        <f t="shared" si="11"/>
        <v>Water, Alkalinity [as CaCO3] (EPA 310.2 or SM 2320 B)</v>
      </c>
    </row>
    <row r="158" spans="1:21" s="67" customFormat="1" ht="35.1" customHeight="1" x14ac:dyDescent="0.3">
      <c r="A158" s="62">
        <v>164</v>
      </c>
      <c r="B158" s="36" t="s">
        <v>791</v>
      </c>
      <c r="C158" s="98" t="s">
        <v>189</v>
      </c>
      <c r="D158" s="99"/>
      <c r="E158" s="10" t="s">
        <v>124</v>
      </c>
      <c r="F158" s="68">
        <f>IFERROR(INDEX([1]!Rates[[Column1]:[Column71]],
MATCH('[1]SOW Units'!$B158,[1]!Rates[Pay Item],0),
MATCH(TEXT(#REF!,"0"),[1]!Rates[[#Headers],[Column1]:[Column71]],0)),0)</f>
        <v>0</v>
      </c>
      <c r="G158" s="69">
        <f t="shared" si="12"/>
        <v>0</v>
      </c>
      <c r="H158" s="6">
        <f t="shared" si="13"/>
        <v>0</v>
      </c>
      <c r="I158" s="80"/>
      <c r="J158" s="80" t="s">
        <v>1045</v>
      </c>
      <c r="K158" s="80"/>
      <c r="L158" s="80"/>
      <c r="M158" s="80"/>
      <c r="N158" s="80"/>
      <c r="O158" s="80"/>
      <c r="P158" s="80"/>
      <c r="Q158" s="80"/>
      <c r="R158" s="80"/>
      <c r="S158" s="54" t="b">
        <f t="shared" si="14"/>
        <v>0</v>
      </c>
      <c r="T158" s="66" t="str">
        <f t="shared" si="11"/>
        <v>8-50.</v>
      </c>
      <c r="U158" s="51" t="str">
        <f t="shared" si="11"/>
        <v>Water, Ammonia [as N] (EPA 350.1, SM 4500-NH3 C, SM 4500-NH3 D, SM 4500-NH3 G or SM 4500-NH3 H)</v>
      </c>
    </row>
    <row r="159" spans="1:21" s="67" customFormat="1" ht="35.1" customHeight="1" x14ac:dyDescent="0.3">
      <c r="A159" s="62">
        <v>165</v>
      </c>
      <c r="B159" s="36" t="s">
        <v>792</v>
      </c>
      <c r="C159" s="98" t="s">
        <v>190</v>
      </c>
      <c r="D159" s="99"/>
      <c r="E159" s="10" t="s">
        <v>124</v>
      </c>
      <c r="F159" s="68">
        <f>IFERROR(INDEX([1]!Rates[[Column1]:[Column71]],
MATCH('[1]SOW Units'!$B159,[1]!Rates[Pay Item],0),
MATCH(TEXT(#REF!,"0"),[1]!Rates[[#Headers],[Column1]:[Column71]],0)),0)</f>
        <v>0</v>
      </c>
      <c r="G159" s="69">
        <f t="shared" si="12"/>
        <v>0</v>
      </c>
      <c r="H159" s="6">
        <f t="shared" si="13"/>
        <v>0</v>
      </c>
      <c r="I159" s="80"/>
      <c r="J159" s="80" t="s">
        <v>1045</v>
      </c>
      <c r="K159" s="80"/>
      <c r="L159" s="80"/>
      <c r="M159" s="80"/>
      <c r="N159" s="80"/>
      <c r="O159" s="80"/>
      <c r="P159" s="80"/>
      <c r="Q159" s="80"/>
      <c r="R159" s="80"/>
      <c r="S159" s="54" t="b">
        <f t="shared" si="14"/>
        <v>0</v>
      </c>
      <c r="T159" s="66" t="str">
        <f t="shared" si="11"/>
        <v>8-51.</v>
      </c>
      <c r="U159" s="51" t="str">
        <f t="shared" si="11"/>
        <v>Water, Chloride (EPA 300.0, EPA 9056, EPA 9251, EPA 9053, SM 4500CI B, SM 4500CI C or SM 4500CI E)</v>
      </c>
    </row>
    <row r="160" spans="1:21" s="67" customFormat="1" x14ac:dyDescent="0.3">
      <c r="A160" s="62">
        <v>166</v>
      </c>
      <c r="B160" s="36" t="s">
        <v>793</v>
      </c>
      <c r="C160" s="98" t="s">
        <v>191</v>
      </c>
      <c r="D160" s="99"/>
      <c r="E160" s="10" t="s">
        <v>124</v>
      </c>
      <c r="F160" s="68">
        <f>IFERROR(INDEX([1]!Rates[[Column1]:[Column71]],
MATCH('[1]SOW Units'!$B160,[1]!Rates[Pay Item],0),
MATCH(TEXT(#REF!,"0"),[1]!Rates[[#Headers],[Column1]:[Column71]],0)),0)</f>
        <v>0</v>
      </c>
      <c r="G160" s="69">
        <f t="shared" si="12"/>
        <v>0</v>
      </c>
      <c r="H160" s="6">
        <f t="shared" si="13"/>
        <v>0</v>
      </c>
      <c r="I160" s="80"/>
      <c r="J160" s="80" t="s">
        <v>1045</v>
      </c>
      <c r="K160" s="80"/>
      <c r="L160" s="80"/>
      <c r="M160" s="80"/>
      <c r="N160" s="80"/>
      <c r="O160" s="80"/>
      <c r="P160" s="80"/>
      <c r="Q160" s="80"/>
      <c r="R160" s="80"/>
      <c r="S160" s="54" t="b">
        <f t="shared" si="14"/>
        <v>0</v>
      </c>
      <c r="T160" s="66" t="str">
        <f t="shared" si="11"/>
        <v>8-52.</v>
      </c>
      <c r="U160" s="51" t="str">
        <f t="shared" si="11"/>
        <v>Water, Hardness, Total [as CaCO3] (SM 2340 B or SM 2340 C)</v>
      </c>
    </row>
    <row r="161" spans="1:21" s="67" customFormat="1" x14ac:dyDescent="0.3">
      <c r="A161" s="62">
        <v>167</v>
      </c>
      <c r="B161" s="36" t="s">
        <v>794</v>
      </c>
      <c r="C161" s="98" t="s">
        <v>192</v>
      </c>
      <c r="D161" s="99"/>
      <c r="E161" s="10" t="s">
        <v>124</v>
      </c>
      <c r="F161" s="68">
        <f>IFERROR(INDEX([1]!Rates[[Column1]:[Column71]],
MATCH('[1]SOW Units'!$B161,[1]!Rates[Pay Item],0),
MATCH(TEXT(#REF!,"0"),[1]!Rates[[#Headers],[Column1]:[Column71]],0)),0)</f>
        <v>0</v>
      </c>
      <c r="G161" s="69">
        <f t="shared" si="12"/>
        <v>0</v>
      </c>
      <c r="H161" s="6">
        <f t="shared" si="13"/>
        <v>0</v>
      </c>
      <c r="I161" s="80"/>
      <c r="J161" s="80" t="s">
        <v>1045</v>
      </c>
      <c r="K161" s="80"/>
      <c r="L161" s="80"/>
      <c r="M161" s="80"/>
      <c r="N161" s="80"/>
      <c r="O161" s="80"/>
      <c r="P161" s="80"/>
      <c r="Q161" s="80"/>
      <c r="R161" s="80"/>
      <c r="S161" s="54" t="b">
        <f t="shared" si="14"/>
        <v>0</v>
      </c>
      <c r="T161" s="66" t="str">
        <f t="shared" si="11"/>
        <v>8-53.</v>
      </c>
      <c r="U161" s="51" t="str">
        <f t="shared" si="11"/>
        <v>Water, Nitrate [as N] (EPA 300.0 or EPA 353.2)</v>
      </c>
    </row>
    <row r="162" spans="1:21" s="67" customFormat="1" x14ac:dyDescent="0.3">
      <c r="A162" s="62">
        <v>168</v>
      </c>
      <c r="B162" s="36" t="s">
        <v>795</v>
      </c>
      <c r="C162" s="98" t="s">
        <v>193</v>
      </c>
      <c r="D162" s="99"/>
      <c r="E162" s="10" t="s">
        <v>124</v>
      </c>
      <c r="F162" s="68">
        <f>IFERROR(INDEX([1]!Rates[[Column1]:[Column71]],
MATCH('[1]SOW Units'!$B162,[1]!Rates[Pay Item],0),
MATCH(TEXT(#REF!,"0"),[1]!Rates[[#Headers],[Column1]:[Column71]],0)),0)</f>
        <v>0</v>
      </c>
      <c r="G162" s="69">
        <f t="shared" si="12"/>
        <v>0</v>
      </c>
      <c r="H162" s="6">
        <f t="shared" si="13"/>
        <v>0</v>
      </c>
      <c r="I162" s="80"/>
      <c r="J162" s="80" t="s">
        <v>1045</v>
      </c>
      <c r="K162" s="80"/>
      <c r="L162" s="80"/>
      <c r="M162" s="80"/>
      <c r="N162" s="80"/>
      <c r="O162" s="80"/>
      <c r="P162" s="80"/>
      <c r="Q162" s="80"/>
      <c r="R162" s="80"/>
      <c r="S162" s="54" t="b">
        <f t="shared" si="14"/>
        <v>0</v>
      </c>
      <c r="T162" s="66" t="str">
        <f t="shared" si="11"/>
        <v>8-54.</v>
      </c>
      <c r="U162" s="51" t="str">
        <f t="shared" si="11"/>
        <v>Water, Nitrate-Nitrite [as N] (EPA 300.0, EPA 353.2, SM 4500-NO3 E or SM 4500-NO3 F)</v>
      </c>
    </row>
    <row r="163" spans="1:21" s="67" customFormat="1" x14ac:dyDescent="0.3">
      <c r="A163" s="62">
        <v>169</v>
      </c>
      <c r="B163" s="36" t="s">
        <v>796</v>
      </c>
      <c r="C163" s="98" t="s">
        <v>194</v>
      </c>
      <c r="D163" s="99"/>
      <c r="E163" s="10" t="s">
        <v>124</v>
      </c>
      <c r="F163" s="68">
        <f>IFERROR(INDEX([1]!Rates[[Column1]:[Column71]],
MATCH('[1]SOW Units'!$B163,[1]!Rates[Pay Item],0),
MATCH(TEXT(#REF!,"0"),[1]!Rates[[#Headers],[Column1]:[Column71]],0)),0)</f>
        <v>0</v>
      </c>
      <c r="G163" s="69">
        <f t="shared" si="12"/>
        <v>0</v>
      </c>
      <c r="H163" s="6">
        <f t="shared" si="13"/>
        <v>0</v>
      </c>
      <c r="I163" s="80"/>
      <c r="J163" s="80" t="s">
        <v>1045</v>
      </c>
      <c r="K163" s="80"/>
      <c r="L163" s="80"/>
      <c r="M163" s="80"/>
      <c r="N163" s="80"/>
      <c r="O163" s="80"/>
      <c r="P163" s="80"/>
      <c r="Q163" s="80"/>
      <c r="R163" s="80"/>
      <c r="S163" s="54" t="b">
        <f t="shared" si="14"/>
        <v>0</v>
      </c>
      <c r="T163" s="66" t="str">
        <f t="shared" si="11"/>
        <v>8-55.</v>
      </c>
      <c r="U163" s="51" t="str">
        <f t="shared" si="11"/>
        <v>Water, Nitrite [as N] (EPA 300.0, EPA 300.1, SM 4500-NO2 B or SM 4500-NO3 F)</v>
      </c>
    </row>
    <row r="164" spans="1:21" s="67" customFormat="1" x14ac:dyDescent="0.3">
      <c r="A164" s="62">
        <v>170</v>
      </c>
      <c r="B164" s="36" t="s">
        <v>797</v>
      </c>
      <c r="C164" s="98" t="s">
        <v>195</v>
      </c>
      <c r="D164" s="99"/>
      <c r="E164" s="10" t="s">
        <v>124</v>
      </c>
      <c r="F164" s="68">
        <f>IFERROR(INDEX([1]!Rates[[Column1]:[Column71]],
MATCH('[1]SOW Units'!$B164,[1]!Rates[Pay Item],0),
MATCH(TEXT(#REF!,"0"),[1]!Rates[[#Headers],[Column1]:[Column71]],0)),0)</f>
        <v>0</v>
      </c>
      <c r="G164" s="69">
        <f t="shared" si="12"/>
        <v>0</v>
      </c>
      <c r="H164" s="6">
        <f t="shared" si="13"/>
        <v>0</v>
      </c>
      <c r="I164" s="80"/>
      <c r="J164" s="80" t="s">
        <v>1045</v>
      </c>
      <c r="K164" s="80"/>
      <c r="L164" s="80"/>
      <c r="M164" s="80"/>
      <c r="N164" s="80"/>
      <c r="O164" s="80"/>
      <c r="P164" s="80"/>
      <c r="Q164" s="80"/>
      <c r="R164" s="80"/>
      <c r="S164" s="54" t="b">
        <f t="shared" si="14"/>
        <v>0</v>
      </c>
      <c r="T164" s="66" t="str">
        <f t="shared" si="11"/>
        <v>8-56.</v>
      </c>
      <c r="U164" s="51" t="str">
        <f t="shared" si="11"/>
        <v>Water, Organic Carbon, Total (SM 5310 B, SM 5310 C or EPA 9060)</v>
      </c>
    </row>
    <row r="165" spans="1:21" s="67" customFormat="1" ht="33" x14ac:dyDescent="0.3">
      <c r="A165" s="62">
        <v>171</v>
      </c>
      <c r="B165" s="36" t="s">
        <v>798</v>
      </c>
      <c r="C165" s="98" t="s">
        <v>196</v>
      </c>
      <c r="D165" s="99"/>
      <c r="E165" s="10" t="s">
        <v>124</v>
      </c>
      <c r="F165" s="68">
        <f>IFERROR(INDEX([1]!Rates[[Column1]:[Column71]],
MATCH('[1]SOW Units'!$B165,[1]!Rates[Pay Item],0),
MATCH(TEXT(#REF!,"0"),[1]!Rates[[#Headers],[Column1]:[Column71]],0)),0)</f>
        <v>0</v>
      </c>
      <c r="G165" s="69">
        <f t="shared" si="12"/>
        <v>0</v>
      </c>
      <c r="H165" s="6">
        <f t="shared" si="13"/>
        <v>0</v>
      </c>
      <c r="I165" s="80"/>
      <c r="J165" s="80" t="s">
        <v>1045</v>
      </c>
      <c r="K165" s="80"/>
      <c r="L165" s="80"/>
      <c r="M165" s="80"/>
      <c r="N165" s="80"/>
      <c r="O165" s="80"/>
      <c r="P165" s="80"/>
      <c r="Q165" s="80"/>
      <c r="R165" s="80"/>
      <c r="S165" s="54" t="b">
        <f t="shared" si="14"/>
        <v>0</v>
      </c>
      <c r="T165" s="66" t="str">
        <f t="shared" si="11"/>
        <v>8-57.</v>
      </c>
      <c r="U165" s="51" t="str">
        <f t="shared" si="11"/>
        <v>Water, Orthophosphate [as P] (EPA 300.0, EPA 300.1, EPA 365.1, EPA 365.3, EPA 9056, SM 4500-PE or SM 4500-PF)</v>
      </c>
    </row>
    <row r="166" spans="1:21" s="67" customFormat="1" x14ac:dyDescent="0.3">
      <c r="A166" s="62">
        <v>172</v>
      </c>
      <c r="B166" s="36" t="s">
        <v>799</v>
      </c>
      <c r="C166" s="98" t="s">
        <v>197</v>
      </c>
      <c r="D166" s="99"/>
      <c r="E166" s="10" t="s">
        <v>124</v>
      </c>
      <c r="F166" s="68">
        <f>IFERROR(INDEX([1]!Rates[[Column1]:[Column71]],
MATCH('[1]SOW Units'!$B166,[1]!Rates[Pay Item],0),
MATCH(TEXT(#REF!,"0"),[1]!Rates[[#Headers],[Column1]:[Column71]],0)),0)</f>
        <v>0</v>
      </c>
      <c r="G166" s="69">
        <f t="shared" si="12"/>
        <v>0</v>
      </c>
      <c r="H166" s="6">
        <f t="shared" si="13"/>
        <v>0</v>
      </c>
      <c r="I166" s="80"/>
      <c r="J166" s="80" t="s">
        <v>1045</v>
      </c>
      <c r="K166" s="80"/>
      <c r="L166" s="80"/>
      <c r="M166" s="80"/>
      <c r="N166" s="80"/>
      <c r="O166" s="80"/>
      <c r="P166" s="80"/>
      <c r="Q166" s="80"/>
      <c r="R166" s="80"/>
      <c r="S166" s="54" t="b">
        <f t="shared" si="14"/>
        <v>0</v>
      </c>
      <c r="T166" s="66" t="str">
        <f t="shared" si="11"/>
        <v>8-58.</v>
      </c>
      <c r="U166" s="51" t="str">
        <f t="shared" si="11"/>
        <v>Water, Residue-filterable [Total Dissolved Solids] (SM 2540 C)</v>
      </c>
    </row>
    <row r="167" spans="1:21" s="67" customFormat="1" x14ac:dyDescent="0.3">
      <c r="A167" s="62">
        <v>173</v>
      </c>
      <c r="B167" s="36" t="s">
        <v>800</v>
      </c>
      <c r="C167" s="98" t="s">
        <v>198</v>
      </c>
      <c r="D167" s="99"/>
      <c r="E167" s="10" t="s">
        <v>124</v>
      </c>
      <c r="F167" s="68">
        <f>IFERROR(INDEX([1]!Rates[[Column1]:[Column71]],
MATCH('[1]SOW Units'!$B167,[1]!Rates[Pay Item],0),
MATCH(TEXT(#REF!,"0"),[1]!Rates[[#Headers],[Column1]:[Column71]],0)),0)</f>
        <v>0</v>
      </c>
      <c r="G167" s="69">
        <f t="shared" si="12"/>
        <v>0</v>
      </c>
      <c r="H167" s="6">
        <f t="shared" si="13"/>
        <v>0</v>
      </c>
      <c r="I167" s="80"/>
      <c r="J167" s="80" t="s">
        <v>1045</v>
      </c>
      <c r="K167" s="80"/>
      <c r="L167" s="80"/>
      <c r="M167" s="80"/>
      <c r="N167" s="80"/>
      <c r="O167" s="80"/>
      <c r="P167" s="80"/>
      <c r="Q167" s="80"/>
      <c r="R167" s="80"/>
      <c r="S167" s="54" t="b">
        <f t="shared" si="14"/>
        <v>0</v>
      </c>
      <c r="T167" s="66" t="str">
        <f t="shared" si="11"/>
        <v>8-59.</v>
      </c>
      <c r="U167" s="51" t="str">
        <f t="shared" si="11"/>
        <v>Water, Residue-nonfilterable [Total Suspended Solids] (SM 2540 D)</v>
      </c>
    </row>
    <row r="168" spans="1:21" s="67" customFormat="1" ht="33" x14ac:dyDescent="0.3">
      <c r="A168" s="62">
        <v>174</v>
      </c>
      <c r="B168" s="36" t="s">
        <v>801</v>
      </c>
      <c r="C168" s="98" t="s">
        <v>199</v>
      </c>
      <c r="D168" s="99"/>
      <c r="E168" s="10" t="s">
        <v>124</v>
      </c>
      <c r="F168" s="68">
        <f>IFERROR(INDEX([1]!Rates[[Column1]:[Column71]],
MATCH('[1]SOW Units'!$B168,[1]!Rates[Pay Item],0),
MATCH(TEXT(#REF!,"0"),[1]!Rates[[#Headers],[Column1]:[Column71]],0)),0)</f>
        <v>0</v>
      </c>
      <c r="G168" s="69">
        <f t="shared" si="12"/>
        <v>0</v>
      </c>
      <c r="H168" s="6">
        <f t="shared" si="13"/>
        <v>0</v>
      </c>
      <c r="I168" s="80"/>
      <c r="J168" s="80" t="s">
        <v>1045</v>
      </c>
      <c r="K168" s="80"/>
      <c r="L168" s="80"/>
      <c r="M168" s="80"/>
      <c r="N168" s="80"/>
      <c r="O168" s="80"/>
      <c r="P168" s="80"/>
      <c r="Q168" s="80"/>
      <c r="R168" s="80"/>
      <c r="S168" s="54" t="b">
        <f t="shared" si="14"/>
        <v>0</v>
      </c>
      <c r="T168" s="66" t="str">
        <f t="shared" si="11"/>
        <v>8-60.</v>
      </c>
      <c r="U168" s="51" t="str">
        <f t="shared" si="11"/>
        <v>Water, Sulfate (ASTM D516-02, ASTM D516-90, EPA 300.0, EPA 300.1, EPA 375.2, EPA 9038, EPA 9056 or SM 4500-SO4 C)</v>
      </c>
    </row>
    <row r="169" spans="1:21" s="67" customFormat="1" x14ac:dyDescent="0.3">
      <c r="A169" s="62">
        <v>175</v>
      </c>
      <c r="B169" s="36" t="s">
        <v>802</v>
      </c>
      <c r="C169" s="98" t="s">
        <v>803</v>
      </c>
      <c r="D169" s="99"/>
      <c r="E169" s="10" t="s">
        <v>124</v>
      </c>
      <c r="F169" s="68">
        <f>IFERROR(INDEX([1]!Rates[[Column1]:[Column71]],
MATCH('[1]SOW Units'!$B169,[1]!Rates[Pay Item],0),
MATCH(TEXT(#REF!,"0"),[1]!Rates[[#Headers],[Column1]:[Column71]],0)),0)</f>
        <v>0</v>
      </c>
      <c r="G169" s="69">
        <f t="shared" si="12"/>
        <v>0</v>
      </c>
      <c r="H169" s="6">
        <f t="shared" si="13"/>
        <v>0</v>
      </c>
      <c r="I169" s="80"/>
      <c r="J169" s="80" t="s">
        <v>1045</v>
      </c>
      <c r="K169" s="80"/>
      <c r="L169" s="80"/>
      <c r="M169" s="80"/>
      <c r="N169" s="80"/>
      <c r="O169" s="80"/>
      <c r="P169" s="80"/>
      <c r="Q169" s="80"/>
      <c r="R169" s="80"/>
      <c r="S169" s="54" t="b">
        <f t="shared" si="14"/>
        <v>0</v>
      </c>
      <c r="T169" s="66" t="str">
        <f t="shared" si="11"/>
        <v>8-61.</v>
      </c>
      <c r="U169" s="51" t="str">
        <f t="shared" si="11"/>
        <v>Water, Heterotrophic Plate Count (SM 9215 B or SIMPLATE)</v>
      </c>
    </row>
    <row r="170" spans="1:21" s="67" customFormat="1" ht="33" x14ac:dyDescent="0.3">
      <c r="A170" s="62">
        <v>176</v>
      </c>
      <c r="B170" s="36" t="s">
        <v>804</v>
      </c>
      <c r="C170" s="98" t="s">
        <v>200</v>
      </c>
      <c r="D170" s="99"/>
      <c r="E170" s="10" t="s">
        <v>124</v>
      </c>
      <c r="F170" s="68">
        <f>IFERROR(INDEX([1]!Rates[[Column1]:[Column71]],
MATCH('[1]SOW Units'!$B170,[1]!Rates[Pay Item],0),
MATCH(TEXT(#REF!,"0"),[1]!Rates[[#Headers],[Column1]:[Column71]],0)),0)</f>
        <v>0</v>
      </c>
      <c r="G170" s="69">
        <f t="shared" si="12"/>
        <v>0</v>
      </c>
      <c r="H170" s="6">
        <f t="shared" si="13"/>
        <v>0</v>
      </c>
      <c r="I170" s="80"/>
      <c r="J170" s="80" t="s">
        <v>1045</v>
      </c>
      <c r="K170" s="80"/>
      <c r="L170" s="80"/>
      <c r="M170" s="80"/>
      <c r="N170" s="80"/>
      <c r="O170" s="80"/>
      <c r="P170" s="80"/>
      <c r="Q170" s="80"/>
      <c r="R170" s="80"/>
      <c r="S170" s="54" t="b">
        <f t="shared" si="14"/>
        <v>0</v>
      </c>
      <c r="T170" s="66" t="str">
        <f t="shared" si="11"/>
        <v>8-62.</v>
      </c>
      <c r="U170" s="51" t="str">
        <f t="shared" si="11"/>
        <v>Water, Acute Bioassay-96 Hour, Freshwater, Vertebrate/Invertebrate [Vertebrate: Pimephales promelas or Cyprinella leedsi/Invertebrate: Ceriodaphnia dubia] (EPA 2000.0/2002.0)</v>
      </c>
    </row>
    <row r="171" spans="1:21" s="67" customFormat="1" ht="33" x14ac:dyDescent="0.3">
      <c r="A171" s="62">
        <v>177</v>
      </c>
      <c r="B171" s="36" t="s">
        <v>805</v>
      </c>
      <c r="C171" s="98" t="s">
        <v>201</v>
      </c>
      <c r="D171" s="99"/>
      <c r="E171" s="10" t="s">
        <v>124</v>
      </c>
      <c r="F171" s="68">
        <f>IFERROR(INDEX([1]!Rates[[Column1]:[Column71]],
MATCH('[1]SOW Units'!$B171,[1]!Rates[Pay Item],0),
MATCH(TEXT(#REF!,"0"),[1]!Rates[[#Headers],[Column1]:[Column71]],0)),0)</f>
        <v>0</v>
      </c>
      <c r="G171" s="69">
        <f t="shared" si="12"/>
        <v>0</v>
      </c>
      <c r="H171" s="6">
        <f t="shared" si="13"/>
        <v>0</v>
      </c>
      <c r="I171" s="80"/>
      <c r="J171" s="80" t="s">
        <v>1045</v>
      </c>
      <c r="K171" s="80"/>
      <c r="L171" s="80"/>
      <c r="M171" s="80"/>
      <c r="N171" s="80"/>
      <c r="O171" s="80"/>
      <c r="P171" s="80"/>
      <c r="Q171" s="80"/>
      <c r="R171" s="80"/>
      <c r="S171" s="54" t="b">
        <f t="shared" si="14"/>
        <v>0</v>
      </c>
      <c r="T171" s="66" t="str">
        <f t="shared" si="11"/>
        <v>8-63.</v>
      </c>
      <c r="U171" s="51" t="str">
        <f t="shared" si="11"/>
        <v>Water, Acute Bioassay-96 Hour, Estuarine + Marine, Vertebrate/Invertebrate [Vertebrate: Menidia beryllina, Meridia menidia or Menida peninsulae/Invertebrate: Mysidopsis bahia] (EPA 2006.0/2007.0)</v>
      </c>
    </row>
    <row r="172" spans="1:21" s="67" customFormat="1" x14ac:dyDescent="0.3">
      <c r="A172" s="62">
        <v>178</v>
      </c>
      <c r="B172" s="36" t="s">
        <v>806</v>
      </c>
      <c r="C172" s="98" t="s">
        <v>593</v>
      </c>
      <c r="D172" s="99"/>
      <c r="E172" s="10" t="s">
        <v>124</v>
      </c>
      <c r="F172" s="68">
        <f>IFERROR(INDEX([1]!Rates[[Column1]:[Column71]],
MATCH('[1]SOW Units'!$B172,[1]!Rates[Pay Item],0),
MATCH(TEXT(#REF!,"0"),[1]!Rates[[#Headers],[Column1]:[Column71]],0)),0)</f>
        <v>0</v>
      </c>
      <c r="G172" s="69">
        <f t="shared" si="12"/>
        <v>0</v>
      </c>
      <c r="H172" s="6">
        <f t="shared" si="13"/>
        <v>0</v>
      </c>
      <c r="I172" s="80"/>
      <c r="J172" s="80" t="s">
        <v>1045</v>
      </c>
      <c r="K172" s="80"/>
      <c r="L172" s="80"/>
      <c r="M172" s="80"/>
      <c r="N172" s="80"/>
      <c r="O172" s="80"/>
      <c r="P172" s="80"/>
      <c r="Q172" s="80"/>
      <c r="R172" s="80"/>
      <c r="S172" s="54" t="b">
        <f t="shared" si="14"/>
        <v>0</v>
      </c>
      <c r="T172" s="66" t="str">
        <f t="shared" si="11"/>
        <v>8-64.</v>
      </c>
      <c r="U172" s="51" t="str">
        <f t="shared" si="11"/>
        <v>Water, BTEX/MTBE + Naphthalene (EPA 8260)</v>
      </c>
    </row>
    <row r="173" spans="1:21" s="67" customFormat="1" x14ac:dyDescent="0.3">
      <c r="A173" s="62">
        <v>179</v>
      </c>
      <c r="B173" s="36" t="s">
        <v>807</v>
      </c>
      <c r="C173" s="98" t="s">
        <v>594</v>
      </c>
      <c r="D173" s="99"/>
      <c r="E173" s="10" t="s">
        <v>124</v>
      </c>
      <c r="F173" s="68">
        <f>IFERROR(INDEX([1]!Rates[[Column1]:[Column71]],
MATCH('[1]SOW Units'!$B173,[1]!Rates[Pay Item],0),
MATCH(TEXT(#REF!,"0"),[1]!Rates[[#Headers],[Column1]:[Column71]],0)),0)</f>
        <v>0</v>
      </c>
      <c r="G173" s="69">
        <f t="shared" si="12"/>
        <v>0</v>
      </c>
      <c r="H173" s="6">
        <f t="shared" si="13"/>
        <v>0</v>
      </c>
      <c r="I173" s="80"/>
      <c r="J173" s="80" t="s">
        <v>1045</v>
      </c>
      <c r="K173" s="80"/>
      <c r="L173" s="80"/>
      <c r="M173" s="80"/>
      <c r="N173" s="80"/>
      <c r="O173" s="80"/>
      <c r="P173" s="80"/>
      <c r="Q173" s="80"/>
      <c r="R173" s="80"/>
      <c r="S173" s="54" t="b">
        <f t="shared" si="14"/>
        <v>0</v>
      </c>
      <c r="T173" s="66" t="str">
        <f t="shared" si="11"/>
        <v>8-65.</v>
      </c>
      <c r="U173" s="51" t="str">
        <f t="shared" si="11"/>
        <v>Water, EDC [1,2-dichloroethane] (EPA Method 8021 or 8260)</v>
      </c>
    </row>
    <row r="174" spans="1:21" s="67" customFormat="1" x14ac:dyDescent="0.3">
      <c r="A174" s="62">
        <v>180</v>
      </c>
      <c r="B174" s="36" t="s">
        <v>808</v>
      </c>
      <c r="C174" s="98" t="s">
        <v>595</v>
      </c>
      <c r="D174" s="99"/>
      <c r="E174" s="10" t="s">
        <v>124</v>
      </c>
      <c r="F174" s="68">
        <f>IFERROR(INDEX([1]!Rates[[Column1]:[Column71]],
MATCH('[1]SOW Units'!$B174,[1]!Rates[Pay Item],0),
MATCH(TEXT(#REF!,"0"),[1]!Rates[[#Headers],[Column1]:[Column71]],0)),0)</f>
        <v>0</v>
      </c>
      <c r="G174" s="69">
        <f t="shared" si="12"/>
        <v>0</v>
      </c>
      <c r="H174" s="6">
        <f t="shared" si="13"/>
        <v>0</v>
      </c>
      <c r="I174" s="80"/>
      <c r="J174" s="80" t="s">
        <v>1045</v>
      </c>
      <c r="K174" s="80"/>
      <c r="L174" s="80"/>
      <c r="M174" s="80"/>
      <c r="N174" s="80"/>
      <c r="O174" s="80"/>
      <c r="P174" s="80"/>
      <c r="Q174" s="80"/>
      <c r="R174" s="80"/>
      <c r="S174" s="54" t="b">
        <f t="shared" si="14"/>
        <v>0</v>
      </c>
      <c r="T174" s="66" t="str">
        <f t="shared" si="11"/>
        <v>8-66.</v>
      </c>
      <c r="U174" s="51" t="str">
        <f t="shared" si="11"/>
        <v>Water, Methane (EPA SOP RSK-175)</v>
      </c>
    </row>
    <row r="175" spans="1:21" s="67" customFormat="1" ht="35.1" customHeight="1" x14ac:dyDescent="0.3">
      <c r="A175" s="62">
        <v>181</v>
      </c>
      <c r="B175" s="36" t="s">
        <v>809</v>
      </c>
      <c r="C175" s="98" t="s">
        <v>810</v>
      </c>
      <c r="D175" s="99"/>
      <c r="E175" s="10" t="s">
        <v>124</v>
      </c>
      <c r="F175" s="68">
        <f>IFERROR(INDEX([1]!Rates[[Column1]:[Column71]],
MATCH('[1]SOW Units'!$B175,[1]!Rates[Pay Item],0),
MATCH(TEXT(#REF!,"0"),[1]!Rates[[#Headers],[Column1]:[Column71]],0)),0)</f>
        <v>0</v>
      </c>
      <c r="G175" s="69">
        <f t="shared" si="12"/>
        <v>0</v>
      </c>
      <c r="H175" s="6">
        <f t="shared" si="13"/>
        <v>0</v>
      </c>
      <c r="I175" s="80"/>
      <c r="J175" s="80" t="s">
        <v>1045</v>
      </c>
      <c r="K175" s="80"/>
      <c r="L175" s="80"/>
      <c r="M175" s="80"/>
      <c r="N175" s="80"/>
      <c r="O175" s="80"/>
      <c r="P175" s="80"/>
      <c r="Q175" s="80"/>
      <c r="R175" s="80"/>
      <c r="S175" s="54" t="b">
        <f t="shared" si="14"/>
        <v>0</v>
      </c>
      <c r="T175" s="66" t="str">
        <f t="shared" si="11"/>
        <v>8-67.</v>
      </c>
      <c r="U175" s="51" t="str">
        <f t="shared" si="11"/>
        <v>Water, Cumene (Isopropyl benzene), 1,2,4-Trimethylbenzene and 1,3,5-Trimethylbenzene (EPA 8260)</v>
      </c>
    </row>
    <row r="176" spans="1:21" s="67" customFormat="1" hidden="1" x14ac:dyDescent="0.3">
      <c r="A176" s="62">
        <v>182</v>
      </c>
      <c r="B176" s="36" t="s">
        <v>811</v>
      </c>
      <c r="C176" s="98" t="s">
        <v>202</v>
      </c>
      <c r="D176" s="99"/>
      <c r="E176" s="10" t="s">
        <v>124</v>
      </c>
      <c r="F176" s="68">
        <f>IFERROR(INDEX([1]!Rates[[Column1]:[Column71]],
MATCH('[1]SOW Units'!$B176,[1]!Rates[Pay Item],0),
MATCH(TEXT(#REF!,"0"),[1]!Rates[[#Headers],[Column1]:[Column71]],0)),0)</f>
        <v>0</v>
      </c>
      <c r="G176" s="69">
        <f t="shared" si="12"/>
        <v>0</v>
      </c>
      <c r="H176" s="6">
        <f t="shared" si="13"/>
        <v>0</v>
      </c>
      <c r="I176" s="80"/>
      <c r="J176" s="80"/>
      <c r="K176" s="80"/>
      <c r="L176" s="80"/>
      <c r="M176" s="80"/>
      <c r="N176" s="80"/>
      <c r="O176" s="80"/>
      <c r="P176" s="80"/>
      <c r="Q176" s="80"/>
      <c r="R176" s="80"/>
      <c r="S176" s="54" t="b">
        <f t="shared" si="14"/>
        <v>0</v>
      </c>
      <c r="T176" s="66" t="str">
        <f t="shared" si="11"/>
        <v>8-68.</v>
      </c>
      <c r="U176" s="51" t="str">
        <f t="shared" si="11"/>
        <v>Air, Total Petroleum Hydrocarbons (EPA Method 18 or TO-3)</v>
      </c>
    </row>
    <row r="177" spans="1:21" s="67" customFormat="1" hidden="1" x14ac:dyDescent="0.3">
      <c r="A177" s="62">
        <v>183</v>
      </c>
      <c r="B177" s="36" t="s">
        <v>812</v>
      </c>
      <c r="C177" s="98" t="s">
        <v>203</v>
      </c>
      <c r="D177" s="99"/>
      <c r="E177" s="10" t="s">
        <v>124</v>
      </c>
      <c r="F177" s="68">
        <f>IFERROR(INDEX([1]!Rates[[Column1]:[Column71]],
MATCH('[1]SOW Units'!$B177,[1]!Rates[Pay Item],0),
MATCH(TEXT(#REF!,"0"),[1]!Rates[[#Headers],[Column1]:[Column71]],0)),0)</f>
        <v>0</v>
      </c>
      <c r="G177" s="69">
        <f t="shared" si="12"/>
        <v>0</v>
      </c>
      <c r="H177" s="6">
        <f t="shared" si="13"/>
        <v>0</v>
      </c>
      <c r="I177" s="80"/>
      <c r="J177" s="80"/>
      <c r="K177" s="80"/>
      <c r="L177" s="80"/>
      <c r="M177" s="80"/>
      <c r="N177" s="80"/>
      <c r="O177" s="80"/>
      <c r="P177" s="80"/>
      <c r="Q177" s="80"/>
      <c r="R177" s="80"/>
      <c r="S177" s="54" t="b">
        <f t="shared" si="14"/>
        <v>0</v>
      </c>
      <c r="T177" s="66" t="str">
        <f t="shared" si="11"/>
        <v>8-69.</v>
      </c>
      <c r="U177" s="51" t="str">
        <f t="shared" si="11"/>
        <v>Air, Volatile Organic Aromatics (EPA Method TO-15)</v>
      </c>
    </row>
    <row r="178" spans="1:21" s="67" customFormat="1" hidden="1" x14ac:dyDescent="0.3">
      <c r="A178" s="62">
        <v>184</v>
      </c>
      <c r="B178" s="36" t="s">
        <v>813</v>
      </c>
      <c r="C178" s="98" t="s">
        <v>204</v>
      </c>
      <c r="D178" s="99"/>
      <c r="E178" s="10" t="s">
        <v>124</v>
      </c>
      <c r="F178" s="68">
        <f>IFERROR(INDEX([1]!Rates[[Column1]:[Column71]],
MATCH('[1]SOW Units'!$B178,[1]!Rates[Pay Item],0),
MATCH(TEXT(#REF!,"0"),[1]!Rates[[#Headers],[Column1]:[Column71]],0)),0)</f>
        <v>0</v>
      </c>
      <c r="G178" s="69">
        <f t="shared" si="12"/>
        <v>0</v>
      </c>
      <c r="H178" s="6">
        <f t="shared" si="13"/>
        <v>0</v>
      </c>
      <c r="I178" s="80"/>
      <c r="J178" s="80"/>
      <c r="K178" s="80"/>
      <c r="L178" s="80"/>
      <c r="M178" s="80"/>
      <c r="N178" s="80"/>
      <c r="O178" s="80"/>
      <c r="P178" s="80"/>
      <c r="Q178" s="80"/>
      <c r="R178" s="80"/>
      <c r="S178" s="54" t="b">
        <f t="shared" si="14"/>
        <v>0</v>
      </c>
      <c r="T178" s="66" t="str">
        <f t="shared" si="11"/>
        <v>8-70.</v>
      </c>
      <c r="U178" s="51" t="str">
        <f t="shared" si="11"/>
        <v>Air, Polycyclic Aromatic Hydrocarbons (EPA Method TO-13)</v>
      </c>
    </row>
    <row r="179" spans="1:21" s="67" customFormat="1" hidden="1" x14ac:dyDescent="0.3">
      <c r="A179" s="62">
        <v>185</v>
      </c>
      <c r="B179" s="36" t="s">
        <v>814</v>
      </c>
      <c r="C179" s="98" t="s">
        <v>205</v>
      </c>
      <c r="D179" s="99"/>
      <c r="E179" s="10" t="s">
        <v>124</v>
      </c>
      <c r="F179" s="68">
        <f>IFERROR(INDEX([1]!Rates[[Column1]:[Column71]],
MATCH('[1]SOW Units'!$B179,[1]!Rates[Pay Item],0),
MATCH(TEXT(#REF!,"0"),[1]!Rates[[#Headers],[Column1]:[Column71]],0)),0)</f>
        <v>0</v>
      </c>
      <c r="G179" s="69">
        <f t="shared" si="12"/>
        <v>0</v>
      </c>
      <c r="H179" s="6">
        <f t="shared" si="13"/>
        <v>0</v>
      </c>
      <c r="I179" s="80"/>
      <c r="J179" s="80"/>
      <c r="K179" s="80"/>
      <c r="L179" s="80"/>
      <c r="M179" s="80"/>
      <c r="N179" s="80"/>
      <c r="O179" s="80"/>
      <c r="P179" s="80"/>
      <c r="Q179" s="80"/>
      <c r="R179" s="80"/>
      <c r="S179" s="54" t="b">
        <f t="shared" si="14"/>
        <v>0</v>
      </c>
      <c r="T179" s="66" t="str">
        <f t="shared" si="11"/>
        <v>8-71.</v>
      </c>
      <c r="U179" s="51" t="str">
        <f t="shared" si="11"/>
        <v>Air, Volatile Organic Compounds (EPA Method TO-17)</v>
      </c>
    </row>
    <row r="180" spans="1:21" s="67" customFormat="1" ht="49.5" hidden="1" x14ac:dyDescent="0.3">
      <c r="A180" s="62">
        <v>186</v>
      </c>
      <c r="B180" s="36" t="s">
        <v>815</v>
      </c>
      <c r="C180" s="98" t="s">
        <v>816</v>
      </c>
      <c r="D180" s="99"/>
      <c r="E180" s="10" t="s">
        <v>570</v>
      </c>
      <c r="F180" s="68">
        <f>IFERROR(INDEX([1]!Rates[[Column1]:[Column71]],
MATCH('[1]SOW Units'!$B180,[1]!Rates[Pay Item],0),
MATCH(TEXT(#REF!,"0"),[1]!Rates[[#Headers],[Column1]:[Column71]],0)),0)</f>
        <v>0</v>
      </c>
      <c r="G180" s="69">
        <f t="shared" si="12"/>
        <v>0</v>
      </c>
      <c r="H180" s="6">
        <f t="shared" si="13"/>
        <v>0</v>
      </c>
      <c r="I180" s="80"/>
      <c r="J180" s="80"/>
      <c r="K180" s="80"/>
      <c r="L180" s="80"/>
      <c r="M180" s="80"/>
      <c r="N180" s="80"/>
      <c r="O180" s="80"/>
      <c r="P180" s="80"/>
      <c r="Q180" s="80"/>
      <c r="R180" s="80"/>
      <c r="S180" s="54" t="b">
        <f t="shared" si="14"/>
        <v>0</v>
      </c>
      <c r="T180" s="66" t="str">
        <f t="shared" si="11"/>
        <v>8-72.</v>
      </c>
      <c r="U180" s="51" t="str">
        <f t="shared" si="11"/>
        <v xml:space="preserve">Additional Laboratory charge for 7 Day Turnaround. This is an additional charge (percentage) above the normal rate for expedited turnaround by the laboratory for an analysis. For Example: entering 0.05 is a 5% surcharge for 7 Day Turnaround above the rate for normal turnaround. </v>
      </c>
    </row>
    <row r="181" spans="1:21" s="67" customFormat="1" ht="49.5" hidden="1" x14ac:dyDescent="0.3">
      <c r="A181" s="62">
        <v>187</v>
      </c>
      <c r="B181" s="36" t="s">
        <v>817</v>
      </c>
      <c r="C181" s="98" t="s">
        <v>818</v>
      </c>
      <c r="D181" s="99"/>
      <c r="E181" s="10" t="s">
        <v>570</v>
      </c>
      <c r="F181" s="68">
        <f>IFERROR(INDEX([1]!Rates[[Column1]:[Column71]],
MATCH('[1]SOW Units'!$B181,[1]!Rates[Pay Item],0),
MATCH(TEXT(#REF!,"0"),[1]!Rates[[#Headers],[Column1]:[Column71]],0)),0)</f>
        <v>0</v>
      </c>
      <c r="G181" s="69">
        <f t="shared" si="12"/>
        <v>0</v>
      </c>
      <c r="H181" s="6">
        <f t="shared" si="13"/>
        <v>0</v>
      </c>
      <c r="I181" s="80"/>
      <c r="J181" s="80"/>
      <c r="K181" s="80"/>
      <c r="L181" s="80"/>
      <c r="M181" s="80"/>
      <c r="N181" s="80"/>
      <c r="O181" s="80"/>
      <c r="P181" s="80"/>
      <c r="Q181" s="80"/>
      <c r="R181" s="80"/>
      <c r="S181" s="54" t="b">
        <f t="shared" si="14"/>
        <v>0</v>
      </c>
      <c r="T181" s="66" t="str">
        <f t="shared" si="11"/>
        <v>8-73.</v>
      </c>
      <c r="U181" s="51" t="str">
        <f t="shared" si="11"/>
        <v xml:space="preserve">Additional Laboratory charge for 3 Day Turnaround. This is an additional charge (percentage) above the normal rate for expedited turnaround by the laboratory for an analysis. For Example: entering 0.50 is a 50% surcharge for 3 Day Turnaround above the rate for normal turnaround. </v>
      </c>
    </row>
    <row r="182" spans="1:21" s="67" customFormat="1" ht="49.5" hidden="1" x14ac:dyDescent="0.3">
      <c r="A182" s="62">
        <v>188</v>
      </c>
      <c r="B182" s="36" t="s">
        <v>819</v>
      </c>
      <c r="C182" s="98" t="s">
        <v>820</v>
      </c>
      <c r="D182" s="99"/>
      <c r="E182" s="10" t="s">
        <v>570</v>
      </c>
      <c r="F182" s="68">
        <f>IFERROR(INDEX([1]!Rates[[Column1]:[Column71]],
MATCH('[1]SOW Units'!$B182,[1]!Rates[Pay Item],0),
MATCH(TEXT(#REF!,"0"),[1]!Rates[[#Headers],[Column1]:[Column71]],0)),0)</f>
        <v>0</v>
      </c>
      <c r="G182" s="69">
        <f t="shared" si="12"/>
        <v>0</v>
      </c>
      <c r="H182" s="6">
        <f t="shared" si="13"/>
        <v>0</v>
      </c>
      <c r="I182" s="80"/>
      <c r="J182" s="80"/>
      <c r="K182" s="80"/>
      <c r="L182" s="80"/>
      <c r="M182" s="80"/>
      <c r="N182" s="80"/>
      <c r="O182" s="80"/>
      <c r="P182" s="80"/>
      <c r="Q182" s="80"/>
      <c r="R182" s="80"/>
      <c r="S182" s="54" t="b">
        <f t="shared" si="14"/>
        <v>0</v>
      </c>
      <c r="T182" s="66" t="str">
        <f t="shared" si="11"/>
        <v>8-74.</v>
      </c>
      <c r="U182" s="51" t="str">
        <f t="shared" si="11"/>
        <v xml:space="preserve">Additional Laboratory charge for 1 Day Turnaround. This is an additional charge (percentage) above the normal rate for expedited turnaround by the laboratory for an analysis. For Example: entering 1.00 is a 100% surcharge for 1 Day Turnaround above the rate for normal turnaround. </v>
      </c>
    </row>
    <row r="183" spans="1:21" s="67" customFormat="1" hidden="1" x14ac:dyDescent="0.3">
      <c r="A183" s="62">
        <v>189</v>
      </c>
      <c r="B183" s="75" t="s">
        <v>133</v>
      </c>
      <c r="C183" s="96" t="s">
        <v>207</v>
      </c>
      <c r="D183" s="97"/>
      <c r="E183" s="76"/>
      <c r="F183" s="77"/>
      <c r="G183" s="78"/>
      <c r="H183" s="8"/>
      <c r="I183" s="79"/>
      <c r="J183" s="79"/>
      <c r="K183" s="79"/>
      <c r="L183" s="79"/>
      <c r="M183" s="79"/>
      <c r="N183" s="79"/>
      <c r="O183" s="79"/>
      <c r="P183" s="79"/>
      <c r="Q183" s="79"/>
      <c r="R183" s="79"/>
      <c r="S183" s="54" t="b">
        <f t="shared" si="14"/>
        <v>0</v>
      </c>
      <c r="T183" s="66"/>
      <c r="U183" s="51" t="str">
        <f t="shared" si="11"/>
        <v>SOIL SOURCE REMOVAL RELATED</v>
      </c>
    </row>
    <row r="184" spans="1:21" s="67" customFormat="1" hidden="1" x14ac:dyDescent="0.3">
      <c r="A184" s="62">
        <v>190</v>
      </c>
      <c r="B184" s="36" t="s">
        <v>821</v>
      </c>
      <c r="C184" s="98" t="s">
        <v>596</v>
      </c>
      <c r="D184" s="99"/>
      <c r="E184" s="10" t="s">
        <v>597</v>
      </c>
      <c r="F184" s="68">
        <f>IFERROR(INDEX([1]!Rates[[Column1]:[Column71]],
MATCH('[1]SOW Units'!$B184,[1]!Rates[Pay Item],0),
MATCH(TEXT(#REF!,"0"),[1]!Rates[[#Headers],[Column1]:[Column71]],0)),0)</f>
        <v>0</v>
      </c>
      <c r="G184" s="69">
        <f t="shared" si="12"/>
        <v>0</v>
      </c>
      <c r="H184" s="6">
        <f t="shared" si="13"/>
        <v>0</v>
      </c>
      <c r="I184" s="80"/>
      <c r="J184" s="80"/>
      <c r="K184" s="80"/>
      <c r="L184" s="80"/>
      <c r="M184" s="80"/>
      <c r="N184" s="80"/>
      <c r="O184" s="80"/>
      <c r="P184" s="80"/>
      <c r="Q184" s="80"/>
      <c r="R184" s="80"/>
      <c r="S184" s="54" t="b">
        <f t="shared" si="14"/>
        <v>0</v>
      </c>
      <c r="T184" s="66" t="str">
        <f t="shared" si="11"/>
        <v>9-1.a.</v>
      </c>
      <c r="U184" s="51" t="str">
        <f t="shared" si="11"/>
        <v>Sheet Piling Installation for ≤  20 feet deep Excavation</v>
      </c>
    </row>
    <row r="185" spans="1:21" s="67" customFormat="1" hidden="1" x14ac:dyDescent="0.3">
      <c r="A185" s="62">
        <v>191</v>
      </c>
      <c r="B185" s="36" t="s">
        <v>822</v>
      </c>
      <c r="C185" s="98" t="s">
        <v>598</v>
      </c>
      <c r="D185" s="99"/>
      <c r="E185" s="10" t="s">
        <v>209</v>
      </c>
      <c r="F185" s="68">
        <f>IFERROR(INDEX([1]!Rates[[Column1]:[Column71]],
MATCH('[1]SOW Units'!$B185,[1]!Rates[Pay Item],0),
MATCH(TEXT(#REF!,"0"),[1]!Rates[[#Headers],[Column1]:[Column71]],0)),0)</f>
        <v>0</v>
      </c>
      <c r="G185" s="69">
        <f t="shared" si="12"/>
        <v>0</v>
      </c>
      <c r="H185" s="6">
        <f t="shared" si="13"/>
        <v>0</v>
      </c>
      <c r="I185" s="80"/>
      <c r="J185" s="80"/>
      <c r="K185" s="80"/>
      <c r="L185" s="80"/>
      <c r="M185" s="80"/>
      <c r="N185" s="80"/>
      <c r="O185" s="80"/>
      <c r="P185" s="80"/>
      <c r="Q185" s="80"/>
      <c r="R185" s="80"/>
      <c r="S185" s="54" t="b">
        <f t="shared" si="14"/>
        <v>0</v>
      </c>
      <c r="T185" s="66" t="str">
        <f t="shared" si="11"/>
        <v>9-1.b.</v>
      </c>
      <c r="U185" s="51" t="str">
        <f t="shared" si="11"/>
        <v>Sheet Piling Rental for ≤  20 feet deep Excavation</v>
      </c>
    </row>
    <row r="186" spans="1:21" s="67" customFormat="1" ht="33" hidden="1" x14ac:dyDescent="0.3">
      <c r="A186" s="62">
        <v>192</v>
      </c>
      <c r="B186" s="36" t="s">
        <v>823</v>
      </c>
      <c r="C186" s="98" t="s">
        <v>824</v>
      </c>
      <c r="D186" s="99"/>
      <c r="E186" s="10" t="s">
        <v>211</v>
      </c>
      <c r="F186" s="68">
        <f>IFERROR(INDEX([1]!Rates[[Column1]:[Column71]],
MATCH('[1]SOW Units'!$B186,[1]!Rates[Pay Item],0),
MATCH(TEXT(#REF!,"0"),[1]!Rates[[#Headers],[Column1]:[Column71]],0)),0)</f>
        <v>0</v>
      </c>
      <c r="G186" s="69">
        <f t="shared" si="12"/>
        <v>0</v>
      </c>
      <c r="H186" s="6">
        <f t="shared" si="13"/>
        <v>0</v>
      </c>
      <c r="I186" s="80"/>
      <c r="J186" s="80"/>
      <c r="K186" s="80"/>
      <c r="L186" s="80"/>
      <c r="M186" s="80"/>
      <c r="N186" s="80"/>
      <c r="O186" s="80"/>
      <c r="P186" s="80"/>
      <c r="Q186" s="80"/>
      <c r="R186" s="80"/>
      <c r="S186" s="54" t="b">
        <f t="shared" si="14"/>
        <v>0</v>
      </c>
      <c r="T186" s="66" t="str">
        <f t="shared" si="11"/>
        <v>9-1.c.</v>
      </c>
      <c r="U186" s="51" t="str">
        <f t="shared" si="11"/>
        <v xml:space="preserve">Sheet Piling Rental for ≤  20 feet deep Excavation </v>
      </c>
    </row>
    <row r="187" spans="1:21" s="67" customFormat="1" ht="33" hidden="1" x14ac:dyDescent="0.3">
      <c r="A187" s="62">
        <v>193</v>
      </c>
      <c r="B187" s="36" t="s">
        <v>825</v>
      </c>
      <c r="C187" s="98" t="s">
        <v>824</v>
      </c>
      <c r="D187" s="99"/>
      <c r="E187" s="10" t="s">
        <v>213</v>
      </c>
      <c r="F187" s="68">
        <f>IFERROR(INDEX([1]!Rates[[Column1]:[Column71]],
MATCH('[1]SOW Units'!$B187,[1]!Rates[Pay Item],0),
MATCH(TEXT(#REF!,"0"),[1]!Rates[[#Headers],[Column1]:[Column71]],0)),0)</f>
        <v>0</v>
      </c>
      <c r="G187" s="69">
        <f t="shared" si="12"/>
        <v>0</v>
      </c>
      <c r="H187" s="6">
        <f t="shared" si="13"/>
        <v>0</v>
      </c>
      <c r="I187" s="80"/>
      <c r="J187" s="80"/>
      <c r="K187" s="80"/>
      <c r="L187" s="80"/>
      <c r="M187" s="80"/>
      <c r="N187" s="80"/>
      <c r="O187" s="80"/>
      <c r="P187" s="80"/>
      <c r="Q187" s="80"/>
      <c r="R187" s="80"/>
      <c r="S187" s="54" t="b">
        <f t="shared" si="14"/>
        <v>0</v>
      </c>
      <c r="T187" s="66" t="str">
        <f t="shared" si="11"/>
        <v>9-1.d.</v>
      </c>
      <c r="U187" s="51" t="str">
        <f t="shared" si="11"/>
        <v xml:space="preserve">Sheet Piling Rental for ≤  20 feet deep Excavation </v>
      </c>
    </row>
    <row r="188" spans="1:21" s="67" customFormat="1" hidden="1" x14ac:dyDescent="0.3">
      <c r="A188" s="62">
        <v>194</v>
      </c>
      <c r="B188" s="36" t="s">
        <v>826</v>
      </c>
      <c r="C188" s="98" t="s">
        <v>599</v>
      </c>
      <c r="D188" s="99"/>
      <c r="E188" s="10" t="s">
        <v>597</v>
      </c>
      <c r="F188" s="68">
        <f>IFERROR(INDEX([1]!Rates[[Column1]:[Column71]],
MATCH('[1]SOW Units'!$B188,[1]!Rates[Pay Item],0),
MATCH(TEXT(#REF!,"0"),[1]!Rates[[#Headers],[Column1]:[Column71]],0)),0)</f>
        <v>0</v>
      </c>
      <c r="G188" s="69">
        <f t="shared" si="12"/>
        <v>0</v>
      </c>
      <c r="H188" s="6">
        <f t="shared" si="13"/>
        <v>0</v>
      </c>
      <c r="I188" s="80"/>
      <c r="J188" s="80"/>
      <c r="K188" s="80"/>
      <c r="L188" s="80"/>
      <c r="M188" s="80"/>
      <c r="N188" s="80"/>
      <c r="O188" s="80"/>
      <c r="P188" s="80"/>
      <c r="Q188" s="80"/>
      <c r="R188" s="80"/>
      <c r="S188" s="54" t="b">
        <f t="shared" si="14"/>
        <v>0</v>
      </c>
      <c r="T188" s="66" t="str">
        <f t="shared" si="11"/>
        <v>9-2.a.</v>
      </c>
      <c r="U188" s="51" t="str">
        <f t="shared" si="11"/>
        <v>Sheet Piling Installation for &gt; 20 feet deep Excavation</v>
      </c>
    </row>
    <row r="189" spans="1:21" s="67" customFormat="1" hidden="1" x14ac:dyDescent="0.3">
      <c r="A189" s="62">
        <v>195</v>
      </c>
      <c r="B189" s="36" t="s">
        <v>827</v>
      </c>
      <c r="C189" s="98" t="s">
        <v>600</v>
      </c>
      <c r="D189" s="99"/>
      <c r="E189" s="10" t="s">
        <v>209</v>
      </c>
      <c r="F189" s="68">
        <f>IFERROR(INDEX([1]!Rates[[Column1]:[Column71]],
MATCH('[1]SOW Units'!$B189,[1]!Rates[Pay Item],0),
MATCH(TEXT(#REF!,"0"),[1]!Rates[[#Headers],[Column1]:[Column71]],0)),0)</f>
        <v>0</v>
      </c>
      <c r="G189" s="69">
        <f t="shared" si="12"/>
        <v>0</v>
      </c>
      <c r="H189" s="6">
        <f t="shared" si="13"/>
        <v>0</v>
      </c>
      <c r="I189" s="80"/>
      <c r="J189" s="80"/>
      <c r="K189" s="80"/>
      <c r="L189" s="80"/>
      <c r="M189" s="80"/>
      <c r="N189" s="80"/>
      <c r="O189" s="80"/>
      <c r="P189" s="80"/>
      <c r="Q189" s="80"/>
      <c r="R189" s="80"/>
      <c r="S189" s="54" t="b">
        <f t="shared" si="14"/>
        <v>0</v>
      </c>
      <c r="T189" s="66" t="str">
        <f t="shared" si="11"/>
        <v>9-2.b.</v>
      </c>
      <c r="U189" s="51" t="str">
        <f t="shared" si="11"/>
        <v>Sheet Piling Rental for &gt;  20 feet deep Excavation</v>
      </c>
    </row>
    <row r="190" spans="1:21" s="67" customFormat="1" ht="33" hidden="1" x14ac:dyDescent="0.3">
      <c r="A190" s="62">
        <v>196</v>
      </c>
      <c r="B190" s="36" t="s">
        <v>828</v>
      </c>
      <c r="C190" s="98" t="s">
        <v>600</v>
      </c>
      <c r="D190" s="99"/>
      <c r="E190" s="10" t="s">
        <v>211</v>
      </c>
      <c r="F190" s="68">
        <f>IFERROR(INDEX([1]!Rates[[Column1]:[Column71]],
MATCH('[1]SOW Units'!$B190,[1]!Rates[Pay Item],0),
MATCH(TEXT(#REF!,"0"),[1]!Rates[[#Headers],[Column1]:[Column71]],0)),0)</f>
        <v>0</v>
      </c>
      <c r="G190" s="69">
        <f t="shared" si="12"/>
        <v>0</v>
      </c>
      <c r="H190" s="6">
        <f t="shared" si="13"/>
        <v>0</v>
      </c>
      <c r="I190" s="80"/>
      <c r="J190" s="80"/>
      <c r="K190" s="80"/>
      <c r="L190" s="80"/>
      <c r="M190" s="80"/>
      <c r="N190" s="80"/>
      <c r="O190" s="80"/>
      <c r="P190" s="80"/>
      <c r="Q190" s="80"/>
      <c r="R190" s="80"/>
      <c r="S190" s="54" t="b">
        <f t="shared" si="14"/>
        <v>0</v>
      </c>
      <c r="T190" s="66" t="str">
        <f t="shared" si="11"/>
        <v>9-2.c.</v>
      </c>
      <c r="U190" s="51" t="str">
        <f t="shared" si="11"/>
        <v>Sheet Piling Rental for &gt;  20 feet deep Excavation</v>
      </c>
    </row>
    <row r="191" spans="1:21" s="67" customFormat="1" ht="33" hidden="1" x14ac:dyDescent="0.3">
      <c r="A191" s="62">
        <v>197</v>
      </c>
      <c r="B191" s="36" t="s">
        <v>829</v>
      </c>
      <c r="C191" s="98" t="s">
        <v>600</v>
      </c>
      <c r="D191" s="99"/>
      <c r="E191" s="10" t="s">
        <v>213</v>
      </c>
      <c r="F191" s="68">
        <f>IFERROR(INDEX([1]!Rates[[Column1]:[Column71]],
MATCH('[1]SOW Units'!$B191,[1]!Rates[Pay Item],0),
MATCH(TEXT(#REF!,"0"),[1]!Rates[[#Headers],[Column1]:[Column71]],0)),0)</f>
        <v>0</v>
      </c>
      <c r="G191" s="69">
        <f t="shared" si="12"/>
        <v>0</v>
      </c>
      <c r="H191" s="6">
        <f t="shared" si="13"/>
        <v>0</v>
      </c>
      <c r="I191" s="80"/>
      <c r="J191" s="80"/>
      <c r="K191" s="80"/>
      <c r="L191" s="80"/>
      <c r="M191" s="80"/>
      <c r="N191" s="80"/>
      <c r="O191" s="80"/>
      <c r="P191" s="80"/>
      <c r="Q191" s="80"/>
      <c r="R191" s="80"/>
      <c r="S191" s="54" t="b">
        <f t="shared" si="14"/>
        <v>0</v>
      </c>
      <c r="T191" s="66" t="str">
        <f t="shared" si="11"/>
        <v>9-2.d.</v>
      </c>
      <c r="U191" s="51" t="str">
        <f t="shared" si="11"/>
        <v>Sheet Piling Rental for &gt;  20 feet deep Excavation</v>
      </c>
    </row>
    <row r="192" spans="1:21" s="67" customFormat="1" hidden="1" x14ac:dyDescent="0.3">
      <c r="A192" s="62">
        <v>198</v>
      </c>
      <c r="B192" s="36" t="s">
        <v>136</v>
      </c>
      <c r="C192" s="98" t="s">
        <v>215</v>
      </c>
      <c r="D192" s="99"/>
      <c r="E192" s="10" t="s">
        <v>216</v>
      </c>
      <c r="F192" s="68">
        <f>IFERROR(INDEX([1]!Rates[[Column1]:[Column71]],
MATCH('[1]SOW Units'!$B192,[1]!Rates[Pay Item],0),
MATCH(TEXT(#REF!,"0"),[1]!Rates[[#Headers],[Column1]:[Column71]],0)),0)</f>
        <v>0</v>
      </c>
      <c r="G192" s="69">
        <f t="shared" si="12"/>
        <v>0</v>
      </c>
      <c r="H192" s="6">
        <f t="shared" si="13"/>
        <v>0</v>
      </c>
      <c r="I192" s="80"/>
      <c r="J192" s="80"/>
      <c r="K192" s="80"/>
      <c r="L192" s="80"/>
      <c r="M192" s="80"/>
      <c r="N192" s="80"/>
      <c r="O192" s="80"/>
      <c r="P192" s="80"/>
      <c r="Q192" s="80"/>
      <c r="R192" s="80"/>
      <c r="S192" s="54" t="b">
        <f t="shared" si="14"/>
        <v>0</v>
      </c>
      <c r="T192" s="66" t="str">
        <f t="shared" si="11"/>
        <v>9-3.</v>
      </c>
      <c r="U192" s="51" t="str">
        <f t="shared" si="11"/>
        <v xml:space="preserve">Conventional Soil Excavation and Loading ≤ 300 cubic yards </v>
      </c>
    </row>
    <row r="193" spans="1:21" s="67" customFormat="1" hidden="1" x14ac:dyDescent="0.3">
      <c r="A193" s="62">
        <v>199</v>
      </c>
      <c r="B193" s="36" t="s">
        <v>138</v>
      </c>
      <c r="C193" s="98" t="s">
        <v>217</v>
      </c>
      <c r="D193" s="99"/>
      <c r="E193" s="10" t="s">
        <v>216</v>
      </c>
      <c r="F193" s="68">
        <f>IFERROR(INDEX([1]!Rates[[Column1]:[Column71]],
MATCH('[1]SOW Units'!$B193,[1]!Rates[Pay Item],0),
MATCH(TEXT(#REF!,"0"),[1]!Rates[[#Headers],[Column1]:[Column71]],0)),0)</f>
        <v>0</v>
      </c>
      <c r="G193" s="69">
        <f t="shared" si="12"/>
        <v>0</v>
      </c>
      <c r="H193" s="6">
        <f t="shared" si="13"/>
        <v>0</v>
      </c>
      <c r="I193" s="80"/>
      <c r="J193" s="80"/>
      <c r="K193" s="80"/>
      <c r="L193" s="80"/>
      <c r="M193" s="80"/>
      <c r="N193" s="80"/>
      <c r="O193" s="80"/>
      <c r="P193" s="80"/>
      <c r="Q193" s="80"/>
      <c r="R193" s="80"/>
      <c r="S193" s="54" t="b">
        <f t="shared" si="14"/>
        <v>0</v>
      </c>
      <c r="T193" s="66" t="str">
        <f t="shared" si="11"/>
        <v>9-4.</v>
      </c>
      <c r="U193" s="51" t="str">
        <f t="shared" si="11"/>
        <v>Conventional Soil Excavation and Loading &gt; 300 cubic yards</v>
      </c>
    </row>
    <row r="194" spans="1:21" s="67" customFormat="1" hidden="1" x14ac:dyDescent="0.3">
      <c r="A194" s="62">
        <v>200</v>
      </c>
      <c r="B194" s="36" t="s">
        <v>140</v>
      </c>
      <c r="C194" s="98" t="s">
        <v>218</v>
      </c>
      <c r="D194" s="99"/>
      <c r="E194" s="10" t="s">
        <v>216</v>
      </c>
      <c r="F194" s="68">
        <f>IFERROR(INDEX([1]!Rates[[Column1]:[Column71]],
MATCH('[1]SOW Units'!$B194,[1]!Rates[Pay Item],0),
MATCH(TEXT(#REF!,"0"),[1]!Rates[[#Headers],[Column1]:[Column71]],0)),0)</f>
        <v>0</v>
      </c>
      <c r="G194" s="69">
        <f t="shared" si="12"/>
        <v>0</v>
      </c>
      <c r="H194" s="6">
        <f t="shared" si="13"/>
        <v>0</v>
      </c>
      <c r="I194" s="80"/>
      <c r="J194" s="80"/>
      <c r="K194" s="80"/>
      <c r="L194" s="80"/>
      <c r="M194" s="80"/>
      <c r="N194" s="80"/>
      <c r="O194" s="80"/>
      <c r="P194" s="80"/>
      <c r="Q194" s="80"/>
      <c r="R194" s="80"/>
      <c r="S194" s="54" t="b">
        <f t="shared" si="14"/>
        <v>0</v>
      </c>
      <c r="T194" s="66" t="str">
        <f t="shared" si="11"/>
        <v>9-5.</v>
      </c>
      <c r="U194" s="51" t="str">
        <f t="shared" si="11"/>
        <v>LDA Excavation and Loading Without Casing ≤ 300 cubic yards</v>
      </c>
    </row>
    <row r="195" spans="1:21" s="67" customFormat="1" hidden="1" x14ac:dyDescent="0.3">
      <c r="A195" s="62">
        <v>201</v>
      </c>
      <c r="B195" s="36" t="s">
        <v>142</v>
      </c>
      <c r="C195" s="98" t="s">
        <v>219</v>
      </c>
      <c r="D195" s="99"/>
      <c r="E195" s="10" t="s">
        <v>216</v>
      </c>
      <c r="F195" s="68">
        <f>IFERROR(INDEX([1]!Rates[[Column1]:[Column71]],
MATCH('[1]SOW Units'!$B195,[1]!Rates[Pay Item],0),
MATCH(TEXT(#REF!,"0"),[1]!Rates[[#Headers],[Column1]:[Column71]],0)),0)</f>
        <v>0</v>
      </c>
      <c r="G195" s="69">
        <f t="shared" si="12"/>
        <v>0</v>
      </c>
      <c r="H195" s="6">
        <f t="shared" si="13"/>
        <v>0</v>
      </c>
      <c r="I195" s="80"/>
      <c r="J195" s="80"/>
      <c r="K195" s="80"/>
      <c r="L195" s="80"/>
      <c r="M195" s="80"/>
      <c r="N195" s="80"/>
      <c r="O195" s="80"/>
      <c r="P195" s="80"/>
      <c r="Q195" s="80"/>
      <c r="R195" s="80"/>
      <c r="S195" s="54" t="b">
        <f t="shared" si="14"/>
        <v>0</v>
      </c>
      <c r="T195" s="66" t="str">
        <f t="shared" si="11"/>
        <v>9-6.</v>
      </c>
      <c r="U195" s="51" t="str">
        <f t="shared" si="11"/>
        <v>LDA Excavation and Loading Without Casing &gt; 300 cubic yards</v>
      </c>
    </row>
    <row r="196" spans="1:21" s="67" customFormat="1" hidden="1" x14ac:dyDescent="0.3">
      <c r="A196" s="62">
        <v>202</v>
      </c>
      <c r="B196" s="36" t="s">
        <v>830</v>
      </c>
      <c r="C196" s="98" t="s">
        <v>220</v>
      </c>
      <c r="D196" s="99"/>
      <c r="E196" s="10" t="s">
        <v>216</v>
      </c>
      <c r="F196" s="68">
        <f>IFERROR(INDEX([1]!Rates[[Column1]:[Column71]],
MATCH('[1]SOW Units'!$B196,[1]!Rates[Pay Item],0),
MATCH(TEXT(#REF!,"0"),[1]!Rates[[#Headers],[Column1]:[Column71]],0)),0)</f>
        <v>0</v>
      </c>
      <c r="G196" s="69">
        <f t="shared" si="12"/>
        <v>0</v>
      </c>
      <c r="H196" s="6">
        <f t="shared" si="13"/>
        <v>0</v>
      </c>
      <c r="I196" s="80"/>
      <c r="J196" s="80"/>
      <c r="K196" s="80"/>
      <c r="L196" s="80"/>
      <c r="M196" s="80"/>
      <c r="N196" s="80"/>
      <c r="O196" s="80"/>
      <c r="P196" s="80"/>
      <c r="Q196" s="80"/>
      <c r="R196" s="80"/>
      <c r="S196" s="54" t="b">
        <f t="shared" si="14"/>
        <v>0</v>
      </c>
      <c r="T196" s="66" t="str">
        <f t="shared" si="11"/>
        <v>9-7.a</v>
      </c>
      <c r="U196" s="51" t="str">
        <f t="shared" si="11"/>
        <v>LDA Excavation and Loading With Surface Casing ≤ 300 cubic yards</v>
      </c>
    </row>
    <row r="197" spans="1:21" s="67" customFormat="1" hidden="1" x14ac:dyDescent="0.3">
      <c r="A197" s="62">
        <v>203</v>
      </c>
      <c r="B197" s="36" t="s">
        <v>831</v>
      </c>
      <c r="C197" s="98" t="s">
        <v>832</v>
      </c>
      <c r="D197" s="99"/>
      <c r="E197" s="10" t="s">
        <v>216</v>
      </c>
      <c r="F197" s="68">
        <f>IFERROR(INDEX([1]!Rates[[Column1]:[Column71]],
MATCH('[1]SOW Units'!$B197,[1]!Rates[Pay Item],0),
MATCH(TEXT(#REF!,"0"),[1]!Rates[[#Headers],[Column1]:[Column71]],0)),0)</f>
        <v>0</v>
      </c>
      <c r="G197" s="69">
        <f t="shared" si="12"/>
        <v>0</v>
      </c>
      <c r="H197" s="6">
        <f t="shared" si="13"/>
        <v>0</v>
      </c>
      <c r="I197" s="80"/>
      <c r="J197" s="80"/>
      <c r="K197" s="80"/>
      <c r="L197" s="80"/>
      <c r="M197" s="80"/>
      <c r="N197" s="80"/>
      <c r="O197" s="80"/>
      <c r="P197" s="80"/>
      <c r="Q197" s="80"/>
      <c r="R197" s="80"/>
      <c r="S197" s="54" t="b">
        <f t="shared" si="14"/>
        <v>0</v>
      </c>
      <c r="T197" s="66" t="str">
        <f t="shared" si="11"/>
        <v>9-7.b.</v>
      </c>
      <c r="U197" s="51" t="str">
        <f t="shared" si="11"/>
        <v>LDA Excavation and Loading With Driven Casing ≤ 300 cubic yards</v>
      </c>
    </row>
    <row r="198" spans="1:21" s="67" customFormat="1" hidden="1" x14ac:dyDescent="0.3">
      <c r="A198" s="62">
        <v>204</v>
      </c>
      <c r="B198" s="36" t="s">
        <v>588</v>
      </c>
      <c r="C198" s="98" t="s">
        <v>221</v>
      </c>
      <c r="D198" s="99"/>
      <c r="E198" s="10" t="s">
        <v>216</v>
      </c>
      <c r="F198" s="68">
        <f>IFERROR(INDEX([1]!Rates[[Column1]:[Column71]],
MATCH('[1]SOW Units'!$B198,[1]!Rates[Pay Item],0),
MATCH(TEXT(#REF!,"0"),[1]!Rates[[#Headers],[Column1]:[Column71]],0)),0)</f>
        <v>0</v>
      </c>
      <c r="G198" s="69">
        <f t="shared" si="12"/>
        <v>0</v>
      </c>
      <c r="H198" s="6">
        <f t="shared" si="13"/>
        <v>0</v>
      </c>
      <c r="I198" s="80"/>
      <c r="J198" s="80"/>
      <c r="K198" s="80"/>
      <c r="L198" s="80"/>
      <c r="M198" s="80"/>
      <c r="N198" s="80"/>
      <c r="O198" s="80"/>
      <c r="P198" s="80"/>
      <c r="Q198" s="80"/>
      <c r="R198" s="80"/>
      <c r="S198" s="54" t="b">
        <f t="shared" si="14"/>
        <v>0</v>
      </c>
      <c r="T198" s="66" t="str">
        <f t="shared" si="11"/>
        <v>9-8.a.</v>
      </c>
      <c r="U198" s="51" t="str">
        <f t="shared" si="11"/>
        <v>LDA Excavation and Loading With Surface Casing &gt; 300 cubic yards</v>
      </c>
    </row>
    <row r="199" spans="1:21" s="67" customFormat="1" hidden="1" x14ac:dyDescent="0.3">
      <c r="A199" s="62">
        <v>205</v>
      </c>
      <c r="B199" s="36" t="s">
        <v>833</v>
      </c>
      <c r="C199" s="98" t="s">
        <v>222</v>
      </c>
      <c r="D199" s="99"/>
      <c r="E199" s="10" t="s">
        <v>216</v>
      </c>
      <c r="F199" s="68">
        <f>IFERROR(INDEX([1]!Rates[[Column1]:[Column71]],
MATCH('[1]SOW Units'!$B199,[1]!Rates[Pay Item],0),
MATCH(TEXT(#REF!,"0"),[1]!Rates[[#Headers],[Column1]:[Column71]],0)),0)</f>
        <v>0</v>
      </c>
      <c r="G199" s="69">
        <f t="shared" si="12"/>
        <v>0</v>
      </c>
      <c r="H199" s="6">
        <f t="shared" si="13"/>
        <v>0</v>
      </c>
      <c r="I199" s="80"/>
      <c r="J199" s="80"/>
      <c r="K199" s="80"/>
      <c r="L199" s="80"/>
      <c r="M199" s="80"/>
      <c r="N199" s="80"/>
      <c r="O199" s="80"/>
      <c r="P199" s="80"/>
      <c r="Q199" s="80"/>
      <c r="R199" s="80"/>
      <c r="S199" s="54" t="b">
        <f t="shared" si="14"/>
        <v>0</v>
      </c>
      <c r="T199" s="66" t="str">
        <f t="shared" si="11"/>
        <v>9-8.b.</v>
      </c>
      <c r="U199" s="51" t="str">
        <f t="shared" si="11"/>
        <v>LDA Excavation and Loading With Driven Casing &gt; 300 cubic yards</v>
      </c>
    </row>
    <row r="200" spans="1:21" s="67" customFormat="1" hidden="1" x14ac:dyDescent="0.3">
      <c r="A200" s="62">
        <v>206</v>
      </c>
      <c r="B200" s="36" t="s">
        <v>146</v>
      </c>
      <c r="C200" s="98" t="s">
        <v>223</v>
      </c>
      <c r="D200" s="99"/>
      <c r="E200" s="10" t="s">
        <v>216</v>
      </c>
      <c r="F200" s="68">
        <f>IFERROR(INDEX([1]!Rates[[Column1]:[Column71]],
MATCH('[1]SOW Units'!$B200,[1]!Rates[Pay Item],0),
MATCH(TEXT(#REF!,"0"),[1]!Rates[[#Headers],[Column1]:[Column71]],0)),0)</f>
        <v>0</v>
      </c>
      <c r="G200" s="69">
        <f t="shared" si="12"/>
        <v>0</v>
      </c>
      <c r="H200" s="6">
        <f t="shared" si="13"/>
        <v>0</v>
      </c>
      <c r="I200" s="80"/>
      <c r="J200" s="80"/>
      <c r="K200" s="80"/>
      <c r="L200" s="80"/>
      <c r="M200" s="80"/>
      <c r="N200" s="80"/>
      <c r="O200" s="80"/>
      <c r="P200" s="80"/>
      <c r="Q200" s="80"/>
      <c r="R200" s="80"/>
      <c r="S200" s="54" t="b">
        <f t="shared" si="14"/>
        <v>0</v>
      </c>
      <c r="T200" s="66" t="str">
        <f t="shared" si="11"/>
        <v>9-9.</v>
      </c>
      <c r="U200" s="51" t="str">
        <f t="shared" si="11"/>
        <v>Flowable Fill Concrete and Installation</v>
      </c>
    </row>
    <row r="201" spans="1:21" s="67" customFormat="1" hidden="1" x14ac:dyDescent="0.3">
      <c r="A201" s="62">
        <v>207</v>
      </c>
      <c r="B201" s="36" t="s">
        <v>148</v>
      </c>
      <c r="C201" s="98" t="s">
        <v>224</v>
      </c>
      <c r="D201" s="99"/>
      <c r="E201" s="10" t="s">
        <v>216</v>
      </c>
      <c r="F201" s="68">
        <f>IFERROR(INDEX([1]!Rates[[Column1]:[Column71]],
MATCH('[1]SOW Units'!$B201,[1]!Rates[Pay Item],0),
MATCH(TEXT(#REF!,"0"),[1]!Rates[[#Headers],[Column1]:[Column71]],0)),0)</f>
        <v>0</v>
      </c>
      <c r="G201" s="69">
        <f t="shared" si="12"/>
        <v>0</v>
      </c>
      <c r="H201" s="6">
        <f t="shared" si="13"/>
        <v>0</v>
      </c>
      <c r="I201" s="80"/>
      <c r="J201" s="80"/>
      <c r="K201" s="80"/>
      <c r="L201" s="80"/>
      <c r="M201" s="80"/>
      <c r="N201" s="80"/>
      <c r="O201" s="80"/>
      <c r="P201" s="80"/>
      <c r="Q201" s="80"/>
      <c r="R201" s="80"/>
      <c r="S201" s="54" t="b">
        <f t="shared" ref="S201:S264" si="15">IF(H201&gt;0,TRUE,FALSE)</f>
        <v>0</v>
      </c>
      <c r="T201" s="66" t="str">
        <f t="shared" si="11"/>
        <v>9-10.</v>
      </c>
      <c r="U201" s="51" t="str">
        <f t="shared" si="11"/>
        <v>Clean Backfill Material, Compaction and Testing (includes transport) ≤ 300 cubic yards</v>
      </c>
    </row>
    <row r="202" spans="1:21" s="67" customFormat="1" hidden="1" x14ac:dyDescent="0.3">
      <c r="A202" s="62">
        <v>208</v>
      </c>
      <c r="B202" s="36" t="s">
        <v>149</v>
      </c>
      <c r="C202" s="98" t="s">
        <v>225</v>
      </c>
      <c r="D202" s="99"/>
      <c r="E202" s="10" t="s">
        <v>216</v>
      </c>
      <c r="F202" s="68">
        <f>IFERROR(INDEX([1]!Rates[[Column1]:[Column71]],
MATCH('[1]SOW Units'!$B202,[1]!Rates[Pay Item],0),
MATCH(TEXT(#REF!,"0"),[1]!Rates[[#Headers],[Column1]:[Column71]],0)),0)</f>
        <v>0</v>
      </c>
      <c r="G202" s="69">
        <f t="shared" si="12"/>
        <v>0</v>
      </c>
      <c r="H202" s="6">
        <f t="shared" si="13"/>
        <v>0</v>
      </c>
      <c r="I202" s="80"/>
      <c r="J202" s="80"/>
      <c r="K202" s="80"/>
      <c r="L202" s="80"/>
      <c r="M202" s="80"/>
      <c r="N202" s="80"/>
      <c r="O202" s="80"/>
      <c r="P202" s="80"/>
      <c r="Q202" s="80"/>
      <c r="R202" s="80"/>
      <c r="S202" s="54" t="b">
        <f t="shared" si="15"/>
        <v>0</v>
      </c>
      <c r="T202" s="66" t="str">
        <f t="shared" si="11"/>
        <v>9-11.</v>
      </c>
      <c r="U202" s="51" t="str">
        <f t="shared" si="11"/>
        <v>Clean Backfill Material, Compaction and Testing (includes transport) &gt; 300 cubic yards</v>
      </c>
    </row>
    <row r="203" spans="1:21" s="67" customFormat="1" hidden="1" x14ac:dyDescent="0.3">
      <c r="A203" s="62">
        <v>210</v>
      </c>
      <c r="B203" s="36" t="s">
        <v>834</v>
      </c>
      <c r="C203" s="98" t="s">
        <v>601</v>
      </c>
      <c r="D203" s="99"/>
      <c r="E203" s="10" t="s">
        <v>216</v>
      </c>
      <c r="F203" s="68">
        <f>IFERROR(INDEX([1]!Rates[[Column1]:[Column71]],
MATCH('[1]SOW Units'!$B203,[1]!Rates[Pay Item],0),
MATCH(TEXT(#REF!,"0"),[1]!Rates[[#Headers],[Column1]:[Column71]],0)),0)</f>
        <v>0</v>
      </c>
      <c r="G203" s="69">
        <f t="shared" si="12"/>
        <v>0</v>
      </c>
      <c r="H203" s="6">
        <f t="shared" si="13"/>
        <v>0</v>
      </c>
      <c r="I203" s="80"/>
      <c r="J203" s="80"/>
      <c r="K203" s="80"/>
      <c r="L203" s="80"/>
      <c r="M203" s="80"/>
      <c r="N203" s="80"/>
      <c r="O203" s="80"/>
      <c r="P203" s="80"/>
      <c r="Q203" s="80"/>
      <c r="R203" s="80"/>
      <c r="S203" s="54" t="b">
        <f t="shared" si="15"/>
        <v>0</v>
      </c>
      <c r="T203" s="66" t="str">
        <f t="shared" si="11"/>
        <v>9-12.a.</v>
      </c>
      <c r="U203" s="51" t="str">
        <f t="shared" si="11"/>
        <v>Clean Overburden Used As Backfill, Compaction and Testing ≤ 300 cubic yards</v>
      </c>
    </row>
    <row r="204" spans="1:21" s="67" customFormat="1" hidden="1" x14ac:dyDescent="0.3">
      <c r="A204" s="62">
        <v>211</v>
      </c>
      <c r="B204" s="36" t="s">
        <v>835</v>
      </c>
      <c r="C204" s="98" t="s">
        <v>602</v>
      </c>
      <c r="D204" s="99"/>
      <c r="E204" s="10" t="s">
        <v>216</v>
      </c>
      <c r="F204" s="68">
        <f>IFERROR(INDEX([1]!Rates[[Column1]:[Column71]],
MATCH('[1]SOW Units'!$B204,[1]!Rates[Pay Item],0),
MATCH(TEXT(#REF!,"0"),[1]!Rates[[#Headers],[Column1]:[Column71]],0)),0)</f>
        <v>0</v>
      </c>
      <c r="G204" s="69">
        <f t="shared" si="12"/>
        <v>0</v>
      </c>
      <c r="H204" s="6">
        <f t="shared" si="13"/>
        <v>0</v>
      </c>
      <c r="I204" s="80"/>
      <c r="J204" s="80"/>
      <c r="K204" s="80"/>
      <c r="L204" s="80"/>
      <c r="M204" s="80"/>
      <c r="N204" s="80"/>
      <c r="O204" s="80"/>
      <c r="P204" s="80"/>
      <c r="Q204" s="80"/>
      <c r="R204" s="80"/>
      <c r="S204" s="54" t="b">
        <f t="shared" si="15"/>
        <v>0</v>
      </c>
      <c r="T204" s="66" t="str">
        <f t="shared" si="11"/>
        <v>9-12.b.</v>
      </c>
      <c r="U204" s="51" t="str">
        <f t="shared" si="11"/>
        <v>Clean Overburden Used As Backfill, Compaction and Testing &gt; 300 cubic yards</v>
      </c>
    </row>
    <row r="205" spans="1:21" s="67" customFormat="1" hidden="1" x14ac:dyDescent="0.3">
      <c r="A205" s="62">
        <v>212</v>
      </c>
      <c r="B205" s="36" t="s">
        <v>152</v>
      </c>
      <c r="C205" s="98" t="s">
        <v>226</v>
      </c>
      <c r="D205" s="99"/>
      <c r="E205" s="10" t="s">
        <v>227</v>
      </c>
      <c r="F205" s="68">
        <f>IFERROR(INDEX([1]!Rates[[Column1]:[Column71]],
MATCH('[1]SOW Units'!$B205,[1]!Rates[Pay Item],0),
MATCH(TEXT(#REF!,"0"),[1]!Rates[[#Headers],[Column1]:[Column71]],0)),0)</f>
        <v>0</v>
      </c>
      <c r="G205" s="69">
        <f t="shared" si="12"/>
        <v>0</v>
      </c>
      <c r="H205" s="6">
        <f t="shared" si="13"/>
        <v>0</v>
      </c>
      <c r="I205" s="80"/>
      <c r="J205" s="80"/>
      <c r="K205" s="80"/>
      <c r="L205" s="80"/>
      <c r="M205" s="80"/>
      <c r="N205" s="80"/>
      <c r="O205" s="80"/>
      <c r="P205" s="80"/>
      <c r="Q205" s="80"/>
      <c r="R205" s="80"/>
      <c r="S205" s="54" t="b">
        <f t="shared" si="15"/>
        <v>0</v>
      </c>
      <c r="T205" s="66" t="str">
        <f t="shared" si="11"/>
        <v>9-13.</v>
      </c>
      <c r="U205" s="51" t="str">
        <f t="shared" si="11"/>
        <v>Pea Gravel</v>
      </c>
    </row>
    <row r="206" spans="1:21" s="67" customFormat="1" hidden="1" x14ac:dyDescent="0.3">
      <c r="A206" s="62">
        <v>213</v>
      </c>
      <c r="B206" s="36" t="s">
        <v>154</v>
      </c>
      <c r="C206" s="98" t="s">
        <v>228</v>
      </c>
      <c r="D206" s="99"/>
      <c r="E206" s="10" t="s">
        <v>227</v>
      </c>
      <c r="F206" s="68">
        <f>IFERROR(INDEX([1]!Rates[[Column1]:[Column71]],
MATCH('[1]SOW Units'!$B206,[1]!Rates[Pay Item],0),
MATCH(TEXT(#REF!,"0"),[1]!Rates[[#Headers],[Column1]:[Column71]],0)),0)</f>
        <v>0</v>
      </c>
      <c r="G206" s="69">
        <f t="shared" si="12"/>
        <v>0</v>
      </c>
      <c r="H206" s="6">
        <f t="shared" si="13"/>
        <v>0</v>
      </c>
      <c r="I206" s="80"/>
      <c r="J206" s="80"/>
      <c r="K206" s="80"/>
      <c r="L206" s="80"/>
      <c r="M206" s="80"/>
      <c r="N206" s="80"/>
      <c r="O206" s="80"/>
      <c r="P206" s="80"/>
      <c r="Q206" s="80"/>
      <c r="R206" s="80"/>
      <c r="S206" s="54" t="b">
        <f t="shared" si="15"/>
        <v>0</v>
      </c>
      <c r="T206" s="66" t="str">
        <f t="shared" si="11"/>
        <v>9-14.</v>
      </c>
      <c r="U206" s="51" t="str">
        <f t="shared" si="11"/>
        <v>#57 Stone</v>
      </c>
    </row>
    <row r="207" spans="1:21" s="67" customFormat="1" hidden="1" x14ac:dyDescent="0.3">
      <c r="A207" s="62">
        <v>215</v>
      </c>
      <c r="B207" s="36" t="s">
        <v>156</v>
      </c>
      <c r="C207" s="98" t="s">
        <v>229</v>
      </c>
      <c r="D207" s="99"/>
      <c r="E207" s="10" t="s">
        <v>28</v>
      </c>
      <c r="F207" s="68">
        <f>IFERROR(INDEX([1]!Rates[[Column1]:[Column71]],
MATCH('[1]SOW Units'!$B207,[1]!Rates[Pay Item],0),
MATCH(TEXT(#REF!,"0"),[1]!Rates[[#Headers],[Column1]:[Column71]],0)),0)</f>
        <v>0</v>
      </c>
      <c r="G207" s="69">
        <f t="shared" si="12"/>
        <v>0</v>
      </c>
      <c r="H207" s="6">
        <f t="shared" si="13"/>
        <v>0</v>
      </c>
      <c r="I207" s="80"/>
      <c r="J207" s="80"/>
      <c r="K207" s="80"/>
      <c r="L207" s="80"/>
      <c r="M207" s="80"/>
      <c r="N207" s="80"/>
      <c r="O207" s="80"/>
      <c r="P207" s="80"/>
      <c r="Q207" s="80"/>
      <c r="R207" s="80"/>
      <c r="S207" s="54" t="b">
        <f t="shared" si="15"/>
        <v>0</v>
      </c>
      <c r="T207" s="66" t="str">
        <f t="shared" ref="T207:U222" si="16">B207</f>
        <v>9-15.</v>
      </c>
      <c r="U207" s="51" t="str">
        <f t="shared" si="16"/>
        <v>Dewatering System, up to 12 well points (includes installation)</v>
      </c>
    </row>
    <row r="208" spans="1:21" s="67" customFormat="1" hidden="1" x14ac:dyDescent="0.3">
      <c r="A208" s="62">
        <v>216</v>
      </c>
      <c r="B208" s="36" t="s">
        <v>158</v>
      </c>
      <c r="C208" s="98" t="s">
        <v>230</v>
      </c>
      <c r="D208" s="99"/>
      <c r="E208" s="10" t="s">
        <v>28</v>
      </c>
      <c r="F208" s="68">
        <f>IFERROR(INDEX([1]!Rates[[Column1]:[Column71]],
MATCH('[1]SOW Units'!$B208,[1]!Rates[Pay Item],0),
MATCH(TEXT(#REF!,"0"),[1]!Rates[[#Headers],[Column1]:[Column71]],0)),0)</f>
        <v>0</v>
      </c>
      <c r="G208" s="69">
        <f t="shared" si="12"/>
        <v>0</v>
      </c>
      <c r="H208" s="6">
        <f t="shared" si="13"/>
        <v>0</v>
      </c>
      <c r="I208" s="80"/>
      <c r="J208" s="80"/>
      <c r="K208" s="80"/>
      <c r="L208" s="80"/>
      <c r="M208" s="80"/>
      <c r="N208" s="80"/>
      <c r="O208" s="80"/>
      <c r="P208" s="80"/>
      <c r="Q208" s="80"/>
      <c r="R208" s="80"/>
      <c r="S208" s="54" t="b">
        <f t="shared" si="15"/>
        <v>0</v>
      </c>
      <c r="T208" s="66" t="str">
        <f t="shared" si="16"/>
        <v>9-16.</v>
      </c>
      <c r="U208" s="51" t="str">
        <f t="shared" si="16"/>
        <v>Additional Dewatering System Well Points (2) (includes installation)</v>
      </c>
    </row>
    <row r="209" spans="1:21" s="67" customFormat="1" hidden="1" x14ac:dyDescent="0.3">
      <c r="A209" s="62">
        <v>217</v>
      </c>
      <c r="B209" s="36" t="s">
        <v>159</v>
      </c>
      <c r="C209" s="98" t="s">
        <v>229</v>
      </c>
      <c r="D209" s="99"/>
      <c r="E209" s="10" t="s">
        <v>231</v>
      </c>
      <c r="F209" s="68">
        <f>IFERROR(INDEX([1]!Rates[[Column1]:[Column71]],
MATCH('[1]SOW Units'!$B209,[1]!Rates[Pay Item],0),
MATCH(TEXT(#REF!,"0"),[1]!Rates[[#Headers],[Column1]:[Column71]],0)),0)</f>
        <v>0</v>
      </c>
      <c r="G209" s="69">
        <f t="shared" si="12"/>
        <v>0</v>
      </c>
      <c r="H209" s="6">
        <f t="shared" si="13"/>
        <v>0</v>
      </c>
      <c r="I209" s="80"/>
      <c r="J209" s="80"/>
      <c r="K209" s="80"/>
      <c r="L209" s="80"/>
      <c r="M209" s="80"/>
      <c r="N209" s="80"/>
      <c r="O209" s="80"/>
      <c r="P209" s="80"/>
      <c r="Q209" s="80"/>
      <c r="R209" s="80"/>
      <c r="S209" s="54" t="b">
        <f t="shared" si="15"/>
        <v>0</v>
      </c>
      <c r="T209" s="66" t="str">
        <f t="shared" si="16"/>
        <v>9-17.</v>
      </c>
      <c r="U209" s="51" t="str">
        <f t="shared" si="16"/>
        <v>Dewatering System, up to 12 well points (includes installation)</v>
      </c>
    </row>
    <row r="210" spans="1:21" s="67" customFormat="1" hidden="1" x14ac:dyDescent="0.3">
      <c r="A210" s="62">
        <v>218</v>
      </c>
      <c r="B210" s="36" t="s">
        <v>161</v>
      </c>
      <c r="C210" s="98" t="s">
        <v>230</v>
      </c>
      <c r="D210" s="99"/>
      <c r="E210" s="10" t="s">
        <v>231</v>
      </c>
      <c r="F210" s="68">
        <f>IFERROR(INDEX([1]!Rates[[Column1]:[Column71]],
MATCH('[1]SOW Units'!$B210,[1]!Rates[Pay Item],0),
MATCH(TEXT(#REF!,"0"),[1]!Rates[[#Headers],[Column1]:[Column71]],0)),0)</f>
        <v>0</v>
      </c>
      <c r="G210" s="69">
        <f t="shared" si="12"/>
        <v>0</v>
      </c>
      <c r="H210" s="6">
        <f t="shared" si="13"/>
        <v>0</v>
      </c>
      <c r="I210" s="80"/>
      <c r="J210" s="80"/>
      <c r="K210" s="80"/>
      <c r="L210" s="80"/>
      <c r="M210" s="80"/>
      <c r="N210" s="80"/>
      <c r="O210" s="80"/>
      <c r="P210" s="80"/>
      <c r="Q210" s="80"/>
      <c r="R210" s="80"/>
      <c r="S210" s="54" t="b">
        <f t="shared" si="15"/>
        <v>0</v>
      </c>
      <c r="T210" s="66" t="str">
        <f t="shared" si="16"/>
        <v>9-18.</v>
      </c>
      <c r="U210" s="51" t="str">
        <f t="shared" si="16"/>
        <v>Additional Dewatering System Well Points (2) (includes installation)</v>
      </c>
    </row>
    <row r="211" spans="1:21" s="67" customFormat="1" hidden="1" x14ac:dyDescent="0.3">
      <c r="A211" s="62">
        <v>220</v>
      </c>
      <c r="B211" s="36" t="s">
        <v>162</v>
      </c>
      <c r="C211" s="98" t="s">
        <v>229</v>
      </c>
      <c r="D211" s="99"/>
      <c r="E211" s="10" t="s">
        <v>232</v>
      </c>
      <c r="F211" s="68">
        <f>IFERROR(INDEX([1]!Rates[[Column1]:[Column71]],
MATCH('[1]SOW Units'!$B211,[1]!Rates[Pay Item],0),
MATCH(TEXT(#REF!,"0"),[1]!Rates[[#Headers],[Column1]:[Column71]],0)),0)</f>
        <v>0</v>
      </c>
      <c r="G211" s="69">
        <f t="shared" si="12"/>
        <v>0</v>
      </c>
      <c r="H211" s="6">
        <f t="shared" si="13"/>
        <v>0</v>
      </c>
      <c r="I211" s="80"/>
      <c r="J211" s="80"/>
      <c r="K211" s="80"/>
      <c r="L211" s="80"/>
      <c r="M211" s="80"/>
      <c r="N211" s="80"/>
      <c r="O211" s="80"/>
      <c r="P211" s="80"/>
      <c r="Q211" s="80"/>
      <c r="R211" s="80"/>
      <c r="S211" s="54" t="b">
        <f t="shared" si="15"/>
        <v>0</v>
      </c>
      <c r="T211" s="66" t="str">
        <f t="shared" si="16"/>
        <v>9-19.</v>
      </c>
      <c r="U211" s="51" t="str">
        <f t="shared" si="16"/>
        <v>Dewatering System, up to 12 well points (includes installation)</v>
      </c>
    </row>
    <row r="212" spans="1:21" s="67" customFormat="1" hidden="1" x14ac:dyDescent="0.3">
      <c r="A212" s="62">
        <v>221</v>
      </c>
      <c r="B212" s="36" t="s">
        <v>164</v>
      </c>
      <c r="C212" s="98" t="s">
        <v>230</v>
      </c>
      <c r="D212" s="99"/>
      <c r="E212" s="10" t="s">
        <v>232</v>
      </c>
      <c r="F212" s="68">
        <f>IFERROR(INDEX([1]!Rates[[Column1]:[Column71]],
MATCH('[1]SOW Units'!$B212,[1]!Rates[Pay Item],0),
MATCH(TEXT(#REF!,"0"),[1]!Rates[[#Headers],[Column1]:[Column71]],0)),0)</f>
        <v>0</v>
      </c>
      <c r="G212" s="69">
        <f t="shared" si="12"/>
        <v>0</v>
      </c>
      <c r="H212" s="6">
        <f t="shared" si="13"/>
        <v>0</v>
      </c>
      <c r="I212" s="80"/>
      <c r="J212" s="80"/>
      <c r="K212" s="80"/>
      <c r="L212" s="80"/>
      <c r="M212" s="80"/>
      <c r="N212" s="80"/>
      <c r="O212" s="80"/>
      <c r="P212" s="80"/>
      <c r="Q212" s="80"/>
      <c r="R212" s="80"/>
      <c r="S212" s="54" t="b">
        <f t="shared" si="15"/>
        <v>0</v>
      </c>
      <c r="T212" s="66" t="str">
        <f t="shared" si="16"/>
        <v>9-20.</v>
      </c>
      <c r="U212" s="51" t="str">
        <f t="shared" si="16"/>
        <v>Additional Dewatering System Well Points (2) (includes installation)</v>
      </c>
    </row>
    <row r="213" spans="1:21" s="67" customFormat="1" hidden="1" x14ac:dyDescent="0.3">
      <c r="A213" s="62">
        <v>222</v>
      </c>
      <c r="B213" s="75" t="s">
        <v>206</v>
      </c>
      <c r="C213" s="96" t="s">
        <v>234</v>
      </c>
      <c r="D213" s="97"/>
      <c r="E213" s="76"/>
      <c r="F213" s="77"/>
      <c r="G213" s="78"/>
      <c r="H213" s="8"/>
      <c r="I213" s="79"/>
      <c r="J213" s="79"/>
      <c r="K213" s="79"/>
      <c r="L213" s="79"/>
      <c r="M213" s="79"/>
      <c r="N213" s="79"/>
      <c r="O213" s="79"/>
      <c r="P213" s="79"/>
      <c r="Q213" s="79"/>
      <c r="R213" s="79"/>
      <c r="S213" s="54" t="b">
        <f t="shared" si="15"/>
        <v>0</v>
      </c>
      <c r="T213" s="66"/>
      <c r="U213" s="51" t="str">
        <f t="shared" si="16"/>
        <v>PETROLEUM STORAGE TANK REMOVAL AND DISPOSAL</v>
      </c>
    </row>
    <row r="214" spans="1:21" s="67" customFormat="1" hidden="1" x14ac:dyDescent="0.3">
      <c r="A214" s="62">
        <v>223</v>
      </c>
      <c r="B214" s="36" t="s">
        <v>208</v>
      </c>
      <c r="C214" s="98" t="s">
        <v>236</v>
      </c>
      <c r="D214" s="99"/>
      <c r="E214" s="10" t="s">
        <v>237</v>
      </c>
      <c r="F214" s="68">
        <f>IFERROR(INDEX([1]!Rates[[Column1]:[Column71]],
MATCH('[1]SOW Units'!$B214,[1]!Rates[Pay Item],0),
MATCH(TEXT(#REF!,"0"),[1]!Rates[[#Headers],[Column1]:[Column71]],0)),0)</f>
        <v>0</v>
      </c>
      <c r="G214" s="69">
        <f t="shared" ref="G214:G290" si="17">F214</f>
        <v>0</v>
      </c>
      <c r="H214" s="6">
        <f t="shared" ref="H214:H277" si="18">SUM(I214:R214)</f>
        <v>0</v>
      </c>
      <c r="I214" s="80"/>
      <c r="J214" s="80"/>
      <c r="K214" s="80"/>
      <c r="L214" s="80"/>
      <c r="M214" s="80"/>
      <c r="N214" s="80"/>
      <c r="O214" s="80"/>
      <c r="P214" s="80"/>
      <c r="Q214" s="80"/>
      <c r="R214" s="80"/>
      <c r="S214" s="54" t="b">
        <f t="shared" si="15"/>
        <v>0</v>
      </c>
      <c r="T214" s="66" t="str">
        <f t="shared" ref="T214:U287" si="19">B214</f>
        <v>10-1.</v>
      </c>
      <c r="U214" s="51" t="str">
        <f t="shared" si="16"/>
        <v>Remove and Dispose Petroleum Storage Tank - ≤ 1,000 gal. capacity</v>
      </c>
    </row>
    <row r="215" spans="1:21" s="67" customFormat="1" hidden="1" x14ac:dyDescent="0.3">
      <c r="A215" s="62">
        <v>228</v>
      </c>
      <c r="B215" s="36" t="s">
        <v>210</v>
      </c>
      <c r="C215" s="98" t="s">
        <v>239</v>
      </c>
      <c r="D215" s="99"/>
      <c r="E215" s="10" t="s">
        <v>237</v>
      </c>
      <c r="F215" s="68">
        <f>IFERROR(INDEX([1]!Rates[[Column1]:[Column71]],
MATCH('[1]SOW Units'!$B215,[1]!Rates[Pay Item],0),
MATCH(TEXT(#REF!,"0"),[1]!Rates[[#Headers],[Column1]:[Column71]],0)),0)</f>
        <v>0</v>
      </c>
      <c r="G215" s="69">
        <f t="shared" si="17"/>
        <v>0</v>
      </c>
      <c r="H215" s="6">
        <f t="shared" si="18"/>
        <v>0</v>
      </c>
      <c r="I215" s="80"/>
      <c r="J215" s="80"/>
      <c r="K215" s="80"/>
      <c r="L215" s="80"/>
      <c r="M215" s="80"/>
      <c r="N215" s="80"/>
      <c r="O215" s="80"/>
      <c r="P215" s="80"/>
      <c r="Q215" s="80"/>
      <c r="R215" s="80"/>
      <c r="S215" s="54" t="b">
        <f t="shared" si="15"/>
        <v>0</v>
      </c>
      <c r="T215" s="66" t="str">
        <f t="shared" si="19"/>
        <v>10-2.</v>
      </c>
      <c r="U215" s="51" t="str">
        <f t="shared" si="16"/>
        <v>Remove and Dispose Petroleum Storage Tank - &gt; 1,000 to 5,000 gal. capacity</v>
      </c>
    </row>
    <row r="216" spans="1:21" s="67" customFormat="1" hidden="1" x14ac:dyDescent="0.3">
      <c r="A216" s="62">
        <v>229</v>
      </c>
      <c r="B216" s="36" t="s">
        <v>212</v>
      </c>
      <c r="C216" s="98" t="s">
        <v>240</v>
      </c>
      <c r="D216" s="99"/>
      <c r="E216" s="10" t="s">
        <v>237</v>
      </c>
      <c r="F216" s="68">
        <f>IFERROR(INDEX([1]!Rates[[Column1]:[Column71]],
MATCH('[1]SOW Units'!$B216,[1]!Rates[Pay Item],0),
MATCH(TEXT(#REF!,"0"),[1]!Rates[[#Headers],[Column1]:[Column71]],0)),0)</f>
        <v>0</v>
      </c>
      <c r="G216" s="69">
        <f t="shared" si="17"/>
        <v>0</v>
      </c>
      <c r="H216" s="6">
        <f t="shared" si="18"/>
        <v>0</v>
      </c>
      <c r="I216" s="80"/>
      <c r="J216" s="80"/>
      <c r="K216" s="80"/>
      <c r="L216" s="80"/>
      <c r="M216" s="80"/>
      <c r="N216" s="80"/>
      <c r="O216" s="80"/>
      <c r="P216" s="80"/>
      <c r="Q216" s="80"/>
      <c r="R216" s="80"/>
      <c r="S216" s="54" t="b">
        <f t="shared" si="15"/>
        <v>0</v>
      </c>
      <c r="T216" s="66" t="str">
        <f t="shared" si="19"/>
        <v>10-3.</v>
      </c>
      <c r="U216" s="51" t="str">
        <f t="shared" si="16"/>
        <v>Remove and Dispose Petroleum Storage Tank - &gt; 5,000 to 10,000 gal. capacity</v>
      </c>
    </row>
    <row r="217" spans="1:21" s="67" customFormat="1" hidden="1" x14ac:dyDescent="0.3">
      <c r="A217" s="62">
        <v>230</v>
      </c>
      <c r="B217" s="36" t="s">
        <v>214</v>
      </c>
      <c r="C217" s="98" t="s">
        <v>242</v>
      </c>
      <c r="D217" s="99"/>
      <c r="E217" s="10" t="s">
        <v>237</v>
      </c>
      <c r="F217" s="68">
        <f>IFERROR(INDEX([1]!Rates[[Column1]:[Column71]],
MATCH('[1]SOW Units'!$B217,[1]!Rates[Pay Item],0),
MATCH(TEXT(#REF!,"0"),[1]!Rates[[#Headers],[Column1]:[Column71]],0)),0)</f>
        <v>0</v>
      </c>
      <c r="G217" s="69">
        <f t="shared" si="17"/>
        <v>0</v>
      </c>
      <c r="H217" s="6">
        <f t="shared" si="18"/>
        <v>0</v>
      </c>
      <c r="I217" s="80"/>
      <c r="J217" s="80"/>
      <c r="K217" s="80"/>
      <c r="L217" s="80"/>
      <c r="M217" s="80"/>
      <c r="N217" s="80"/>
      <c r="O217" s="80"/>
      <c r="P217" s="80"/>
      <c r="Q217" s="80"/>
      <c r="R217" s="80"/>
      <c r="S217" s="54" t="b">
        <f t="shared" si="15"/>
        <v>0</v>
      </c>
      <c r="T217" s="66" t="str">
        <f t="shared" si="19"/>
        <v>10-4.</v>
      </c>
      <c r="U217" s="51" t="str">
        <f t="shared" si="16"/>
        <v>Remove and Dispose Petroleum Storage Tank - &gt; 10,000 gal. capacity</v>
      </c>
    </row>
    <row r="218" spans="1:21" s="67" customFormat="1" x14ac:dyDescent="0.3">
      <c r="A218" s="62">
        <v>231</v>
      </c>
      <c r="B218" s="75" t="s">
        <v>233</v>
      </c>
      <c r="C218" s="96" t="s">
        <v>244</v>
      </c>
      <c r="D218" s="97"/>
      <c r="E218" s="76"/>
      <c r="F218" s="77"/>
      <c r="G218" s="78"/>
      <c r="H218" s="8"/>
      <c r="I218" s="79"/>
      <c r="J218" s="79"/>
      <c r="K218" s="79"/>
      <c r="L218" s="79"/>
      <c r="M218" s="79"/>
      <c r="N218" s="79"/>
      <c r="O218" s="79"/>
      <c r="P218" s="79"/>
      <c r="Q218" s="79"/>
      <c r="R218" s="79"/>
      <c r="S218" s="54" t="b">
        <f t="shared" si="15"/>
        <v>0</v>
      </c>
      <c r="T218" s="66"/>
      <c r="U218" s="51" t="str">
        <f t="shared" si="16"/>
        <v xml:space="preserve">DEBRIS, WASTE AND PRODUCT REMOVAL AND DISPOSAL </v>
      </c>
    </row>
    <row r="219" spans="1:21" s="67" customFormat="1" hidden="1" x14ac:dyDescent="0.3">
      <c r="A219" s="62">
        <v>232</v>
      </c>
      <c r="B219" s="36" t="s">
        <v>235</v>
      </c>
      <c r="C219" s="98" t="s">
        <v>246</v>
      </c>
      <c r="D219" s="99"/>
      <c r="E219" s="10" t="s">
        <v>247</v>
      </c>
      <c r="F219" s="68">
        <f>IFERROR(INDEX([1]!Rates[[Column1]:[Column71]],
MATCH('[1]SOW Units'!$B219,[1]!Rates[Pay Item],0),
MATCH(TEXT(#REF!,"0"),[1]!Rates[[#Headers],[Column1]:[Column71]],0)),0)</f>
        <v>0</v>
      </c>
      <c r="G219" s="69">
        <f t="shared" si="17"/>
        <v>0</v>
      </c>
      <c r="H219" s="6">
        <f t="shared" si="18"/>
        <v>0</v>
      </c>
      <c r="I219" s="80"/>
      <c r="J219" s="80"/>
      <c r="K219" s="80"/>
      <c r="L219" s="80"/>
      <c r="M219" s="80"/>
      <c r="N219" s="80"/>
      <c r="O219" s="80"/>
      <c r="P219" s="80"/>
      <c r="Q219" s="80"/>
      <c r="R219" s="80"/>
      <c r="S219" s="54" t="b">
        <f t="shared" si="15"/>
        <v>0</v>
      </c>
      <c r="T219" s="66" t="str">
        <f t="shared" si="19"/>
        <v>11-1.</v>
      </c>
      <c r="U219" s="51" t="str">
        <f t="shared" si="16"/>
        <v>Removal and Loading of Asphalt and/or Concrete - up to 4 inch thickness</v>
      </c>
    </row>
    <row r="220" spans="1:21" s="67" customFormat="1" hidden="1" x14ac:dyDescent="0.3">
      <c r="A220" s="62">
        <v>233</v>
      </c>
      <c r="B220" s="36" t="s">
        <v>238</v>
      </c>
      <c r="C220" s="98" t="s">
        <v>249</v>
      </c>
      <c r="D220" s="99"/>
      <c r="E220" s="10" t="s">
        <v>247</v>
      </c>
      <c r="F220" s="68">
        <f>IFERROR(INDEX([1]!Rates[[Column1]:[Column71]],
MATCH('[1]SOW Units'!$B220,[1]!Rates[Pay Item],0),
MATCH(TEXT(#REF!,"0"),[1]!Rates[[#Headers],[Column1]:[Column71]],0)),0)</f>
        <v>0</v>
      </c>
      <c r="G220" s="69">
        <f t="shared" si="17"/>
        <v>0</v>
      </c>
      <c r="H220" s="6">
        <f t="shared" si="18"/>
        <v>0</v>
      </c>
      <c r="I220" s="80"/>
      <c r="J220" s="80"/>
      <c r="K220" s="80"/>
      <c r="L220" s="80"/>
      <c r="M220" s="80"/>
      <c r="N220" s="80"/>
      <c r="O220" s="80"/>
      <c r="P220" s="80"/>
      <c r="Q220" s="80"/>
      <c r="R220" s="80"/>
      <c r="S220" s="54" t="b">
        <f t="shared" si="15"/>
        <v>0</v>
      </c>
      <c r="T220" s="66" t="str">
        <f t="shared" si="19"/>
        <v>11-2.</v>
      </c>
      <c r="U220" s="51" t="str">
        <f t="shared" si="16"/>
        <v xml:space="preserve">Additional Removal/Loading Cost for Concrete - &gt; 4 inch thickness </v>
      </c>
    </row>
    <row r="221" spans="1:21" s="67" customFormat="1" hidden="1" x14ac:dyDescent="0.3">
      <c r="A221" s="62">
        <v>234</v>
      </c>
      <c r="B221" s="36" t="s">
        <v>836</v>
      </c>
      <c r="C221" s="98" t="s">
        <v>251</v>
      </c>
      <c r="D221" s="99"/>
      <c r="E221" s="10" t="s">
        <v>227</v>
      </c>
      <c r="F221" s="68">
        <f>IFERROR(INDEX([1]!Rates[[Column1]:[Column71]],
MATCH('[1]SOW Units'!$B221,[1]!Rates[Pay Item],0),
MATCH(TEXT(#REF!,"0"),[1]!Rates[[#Headers],[Column1]:[Column71]],0)),0)</f>
        <v>0</v>
      </c>
      <c r="G221" s="69">
        <f t="shared" si="17"/>
        <v>0</v>
      </c>
      <c r="H221" s="6">
        <f t="shared" si="18"/>
        <v>0</v>
      </c>
      <c r="I221" s="80"/>
      <c r="J221" s="80"/>
      <c r="K221" s="80"/>
      <c r="L221" s="80"/>
      <c r="M221" s="80"/>
      <c r="N221" s="80"/>
      <c r="O221" s="80"/>
      <c r="P221" s="80"/>
      <c r="Q221" s="80"/>
      <c r="R221" s="80"/>
      <c r="S221" s="54" t="b">
        <f t="shared" si="15"/>
        <v>0</v>
      </c>
      <c r="T221" s="66" t="str">
        <f t="shared" si="19"/>
        <v>11-3.</v>
      </c>
      <c r="U221" s="51" t="str">
        <f t="shared" si="16"/>
        <v xml:space="preserve">Loading, Transport and Disposal/Recycle Clean Overburden </v>
      </c>
    </row>
    <row r="222" spans="1:21" s="67" customFormat="1" hidden="1" x14ac:dyDescent="0.3">
      <c r="A222" s="62">
        <v>235</v>
      </c>
      <c r="B222" s="36" t="s">
        <v>241</v>
      </c>
      <c r="C222" s="98" t="s">
        <v>253</v>
      </c>
      <c r="D222" s="99"/>
      <c r="E222" s="10" t="s">
        <v>227</v>
      </c>
      <c r="F222" s="68">
        <f>IFERROR(INDEX([1]!Rates[[Column1]:[Column71]],
MATCH('[1]SOW Units'!$B222,[1]!Rates[Pay Item],0),
MATCH(TEXT(#REF!,"0"),[1]!Rates[[#Headers],[Column1]:[Column71]],0)),0)</f>
        <v>0</v>
      </c>
      <c r="G222" s="69">
        <f t="shared" si="17"/>
        <v>0</v>
      </c>
      <c r="H222" s="6">
        <f t="shared" si="18"/>
        <v>0</v>
      </c>
      <c r="I222" s="80"/>
      <c r="J222" s="80"/>
      <c r="K222" s="80"/>
      <c r="L222" s="80"/>
      <c r="M222" s="80"/>
      <c r="N222" s="80"/>
      <c r="O222" s="80"/>
      <c r="P222" s="80"/>
      <c r="Q222" s="80"/>
      <c r="R222" s="80"/>
      <c r="S222" s="54" t="b">
        <f t="shared" si="15"/>
        <v>0</v>
      </c>
      <c r="T222" s="66" t="str">
        <f t="shared" si="19"/>
        <v>11-4.</v>
      </c>
      <c r="U222" s="51" t="str">
        <f t="shared" si="16"/>
        <v xml:space="preserve">Transport and Disposal of Clean Concrete </v>
      </c>
    </row>
    <row r="223" spans="1:21" s="67" customFormat="1" hidden="1" x14ac:dyDescent="0.3">
      <c r="A223" s="62">
        <v>236</v>
      </c>
      <c r="B223" s="36" t="s">
        <v>837</v>
      </c>
      <c r="C223" s="98" t="s">
        <v>255</v>
      </c>
      <c r="D223" s="99"/>
      <c r="E223" s="10" t="s">
        <v>227</v>
      </c>
      <c r="F223" s="68">
        <f>IFERROR(INDEX([1]!Rates[[Column1]:[Column71]],
MATCH('[1]SOW Units'!$B223,[1]!Rates[Pay Item],0),
MATCH(TEXT(#REF!,"0"),[1]!Rates[[#Headers],[Column1]:[Column71]],0)),0)</f>
        <v>0</v>
      </c>
      <c r="G223" s="69">
        <f t="shared" si="17"/>
        <v>0</v>
      </c>
      <c r="H223" s="6">
        <f t="shared" si="18"/>
        <v>0</v>
      </c>
      <c r="I223" s="80"/>
      <c r="J223" s="80"/>
      <c r="K223" s="80"/>
      <c r="L223" s="80"/>
      <c r="M223" s="80"/>
      <c r="N223" s="80"/>
      <c r="O223" s="80"/>
      <c r="P223" s="80"/>
      <c r="Q223" s="80"/>
      <c r="R223" s="80"/>
      <c r="S223" s="54" t="b">
        <f t="shared" si="15"/>
        <v>0</v>
      </c>
      <c r="T223" s="66" t="str">
        <f t="shared" si="19"/>
        <v>11-5.</v>
      </c>
      <c r="U223" s="51" t="str">
        <f t="shared" si="19"/>
        <v xml:space="preserve">Transport and Disposal of Mixed Debris  </v>
      </c>
    </row>
    <row r="224" spans="1:21" s="67" customFormat="1" x14ac:dyDescent="0.3">
      <c r="A224" s="62">
        <v>237</v>
      </c>
      <c r="B224" s="36" t="s">
        <v>838</v>
      </c>
      <c r="C224" s="98" t="s">
        <v>257</v>
      </c>
      <c r="D224" s="99"/>
      <c r="E224" s="10" t="s">
        <v>258</v>
      </c>
      <c r="F224" s="68">
        <f>IFERROR(INDEX([1]!Rates[[Column1]:[Column71]],
MATCH('[1]SOW Units'!$B224,[1]!Rates[Pay Item],0),
MATCH(TEXT(#REF!,"0"),[1]!Rates[[#Headers],[Column1]:[Column71]],0)),0)</f>
        <v>0</v>
      </c>
      <c r="G224" s="69">
        <f t="shared" si="17"/>
        <v>0</v>
      </c>
      <c r="H224" s="6">
        <f t="shared" si="18"/>
        <v>0</v>
      </c>
      <c r="I224" s="80"/>
      <c r="J224" s="80" t="s">
        <v>1045</v>
      </c>
      <c r="K224" s="80"/>
      <c r="L224" s="80"/>
      <c r="M224" s="80"/>
      <c r="N224" s="80"/>
      <c r="O224" s="80"/>
      <c r="P224" s="80"/>
      <c r="Q224" s="80"/>
      <c r="R224" s="80"/>
      <c r="S224" s="54" t="b">
        <f t="shared" si="15"/>
        <v>0</v>
      </c>
      <c r="T224" s="66" t="str">
        <f t="shared" si="19"/>
        <v>11-6.</v>
      </c>
      <c r="U224" s="51" t="str">
        <f t="shared" si="19"/>
        <v>Transport and Disposal of Petroleum Impacted Soil (includes drum)</v>
      </c>
    </row>
    <row r="225" spans="1:21" s="67" customFormat="1" hidden="1" x14ac:dyDescent="0.3">
      <c r="A225" s="62">
        <v>238</v>
      </c>
      <c r="B225" s="36" t="s">
        <v>839</v>
      </c>
      <c r="C225" s="98" t="s">
        <v>260</v>
      </c>
      <c r="D225" s="99"/>
      <c r="E225" s="10" t="s">
        <v>227</v>
      </c>
      <c r="F225" s="68">
        <f>IFERROR(INDEX([1]!Rates[[Column1]:[Column71]],
MATCH('[1]SOW Units'!$B225,[1]!Rates[Pay Item],0),
MATCH(TEXT(#REF!,"0"),[1]!Rates[[#Headers],[Column1]:[Column71]],0)),0)</f>
        <v>0</v>
      </c>
      <c r="G225" s="69">
        <f t="shared" si="17"/>
        <v>0</v>
      </c>
      <c r="H225" s="6">
        <f t="shared" si="18"/>
        <v>0</v>
      </c>
      <c r="I225" s="80"/>
      <c r="J225" s="80"/>
      <c r="K225" s="80"/>
      <c r="L225" s="80"/>
      <c r="M225" s="80"/>
      <c r="N225" s="80"/>
      <c r="O225" s="80"/>
      <c r="P225" s="80"/>
      <c r="Q225" s="80"/>
      <c r="R225" s="80"/>
      <c r="S225" s="54" t="b">
        <f t="shared" si="15"/>
        <v>0</v>
      </c>
      <c r="T225" s="66" t="str">
        <f t="shared" si="19"/>
        <v>11-7.</v>
      </c>
      <c r="U225" s="51" t="str">
        <f t="shared" si="19"/>
        <v>Transport Petroleum Impacted Soil (bulk) ≤ 100 miles</v>
      </c>
    </row>
    <row r="226" spans="1:21" s="67" customFormat="1" hidden="1" x14ac:dyDescent="0.3">
      <c r="A226" s="62">
        <v>239</v>
      </c>
      <c r="B226" s="36" t="s">
        <v>840</v>
      </c>
      <c r="C226" s="98" t="s">
        <v>261</v>
      </c>
      <c r="D226" s="99"/>
      <c r="E226" s="10" t="s">
        <v>227</v>
      </c>
      <c r="F226" s="68">
        <f>IFERROR(INDEX([1]!Rates[[Column1]:[Column71]],
MATCH('[1]SOW Units'!$B226,[1]!Rates[Pay Item],0),
MATCH(TEXT(#REF!,"0"),[1]!Rates[[#Headers],[Column1]:[Column71]],0)),0)</f>
        <v>0</v>
      </c>
      <c r="G226" s="69">
        <f t="shared" si="17"/>
        <v>0</v>
      </c>
      <c r="H226" s="6">
        <f t="shared" si="18"/>
        <v>0</v>
      </c>
      <c r="I226" s="80"/>
      <c r="J226" s="80"/>
      <c r="K226" s="80"/>
      <c r="L226" s="80"/>
      <c r="M226" s="80"/>
      <c r="N226" s="80"/>
      <c r="O226" s="80"/>
      <c r="P226" s="80"/>
      <c r="Q226" s="80"/>
      <c r="R226" s="80"/>
      <c r="S226" s="54" t="b">
        <f t="shared" si="15"/>
        <v>0</v>
      </c>
      <c r="T226" s="66" t="str">
        <f t="shared" si="19"/>
        <v>11-8.</v>
      </c>
      <c r="U226" s="51" t="str">
        <f t="shared" si="19"/>
        <v>Transport Petroleum Impacted Soil (bulk) &gt; 100 miles</v>
      </c>
    </row>
    <row r="227" spans="1:21" s="67" customFormat="1" hidden="1" x14ac:dyDescent="0.3">
      <c r="A227" s="62">
        <v>240</v>
      </c>
      <c r="B227" s="36" t="s">
        <v>841</v>
      </c>
      <c r="C227" s="98" t="s">
        <v>262</v>
      </c>
      <c r="D227" s="99"/>
      <c r="E227" s="10" t="s">
        <v>227</v>
      </c>
      <c r="F227" s="68">
        <f>IFERROR(INDEX([1]!Rates[[Column1]:[Column71]],
MATCH('[1]SOW Units'!$B227,[1]!Rates[Pay Item],0),
MATCH(TEXT(#REF!,"0"),[1]!Rates[[#Headers],[Column1]:[Column71]],0)),0)</f>
        <v>0</v>
      </c>
      <c r="G227" s="69">
        <f t="shared" si="17"/>
        <v>0</v>
      </c>
      <c r="H227" s="6">
        <f t="shared" si="18"/>
        <v>0</v>
      </c>
      <c r="I227" s="80"/>
      <c r="J227" s="80"/>
      <c r="K227" s="80"/>
      <c r="L227" s="80"/>
      <c r="M227" s="80"/>
      <c r="N227" s="80"/>
      <c r="O227" s="80"/>
      <c r="P227" s="80"/>
      <c r="Q227" s="80"/>
      <c r="R227" s="80"/>
      <c r="S227" s="54" t="b">
        <f t="shared" si="15"/>
        <v>0</v>
      </c>
      <c r="T227" s="66" t="str">
        <f t="shared" si="19"/>
        <v>11-9.</v>
      </c>
      <c r="U227" s="51" t="str">
        <f t="shared" si="19"/>
        <v>Disposal of Petroleum Impacted Soil at a Landfill (bulk) ≤ 450 tons</v>
      </c>
    </row>
    <row r="228" spans="1:21" s="67" customFormat="1" hidden="1" x14ac:dyDescent="0.3">
      <c r="A228" s="62">
        <v>241</v>
      </c>
      <c r="B228" s="36" t="s">
        <v>842</v>
      </c>
      <c r="C228" s="98" t="s">
        <v>263</v>
      </c>
      <c r="D228" s="99"/>
      <c r="E228" s="10" t="s">
        <v>227</v>
      </c>
      <c r="F228" s="68">
        <f>IFERROR(INDEX([1]!Rates[[Column1]:[Column71]],
MATCH('[1]SOW Units'!$B228,[1]!Rates[Pay Item],0),
MATCH(TEXT(#REF!,"0"),[1]!Rates[[#Headers],[Column1]:[Column71]],0)),0)</f>
        <v>0</v>
      </c>
      <c r="G228" s="69">
        <f t="shared" si="17"/>
        <v>0</v>
      </c>
      <c r="H228" s="6">
        <f t="shared" si="18"/>
        <v>0</v>
      </c>
      <c r="I228" s="80"/>
      <c r="J228" s="80"/>
      <c r="K228" s="80"/>
      <c r="L228" s="80"/>
      <c r="M228" s="80"/>
      <c r="N228" s="80"/>
      <c r="O228" s="80"/>
      <c r="P228" s="80"/>
      <c r="Q228" s="80"/>
      <c r="R228" s="80"/>
      <c r="S228" s="54" t="b">
        <f t="shared" si="15"/>
        <v>0</v>
      </c>
      <c r="T228" s="66" t="str">
        <f t="shared" si="19"/>
        <v>11-10.</v>
      </c>
      <c r="U228" s="51" t="str">
        <f t="shared" si="19"/>
        <v>Disposal of Petroleum Impacted Soil at a Landfill (bulk) &gt; 450 tons</v>
      </c>
    </row>
    <row r="229" spans="1:21" s="67" customFormat="1" hidden="1" x14ac:dyDescent="0.3">
      <c r="A229" s="62">
        <v>242</v>
      </c>
      <c r="B229" s="36" t="s">
        <v>843</v>
      </c>
      <c r="C229" s="98" t="s">
        <v>264</v>
      </c>
      <c r="D229" s="99"/>
      <c r="E229" s="10" t="s">
        <v>227</v>
      </c>
      <c r="F229" s="68">
        <f>IFERROR(INDEX([1]!Rates[[Column1]:[Column71]],
MATCH('[1]SOW Units'!$B229,[1]!Rates[Pay Item],0),
MATCH(TEXT(#REF!,"0"),[1]!Rates[[#Headers],[Column1]:[Column71]],0)),0)</f>
        <v>0</v>
      </c>
      <c r="G229" s="69">
        <f t="shared" si="17"/>
        <v>0</v>
      </c>
      <c r="H229" s="6">
        <f t="shared" si="18"/>
        <v>0</v>
      </c>
      <c r="I229" s="80"/>
      <c r="J229" s="80"/>
      <c r="K229" s="80"/>
      <c r="L229" s="80"/>
      <c r="M229" s="80"/>
      <c r="N229" s="80"/>
      <c r="O229" s="80"/>
      <c r="P229" s="80"/>
      <c r="Q229" s="80"/>
      <c r="R229" s="80"/>
      <c r="S229" s="54" t="b">
        <f t="shared" si="15"/>
        <v>0</v>
      </c>
      <c r="T229" s="66" t="str">
        <f t="shared" si="19"/>
        <v>11-11.</v>
      </c>
      <c r="U229" s="51" t="str">
        <f t="shared" si="19"/>
        <v>Disposal of Petroleum Impacted Soil at a Thermal Treatment Facility (bulk) ≤ 450 tons</v>
      </c>
    </row>
    <row r="230" spans="1:21" s="67" customFormat="1" hidden="1" x14ac:dyDescent="0.3">
      <c r="A230" s="62">
        <v>243</v>
      </c>
      <c r="B230" s="36" t="s">
        <v>844</v>
      </c>
      <c r="C230" s="98" t="s">
        <v>265</v>
      </c>
      <c r="D230" s="99"/>
      <c r="E230" s="10" t="s">
        <v>227</v>
      </c>
      <c r="F230" s="68">
        <f>IFERROR(INDEX([1]!Rates[[Column1]:[Column71]],
MATCH('[1]SOW Units'!$B230,[1]!Rates[Pay Item],0),
MATCH(TEXT(#REF!,"0"),[1]!Rates[[#Headers],[Column1]:[Column71]],0)),0)</f>
        <v>0</v>
      </c>
      <c r="G230" s="69">
        <f t="shared" si="17"/>
        <v>0</v>
      </c>
      <c r="H230" s="6">
        <f t="shared" si="18"/>
        <v>0</v>
      </c>
      <c r="I230" s="80"/>
      <c r="J230" s="80"/>
      <c r="K230" s="80"/>
      <c r="L230" s="80"/>
      <c r="M230" s="80"/>
      <c r="N230" s="80"/>
      <c r="O230" s="80"/>
      <c r="P230" s="80"/>
      <c r="Q230" s="80"/>
      <c r="R230" s="80"/>
      <c r="S230" s="54" t="b">
        <f t="shared" si="15"/>
        <v>0</v>
      </c>
      <c r="T230" s="66" t="str">
        <f t="shared" si="19"/>
        <v>11-12.</v>
      </c>
      <c r="U230" s="51" t="str">
        <f t="shared" si="19"/>
        <v>Disposal of Petroleum Impacted Soil at a Thermal Treatment Facility (bulk) &gt; 450 tons</v>
      </c>
    </row>
    <row r="231" spans="1:21" s="67" customFormat="1" x14ac:dyDescent="0.3">
      <c r="A231" s="62">
        <v>244</v>
      </c>
      <c r="B231" s="36" t="s">
        <v>845</v>
      </c>
      <c r="C231" s="98" t="s">
        <v>266</v>
      </c>
      <c r="D231" s="99"/>
      <c r="E231" s="10" t="s">
        <v>258</v>
      </c>
      <c r="F231" s="68">
        <f>IFERROR(INDEX([1]!Rates[[Column1]:[Column71]],
MATCH('[1]SOW Units'!$B231,[1]!Rates[Pay Item],0),
MATCH(TEXT(#REF!,"0"),[1]!Rates[[#Headers],[Column1]:[Column71]],0)),0)</f>
        <v>0</v>
      </c>
      <c r="G231" s="69">
        <f t="shared" si="17"/>
        <v>0</v>
      </c>
      <c r="H231" s="6">
        <f t="shared" si="18"/>
        <v>0</v>
      </c>
      <c r="I231" s="80"/>
      <c r="J231" s="80" t="s">
        <v>1045</v>
      </c>
      <c r="K231" s="80"/>
      <c r="L231" s="80"/>
      <c r="M231" s="80"/>
      <c r="N231" s="80"/>
      <c r="O231" s="80"/>
      <c r="P231" s="80"/>
      <c r="Q231" s="80"/>
      <c r="R231" s="80"/>
      <c r="S231" s="54" t="b">
        <f t="shared" si="15"/>
        <v>0</v>
      </c>
      <c r="T231" s="66" t="str">
        <f t="shared" si="19"/>
        <v>11-13.</v>
      </c>
      <c r="U231" s="51" t="str">
        <f t="shared" si="19"/>
        <v>Transport and Disposal of Petroleum Contact Water (includes drum)</v>
      </c>
    </row>
    <row r="232" spans="1:21" s="67" customFormat="1" hidden="1" x14ac:dyDescent="0.3">
      <c r="A232" s="62">
        <v>245</v>
      </c>
      <c r="B232" s="36" t="s">
        <v>846</v>
      </c>
      <c r="C232" s="98" t="s">
        <v>267</v>
      </c>
      <c r="D232" s="99"/>
      <c r="E232" s="10" t="s">
        <v>268</v>
      </c>
      <c r="F232" s="68">
        <f>IFERROR(INDEX([1]!Rates[[Column1]:[Column71]],
MATCH('[1]SOW Units'!$B232,[1]!Rates[Pay Item],0),
MATCH(TEXT(#REF!,"0"),[1]!Rates[[#Headers],[Column1]:[Column71]],0)),0)</f>
        <v>0</v>
      </c>
      <c r="G232" s="69">
        <f t="shared" si="17"/>
        <v>0</v>
      </c>
      <c r="H232" s="6">
        <f t="shared" si="18"/>
        <v>0</v>
      </c>
      <c r="I232" s="80"/>
      <c r="J232" s="80"/>
      <c r="K232" s="80"/>
      <c r="L232" s="80"/>
      <c r="M232" s="80"/>
      <c r="N232" s="80"/>
      <c r="O232" s="80"/>
      <c r="P232" s="80"/>
      <c r="Q232" s="80"/>
      <c r="R232" s="80"/>
      <c r="S232" s="54" t="b">
        <f t="shared" si="15"/>
        <v>0</v>
      </c>
      <c r="T232" s="66" t="str">
        <f t="shared" si="19"/>
        <v>11-14.</v>
      </c>
      <c r="U232" s="51" t="str">
        <f t="shared" si="19"/>
        <v>Transport and Disposal of Petroleum Contact Water (bulk)</v>
      </c>
    </row>
    <row r="233" spans="1:21" s="67" customFormat="1" hidden="1" x14ac:dyDescent="0.3">
      <c r="A233" s="62">
        <v>246</v>
      </c>
      <c r="B233" s="36" t="s">
        <v>847</v>
      </c>
      <c r="C233" s="101" t="s">
        <v>848</v>
      </c>
      <c r="D233" s="102"/>
      <c r="E233" s="7" t="s">
        <v>14</v>
      </c>
      <c r="F233" s="71">
        <v>1</v>
      </c>
      <c r="G233" s="72">
        <f t="shared" si="17"/>
        <v>1</v>
      </c>
      <c r="H233" s="7">
        <f t="shared" si="18"/>
        <v>0</v>
      </c>
      <c r="I233" s="81"/>
      <c r="J233" s="81"/>
      <c r="K233" s="81"/>
      <c r="L233" s="81"/>
      <c r="M233" s="81"/>
      <c r="N233" s="81"/>
      <c r="O233" s="81"/>
      <c r="P233" s="81"/>
      <c r="Q233" s="81"/>
      <c r="R233" s="81"/>
      <c r="S233" s="54" t="b">
        <f t="shared" si="15"/>
        <v>0</v>
      </c>
      <c r="T233" s="66" t="str">
        <f t="shared" si="19"/>
        <v>11-15.</v>
      </c>
      <c r="U233" s="51"/>
    </row>
    <row r="234" spans="1:21" s="67" customFormat="1" hidden="1" x14ac:dyDescent="0.3">
      <c r="A234" s="62">
        <v>247</v>
      </c>
      <c r="B234" s="36" t="s">
        <v>849</v>
      </c>
      <c r="C234" s="98" t="s">
        <v>269</v>
      </c>
      <c r="D234" s="99"/>
      <c r="E234" s="10" t="s">
        <v>258</v>
      </c>
      <c r="F234" s="68">
        <f>IFERROR(INDEX([1]!Rates[[Column1]:[Column71]],
MATCH('[1]SOW Units'!$B234,[1]!Rates[Pay Item],0),
MATCH(TEXT(#REF!,"0"),[1]!Rates[[#Headers],[Column1]:[Column71]],0)),0)</f>
        <v>0</v>
      </c>
      <c r="G234" s="69">
        <f t="shared" si="17"/>
        <v>0</v>
      </c>
      <c r="H234" s="6">
        <f t="shared" si="18"/>
        <v>0</v>
      </c>
      <c r="I234" s="80"/>
      <c r="J234" s="80"/>
      <c r="K234" s="80"/>
      <c r="L234" s="80"/>
      <c r="M234" s="80"/>
      <c r="N234" s="80"/>
      <c r="O234" s="80"/>
      <c r="P234" s="80"/>
      <c r="Q234" s="80"/>
      <c r="R234" s="80"/>
      <c r="S234" s="54" t="b">
        <f t="shared" si="15"/>
        <v>0</v>
      </c>
      <c r="T234" s="66" t="str">
        <f t="shared" si="19"/>
        <v>11-16.</v>
      </c>
      <c r="U234" s="51" t="str">
        <f t="shared" si="19"/>
        <v>Transport and Disposal of Petroleum Product (includes drum)</v>
      </c>
    </row>
    <row r="235" spans="1:21" s="67" customFormat="1" hidden="1" x14ac:dyDescent="0.3">
      <c r="A235" s="62">
        <v>248</v>
      </c>
      <c r="B235" s="36" t="s">
        <v>850</v>
      </c>
      <c r="C235" s="98" t="s">
        <v>270</v>
      </c>
      <c r="D235" s="99"/>
      <c r="E235" s="10" t="s">
        <v>268</v>
      </c>
      <c r="F235" s="68">
        <f>IFERROR(INDEX([1]!Rates[[Column1]:[Column71]],
MATCH('[1]SOW Units'!$B235,[1]!Rates[Pay Item],0),
MATCH(TEXT(#REF!,"0"),[1]!Rates[[#Headers],[Column1]:[Column71]],0)),0)</f>
        <v>0</v>
      </c>
      <c r="G235" s="69">
        <f t="shared" si="17"/>
        <v>0</v>
      </c>
      <c r="H235" s="6">
        <f t="shared" si="18"/>
        <v>0</v>
      </c>
      <c r="I235" s="80"/>
      <c r="J235" s="80"/>
      <c r="K235" s="80"/>
      <c r="L235" s="80"/>
      <c r="M235" s="80"/>
      <c r="N235" s="80"/>
      <c r="O235" s="80"/>
      <c r="P235" s="80"/>
      <c r="Q235" s="80"/>
      <c r="R235" s="80"/>
      <c r="S235" s="54" t="b">
        <f t="shared" si="15"/>
        <v>0</v>
      </c>
      <c r="T235" s="66" t="str">
        <f t="shared" si="19"/>
        <v>11-17.</v>
      </c>
      <c r="U235" s="51" t="str">
        <f t="shared" si="19"/>
        <v>Transport and Disposal of Petroleum Product (bulk)</v>
      </c>
    </row>
    <row r="236" spans="1:21" s="67" customFormat="1" hidden="1" x14ac:dyDescent="0.3">
      <c r="A236" s="62">
        <v>249</v>
      </c>
      <c r="B236" s="36" t="s">
        <v>851</v>
      </c>
      <c r="C236" s="98" t="s">
        <v>603</v>
      </c>
      <c r="D236" s="99"/>
      <c r="E236" s="10" t="s">
        <v>231</v>
      </c>
      <c r="F236" s="68">
        <f>IFERROR(INDEX([1]!Rates[[Column1]:[Column71]],
MATCH('[1]SOW Units'!$B236,[1]!Rates[Pay Item],0),
MATCH(TEXT(#REF!,"0"),[1]!Rates[[#Headers],[Column1]:[Column71]],0)),0)</f>
        <v>0</v>
      </c>
      <c r="G236" s="69">
        <f t="shared" si="17"/>
        <v>0</v>
      </c>
      <c r="H236" s="6">
        <f t="shared" si="18"/>
        <v>0</v>
      </c>
      <c r="I236" s="80"/>
      <c r="J236" s="80"/>
      <c r="K236" s="80"/>
      <c r="L236" s="80"/>
      <c r="M236" s="80"/>
      <c r="N236" s="80"/>
      <c r="O236" s="80"/>
      <c r="P236" s="80"/>
      <c r="Q236" s="80"/>
      <c r="R236" s="80"/>
      <c r="S236" s="54" t="b">
        <f t="shared" si="15"/>
        <v>0</v>
      </c>
      <c r="T236" s="66" t="str">
        <f t="shared" si="19"/>
        <v>11-18.</v>
      </c>
      <c r="U236" s="51" t="str">
        <f t="shared" si="19"/>
        <v>Delivery, Pick Up and Rental of 20 Cubic Yard Roll-Off Container</v>
      </c>
    </row>
    <row r="237" spans="1:21" s="67" customFormat="1" hidden="1" x14ac:dyDescent="0.3">
      <c r="A237" s="62">
        <v>250</v>
      </c>
      <c r="B237" s="36" t="s">
        <v>852</v>
      </c>
      <c r="C237" s="98" t="s">
        <v>604</v>
      </c>
      <c r="D237" s="99"/>
      <c r="E237" s="10" t="s">
        <v>231</v>
      </c>
      <c r="F237" s="68">
        <f>IFERROR(INDEX([1]!Rates[[Column1]:[Column71]],
MATCH('[1]SOW Units'!$B237,[1]!Rates[Pay Item],0),
MATCH(TEXT(#REF!,"0"),[1]!Rates[[#Headers],[Column1]:[Column71]],0)),0)</f>
        <v>0</v>
      </c>
      <c r="G237" s="69">
        <f t="shared" si="17"/>
        <v>0</v>
      </c>
      <c r="H237" s="6">
        <f t="shared" si="18"/>
        <v>0</v>
      </c>
      <c r="I237" s="80"/>
      <c r="J237" s="80"/>
      <c r="K237" s="80"/>
      <c r="L237" s="80"/>
      <c r="M237" s="80"/>
      <c r="N237" s="80"/>
      <c r="O237" s="80"/>
      <c r="P237" s="80"/>
      <c r="Q237" s="80"/>
      <c r="R237" s="80"/>
      <c r="S237" s="54" t="b">
        <f t="shared" si="15"/>
        <v>0</v>
      </c>
      <c r="T237" s="66" t="str">
        <f t="shared" si="19"/>
        <v>11-19.</v>
      </c>
      <c r="U237" s="51" t="str">
        <f t="shared" si="19"/>
        <v>Additional Rental of 20 Cubic Yard Roll-Off Container</v>
      </c>
    </row>
    <row r="238" spans="1:21" s="67" customFormat="1" hidden="1" x14ac:dyDescent="0.3">
      <c r="A238" s="62">
        <v>251</v>
      </c>
      <c r="B238" s="75" t="s">
        <v>243</v>
      </c>
      <c r="C238" s="96" t="s">
        <v>272</v>
      </c>
      <c r="D238" s="97"/>
      <c r="E238" s="76"/>
      <c r="F238" s="78"/>
      <c r="G238" s="78"/>
      <c r="H238" s="8"/>
      <c r="I238" s="79"/>
      <c r="J238" s="79"/>
      <c r="K238" s="79"/>
      <c r="L238" s="79"/>
      <c r="M238" s="79"/>
      <c r="N238" s="79"/>
      <c r="O238" s="79"/>
      <c r="P238" s="79"/>
      <c r="Q238" s="79"/>
      <c r="R238" s="79"/>
      <c r="S238" s="54" t="b">
        <f t="shared" si="15"/>
        <v>0</v>
      </c>
      <c r="T238" s="66"/>
      <c r="U238" s="51" t="str">
        <f t="shared" si="19"/>
        <v>RESURFACING</v>
      </c>
    </row>
    <row r="239" spans="1:21" s="67" customFormat="1" hidden="1" x14ac:dyDescent="0.3">
      <c r="A239" s="62">
        <v>252</v>
      </c>
      <c r="B239" s="36" t="s">
        <v>245</v>
      </c>
      <c r="C239" s="98" t="s">
        <v>274</v>
      </c>
      <c r="D239" s="99"/>
      <c r="E239" s="10" t="s">
        <v>247</v>
      </c>
      <c r="F239" s="68">
        <f>IFERROR(INDEX([1]!Rates[[Column1]:[Column71]],
MATCH('[1]SOW Units'!$B239,[1]!Rates[Pay Item],0),
MATCH(TEXT(#REF!,"0"),[1]!Rates[[#Headers],[Column1]:[Column71]],0)),0)</f>
        <v>0</v>
      </c>
      <c r="G239" s="69">
        <f t="shared" si="17"/>
        <v>0</v>
      </c>
      <c r="H239" s="6">
        <f t="shared" si="18"/>
        <v>0</v>
      </c>
      <c r="I239" s="80"/>
      <c r="J239" s="80"/>
      <c r="K239" s="80"/>
      <c r="L239" s="80"/>
      <c r="M239" s="80"/>
      <c r="N239" s="80"/>
      <c r="O239" s="80"/>
      <c r="P239" s="80"/>
      <c r="Q239" s="80"/>
      <c r="R239" s="80"/>
      <c r="S239" s="54" t="b">
        <f t="shared" si="15"/>
        <v>0</v>
      </c>
      <c r="T239" s="66" t="str">
        <f t="shared" si="19"/>
        <v>12-1.</v>
      </c>
      <c r="U239" s="51" t="str">
        <f t="shared" si="19"/>
        <v>Asphalt Paving - 2 inch thickness (includes sub-base)</v>
      </c>
    </row>
    <row r="240" spans="1:21" s="67" customFormat="1" hidden="1" x14ac:dyDescent="0.3">
      <c r="A240" s="62">
        <v>253</v>
      </c>
      <c r="B240" s="36" t="s">
        <v>248</v>
      </c>
      <c r="C240" s="98" t="s">
        <v>276</v>
      </c>
      <c r="D240" s="99"/>
      <c r="E240" s="10" t="s">
        <v>247</v>
      </c>
      <c r="F240" s="68">
        <f>IFERROR(INDEX([1]!Rates[[Column1]:[Column71]],
MATCH('[1]SOW Units'!$B240,[1]!Rates[Pay Item],0),
MATCH(TEXT(#REF!,"0"),[1]!Rates[[#Headers],[Column1]:[Column71]],0)),0)</f>
        <v>0</v>
      </c>
      <c r="G240" s="69">
        <f t="shared" si="17"/>
        <v>0</v>
      </c>
      <c r="H240" s="6">
        <f t="shared" si="18"/>
        <v>0</v>
      </c>
      <c r="I240" s="80"/>
      <c r="J240" s="80"/>
      <c r="K240" s="80"/>
      <c r="L240" s="80"/>
      <c r="M240" s="80"/>
      <c r="N240" s="80"/>
      <c r="O240" s="80"/>
      <c r="P240" s="80"/>
      <c r="Q240" s="80"/>
      <c r="R240" s="80"/>
      <c r="S240" s="54" t="b">
        <f t="shared" si="15"/>
        <v>0</v>
      </c>
      <c r="T240" s="66" t="str">
        <f t="shared" si="19"/>
        <v>12-2.</v>
      </c>
      <c r="U240" s="51" t="str">
        <f t="shared" si="19"/>
        <v xml:space="preserve">Asphalt Paving - additional 1 inch thickness </v>
      </c>
    </row>
    <row r="241" spans="1:21" s="67" customFormat="1" hidden="1" x14ac:dyDescent="0.3">
      <c r="A241" s="62">
        <v>254</v>
      </c>
      <c r="B241" s="36" t="s">
        <v>250</v>
      </c>
      <c r="C241" s="98" t="s">
        <v>278</v>
      </c>
      <c r="D241" s="99"/>
      <c r="E241" s="10" t="s">
        <v>247</v>
      </c>
      <c r="F241" s="68">
        <f>IFERROR(INDEX([1]!Rates[[Column1]:[Column71]],
MATCH('[1]SOW Units'!$B241,[1]!Rates[Pay Item],0),
MATCH(TEXT(#REF!,"0"),[1]!Rates[[#Headers],[Column1]:[Column71]],0)),0)</f>
        <v>0</v>
      </c>
      <c r="G241" s="69">
        <f t="shared" si="17"/>
        <v>0</v>
      </c>
      <c r="H241" s="6">
        <f t="shared" si="18"/>
        <v>0</v>
      </c>
      <c r="I241" s="80"/>
      <c r="J241" s="80"/>
      <c r="K241" s="80"/>
      <c r="L241" s="80"/>
      <c r="M241" s="80"/>
      <c r="N241" s="80"/>
      <c r="O241" s="80"/>
      <c r="P241" s="80"/>
      <c r="Q241" s="80"/>
      <c r="R241" s="80"/>
      <c r="S241" s="54" t="b">
        <f t="shared" si="15"/>
        <v>0</v>
      </c>
      <c r="T241" s="66" t="str">
        <f t="shared" si="19"/>
        <v>12-3.</v>
      </c>
      <c r="U241" s="51" t="str">
        <f t="shared" si="19"/>
        <v>Concrete Paving - 4 inch thickness (includes sub-base)</v>
      </c>
    </row>
    <row r="242" spans="1:21" s="67" customFormat="1" hidden="1" x14ac:dyDescent="0.3">
      <c r="A242" s="62">
        <v>255</v>
      </c>
      <c r="B242" s="36" t="s">
        <v>252</v>
      </c>
      <c r="C242" s="98" t="s">
        <v>280</v>
      </c>
      <c r="D242" s="99"/>
      <c r="E242" s="10" t="s">
        <v>247</v>
      </c>
      <c r="F242" s="68">
        <f>IFERROR(INDEX([1]!Rates[[Column1]:[Column71]],
MATCH('[1]SOW Units'!$B242,[1]!Rates[Pay Item],0),
MATCH(TEXT(#REF!,"0"),[1]!Rates[[#Headers],[Column1]:[Column71]],0)),0)</f>
        <v>0</v>
      </c>
      <c r="G242" s="69">
        <f t="shared" si="17"/>
        <v>0</v>
      </c>
      <c r="H242" s="6">
        <f t="shared" si="18"/>
        <v>0</v>
      </c>
      <c r="I242" s="80"/>
      <c r="J242" s="80"/>
      <c r="K242" s="80"/>
      <c r="L242" s="80"/>
      <c r="M242" s="80"/>
      <c r="N242" s="80"/>
      <c r="O242" s="80"/>
      <c r="P242" s="80"/>
      <c r="Q242" s="80"/>
      <c r="R242" s="80"/>
      <c r="S242" s="54" t="b">
        <f t="shared" si="15"/>
        <v>0</v>
      </c>
      <c r="T242" s="66" t="str">
        <f t="shared" si="19"/>
        <v>12-4.</v>
      </c>
      <c r="U242" s="51" t="str">
        <f t="shared" si="19"/>
        <v xml:space="preserve">Concrete Paving - additional 1 inch thickness </v>
      </c>
    </row>
    <row r="243" spans="1:21" s="67" customFormat="1" hidden="1" x14ac:dyDescent="0.3">
      <c r="A243" s="62">
        <v>256</v>
      </c>
      <c r="B243" s="36" t="s">
        <v>254</v>
      </c>
      <c r="C243" s="98" t="s">
        <v>282</v>
      </c>
      <c r="D243" s="99"/>
      <c r="E243" s="10" t="s">
        <v>247</v>
      </c>
      <c r="F243" s="68">
        <f>IFERROR(INDEX([1]!Rates[[Column1]:[Column71]],
MATCH('[1]SOW Units'!$B243,[1]!Rates[Pay Item],0),
MATCH(TEXT(#REF!,"0"),[1]!Rates[[#Headers],[Column1]:[Column71]],0)),0)</f>
        <v>0</v>
      </c>
      <c r="G243" s="69">
        <f t="shared" si="17"/>
        <v>0</v>
      </c>
      <c r="H243" s="6">
        <f t="shared" si="18"/>
        <v>0</v>
      </c>
      <c r="I243" s="80"/>
      <c r="J243" s="80"/>
      <c r="K243" s="80"/>
      <c r="L243" s="80"/>
      <c r="M243" s="80"/>
      <c r="N243" s="80"/>
      <c r="O243" s="80"/>
      <c r="P243" s="80"/>
      <c r="Q243" s="80"/>
      <c r="R243" s="80"/>
      <c r="S243" s="54" t="b">
        <f t="shared" si="15"/>
        <v>0</v>
      </c>
      <c r="T243" s="66" t="str">
        <f t="shared" si="19"/>
        <v>12-5.</v>
      </c>
      <c r="U243" s="51" t="str">
        <f t="shared" si="19"/>
        <v>Crushed Lime Rock Cover - 2 inch thickness</v>
      </c>
    </row>
    <row r="244" spans="1:21" s="67" customFormat="1" hidden="1" x14ac:dyDescent="0.3">
      <c r="A244" s="62">
        <v>257</v>
      </c>
      <c r="B244" s="36" t="s">
        <v>256</v>
      </c>
      <c r="C244" s="98" t="s">
        <v>283</v>
      </c>
      <c r="D244" s="99"/>
      <c r="E244" s="10" t="s">
        <v>247</v>
      </c>
      <c r="F244" s="68">
        <f>IFERROR(INDEX([1]!Rates[[Column1]:[Column71]],
MATCH('[1]SOW Units'!$B244,[1]!Rates[Pay Item],0),
MATCH(TEXT(#REF!,"0"),[1]!Rates[[#Headers],[Column1]:[Column71]],0)),0)</f>
        <v>0</v>
      </c>
      <c r="G244" s="69">
        <f t="shared" si="17"/>
        <v>0</v>
      </c>
      <c r="H244" s="6">
        <f t="shared" si="18"/>
        <v>0</v>
      </c>
      <c r="I244" s="80"/>
      <c r="J244" s="80"/>
      <c r="K244" s="80"/>
      <c r="L244" s="80"/>
      <c r="M244" s="80"/>
      <c r="N244" s="80"/>
      <c r="O244" s="80"/>
      <c r="P244" s="80"/>
      <c r="Q244" s="80"/>
      <c r="R244" s="80"/>
      <c r="S244" s="54" t="b">
        <f t="shared" si="15"/>
        <v>0</v>
      </c>
      <c r="T244" s="66" t="str">
        <f t="shared" si="19"/>
        <v>12-6.</v>
      </c>
      <c r="U244" s="51" t="str">
        <f t="shared" si="19"/>
        <v>Grass - Sod</v>
      </c>
    </row>
    <row r="245" spans="1:21" s="67" customFormat="1" hidden="1" x14ac:dyDescent="0.3">
      <c r="A245" s="62">
        <v>258</v>
      </c>
      <c r="B245" s="36" t="s">
        <v>259</v>
      </c>
      <c r="C245" s="98" t="s">
        <v>284</v>
      </c>
      <c r="D245" s="99"/>
      <c r="E245" s="10" t="s">
        <v>247</v>
      </c>
      <c r="F245" s="68">
        <f>IFERROR(INDEX([1]!Rates[[Column1]:[Column71]],
MATCH('[1]SOW Units'!$B245,[1]!Rates[Pay Item],0),
MATCH(TEXT(#REF!,"0"),[1]!Rates[[#Headers],[Column1]:[Column71]],0)),0)</f>
        <v>0</v>
      </c>
      <c r="G245" s="69">
        <f t="shared" si="17"/>
        <v>0</v>
      </c>
      <c r="H245" s="6">
        <f t="shared" si="18"/>
        <v>0</v>
      </c>
      <c r="I245" s="80"/>
      <c r="J245" s="80"/>
      <c r="K245" s="80"/>
      <c r="L245" s="80"/>
      <c r="M245" s="80"/>
      <c r="N245" s="80"/>
      <c r="O245" s="80"/>
      <c r="P245" s="80"/>
      <c r="Q245" s="80"/>
      <c r="R245" s="80"/>
      <c r="S245" s="54" t="b">
        <f t="shared" si="15"/>
        <v>0</v>
      </c>
      <c r="T245" s="66" t="str">
        <f t="shared" si="19"/>
        <v>12-7.</v>
      </c>
      <c r="U245" s="51" t="str">
        <f t="shared" si="19"/>
        <v xml:space="preserve">Grass - Seed and Mulch </v>
      </c>
    </row>
    <row r="246" spans="1:21" s="67" customFormat="1" hidden="1" x14ac:dyDescent="0.3">
      <c r="A246" s="62">
        <v>259</v>
      </c>
      <c r="B246" s="75" t="s">
        <v>271</v>
      </c>
      <c r="C246" s="96" t="s">
        <v>286</v>
      </c>
      <c r="D246" s="97"/>
      <c r="E246" s="76"/>
      <c r="F246" s="78"/>
      <c r="G246" s="78"/>
      <c r="H246" s="8"/>
      <c r="I246" s="79"/>
      <c r="J246" s="79"/>
      <c r="K246" s="79"/>
      <c r="L246" s="79"/>
      <c r="M246" s="79"/>
      <c r="N246" s="79"/>
      <c r="O246" s="79"/>
      <c r="P246" s="79"/>
      <c r="Q246" s="79"/>
      <c r="R246" s="79"/>
      <c r="S246" s="54" t="b">
        <f t="shared" si="15"/>
        <v>0</v>
      </c>
      <c r="T246" s="66"/>
      <c r="U246" s="51" t="str">
        <f t="shared" si="19"/>
        <v>IN-SITU INJECTION</v>
      </c>
    </row>
    <row r="247" spans="1:21" s="67" customFormat="1" hidden="1" x14ac:dyDescent="0.3">
      <c r="A247" s="62">
        <v>260</v>
      </c>
      <c r="B247" s="36" t="s">
        <v>273</v>
      </c>
      <c r="C247" s="98" t="s">
        <v>287</v>
      </c>
      <c r="D247" s="99"/>
      <c r="E247" s="10" t="s">
        <v>28</v>
      </c>
      <c r="F247" s="68">
        <f>IFERROR(INDEX([1]!Rates[[Column1]:[Column71]],
MATCH('[1]SOW Units'!$B247,[1]!Rates[Pay Item],0),
MATCH(TEXT(#REF!,"0"),[1]!Rates[[#Headers],[Column1]:[Column71]],0)),0)</f>
        <v>0</v>
      </c>
      <c r="G247" s="69">
        <f t="shared" si="17"/>
        <v>0</v>
      </c>
      <c r="H247" s="6">
        <f t="shared" si="18"/>
        <v>0</v>
      </c>
      <c r="I247" s="80"/>
      <c r="J247" s="80"/>
      <c r="K247" s="80"/>
      <c r="L247" s="80"/>
      <c r="M247" s="80"/>
      <c r="N247" s="80"/>
      <c r="O247" s="80"/>
      <c r="P247" s="80"/>
      <c r="Q247" s="80"/>
      <c r="R247" s="80"/>
      <c r="S247" s="54" t="b">
        <f t="shared" si="15"/>
        <v>0</v>
      </c>
      <c r="T247" s="66" t="str">
        <f t="shared" si="19"/>
        <v>13-1.</v>
      </c>
      <c r="U247" s="51" t="str">
        <f t="shared" si="19"/>
        <v>Direct Push Boring with In-Situ Injection</v>
      </c>
    </row>
    <row r="248" spans="1:21" s="67" customFormat="1" hidden="1" x14ac:dyDescent="0.3">
      <c r="A248" s="62">
        <v>261</v>
      </c>
      <c r="B248" s="36" t="s">
        <v>275</v>
      </c>
      <c r="C248" s="98" t="s">
        <v>289</v>
      </c>
      <c r="D248" s="99"/>
      <c r="E248" s="10" t="s">
        <v>28</v>
      </c>
      <c r="F248" s="68">
        <f>IFERROR(INDEX([1]!Rates[[Column1]:[Column71]],
MATCH('[1]SOW Units'!$B248,[1]!Rates[Pay Item],0),
MATCH(TEXT(#REF!,"0"),[1]!Rates[[#Headers],[Column1]:[Column71]],0)),0)</f>
        <v>0</v>
      </c>
      <c r="G248" s="69">
        <f t="shared" si="17"/>
        <v>0</v>
      </c>
      <c r="H248" s="6">
        <f t="shared" si="18"/>
        <v>0</v>
      </c>
      <c r="I248" s="80"/>
      <c r="J248" s="80"/>
      <c r="K248" s="80"/>
      <c r="L248" s="80"/>
      <c r="M248" s="80"/>
      <c r="N248" s="80"/>
      <c r="O248" s="80"/>
      <c r="P248" s="80"/>
      <c r="Q248" s="80"/>
      <c r="R248" s="80"/>
      <c r="S248" s="54" t="b">
        <f t="shared" si="15"/>
        <v>0</v>
      </c>
      <c r="T248" s="66" t="str">
        <f t="shared" si="19"/>
        <v>13-2.</v>
      </c>
      <c r="U248" s="51" t="str">
        <f t="shared" si="19"/>
        <v>In-Situ Injection Into Existing Well/Treatment Point</v>
      </c>
    </row>
    <row r="249" spans="1:21" s="67" customFormat="1" hidden="1" x14ac:dyDescent="0.3">
      <c r="A249" s="62">
        <v>262</v>
      </c>
      <c r="B249" s="36" t="s">
        <v>277</v>
      </c>
      <c r="C249" s="101" t="s">
        <v>290</v>
      </c>
      <c r="D249" s="102"/>
      <c r="E249" s="7" t="s">
        <v>14</v>
      </c>
      <c r="F249" s="71">
        <v>1</v>
      </c>
      <c r="G249" s="72">
        <f>F249</f>
        <v>1</v>
      </c>
      <c r="H249" s="7">
        <f t="shared" si="18"/>
        <v>0</v>
      </c>
      <c r="I249" s="81"/>
      <c r="J249" s="81"/>
      <c r="K249" s="81"/>
      <c r="L249" s="81"/>
      <c r="M249" s="81"/>
      <c r="N249" s="81"/>
      <c r="O249" s="81"/>
      <c r="P249" s="81"/>
      <c r="Q249" s="81"/>
      <c r="R249" s="81"/>
      <c r="S249" s="54" t="b">
        <f t="shared" si="15"/>
        <v>0</v>
      </c>
      <c r="T249" s="66"/>
      <c r="U249" s="51"/>
    </row>
    <row r="250" spans="1:21" s="67" customFormat="1" hidden="1" x14ac:dyDescent="0.3">
      <c r="A250" s="62">
        <v>263</v>
      </c>
      <c r="B250" s="36" t="s">
        <v>279</v>
      </c>
      <c r="C250" s="98" t="s">
        <v>606</v>
      </c>
      <c r="D250" s="99"/>
      <c r="E250" s="10" t="s">
        <v>231</v>
      </c>
      <c r="F250" s="68">
        <f>IFERROR(INDEX([1]!Rates[[Column1]:[Column71]],
MATCH('[1]SOW Units'!$B250,[1]!Rates[Pay Item],0),
MATCH(TEXT(#REF!,"0"),[1]!Rates[[#Headers],[Column1]:[Column71]],0)),0)</f>
        <v>0</v>
      </c>
      <c r="G250" s="69">
        <f t="shared" si="17"/>
        <v>0</v>
      </c>
      <c r="H250" s="6">
        <f t="shared" si="18"/>
        <v>0</v>
      </c>
      <c r="I250" s="80"/>
      <c r="J250" s="80"/>
      <c r="K250" s="80"/>
      <c r="L250" s="80"/>
      <c r="M250" s="80"/>
      <c r="N250" s="80"/>
      <c r="O250" s="80"/>
      <c r="P250" s="80"/>
      <c r="Q250" s="80"/>
      <c r="R250" s="80"/>
      <c r="S250" s="54" t="b">
        <f t="shared" si="15"/>
        <v>0</v>
      </c>
      <c r="T250" s="66" t="str">
        <f t="shared" si="19"/>
        <v>13-4.</v>
      </c>
      <c r="U250" s="51" t="str">
        <f t="shared" si="19"/>
        <v>Groundwater Injection System (not by direct push)</v>
      </c>
    </row>
    <row r="251" spans="1:21" s="67" customFormat="1" hidden="1" x14ac:dyDescent="0.3">
      <c r="A251" s="62">
        <v>264</v>
      </c>
      <c r="B251" s="36" t="s">
        <v>281</v>
      </c>
      <c r="C251" s="98" t="s">
        <v>606</v>
      </c>
      <c r="D251" s="99"/>
      <c r="E251" s="10" t="s">
        <v>232</v>
      </c>
      <c r="F251" s="68">
        <f>IFERROR(INDEX([1]!Rates[[Column1]:[Column71]],
MATCH('[1]SOW Units'!$B251,[1]!Rates[Pay Item],0),
MATCH(TEXT(#REF!,"0"),[1]!Rates[[#Headers],[Column1]:[Column71]],0)),0)</f>
        <v>0</v>
      </c>
      <c r="G251" s="69">
        <f t="shared" si="17"/>
        <v>0</v>
      </c>
      <c r="H251" s="6">
        <f t="shared" si="18"/>
        <v>0</v>
      </c>
      <c r="I251" s="80"/>
      <c r="J251" s="80"/>
      <c r="K251" s="80"/>
      <c r="L251" s="80"/>
      <c r="M251" s="80"/>
      <c r="N251" s="80"/>
      <c r="O251" s="80"/>
      <c r="P251" s="80"/>
      <c r="Q251" s="80"/>
      <c r="R251" s="80"/>
      <c r="S251" s="54" t="b">
        <f t="shared" si="15"/>
        <v>0</v>
      </c>
      <c r="T251" s="66" t="str">
        <f t="shared" si="19"/>
        <v>13-5.</v>
      </c>
      <c r="U251" s="51" t="str">
        <f t="shared" si="19"/>
        <v>Groundwater Injection System (not by direct push)</v>
      </c>
    </row>
    <row r="252" spans="1:21" s="67" customFormat="1" hidden="1" x14ac:dyDescent="0.3">
      <c r="A252" s="62">
        <v>265</v>
      </c>
      <c r="B252" s="75" t="s">
        <v>285</v>
      </c>
      <c r="C252" s="96" t="s">
        <v>853</v>
      </c>
      <c r="D252" s="97"/>
      <c r="E252" s="76"/>
      <c r="F252" s="78"/>
      <c r="G252" s="78"/>
      <c r="H252" s="8"/>
      <c r="I252" s="79"/>
      <c r="J252" s="79"/>
      <c r="K252" s="79"/>
      <c r="L252" s="79"/>
      <c r="M252" s="79"/>
      <c r="N252" s="79"/>
      <c r="O252" s="79"/>
      <c r="P252" s="79"/>
      <c r="Q252" s="79"/>
      <c r="R252" s="79"/>
      <c r="S252" s="54" t="b">
        <f t="shared" si="15"/>
        <v>0</v>
      </c>
      <c r="T252" s="66"/>
      <c r="U252" s="51" t="str">
        <f t="shared" si="19"/>
        <v>TRENCHING, INTEGRATION AND STARTUP</v>
      </c>
    </row>
    <row r="253" spans="1:21" s="67" customFormat="1" hidden="1" x14ac:dyDescent="0.3">
      <c r="A253" s="62">
        <v>266</v>
      </c>
      <c r="B253" s="75" t="s">
        <v>854</v>
      </c>
      <c r="C253" s="96" t="s">
        <v>293</v>
      </c>
      <c r="D253" s="97"/>
      <c r="E253" s="76"/>
      <c r="F253" s="78"/>
      <c r="G253" s="78"/>
      <c r="H253" s="8"/>
      <c r="I253" s="79"/>
      <c r="J253" s="79"/>
      <c r="K253" s="79"/>
      <c r="L253" s="79"/>
      <c r="M253" s="79"/>
      <c r="N253" s="79"/>
      <c r="O253" s="79"/>
      <c r="P253" s="79"/>
      <c r="Q253" s="79"/>
      <c r="R253" s="79"/>
      <c r="S253" s="54" t="b">
        <f t="shared" si="15"/>
        <v>0</v>
      </c>
      <c r="T253" s="66"/>
      <c r="U253" s="51"/>
    </row>
    <row r="254" spans="1:21" s="67" customFormat="1" ht="33" hidden="1" x14ac:dyDescent="0.3">
      <c r="A254" s="62">
        <v>267</v>
      </c>
      <c r="B254" s="36" t="s">
        <v>649</v>
      </c>
      <c r="C254" s="98" t="s">
        <v>608</v>
      </c>
      <c r="D254" s="99"/>
      <c r="E254" s="10" t="s">
        <v>855</v>
      </c>
      <c r="F254" s="68">
        <f>IFERROR(INDEX([1]!Rates[[Column1]:[Column71]],
MATCH('[1]SOW Units'!$B254,[1]!Rates[Pay Item],0),
MATCH(TEXT(#REF!,"0"),[1]!Rates[[#Headers],[Column1]:[Column71]],0)),0)</f>
        <v>0</v>
      </c>
      <c r="G254" s="69">
        <f t="shared" si="17"/>
        <v>0</v>
      </c>
      <c r="H254" s="6">
        <f t="shared" si="18"/>
        <v>0</v>
      </c>
      <c r="I254" s="80"/>
      <c r="J254" s="80"/>
      <c r="K254" s="80"/>
      <c r="L254" s="80"/>
      <c r="M254" s="80"/>
      <c r="N254" s="80"/>
      <c r="O254" s="80"/>
      <c r="P254" s="80"/>
      <c r="Q254" s="80"/>
      <c r="R254" s="80"/>
      <c r="S254" s="54" t="b">
        <f t="shared" si="15"/>
        <v>0</v>
      </c>
      <c r="T254" s="66" t="str">
        <f t="shared" si="19"/>
        <v>14-1.a.</v>
      </c>
      <c r="U254" s="51" t="str">
        <f t="shared" si="19"/>
        <v>Trenching and Installation of 1-10 Plumbing (and Electrical) Lines in Trench</v>
      </c>
    </row>
    <row r="255" spans="1:21" s="67" customFormat="1" ht="33" hidden="1" x14ac:dyDescent="0.3">
      <c r="A255" s="62">
        <v>268</v>
      </c>
      <c r="B255" s="36" t="s">
        <v>856</v>
      </c>
      <c r="C255" s="98" t="s">
        <v>609</v>
      </c>
      <c r="D255" s="99"/>
      <c r="E255" s="10" t="s">
        <v>855</v>
      </c>
      <c r="F255" s="68">
        <f>IFERROR(INDEX([1]!Rates[[Column1]:[Column71]],
MATCH('[1]SOW Units'!$B255,[1]!Rates[Pay Item],0),
MATCH(TEXT(#REF!,"0"),[1]!Rates[[#Headers],[Column1]:[Column71]],0)),0)</f>
        <v>0</v>
      </c>
      <c r="G255" s="69">
        <f t="shared" si="17"/>
        <v>0</v>
      </c>
      <c r="H255" s="6">
        <f t="shared" si="18"/>
        <v>0</v>
      </c>
      <c r="I255" s="80"/>
      <c r="J255" s="80"/>
      <c r="K255" s="80"/>
      <c r="L255" s="80"/>
      <c r="M255" s="80"/>
      <c r="N255" s="80"/>
      <c r="O255" s="80"/>
      <c r="P255" s="80"/>
      <c r="Q255" s="80"/>
      <c r="R255" s="80"/>
      <c r="S255" s="54" t="b">
        <f t="shared" si="15"/>
        <v>0</v>
      </c>
      <c r="T255" s="66" t="str">
        <f t="shared" si="19"/>
        <v>14-1.b.</v>
      </c>
      <c r="U255" s="51" t="str">
        <f t="shared" si="19"/>
        <v>Trenching and Installation of 11 - 20  Lines</v>
      </c>
    </row>
    <row r="256" spans="1:21" s="67" customFormat="1" ht="33" hidden="1" x14ac:dyDescent="0.3">
      <c r="A256" s="62">
        <v>269</v>
      </c>
      <c r="B256" s="36" t="s">
        <v>857</v>
      </c>
      <c r="C256" s="98" t="s">
        <v>610</v>
      </c>
      <c r="D256" s="99"/>
      <c r="E256" s="10" t="s">
        <v>855</v>
      </c>
      <c r="F256" s="68">
        <f>IFERROR(INDEX([1]!Rates[[Column1]:[Column71]],
MATCH('[1]SOW Units'!$B256,[1]!Rates[Pay Item],0),
MATCH(TEXT(#REF!,"0"),[1]!Rates[[#Headers],[Column1]:[Column71]],0)),0)</f>
        <v>0</v>
      </c>
      <c r="G256" s="69">
        <f t="shared" si="17"/>
        <v>0</v>
      </c>
      <c r="H256" s="6">
        <f t="shared" si="18"/>
        <v>0</v>
      </c>
      <c r="I256" s="80"/>
      <c r="J256" s="80"/>
      <c r="K256" s="80"/>
      <c r="L256" s="80"/>
      <c r="M256" s="80"/>
      <c r="N256" s="80"/>
      <c r="O256" s="80"/>
      <c r="P256" s="80"/>
      <c r="Q256" s="80"/>
      <c r="R256" s="80"/>
      <c r="S256" s="54" t="b">
        <f t="shared" si="15"/>
        <v>0</v>
      </c>
      <c r="T256" s="66" t="str">
        <f t="shared" si="19"/>
        <v>14-1.c.</v>
      </c>
      <c r="U256" s="51" t="str">
        <f t="shared" si="19"/>
        <v>Trenching and Installation of 21 - 30 Lines</v>
      </c>
    </row>
    <row r="257" spans="1:21" s="67" customFormat="1" ht="33" hidden="1" x14ac:dyDescent="0.3">
      <c r="A257" s="62">
        <v>270</v>
      </c>
      <c r="B257" s="36" t="s">
        <v>858</v>
      </c>
      <c r="C257" s="98" t="s">
        <v>611</v>
      </c>
      <c r="D257" s="99"/>
      <c r="E257" s="10" t="s">
        <v>855</v>
      </c>
      <c r="F257" s="68">
        <f>IFERROR(INDEX([1]!Rates[[Column1]:[Column71]],
MATCH('[1]SOW Units'!$B257,[1]!Rates[Pay Item],0),
MATCH(TEXT(#REF!,"0"),[1]!Rates[[#Headers],[Column1]:[Column71]],0)),0)</f>
        <v>0</v>
      </c>
      <c r="G257" s="69">
        <f t="shared" si="17"/>
        <v>0</v>
      </c>
      <c r="H257" s="6">
        <f t="shared" si="18"/>
        <v>0</v>
      </c>
      <c r="I257" s="80"/>
      <c r="J257" s="80"/>
      <c r="K257" s="80"/>
      <c r="L257" s="80"/>
      <c r="M257" s="80"/>
      <c r="N257" s="80"/>
      <c r="O257" s="80"/>
      <c r="P257" s="80"/>
      <c r="Q257" s="80"/>
      <c r="R257" s="80"/>
      <c r="S257" s="54" t="b">
        <f t="shared" si="15"/>
        <v>0</v>
      </c>
      <c r="T257" s="66" t="str">
        <f t="shared" si="19"/>
        <v>14-1.d.</v>
      </c>
      <c r="U257" s="51" t="str">
        <f t="shared" si="19"/>
        <v>Trenching and Installation of Additional 1-10 Lines Greater Than 30 Lines</v>
      </c>
    </row>
    <row r="258" spans="1:21" s="67" customFormat="1" hidden="1" x14ac:dyDescent="0.3">
      <c r="A258" s="62">
        <v>271</v>
      </c>
      <c r="B258" s="36" t="s">
        <v>288</v>
      </c>
      <c r="C258" s="98" t="s">
        <v>859</v>
      </c>
      <c r="D258" s="99"/>
      <c r="E258" s="10" t="s">
        <v>48</v>
      </c>
      <c r="F258" s="68">
        <f>IFERROR(INDEX([1]!Rates[[Column1]:[Column71]],
MATCH('[1]SOW Units'!$B258,[1]!Rates[Pay Item],0),
MATCH(TEXT(#REF!,"0"),[1]!Rates[[#Headers],[Column1]:[Column71]],0)),0)</f>
        <v>0</v>
      </c>
      <c r="G258" s="69">
        <f t="shared" si="17"/>
        <v>0</v>
      </c>
      <c r="H258" s="6">
        <f t="shared" si="18"/>
        <v>0</v>
      </c>
      <c r="I258" s="80"/>
      <c r="J258" s="80"/>
      <c r="K258" s="80"/>
      <c r="L258" s="80"/>
      <c r="M258" s="80"/>
      <c r="N258" s="80"/>
      <c r="O258" s="80"/>
      <c r="P258" s="80"/>
      <c r="Q258" s="80"/>
      <c r="R258" s="80"/>
      <c r="S258" s="54" t="b">
        <f t="shared" si="15"/>
        <v>0</v>
      </c>
      <c r="T258" s="66" t="str">
        <f t="shared" si="19"/>
        <v>14-2.</v>
      </c>
      <c r="U258" s="51" t="str">
        <f t="shared" si="19"/>
        <v>Installation of Plumbing (and Electrical) Lines Above Ground</v>
      </c>
    </row>
    <row r="259" spans="1:21" s="67" customFormat="1" ht="31.5" hidden="1" customHeight="1" x14ac:dyDescent="0.3">
      <c r="A259" s="62">
        <v>272</v>
      </c>
      <c r="B259" s="36" t="s">
        <v>605</v>
      </c>
      <c r="C259" s="101" t="s">
        <v>612</v>
      </c>
      <c r="D259" s="102"/>
      <c r="E259" s="7" t="s">
        <v>14</v>
      </c>
      <c r="F259" s="71">
        <v>1</v>
      </c>
      <c r="G259" s="72">
        <f>F259</f>
        <v>1</v>
      </c>
      <c r="H259" s="7">
        <f t="shared" si="18"/>
        <v>0</v>
      </c>
      <c r="I259" s="81"/>
      <c r="J259" s="81"/>
      <c r="K259" s="81"/>
      <c r="L259" s="81"/>
      <c r="M259" s="81"/>
      <c r="N259" s="81"/>
      <c r="O259" s="81"/>
      <c r="P259" s="81"/>
      <c r="Q259" s="81"/>
      <c r="R259" s="81"/>
      <c r="S259" s="54" t="b">
        <f t="shared" si="15"/>
        <v>0</v>
      </c>
      <c r="T259" s="66"/>
      <c r="U259" s="51"/>
    </row>
    <row r="260" spans="1:21" s="67" customFormat="1" hidden="1" x14ac:dyDescent="0.3">
      <c r="A260" s="62">
        <v>273</v>
      </c>
      <c r="B260" s="36" t="s">
        <v>860</v>
      </c>
      <c r="C260" s="101" t="s">
        <v>613</v>
      </c>
      <c r="D260" s="102"/>
      <c r="E260" s="7" t="s">
        <v>14</v>
      </c>
      <c r="F260" s="71">
        <v>1</v>
      </c>
      <c r="G260" s="72">
        <f t="shared" ref="G260:G261" si="20">F260</f>
        <v>1</v>
      </c>
      <c r="H260" s="7">
        <f t="shared" si="18"/>
        <v>0</v>
      </c>
      <c r="I260" s="81"/>
      <c r="J260" s="81"/>
      <c r="K260" s="81"/>
      <c r="L260" s="81"/>
      <c r="M260" s="81"/>
      <c r="N260" s="81"/>
      <c r="O260" s="81"/>
      <c r="P260" s="81"/>
      <c r="Q260" s="81"/>
      <c r="R260" s="81"/>
      <c r="S260" s="54" t="b">
        <f t="shared" si="15"/>
        <v>0</v>
      </c>
      <c r="T260" s="66"/>
      <c r="U260" s="51"/>
    </row>
    <row r="261" spans="1:21" s="67" customFormat="1" hidden="1" x14ac:dyDescent="0.3">
      <c r="A261" s="62">
        <v>274</v>
      </c>
      <c r="B261" s="36" t="s">
        <v>861</v>
      </c>
      <c r="C261" s="101" t="s">
        <v>614</v>
      </c>
      <c r="D261" s="102"/>
      <c r="E261" s="7" t="s">
        <v>14</v>
      </c>
      <c r="F261" s="71">
        <v>1</v>
      </c>
      <c r="G261" s="72">
        <f t="shared" si="20"/>
        <v>1</v>
      </c>
      <c r="H261" s="7">
        <f t="shared" si="18"/>
        <v>0</v>
      </c>
      <c r="I261" s="81"/>
      <c r="J261" s="81"/>
      <c r="K261" s="81"/>
      <c r="L261" s="81"/>
      <c r="M261" s="81"/>
      <c r="N261" s="81"/>
      <c r="O261" s="81"/>
      <c r="P261" s="81"/>
      <c r="Q261" s="81"/>
      <c r="R261" s="81"/>
      <c r="S261" s="54" t="b">
        <f t="shared" si="15"/>
        <v>0</v>
      </c>
      <c r="T261" s="66"/>
      <c r="U261" s="51"/>
    </row>
    <row r="262" spans="1:21" s="67" customFormat="1" hidden="1" x14ac:dyDescent="0.3">
      <c r="A262" s="62">
        <v>275</v>
      </c>
      <c r="B262" s="75" t="s">
        <v>862</v>
      </c>
      <c r="C262" s="96" t="s">
        <v>298</v>
      </c>
      <c r="D262" s="97"/>
      <c r="E262" s="76"/>
      <c r="F262" s="78"/>
      <c r="G262" s="78"/>
      <c r="H262" s="8"/>
      <c r="I262" s="79"/>
      <c r="J262" s="79"/>
      <c r="K262" s="79"/>
      <c r="L262" s="79"/>
      <c r="M262" s="79"/>
      <c r="N262" s="79"/>
      <c r="O262" s="79"/>
      <c r="P262" s="79"/>
      <c r="Q262" s="79"/>
      <c r="R262" s="79"/>
      <c r="S262" s="54" t="b">
        <f t="shared" si="15"/>
        <v>0</v>
      </c>
      <c r="T262" s="66"/>
      <c r="U262" s="51"/>
    </row>
    <row r="263" spans="1:21" s="67" customFormat="1" ht="50.1" hidden="1" customHeight="1" x14ac:dyDescent="0.3">
      <c r="A263" s="62">
        <v>276</v>
      </c>
      <c r="B263" s="36" t="s">
        <v>863</v>
      </c>
      <c r="C263" s="98" t="s">
        <v>864</v>
      </c>
      <c r="D263" s="99"/>
      <c r="E263" s="10" t="s">
        <v>615</v>
      </c>
      <c r="F263" s="68">
        <f>IFERROR(INDEX([1]!Rates[[Column1]:[Column71]],
MATCH('[1]SOW Units'!$B263,[1]!Rates[Pay Item],0),
MATCH(TEXT(#REF!,"0"),[1]!Rates[[#Headers],[Column1]:[Column71]],0)),0)</f>
        <v>0</v>
      </c>
      <c r="G263" s="69">
        <f t="shared" si="17"/>
        <v>0</v>
      </c>
      <c r="H263" s="6">
        <f t="shared" si="18"/>
        <v>0</v>
      </c>
      <c r="I263" s="80"/>
      <c r="J263" s="80"/>
      <c r="K263" s="80"/>
      <c r="L263" s="80"/>
      <c r="M263" s="80"/>
      <c r="N263" s="80"/>
      <c r="O263" s="80"/>
      <c r="P263" s="80"/>
      <c r="Q263" s="80"/>
      <c r="R263" s="80"/>
      <c r="S263" s="54" t="b">
        <f t="shared" si="15"/>
        <v>0</v>
      </c>
      <c r="T263" s="66" t="str">
        <f t="shared" si="19"/>
        <v>14-4.a.</v>
      </c>
      <c r="U263" s="51" t="str">
        <f t="shared" si="19"/>
        <v>System Installation/Integration/Startup - 1 Technology Component - 1-10 Recovery/Treatment Points</v>
      </c>
    </row>
    <row r="264" spans="1:21" s="67" customFormat="1" ht="50.1" hidden="1" customHeight="1" x14ac:dyDescent="0.3">
      <c r="A264" s="62">
        <v>277</v>
      </c>
      <c r="B264" s="36" t="s">
        <v>865</v>
      </c>
      <c r="C264" s="98" t="s">
        <v>866</v>
      </c>
      <c r="D264" s="99"/>
      <c r="E264" s="10" t="s">
        <v>615</v>
      </c>
      <c r="F264" s="68">
        <f>IFERROR(INDEX([1]!Rates[[Column1]:[Column71]],
MATCH('[1]SOW Units'!$B264,[1]!Rates[Pay Item],0),
MATCH(TEXT(#REF!,"0"),[1]!Rates[[#Headers],[Column1]:[Column71]],0)),0)</f>
        <v>0</v>
      </c>
      <c r="G264" s="69">
        <f t="shared" si="17"/>
        <v>0</v>
      </c>
      <c r="H264" s="6">
        <f t="shared" si="18"/>
        <v>0</v>
      </c>
      <c r="I264" s="80"/>
      <c r="J264" s="80"/>
      <c r="K264" s="80"/>
      <c r="L264" s="80"/>
      <c r="M264" s="80"/>
      <c r="N264" s="80"/>
      <c r="O264" s="80"/>
      <c r="P264" s="80"/>
      <c r="Q264" s="80"/>
      <c r="R264" s="80"/>
      <c r="S264" s="54" t="b">
        <f t="shared" si="15"/>
        <v>0</v>
      </c>
      <c r="T264" s="66" t="str">
        <f t="shared" si="19"/>
        <v>14-4.b.</v>
      </c>
      <c r="U264" s="51" t="str">
        <f t="shared" si="19"/>
        <v>System Installation/Integration/Startup - 1 Technology Component - 11-20 Recovery/Treatment Points</v>
      </c>
    </row>
    <row r="265" spans="1:21" s="67" customFormat="1" ht="50.1" hidden="1" customHeight="1" x14ac:dyDescent="0.3">
      <c r="A265" s="62">
        <v>278</v>
      </c>
      <c r="B265" s="36" t="s">
        <v>867</v>
      </c>
      <c r="C265" s="98" t="s">
        <v>868</v>
      </c>
      <c r="D265" s="99"/>
      <c r="E265" s="10" t="s">
        <v>615</v>
      </c>
      <c r="F265" s="68">
        <f>IFERROR(INDEX([1]!Rates[[Column1]:[Column71]],
MATCH('[1]SOW Units'!$B265,[1]!Rates[Pay Item],0),
MATCH(TEXT(#REF!,"0"),[1]!Rates[[#Headers],[Column1]:[Column71]],0)),0)</f>
        <v>0</v>
      </c>
      <c r="G265" s="69">
        <f t="shared" si="17"/>
        <v>0</v>
      </c>
      <c r="H265" s="6">
        <f t="shared" si="18"/>
        <v>0</v>
      </c>
      <c r="I265" s="80"/>
      <c r="J265" s="80"/>
      <c r="K265" s="80"/>
      <c r="L265" s="80"/>
      <c r="M265" s="80"/>
      <c r="N265" s="80"/>
      <c r="O265" s="80"/>
      <c r="P265" s="80"/>
      <c r="Q265" s="80"/>
      <c r="R265" s="80"/>
      <c r="S265" s="54" t="b">
        <f t="shared" ref="S265:S328" si="21">IF(H265&gt;0,TRUE,FALSE)</f>
        <v>0</v>
      </c>
      <c r="T265" s="66" t="str">
        <f t="shared" si="19"/>
        <v>14-4.c.</v>
      </c>
      <c r="U265" s="51" t="str">
        <f t="shared" si="19"/>
        <v>System Installation/Integration/Startup - 1 Technology Component - 21-30 Recovery/Treatment Points</v>
      </c>
    </row>
    <row r="266" spans="1:21" s="67" customFormat="1" ht="50.1" hidden="1" customHeight="1" x14ac:dyDescent="0.3">
      <c r="A266" s="62">
        <v>279</v>
      </c>
      <c r="B266" s="36" t="s">
        <v>869</v>
      </c>
      <c r="C266" s="98" t="s">
        <v>870</v>
      </c>
      <c r="D266" s="99"/>
      <c r="E266" s="10" t="s">
        <v>615</v>
      </c>
      <c r="F266" s="68">
        <f>IFERROR(INDEX([1]!Rates[[Column1]:[Column71]],
MATCH('[1]SOW Units'!$B266,[1]!Rates[Pay Item],0),
MATCH(TEXT(#REF!,"0"),[1]!Rates[[#Headers],[Column1]:[Column71]],0)),0)</f>
        <v>0</v>
      </c>
      <c r="G266" s="69">
        <f t="shared" si="17"/>
        <v>0</v>
      </c>
      <c r="H266" s="6">
        <f t="shared" si="18"/>
        <v>0</v>
      </c>
      <c r="I266" s="80"/>
      <c r="J266" s="80"/>
      <c r="K266" s="80"/>
      <c r="L266" s="80"/>
      <c r="M266" s="80"/>
      <c r="N266" s="80"/>
      <c r="O266" s="80"/>
      <c r="P266" s="80"/>
      <c r="Q266" s="80"/>
      <c r="R266" s="80"/>
      <c r="S266" s="54" t="b">
        <f t="shared" si="21"/>
        <v>0</v>
      </c>
      <c r="T266" s="66" t="str">
        <f t="shared" si="19"/>
        <v>14-4.d.</v>
      </c>
      <c r="U266" s="51" t="str">
        <f t="shared" si="19"/>
        <v>System Installation/Integration/Startup - 1 Technology Component - 1-10 Additional Recovery/Treatment Points greater Than 30 (This tem is used in conjunction with 14.4.c when needed)</v>
      </c>
    </row>
    <row r="267" spans="1:21" s="67" customFormat="1" ht="49.5" hidden="1" x14ac:dyDescent="0.3">
      <c r="A267" s="62">
        <v>280</v>
      </c>
      <c r="B267" s="36" t="s">
        <v>607</v>
      </c>
      <c r="C267" s="98" t="s">
        <v>871</v>
      </c>
      <c r="D267" s="99"/>
      <c r="E267" s="10" t="s">
        <v>872</v>
      </c>
      <c r="F267" s="68">
        <f>IFERROR(INDEX([1]!Rates[[Column1]:[Column71]],
MATCH('[1]SOW Units'!$B267,[1]!Rates[Pay Item],0),
MATCH(TEXT(#REF!,"0"),[1]!Rates[[#Headers],[Column1]:[Column71]],0)),0)</f>
        <v>0</v>
      </c>
      <c r="G267" s="69">
        <f t="shared" si="17"/>
        <v>0</v>
      </c>
      <c r="H267" s="6">
        <f t="shared" si="18"/>
        <v>0</v>
      </c>
      <c r="I267" s="80"/>
      <c r="J267" s="80"/>
      <c r="K267" s="80"/>
      <c r="L267" s="80"/>
      <c r="M267" s="80"/>
      <c r="N267" s="80"/>
      <c r="O267" s="80"/>
      <c r="P267" s="80"/>
      <c r="Q267" s="80"/>
      <c r="R267" s="80"/>
      <c r="S267" s="54" t="b">
        <f t="shared" si="21"/>
        <v>0</v>
      </c>
      <c r="T267" s="66" t="str">
        <f t="shared" si="19"/>
        <v>14-5.</v>
      </c>
      <c r="U267" s="51" t="str">
        <f t="shared" si="19"/>
        <v>System Installation/Integration/Startup – Addition of 1 Technology Component</v>
      </c>
    </row>
    <row r="268" spans="1:21" s="67" customFormat="1" hidden="1" x14ac:dyDescent="0.3">
      <c r="A268" s="62">
        <v>281</v>
      </c>
      <c r="B268" s="36" t="s">
        <v>873</v>
      </c>
      <c r="C268" s="101" t="s">
        <v>874</v>
      </c>
      <c r="D268" s="102"/>
      <c r="E268" s="7" t="s">
        <v>14</v>
      </c>
      <c r="F268" s="71">
        <v>1</v>
      </c>
      <c r="G268" s="72">
        <f>F268</f>
        <v>1</v>
      </c>
      <c r="H268" s="7">
        <f t="shared" si="18"/>
        <v>0</v>
      </c>
      <c r="I268" s="81"/>
      <c r="J268" s="81"/>
      <c r="K268" s="81"/>
      <c r="L268" s="81"/>
      <c r="M268" s="81"/>
      <c r="N268" s="81"/>
      <c r="O268" s="81"/>
      <c r="P268" s="81"/>
      <c r="Q268" s="81"/>
      <c r="R268" s="81"/>
      <c r="S268" s="54" t="b">
        <f t="shared" si="21"/>
        <v>0</v>
      </c>
      <c r="T268" s="66"/>
      <c r="U268" s="51"/>
    </row>
    <row r="269" spans="1:21" s="67" customFormat="1" hidden="1" x14ac:dyDescent="0.3">
      <c r="A269" s="62">
        <v>283</v>
      </c>
      <c r="B269" s="36" t="s">
        <v>875</v>
      </c>
      <c r="C269" s="101" t="s">
        <v>618</v>
      </c>
      <c r="D269" s="102"/>
      <c r="E269" s="7" t="s">
        <v>14</v>
      </c>
      <c r="F269" s="71">
        <v>1</v>
      </c>
      <c r="G269" s="72">
        <f t="shared" ref="G269:G272" si="22">F269</f>
        <v>1</v>
      </c>
      <c r="H269" s="7">
        <f t="shared" si="18"/>
        <v>0</v>
      </c>
      <c r="I269" s="81"/>
      <c r="J269" s="81"/>
      <c r="K269" s="81"/>
      <c r="L269" s="81"/>
      <c r="M269" s="81"/>
      <c r="N269" s="81"/>
      <c r="O269" s="81"/>
      <c r="P269" s="81"/>
      <c r="Q269" s="81"/>
      <c r="R269" s="81"/>
      <c r="S269" s="54" t="b">
        <f t="shared" si="21"/>
        <v>0</v>
      </c>
      <c r="T269" s="66"/>
      <c r="U269" s="51"/>
    </row>
    <row r="270" spans="1:21" s="67" customFormat="1" hidden="1" x14ac:dyDescent="0.3">
      <c r="A270" s="62">
        <v>285</v>
      </c>
      <c r="B270" s="36" t="s">
        <v>876</v>
      </c>
      <c r="C270" s="101" t="s">
        <v>620</v>
      </c>
      <c r="D270" s="102"/>
      <c r="E270" s="7" t="s">
        <v>14</v>
      </c>
      <c r="F270" s="71">
        <v>1</v>
      </c>
      <c r="G270" s="72">
        <f t="shared" si="22"/>
        <v>1</v>
      </c>
      <c r="H270" s="7">
        <f t="shared" si="18"/>
        <v>0</v>
      </c>
      <c r="I270" s="81"/>
      <c r="J270" s="81"/>
      <c r="K270" s="81"/>
      <c r="L270" s="81"/>
      <c r="M270" s="81"/>
      <c r="N270" s="81"/>
      <c r="O270" s="81"/>
      <c r="P270" s="81"/>
      <c r="Q270" s="81"/>
      <c r="R270" s="81"/>
      <c r="S270" s="54" t="b">
        <f t="shared" si="21"/>
        <v>0</v>
      </c>
      <c r="T270" s="66"/>
      <c r="U270" s="51"/>
    </row>
    <row r="271" spans="1:21" s="67" customFormat="1" hidden="1" x14ac:dyDescent="0.3">
      <c r="A271" s="62">
        <v>286</v>
      </c>
      <c r="B271" s="36" t="s">
        <v>877</v>
      </c>
      <c r="C271" s="101" t="s">
        <v>622</v>
      </c>
      <c r="D271" s="102"/>
      <c r="E271" s="7" t="s">
        <v>14</v>
      </c>
      <c r="F271" s="71">
        <v>1</v>
      </c>
      <c r="G271" s="72">
        <f t="shared" si="22"/>
        <v>1</v>
      </c>
      <c r="H271" s="7">
        <f t="shared" si="18"/>
        <v>0</v>
      </c>
      <c r="I271" s="81"/>
      <c r="J271" s="81"/>
      <c r="K271" s="81"/>
      <c r="L271" s="81"/>
      <c r="M271" s="81"/>
      <c r="N271" s="81"/>
      <c r="O271" s="81"/>
      <c r="P271" s="81"/>
      <c r="Q271" s="81"/>
      <c r="R271" s="81"/>
      <c r="S271" s="54" t="b">
        <f t="shared" si="21"/>
        <v>0</v>
      </c>
      <c r="T271" s="66"/>
      <c r="U271" s="51"/>
    </row>
    <row r="272" spans="1:21" s="67" customFormat="1" hidden="1" x14ac:dyDescent="0.3">
      <c r="A272" s="62">
        <v>287</v>
      </c>
      <c r="B272" s="36" t="s">
        <v>878</v>
      </c>
      <c r="C272" s="101" t="s">
        <v>879</v>
      </c>
      <c r="D272" s="102"/>
      <c r="E272" s="7" t="s">
        <v>14</v>
      </c>
      <c r="F272" s="71">
        <v>1</v>
      </c>
      <c r="G272" s="72">
        <f t="shared" si="22"/>
        <v>1</v>
      </c>
      <c r="H272" s="7">
        <f t="shared" si="18"/>
        <v>0</v>
      </c>
      <c r="I272" s="81"/>
      <c r="J272" s="81"/>
      <c r="K272" s="81"/>
      <c r="L272" s="81"/>
      <c r="M272" s="81"/>
      <c r="N272" s="81"/>
      <c r="O272" s="81"/>
      <c r="P272" s="81"/>
      <c r="Q272" s="81"/>
      <c r="R272" s="81"/>
      <c r="S272" s="54" t="b">
        <f t="shared" si="21"/>
        <v>0</v>
      </c>
      <c r="T272" s="66"/>
      <c r="U272" s="51"/>
    </row>
    <row r="273" spans="1:21" s="67" customFormat="1" ht="35.25" hidden="1" customHeight="1" x14ac:dyDescent="0.3">
      <c r="A273" s="62">
        <v>288</v>
      </c>
      <c r="B273" s="75" t="s">
        <v>291</v>
      </c>
      <c r="C273" s="96" t="s">
        <v>303</v>
      </c>
      <c r="D273" s="97"/>
      <c r="E273" s="76"/>
      <c r="F273" s="78"/>
      <c r="G273" s="78"/>
      <c r="H273" s="8"/>
      <c r="I273" s="79"/>
      <c r="J273" s="79"/>
      <c r="K273" s="79"/>
      <c r="L273" s="79"/>
      <c r="M273" s="79"/>
      <c r="N273" s="79"/>
      <c r="O273" s="79"/>
      <c r="P273" s="79"/>
      <c r="Q273" s="79"/>
      <c r="R273" s="79"/>
      <c r="S273" s="54" t="b">
        <f t="shared" si="21"/>
        <v>0</v>
      </c>
      <c r="T273" s="66"/>
      <c r="U273" s="51" t="str">
        <f t="shared" si="19"/>
        <v>REMEDIAL ACTION - PACKAGED WORK SCOPES (Including Remediation System Equipment)</v>
      </c>
    </row>
    <row r="274" spans="1:21" s="67" customFormat="1" ht="18.75" hidden="1" customHeight="1" x14ac:dyDescent="0.3">
      <c r="A274" s="62">
        <v>289</v>
      </c>
      <c r="B274" s="75" t="s">
        <v>292</v>
      </c>
      <c r="C274" s="96" t="s">
        <v>304</v>
      </c>
      <c r="D274" s="97"/>
      <c r="E274" s="76"/>
      <c r="F274" s="78"/>
      <c r="G274" s="78"/>
      <c r="H274" s="8"/>
      <c r="I274" s="79"/>
      <c r="J274" s="79"/>
      <c r="K274" s="79"/>
      <c r="L274" s="79"/>
      <c r="M274" s="79"/>
      <c r="N274" s="79"/>
      <c r="O274" s="79"/>
      <c r="P274" s="79"/>
      <c r="Q274" s="79"/>
      <c r="R274" s="79"/>
      <c r="S274" s="54" t="b">
        <f t="shared" si="21"/>
        <v>0</v>
      </c>
      <c r="T274" s="66"/>
      <c r="U274" s="51"/>
    </row>
    <row r="275" spans="1:21" s="67" customFormat="1" hidden="1" x14ac:dyDescent="0.3">
      <c r="A275" s="62">
        <v>290</v>
      </c>
      <c r="B275" s="36" t="s">
        <v>294</v>
      </c>
      <c r="C275" s="98" t="s">
        <v>306</v>
      </c>
      <c r="D275" s="99"/>
      <c r="E275" s="10" t="s">
        <v>307</v>
      </c>
      <c r="F275" s="68">
        <f>IFERROR(INDEX([1]!Rates[[Column1]:[Column71]],
MATCH('[1]SOW Units'!$B275,[1]!Rates[Pay Item],0),
MATCH(TEXT(#REF!,"0"),[1]!Rates[[#Headers],[Column1]:[Column71]],0)),0)</f>
        <v>0</v>
      </c>
      <c r="G275" s="69">
        <f t="shared" si="17"/>
        <v>0</v>
      </c>
      <c r="H275" s="6">
        <f t="shared" si="18"/>
        <v>0</v>
      </c>
      <c r="I275" s="80"/>
      <c r="J275" s="80"/>
      <c r="K275" s="80"/>
      <c r="L275" s="80"/>
      <c r="M275" s="80"/>
      <c r="N275" s="80"/>
      <c r="O275" s="80"/>
      <c r="P275" s="80"/>
      <c r="Q275" s="80"/>
      <c r="R275" s="80"/>
      <c r="S275" s="54" t="b">
        <f t="shared" si="21"/>
        <v>0</v>
      </c>
      <c r="T275" s="66" t="str">
        <f t="shared" si="19"/>
        <v>15-1.</v>
      </c>
      <c r="U275" s="51" t="str">
        <f t="shared" si="19"/>
        <v xml:space="preserve">Groundwater Recovery System Pilot Test - 8 hours </v>
      </c>
    </row>
    <row r="276" spans="1:21" s="67" customFormat="1" hidden="1" x14ac:dyDescent="0.3">
      <c r="A276" s="62">
        <v>292</v>
      </c>
      <c r="B276" s="36" t="s">
        <v>295</v>
      </c>
      <c r="C276" s="98" t="s">
        <v>309</v>
      </c>
      <c r="D276" s="99"/>
      <c r="E276" s="10" t="s">
        <v>880</v>
      </c>
      <c r="F276" s="68">
        <f>IFERROR(INDEX([1]!Rates[[Column1]:[Column71]],
MATCH('[1]SOW Units'!$B276,[1]!Rates[Pay Item],0),
MATCH(TEXT(#REF!,"0"),[1]!Rates[[#Headers],[Column1]:[Column71]],0)),0)</f>
        <v>0</v>
      </c>
      <c r="G276" s="69">
        <f t="shared" si="17"/>
        <v>0</v>
      </c>
      <c r="H276" s="6">
        <f t="shared" si="18"/>
        <v>0</v>
      </c>
      <c r="I276" s="80"/>
      <c r="J276" s="80"/>
      <c r="K276" s="80"/>
      <c r="L276" s="80"/>
      <c r="M276" s="80"/>
      <c r="N276" s="80"/>
      <c r="O276" s="80"/>
      <c r="P276" s="80"/>
      <c r="Q276" s="80"/>
      <c r="R276" s="80"/>
      <c r="S276" s="54" t="b">
        <f t="shared" si="21"/>
        <v>0</v>
      </c>
      <c r="T276" s="66" t="str">
        <f t="shared" si="19"/>
        <v>15-2.</v>
      </c>
      <c r="U276" s="51" t="str">
        <f t="shared" si="19"/>
        <v xml:space="preserve">Groundwater Recovery System Pilot Test - Additional Time  </v>
      </c>
    </row>
    <row r="277" spans="1:21" s="67" customFormat="1" hidden="1" x14ac:dyDescent="0.3">
      <c r="A277" s="62">
        <v>293</v>
      </c>
      <c r="B277" s="36" t="s">
        <v>296</v>
      </c>
      <c r="C277" s="98" t="s">
        <v>311</v>
      </c>
      <c r="D277" s="99"/>
      <c r="E277" s="10" t="s">
        <v>307</v>
      </c>
      <c r="F277" s="68">
        <f>IFERROR(INDEX([1]!Rates[[Column1]:[Column71]],
MATCH('[1]SOW Units'!$B277,[1]!Rates[Pay Item],0),
MATCH(TEXT(#REF!,"0"),[1]!Rates[[#Headers],[Column1]:[Column71]],0)),0)</f>
        <v>0</v>
      </c>
      <c r="G277" s="69">
        <f t="shared" si="17"/>
        <v>0</v>
      </c>
      <c r="H277" s="6">
        <f t="shared" si="18"/>
        <v>0</v>
      </c>
      <c r="I277" s="80"/>
      <c r="J277" s="80"/>
      <c r="K277" s="80"/>
      <c r="L277" s="80"/>
      <c r="M277" s="80"/>
      <c r="N277" s="80"/>
      <c r="O277" s="80"/>
      <c r="P277" s="80"/>
      <c r="Q277" s="80"/>
      <c r="R277" s="80"/>
      <c r="S277" s="54" t="b">
        <f t="shared" si="21"/>
        <v>0</v>
      </c>
      <c r="T277" s="66" t="str">
        <f t="shared" si="19"/>
        <v>15-3.</v>
      </c>
      <c r="U277" s="51" t="str">
        <f t="shared" si="19"/>
        <v>Air Sparging or Biosparging Pilot Test - 8 hours</v>
      </c>
    </row>
    <row r="278" spans="1:21" s="67" customFormat="1" hidden="1" x14ac:dyDescent="0.3">
      <c r="A278" s="62">
        <v>294</v>
      </c>
      <c r="B278" s="36" t="s">
        <v>299</v>
      </c>
      <c r="C278" s="98" t="s">
        <v>313</v>
      </c>
      <c r="D278" s="99"/>
      <c r="E278" s="10" t="s">
        <v>880</v>
      </c>
      <c r="F278" s="68">
        <f>IFERROR(INDEX([1]!Rates[[Column1]:[Column71]],
MATCH('[1]SOW Units'!$B278,[1]!Rates[Pay Item],0),
MATCH(TEXT(#REF!,"0"),[1]!Rates[[#Headers],[Column1]:[Column71]],0)),0)</f>
        <v>0</v>
      </c>
      <c r="G278" s="69">
        <f t="shared" si="17"/>
        <v>0</v>
      </c>
      <c r="H278" s="6">
        <f t="shared" ref="H278:H363" si="23">SUM(I278:R278)</f>
        <v>0</v>
      </c>
      <c r="I278" s="80"/>
      <c r="J278" s="80"/>
      <c r="K278" s="80"/>
      <c r="L278" s="80"/>
      <c r="M278" s="80"/>
      <c r="N278" s="80"/>
      <c r="O278" s="80"/>
      <c r="P278" s="80"/>
      <c r="Q278" s="80"/>
      <c r="R278" s="80"/>
      <c r="S278" s="54" t="b">
        <f t="shared" si="21"/>
        <v>0</v>
      </c>
      <c r="T278" s="66" t="str">
        <f t="shared" si="19"/>
        <v>15-4.</v>
      </c>
      <c r="U278" s="51" t="str">
        <f t="shared" si="19"/>
        <v>Air Sparging or Biosparging Pilot Test - Additional Time</v>
      </c>
    </row>
    <row r="279" spans="1:21" s="67" customFormat="1" hidden="1" x14ac:dyDescent="0.3">
      <c r="A279" s="62">
        <v>295</v>
      </c>
      <c r="B279" s="36" t="s">
        <v>300</v>
      </c>
      <c r="C279" s="98" t="s">
        <v>315</v>
      </c>
      <c r="D279" s="99"/>
      <c r="E279" s="10" t="s">
        <v>307</v>
      </c>
      <c r="F279" s="68">
        <f>IFERROR(INDEX([1]!Rates[[Column1]:[Column71]],
MATCH('[1]SOW Units'!$B279,[1]!Rates[Pay Item],0),
MATCH(TEXT(#REF!,"0"),[1]!Rates[[#Headers],[Column1]:[Column71]],0)),0)</f>
        <v>0</v>
      </c>
      <c r="G279" s="69">
        <f t="shared" si="17"/>
        <v>0</v>
      </c>
      <c r="H279" s="6">
        <f t="shared" si="23"/>
        <v>0</v>
      </c>
      <c r="I279" s="80"/>
      <c r="J279" s="80"/>
      <c r="K279" s="80"/>
      <c r="L279" s="80"/>
      <c r="M279" s="80"/>
      <c r="N279" s="80"/>
      <c r="O279" s="80"/>
      <c r="P279" s="80"/>
      <c r="Q279" s="80"/>
      <c r="R279" s="80"/>
      <c r="S279" s="54" t="b">
        <f t="shared" si="21"/>
        <v>0</v>
      </c>
      <c r="T279" s="66" t="str">
        <f t="shared" si="19"/>
        <v>15-5.</v>
      </c>
      <c r="U279" s="51" t="str">
        <f t="shared" si="19"/>
        <v>Vapor Extraction Pilot Test - 8 hours</v>
      </c>
    </row>
    <row r="280" spans="1:21" s="67" customFormat="1" hidden="1" x14ac:dyDescent="0.3">
      <c r="A280" s="62">
        <v>297</v>
      </c>
      <c r="B280" s="36" t="s">
        <v>301</v>
      </c>
      <c r="C280" s="98" t="s">
        <v>316</v>
      </c>
      <c r="D280" s="99"/>
      <c r="E280" s="10" t="s">
        <v>880</v>
      </c>
      <c r="F280" s="68">
        <f>IFERROR(INDEX([1]!Rates[[Column1]:[Column71]],
MATCH('[1]SOW Units'!$B280,[1]!Rates[Pay Item],0),
MATCH(TEXT(#REF!,"0"),[1]!Rates[[#Headers],[Column1]:[Column71]],0)),0)</f>
        <v>0</v>
      </c>
      <c r="G280" s="69">
        <f t="shared" si="17"/>
        <v>0</v>
      </c>
      <c r="H280" s="6">
        <f t="shared" si="23"/>
        <v>0</v>
      </c>
      <c r="I280" s="80"/>
      <c r="J280" s="80"/>
      <c r="K280" s="80"/>
      <c r="L280" s="80"/>
      <c r="M280" s="80"/>
      <c r="N280" s="80"/>
      <c r="O280" s="80"/>
      <c r="P280" s="80"/>
      <c r="Q280" s="80"/>
      <c r="R280" s="80"/>
      <c r="S280" s="54" t="b">
        <f t="shared" si="21"/>
        <v>0</v>
      </c>
      <c r="T280" s="66" t="str">
        <f t="shared" si="19"/>
        <v>15-6.</v>
      </c>
      <c r="U280" s="51" t="str">
        <f t="shared" si="19"/>
        <v>Vapor Extraction Pilot Test - Additional Time</v>
      </c>
    </row>
    <row r="281" spans="1:21" s="67" customFormat="1" hidden="1" x14ac:dyDescent="0.3">
      <c r="A281" s="62">
        <v>298</v>
      </c>
      <c r="B281" s="36" t="s">
        <v>616</v>
      </c>
      <c r="C281" s="98" t="s">
        <v>317</v>
      </c>
      <c r="D281" s="99"/>
      <c r="E281" s="10" t="s">
        <v>307</v>
      </c>
      <c r="F281" s="68">
        <f>IFERROR(INDEX([1]!Rates[[Column1]:[Column71]],
MATCH('[1]SOW Units'!$B281,[1]!Rates[Pay Item],0),
MATCH(TEXT(#REF!,"0"),[1]!Rates[[#Headers],[Column1]:[Column71]],0)),0)</f>
        <v>0</v>
      </c>
      <c r="G281" s="69">
        <f t="shared" si="17"/>
        <v>0</v>
      </c>
      <c r="H281" s="6">
        <f t="shared" si="23"/>
        <v>0</v>
      </c>
      <c r="I281" s="80"/>
      <c r="J281" s="80"/>
      <c r="K281" s="80"/>
      <c r="L281" s="80"/>
      <c r="M281" s="80"/>
      <c r="N281" s="80"/>
      <c r="O281" s="80"/>
      <c r="P281" s="80"/>
      <c r="Q281" s="80"/>
      <c r="R281" s="80"/>
      <c r="S281" s="54" t="b">
        <f t="shared" si="21"/>
        <v>0</v>
      </c>
      <c r="T281" s="66" t="str">
        <f t="shared" si="19"/>
        <v>15-7.</v>
      </c>
      <c r="U281" s="51" t="str">
        <f t="shared" si="19"/>
        <v xml:space="preserve">Vapor Extraction/Aquifer Pumping Test - 8 hours  </v>
      </c>
    </row>
    <row r="282" spans="1:21" s="67" customFormat="1" hidden="1" x14ac:dyDescent="0.3">
      <c r="A282" s="62">
        <v>299</v>
      </c>
      <c r="B282" s="36" t="s">
        <v>617</v>
      </c>
      <c r="C282" s="98" t="s">
        <v>318</v>
      </c>
      <c r="D282" s="99"/>
      <c r="E282" s="10" t="s">
        <v>880</v>
      </c>
      <c r="F282" s="68">
        <f>IFERROR(INDEX([1]!Rates[[Column1]:[Column71]],
MATCH('[1]SOW Units'!$B282,[1]!Rates[Pay Item],0),
MATCH(TEXT(#REF!,"0"),[1]!Rates[[#Headers],[Column1]:[Column71]],0)),0)</f>
        <v>0</v>
      </c>
      <c r="G282" s="69">
        <f t="shared" si="17"/>
        <v>0</v>
      </c>
      <c r="H282" s="6">
        <f t="shared" si="23"/>
        <v>0</v>
      </c>
      <c r="I282" s="80"/>
      <c r="J282" s="80"/>
      <c r="K282" s="80"/>
      <c r="L282" s="80"/>
      <c r="M282" s="80"/>
      <c r="N282" s="80"/>
      <c r="O282" s="80"/>
      <c r="P282" s="80"/>
      <c r="Q282" s="80"/>
      <c r="R282" s="80"/>
      <c r="S282" s="54" t="b">
        <f t="shared" si="21"/>
        <v>0</v>
      </c>
      <c r="T282" s="66" t="str">
        <f t="shared" si="19"/>
        <v>15-8.</v>
      </c>
      <c r="U282" s="51" t="str">
        <f t="shared" si="19"/>
        <v xml:space="preserve">Vapor Extraction/Aquifer Pumping Test - Additional Time  </v>
      </c>
    </row>
    <row r="283" spans="1:21" s="67" customFormat="1" hidden="1" x14ac:dyDescent="0.3">
      <c r="A283" s="62">
        <v>300</v>
      </c>
      <c r="B283" s="36" t="s">
        <v>619</v>
      </c>
      <c r="C283" s="98" t="s">
        <v>319</v>
      </c>
      <c r="D283" s="99"/>
      <c r="E283" s="10" t="s">
        <v>307</v>
      </c>
      <c r="F283" s="68">
        <f>IFERROR(INDEX([1]!Rates[[Column1]:[Column71]],
MATCH('[1]SOW Units'!$B283,[1]!Rates[Pay Item],0),
MATCH(TEXT(#REF!,"0"),[1]!Rates[[#Headers],[Column1]:[Column71]],0)),0)</f>
        <v>0</v>
      </c>
      <c r="G283" s="69">
        <f t="shared" si="17"/>
        <v>0</v>
      </c>
      <c r="H283" s="6">
        <f t="shared" si="23"/>
        <v>0</v>
      </c>
      <c r="I283" s="80"/>
      <c r="J283" s="80"/>
      <c r="K283" s="80"/>
      <c r="L283" s="80"/>
      <c r="M283" s="80"/>
      <c r="N283" s="80"/>
      <c r="O283" s="80"/>
      <c r="P283" s="80"/>
      <c r="Q283" s="80"/>
      <c r="R283" s="80"/>
      <c r="S283" s="54" t="b">
        <f t="shared" si="21"/>
        <v>0</v>
      </c>
      <c r="T283" s="66" t="str">
        <f t="shared" si="19"/>
        <v>15-9.</v>
      </c>
      <c r="U283" s="51" t="str">
        <f t="shared" si="19"/>
        <v>Air Sparging/Vapor Extraction Pilot Test - 8 hours</v>
      </c>
    </row>
    <row r="284" spans="1:21" s="67" customFormat="1" hidden="1" x14ac:dyDescent="0.3">
      <c r="A284" s="62">
        <v>301</v>
      </c>
      <c r="B284" s="36" t="s">
        <v>621</v>
      </c>
      <c r="C284" s="98" t="s">
        <v>320</v>
      </c>
      <c r="D284" s="99"/>
      <c r="E284" s="10" t="s">
        <v>880</v>
      </c>
      <c r="F284" s="68">
        <f>IFERROR(INDEX([1]!Rates[[Column1]:[Column71]],
MATCH('[1]SOW Units'!$B284,[1]!Rates[Pay Item],0),
MATCH(TEXT(#REF!,"0"),[1]!Rates[[#Headers],[Column1]:[Column71]],0)),0)</f>
        <v>0</v>
      </c>
      <c r="G284" s="69">
        <f t="shared" si="17"/>
        <v>0</v>
      </c>
      <c r="H284" s="6">
        <f t="shared" si="23"/>
        <v>0</v>
      </c>
      <c r="I284" s="80"/>
      <c r="J284" s="80"/>
      <c r="K284" s="80"/>
      <c r="L284" s="80"/>
      <c r="M284" s="80"/>
      <c r="N284" s="80"/>
      <c r="O284" s="80"/>
      <c r="P284" s="80"/>
      <c r="Q284" s="80"/>
      <c r="R284" s="80"/>
      <c r="S284" s="54" t="b">
        <f t="shared" si="21"/>
        <v>0</v>
      </c>
      <c r="T284" s="66" t="str">
        <f t="shared" si="19"/>
        <v>15-10.</v>
      </c>
      <c r="U284" s="51" t="str">
        <f t="shared" si="19"/>
        <v>Air Sparging/Vapor Extraction Pilot Test - Additional Time</v>
      </c>
    </row>
    <row r="285" spans="1:21" s="67" customFormat="1" hidden="1" x14ac:dyDescent="0.3">
      <c r="A285" s="62">
        <v>303</v>
      </c>
      <c r="B285" s="36" t="s">
        <v>881</v>
      </c>
      <c r="C285" s="98" t="s">
        <v>321</v>
      </c>
      <c r="D285" s="99"/>
      <c r="E285" s="10" t="s">
        <v>307</v>
      </c>
      <c r="F285" s="68">
        <f>IFERROR(INDEX([1]!Rates[[Column1]:[Column71]],
MATCH('[1]SOW Units'!$B285,[1]!Rates[Pay Item],0),
MATCH(TEXT(#REF!,"0"),[1]!Rates[[#Headers],[Column1]:[Column71]],0)),0)</f>
        <v>0</v>
      </c>
      <c r="G285" s="69">
        <f t="shared" si="17"/>
        <v>0</v>
      </c>
      <c r="H285" s="6">
        <f t="shared" si="23"/>
        <v>0</v>
      </c>
      <c r="I285" s="80"/>
      <c r="J285" s="80"/>
      <c r="K285" s="80"/>
      <c r="L285" s="80"/>
      <c r="M285" s="80"/>
      <c r="N285" s="80"/>
      <c r="O285" s="80"/>
      <c r="P285" s="80"/>
      <c r="Q285" s="80"/>
      <c r="R285" s="80"/>
      <c r="S285" s="54" t="b">
        <f t="shared" si="21"/>
        <v>0</v>
      </c>
      <c r="T285" s="66" t="str">
        <f t="shared" si="19"/>
        <v>15-11.</v>
      </c>
      <c r="U285" s="51" t="str">
        <f t="shared" si="19"/>
        <v>Multi-Phase Pilot Test - 8 hours</v>
      </c>
    </row>
    <row r="286" spans="1:21" s="67" customFormat="1" hidden="1" x14ac:dyDescent="0.3">
      <c r="A286" s="62">
        <v>304</v>
      </c>
      <c r="B286" s="36" t="s">
        <v>882</v>
      </c>
      <c r="C286" s="98" t="s">
        <v>322</v>
      </c>
      <c r="D286" s="99"/>
      <c r="E286" s="10" t="s">
        <v>880</v>
      </c>
      <c r="F286" s="68">
        <f>IFERROR(INDEX([1]!Rates[[Column1]:[Column71]],
MATCH('[1]SOW Units'!$B286,[1]!Rates[Pay Item],0),
MATCH(TEXT(#REF!,"0"),[1]!Rates[[#Headers],[Column1]:[Column71]],0)),0)</f>
        <v>0</v>
      </c>
      <c r="G286" s="69">
        <f t="shared" si="17"/>
        <v>0</v>
      </c>
      <c r="H286" s="6">
        <f t="shared" si="23"/>
        <v>0</v>
      </c>
      <c r="I286" s="80"/>
      <c r="J286" s="80"/>
      <c r="K286" s="80"/>
      <c r="L286" s="80"/>
      <c r="M286" s="80"/>
      <c r="N286" s="80"/>
      <c r="O286" s="80"/>
      <c r="P286" s="80"/>
      <c r="Q286" s="80"/>
      <c r="R286" s="80"/>
      <c r="S286" s="54" t="b">
        <f t="shared" si="21"/>
        <v>0</v>
      </c>
      <c r="T286" s="66" t="str">
        <f t="shared" si="19"/>
        <v>15-12.</v>
      </c>
      <c r="U286" s="51" t="str">
        <f t="shared" si="19"/>
        <v>Multi-Phase Pilot Test - Additional Time</v>
      </c>
    </row>
    <row r="287" spans="1:21" s="67" customFormat="1" hidden="1" x14ac:dyDescent="0.3">
      <c r="A287" s="62">
        <v>305</v>
      </c>
      <c r="B287" s="36" t="s">
        <v>883</v>
      </c>
      <c r="C287" s="98" t="s">
        <v>623</v>
      </c>
      <c r="D287" s="99"/>
      <c r="E287" s="10" t="s">
        <v>307</v>
      </c>
      <c r="F287" s="68">
        <f>IFERROR(INDEX([1]!Rates[[Column1]:[Column71]],
MATCH('[1]SOW Units'!$B287,[1]!Rates[Pay Item],0),
MATCH(TEXT(#REF!,"0"),[1]!Rates[[#Headers],[Column1]:[Column71]],0)),0)</f>
        <v>0</v>
      </c>
      <c r="G287" s="69">
        <f t="shared" si="17"/>
        <v>0</v>
      </c>
      <c r="H287" s="6">
        <f t="shared" si="23"/>
        <v>0</v>
      </c>
      <c r="I287" s="80"/>
      <c r="J287" s="80"/>
      <c r="K287" s="80"/>
      <c r="L287" s="80"/>
      <c r="M287" s="80"/>
      <c r="N287" s="80"/>
      <c r="O287" s="80"/>
      <c r="P287" s="80"/>
      <c r="Q287" s="80"/>
      <c r="R287" s="80"/>
      <c r="S287" s="54" t="b">
        <f t="shared" si="21"/>
        <v>0</v>
      </c>
      <c r="T287" s="66" t="str">
        <f t="shared" si="19"/>
        <v>15-13.</v>
      </c>
      <c r="U287" s="51" t="str">
        <f t="shared" si="19"/>
        <v>Air Sparging/Multiphase Extraction Pilot Test - 8 hours</v>
      </c>
    </row>
    <row r="288" spans="1:21" s="67" customFormat="1" hidden="1" x14ac:dyDescent="0.3">
      <c r="A288" s="62">
        <v>306</v>
      </c>
      <c r="B288" s="36" t="s">
        <v>884</v>
      </c>
      <c r="C288" s="98" t="s">
        <v>624</v>
      </c>
      <c r="D288" s="99"/>
      <c r="E288" s="10" t="s">
        <v>625</v>
      </c>
      <c r="F288" s="68">
        <f>IFERROR(INDEX([1]!Rates[[Column1]:[Column71]],
MATCH('[1]SOW Units'!$B288,[1]!Rates[Pay Item],0),
MATCH(TEXT(#REF!,"0"),[1]!Rates[[#Headers],[Column1]:[Column71]],0)),0)</f>
        <v>0</v>
      </c>
      <c r="G288" s="69">
        <f t="shared" si="17"/>
        <v>0</v>
      </c>
      <c r="H288" s="6">
        <f t="shared" si="23"/>
        <v>0</v>
      </c>
      <c r="I288" s="80"/>
      <c r="J288" s="80"/>
      <c r="K288" s="80"/>
      <c r="L288" s="80"/>
      <c r="M288" s="80"/>
      <c r="N288" s="80"/>
      <c r="O288" s="80"/>
      <c r="P288" s="80"/>
      <c r="Q288" s="80"/>
      <c r="R288" s="80"/>
      <c r="S288" s="54" t="b">
        <f t="shared" si="21"/>
        <v>0</v>
      </c>
      <c r="T288" s="66" t="str">
        <f t="shared" ref="T288:U338" si="24">B288</f>
        <v>15-14.</v>
      </c>
      <c r="U288" s="51" t="str">
        <f t="shared" si="24"/>
        <v>Air Sparging/Multiphase Extraction Pilot Test - Additional Time</v>
      </c>
    </row>
    <row r="289" spans="1:21" s="67" customFormat="1" hidden="1" x14ac:dyDescent="0.3">
      <c r="A289" s="62">
        <v>307</v>
      </c>
      <c r="B289" s="82" t="s">
        <v>885</v>
      </c>
      <c r="C289" s="98" t="s">
        <v>886</v>
      </c>
      <c r="D289" s="99"/>
      <c r="E289" s="10" t="s">
        <v>307</v>
      </c>
      <c r="F289" s="68">
        <f>IFERROR(INDEX([1]!Rates[[Column1]:[Column71]],
MATCH('[1]SOW Units'!$B289,[1]!Rates[Pay Item],0),
MATCH(TEXT(#REF!,"0"),[1]!Rates[[#Headers],[Column1]:[Column71]],0)),0)</f>
        <v>0</v>
      </c>
      <c r="G289" s="69">
        <f t="shared" si="17"/>
        <v>0</v>
      </c>
      <c r="H289" s="6">
        <f t="shared" si="23"/>
        <v>0</v>
      </c>
      <c r="I289" s="80"/>
      <c r="J289" s="80"/>
      <c r="K289" s="80"/>
      <c r="L289" s="80"/>
      <c r="M289" s="80"/>
      <c r="N289" s="80"/>
      <c r="O289" s="80"/>
      <c r="P289" s="80"/>
      <c r="Q289" s="80"/>
      <c r="R289" s="80"/>
      <c r="S289" s="54" t="b">
        <f t="shared" si="21"/>
        <v>0</v>
      </c>
      <c r="T289" s="66" t="str">
        <f t="shared" si="24"/>
        <v>15-15.</v>
      </c>
      <c r="U289" s="51" t="str">
        <f t="shared" si="24"/>
        <v>In-Situ Chemical Oxidation (including Ozone) Pilot Test - 8 hours</v>
      </c>
    </row>
    <row r="290" spans="1:21" s="67" customFormat="1" hidden="1" x14ac:dyDescent="0.3">
      <c r="A290" s="62">
        <v>309</v>
      </c>
      <c r="B290" s="82" t="s">
        <v>887</v>
      </c>
      <c r="C290" s="98" t="s">
        <v>888</v>
      </c>
      <c r="D290" s="99"/>
      <c r="E290" s="10" t="s">
        <v>880</v>
      </c>
      <c r="F290" s="68">
        <f>IFERROR(INDEX([1]!Rates[[Column1]:[Column71]],
MATCH('[1]SOW Units'!$B290,[1]!Rates[Pay Item],0),
MATCH(TEXT(#REF!,"0"),[1]!Rates[[#Headers],[Column1]:[Column71]],0)),0)</f>
        <v>0</v>
      </c>
      <c r="G290" s="69">
        <f t="shared" si="17"/>
        <v>0</v>
      </c>
      <c r="H290" s="6">
        <f t="shared" si="23"/>
        <v>0</v>
      </c>
      <c r="I290" s="80"/>
      <c r="J290" s="80"/>
      <c r="K290" s="80"/>
      <c r="L290" s="80"/>
      <c r="M290" s="80"/>
      <c r="N290" s="80"/>
      <c r="O290" s="80"/>
      <c r="P290" s="80"/>
      <c r="Q290" s="80"/>
      <c r="R290" s="80"/>
      <c r="S290" s="54" t="b">
        <f t="shared" si="21"/>
        <v>0</v>
      </c>
      <c r="T290" s="66" t="str">
        <f t="shared" si="24"/>
        <v>15-16.</v>
      </c>
      <c r="U290" s="51" t="str">
        <f t="shared" si="24"/>
        <v>In-Situ Chemical Oxidation (including Ozone) Pilot Test - Additional Time</v>
      </c>
    </row>
    <row r="291" spans="1:21" s="67" customFormat="1" ht="30.75" hidden="1" customHeight="1" x14ac:dyDescent="0.3">
      <c r="A291" s="62">
        <v>310</v>
      </c>
      <c r="B291" s="75" t="s">
        <v>297</v>
      </c>
      <c r="C291" s="96" t="s">
        <v>323</v>
      </c>
      <c r="D291" s="97"/>
      <c r="E291" s="76"/>
      <c r="F291" s="78"/>
      <c r="G291" s="78"/>
      <c r="H291" s="8"/>
      <c r="I291" s="79"/>
      <c r="J291" s="79"/>
      <c r="K291" s="79"/>
      <c r="L291" s="79"/>
      <c r="M291" s="79"/>
      <c r="N291" s="79"/>
      <c r="O291" s="79"/>
      <c r="P291" s="79"/>
      <c r="Q291" s="79"/>
      <c r="R291" s="79"/>
      <c r="S291" s="54" t="b">
        <f t="shared" si="21"/>
        <v>0</v>
      </c>
      <c r="T291" s="66"/>
      <c r="U291" s="51"/>
    </row>
    <row r="292" spans="1:21" s="67" customFormat="1" hidden="1" x14ac:dyDescent="0.3">
      <c r="A292" s="62">
        <v>311</v>
      </c>
      <c r="B292" s="36" t="s">
        <v>889</v>
      </c>
      <c r="C292" s="98" t="s">
        <v>324</v>
      </c>
      <c r="D292" s="99"/>
      <c r="E292" s="10" t="s">
        <v>28</v>
      </c>
      <c r="F292" s="68">
        <f>IFERROR(INDEX([1]!Rates[[Column1]:[Column71]],
MATCH('[1]SOW Units'!$B292,[1]!Rates[Pay Item],0),
MATCH(TEXT(#REF!,"0"),[1]!Rates[[#Headers],[Column1]:[Column71]],0)),0)</f>
        <v>0</v>
      </c>
      <c r="G292" s="69">
        <f t="shared" ref="G292:G355" si="25">F292</f>
        <v>0</v>
      </c>
      <c r="H292" s="6">
        <f t="shared" si="23"/>
        <v>0</v>
      </c>
      <c r="I292" s="80"/>
      <c r="J292" s="80"/>
      <c r="K292" s="80"/>
      <c r="L292" s="80"/>
      <c r="M292" s="80"/>
      <c r="N292" s="80"/>
      <c r="O292" s="80"/>
      <c r="P292" s="80"/>
      <c r="Q292" s="80"/>
      <c r="R292" s="80"/>
      <c r="S292" s="54" t="b">
        <f t="shared" si="21"/>
        <v>0</v>
      </c>
      <c r="T292" s="66" t="str">
        <f t="shared" si="24"/>
        <v>15-17.</v>
      </c>
      <c r="U292" s="51" t="str">
        <f t="shared" si="24"/>
        <v>Groundwater Treatment System Package - Medium</v>
      </c>
    </row>
    <row r="293" spans="1:21" s="67" customFormat="1" hidden="1" x14ac:dyDescent="0.3">
      <c r="A293" s="62">
        <v>312</v>
      </c>
      <c r="B293" s="36" t="s">
        <v>890</v>
      </c>
      <c r="C293" s="98" t="s">
        <v>324</v>
      </c>
      <c r="D293" s="99"/>
      <c r="E293" s="10" t="s">
        <v>231</v>
      </c>
      <c r="F293" s="68">
        <f>IFERROR(INDEX([1]!Rates[[Column1]:[Column71]],
MATCH('[1]SOW Units'!$B293,[1]!Rates[Pay Item],0),
MATCH(TEXT(#REF!,"0"),[1]!Rates[[#Headers],[Column1]:[Column71]],0)),0)</f>
        <v>0</v>
      </c>
      <c r="G293" s="69">
        <f t="shared" si="25"/>
        <v>0</v>
      </c>
      <c r="H293" s="6">
        <f t="shared" si="23"/>
        <v>0</v>
      </c>
      <c r="I293" s="80"/>
      <c r="J293" s="80"/>
      <c r="K293" s="80"/>
      <c r="L293" s="80"/>
      <c r="M293" s="80"/>
      <c r="N293" s="80"/>
      <c r="O293" s="80"/>
      <c r="P293" s="80"/>
      <c r="Q293" s="80"/>
      <c r="R293" s="80"/>
      <c r="S293" s="54" t="b">
        <f t="shared" si="21"/>
        <v>0</v>
      </c>
      <c r="T293" s="66" t="str">
        <f t="shared" si="24"/>
        <v>15-18.</v>
      </c>
      <c r="U293" s="51" t="str">
        <f t="shared" si="24"/>
        <v>Groundwater Treatment System Package - Medium</v>
      </c>
    </row>
    <row r="294" spans="1:21" s="67" customFormat="1" hidden="1" x14ac:dyDescent="0.3">
      <c r="A294" s="62">
        <v>313</v>
      </c>
      <c r="B294" s="36" t="s">
        <v>891</v>
      </c>
      <c r="C294" s="98" t="s">
        <v>325</v>
      </c>
      <c r="D294" s="99"/>
      <c r="E294" s="10" t="s">
        <v>28</v>
      </c>
      <c r="F294" s="68">
        <f>IFERROR(INDEX([1]!Rates[[Column1]:[Column71]],
MATCH('[1]SOW Units'!$B294,[1]!Rates[Pay Item],0),
MATCH(TEXT(#REF!,"0"),[1]!Rates[[#Headers],[Column1]:[Column71]],0)),0)</f>
        <v>0</v>
      </c>
      <c r="G294" s="69">
        <f t="shared" si="25"/>
        <v>0</v>
      </c>
      <c r="H294" s="6">
        <f t="shared" si="23"/>
        <v>0</v>
      </c>
      <c r="I294" s="80"/>
      <c r="J294" s="80"/>
      <c r="K294" s="80"/>
      <c r="L294" s="80"/>
      <c r="M294" s="80"/>
      <c r="N294" s="80"/>
      <c r="O294" s="80"/>
      <c r="P294" s="80"/>
      <c r="Q294" s="80"/>
      <c r="R294" s="80"/>
      <c r="S294" s="54" t="b">
        <f t="shared" si="21"/>
        <v>0</v>
      </c>
      <c r="T294" s="66" t="str">
        <f t="shared" si="24"/>
        <v>15-19.</v>
      </c>
      <c r="U294" s="51" t="str">
        <f t="shared" si="24"/>
        <v>Air Sparge System Package - Medium</v>
      </c>
    </row>
    <row r="295" spans="1:21" s="67" customFormat="1" hidden="1" x14ac:dyDescent="0.3">
      <c r="A295" s="62">
        <v>314</v>
      </c>
      <c r="B295" s="36" t="s">
        <v>892</v>
      </c>
      <c r="C295" s="98" t="s">
        <v>325</v>
      </c>
      <c r="D295" s="99"/>
      <c r="E295" s="10" t="s">
        <v>231</v>
      </c>
      <c r="F295" s="68">
        <f>IFERROR(INDEX([1]!Rates[[Column1]:[Column71]],
MATCH('[1]SOW Units'!$B295,[1]!Rates[Pay Item],0),
MATCH(TEXT(#REF!,"0"),[1]!Rates[[#Headers],[Column1]:[Column71]],0)),0)</f>
        <v>0</v>
      </c>
      <c r="G295" s="69">
        <f t="shared" si="25"/>
        <v>0</v>
      </c>
      <c r="H295" s="6">
        <f t="shared" si="23"/>
        <v>0</v>
      </c>
      <c r="I295" s="80"/>
      <c r="J295" s="80"/>
      <c r="K295" s="80"/>
      <c r="L295" s="80"/>
      <c r="M295" s="80"/>
      <c r="N295" s="80"/>
      <c r="O295" s="80"/>
      <c r="P295" s="80"/>
      <c r="Q295" s="80"/>
      <c r="R295" s="80"/>
      <c r="S295" s="54" t="b">
        <f t="shared" si="21"/>
        <v>0</v>
      </c>
      <c r="T295" s="66" t="str">
        <f t="shared" si="24"/>
        <v>15-20.</v>
      </c>
      <c r="U295" s="51" t="str">
        <f t="shared" si="24"/>
        <v>Air Sparge System Package - Medium</v>
      </c>
    </row>
    <row r="296" spans="1:21" s="67" customFormat="1" hidden="1" x14ac:dyDescent="0.3">
      <c r="A296" s="62">
        <v>315</v>
      </c>
      <c r="B296" s="36" t="s">
        <v>893</v>
      </c>
      <c r="C296" s="98" t="s">
        <v>326</v>
      </c>
      <c r="D296" s="99"/>
      <c r="E296" s="10" t="s">
        <v>28</v>
      </c>
      <c r="F296" s="68">
        <f>IFERROR(INDEX([1]!Rates[[Column1]:[Column71]],
MATCH('[1]SOW Units'!$B296,[1]!Rates[Pay Item],0),
MATCH(TEXT(#REF!,"0"),[1]!Rates[[#Headers],[Column1]:[Column71]],0)),0)</f>
        <v>0</v>
      </c>
      <c r="G296" s="69">
        <f t="shared" si="25"/>
        <v>0</v>
      </c>
      <c r="H296" s="6">
        <f t="shared" si="23"/>
        <v>0</v>
      </c>
      <c r="I296" s="80"/>
      <c r="J296" s="80"/>
      <c r="K296" s="80"/>
      <c r="L296" s="80"/>
      <c r="M296" s="80"/>
      <c r="N296" s="80"/>
      <c r="O296" s="80"/>
      <c r="P296" s="80"/>
      <c r="Q296" s="80"/>
      <c r="R296" s="80"/>
      <c r="S296" s="54" t="b">
        <f t="shared" si="21"/>
        <v>0</v>
      </c>
      <c r="T296" s="66" t="str">
        <f t="shared" si="24"/>
        <v>15-21.</v>
      </c>
      <c r="U296" s="51" t="str">
        <f t="shared" si="24"/>
        <v xml:space="preserve">AS/SVE System Package - Medium </v>
      </c>
    </row>
    <row r="297" spans="1:21" s="67" customFormat="1" hidden="1" x14ac:dyDescent="0.3">
      <c r="A297" s="62">
        <v>316</v>
      </c>
      <c r="B297" s="36" t="s">
        <v>894</v>
      </c>
      <c r="C297" s="98" t="s">
        <v>326</v>
      </c>
      <c r="D297" s="99"/>
      <c r="E297" s="10" t="s">
        <v>231</v>
      </c>
      <c r="F297" s="68">
        <f>IFERROR(INDEX([1]!Rates[[Column1]:[Column71]],
MATCH('[1]SOW Units'!$B297,[1]!Rates[Pay Item],0),
MATCH(TEXT(#REF!,"0"),[1]!Rates[[#Headers],[Column1]:[Column71]],0)),0)</f>
        <v>0</v>
      </c>
      <c r="G297" s="69">
        <f t="shared" si="25"/>
        <v>0</v>
      </c>
      <c r="H297" s="6">
        <f t="shared" si="23"/>
        <v>0</v>
      </c>
      <c r="I297" s="80"/>
      <c r="J297" s="80"/>
      <c r="K297" s="80"/>
      <c r="L297" s="80"/>
      <c r="M297" s="80"/>
      <c r="N297" s="80"/>
      <c r="O297" s="80"/>
      <c r="P297" s="80"/>
      <c r="Q297" s="80"/>
      <c r="R297" s="80"/>
      <c r="S297" s="54" t="b">
        <f t="shared" si="21"/>
        <v>0</v>
      </c>
      <c r="T297" s="66" t="str">
        <f t="shared" si="24"/>
        <v>15-22.</v>
      </c>
      <c r="U297" s="51" t="str">
        <f t="shared" si="24"/>
        <v xml:space="preserve">AS/SVE System Package - Medium </v>
      </c>
    </row>
    <row r="298" spans="1:21" s="67" customFormat="1" hidden="1" x14ac:dyDescent="0.3">
      <c r="A298" s="62">
        <v>317</v>
      </c>
      <c r="B298" s="36" t="s">
        <v>895</v>
      </c>
      <c r="C298" s="98" t="s">
        <v>327</v>
      </c>
      <c r="D298" s="99"/>
      <c r="E298" s="10" t="s">
        <v>28</v>
      </c>
      <c r="F298" s="68">
        <f>IFERROR(INDEX([1]!Rates[[Column1]:[Column71]],
MATCH('[1]SOW Units'!$B298,[1]!Rates[Pay Item],0),
MATCH(TEXT(#REF!,"0"),[1]!Rates[[#Headers],[Column1]:[Column71]],0)),0)</f>
        <v>0</v>
      </c>
      <c r="G298" s="69">
        <f t="shared" si="25"/>
        <v>0</v>
      </c>
      <c r="H298" s="6">
        <f t="shared" si="23"/>
        <v>0</v>
      </c>
      <c r="I298" s="80"/>
      <c r="J298" s="80"/>
      <c r="K298" s="80"/>
      <c r="L298" s="80"/>
      <c r="M298" s="80"/>
      <c r="N298" s="80"/>
      <c r="O298" s="80"/>
      <c r="P298" s="80"/>
      <c r="Q298" s="80"/>
      <c r="R298" s="80"/>
      <c r="S298" s="54" t="b">
        <f t="shared" si="21"/>
        <v>0</v>
      </c>
      <c r="T298" s="66" t="str">
        <f t="shared" si="24"/>
        <v>15-23.</v>
      </c>
      <c r="U298" s="51" t="str">
        <f t="shared" si="24"/>
        <v xml:space="preserve">MPE System Package - Medium </v>
      </c>
    </row>
    <row r="299" spans="1:21" s="67" customFormat="1" hidden="1" x14ac:dyDescent="0.3">
      <c r="A299" s="62">
        <v>318</v>
      </c>
      <c r="B299" s="36" t="s">
        <v>896</v>
      </c>
      <c r="C299" s="98" t="s">
        <v>328</v>
      </c>
      <c r="D299" s="99"/>
      <c r="E299" s="10" t="s">
        <v>231</v>
      </c>
      <c r="F299" s="68">
        <f>IFERROR(INDEX([1]!Rates[[Column1]:[Column71]],
MATCH('[1]SOW Units'!$B299,[1]!Rates[Pay Item],0),
MATCH(TEXT(#REF!,"0"),[1]!Rates[[#Headers],[Column1]:[Column71]],0)),0)</f>
        <v>0</v>
      </c>
      <c r="G299" s="69">
        <f t="shared" si="25"/>
        <v>0</v>
      </c>
      <c r="H299" s="6">
        <f t="shared" si="23"/>
        <v>0</v>
      </c>
      <c r="I299" s="80"/>
      <c r="J299" s="80"/>
      <c r="K299" s="80"/>
      <c r="L299" s="80"/>
      <c r="M299" s="80"/>
      <c r="N299" s="80"/>
      <c r="O299" s="80"/>
      <c r="P299" s="80"/>
      <c r="Q299" s="80"/>
      <c r="R299" s="80"/>
      <c r="S299" s="54" t="b">
        <f t="shared" si="21"/>
        <v>0</v>
      </c>
      <c r="T299" s="66" t="str">
        <f t="shared" si="24"/>
        <v>15-24.</v>
      </c>
      <c r="U299" s="51" t="str">
        <f t="shared" si="24"/>
        <v>MPE System Package - Medium</v>
      </c>
    </row>
    <row r="300" spans="1:21" s="67" customFormat="1" hidden="1" x14ac:dyDescent="0.3">
      <c r="A300" s="62">
        <v>319</v>
      </c>
      <c r="B300" s="36" t="s">
        <v>897</v>
      </c>
      <c r="C300" s="98" t="s">
        <v>626</v>
      </c>
      <c r="D300" s="99"/>
      <c r="E300" s="10" t="s">
        <v>28</v>
      </c>
      <c r="F300" s="68">
        <f>IFERROR(INDEX([1]!Rates[[Column1]:[Column71]],
MATCH('[1]SOW Units'!$B300,[1]!Rates[Pay Item],0),
MATCH(TEXT(#REF!,"0"),[1]!Rates[[#Headers],[Column1]:[Column71]],0)),0)</f>
        <v>0</v>
      </c>
      <c r="G300" s="69">
        <f t="shared" si="25"/>
        <v>0</v>
      </c>
      <c r="H300" s="6">
        <f t="shared" si="23"/>
        <v>0</v>
      </c>
      <c r="I300" s="80"/>
      <c r="J300" s="80"/>
      <c r="K300" s="80"/>
      <c r="L300" s="80"/>
      <c r="M300" s="80"/>
      <c r="N300" s="80"/>
      <c r="O300" s="80"/>
      <c r="P300" s="80"/>
      <c r="Q300" s="80"/>
      <c r="R300" s="80"/>
      <c r="S300" s="54" t="b">
        <f t="shared" si="21"/>
        <v>0</v>
      </c>
      <c r="T300" s="66" t="str">
        <f t="shared" si="24"/>
        <v>15-25.</v>
      </c>
      <c r="U300" s="51" t="str">
        <f t="shared" si="24"/>
        <v>AS/MPE System Package - Medium</v>
      </c>
    </row>
    <row r="301" spans="1:21" s="67" customFormat="1" hidden="1" x14ac:dyDescent="0.3">
      <c r="A301" s="62">
        <v>320</v>
      </c>
      <c r="B301" s="36" t="s">
        <v>898</v>
      </c>
      <c r="C301" s="98" t="s">
        <v>626</v>
      </c>
      <c r="D301" s="99"/>
      <c r="E301" s="10" t="s">
        <v>231</v>
      </c>
      <c r="F301" s="68">
        <f>IFERROR(INDEX([1]!Rates[[Column1]:[Column71]],
MATCH('[1]SOW Units'!$B301,[1]!Rates[Pay Item],0),
MATCH(TEXT(#REF!,"0"),[1]!Rates[[#Headers],[Column1]:[Column71]],0)),0)</f>
        <v>0</v>
      </c>
      <c r="G301" s="69">
        <f t="shared" si="25"/>
        <v>0</v>
      </c>
      <c r="H301" s="6">
        <f t="shared" si="23"/>
        <v>0</v>
      </c>
      <c r="I301" s="80"/>
      <c r="J301" s="80"/>
      <c r="K301" s="80"/>
      <c r="L301" s="80"/>
      <c r="M301" s="80"/>
      <c r="N301" s="80"/>
      <c r="O301" s="80"/>
      <c r="P301" s="80"/>
      <c r="Q301" s="80"/>
      <c r="R301" s="80"/>
      <c r="S301" s="54" t="b">
        <f t="shared" si="21"/>
        <v>0</v>
      </c>
      <c r="T301" s="66" t="str">
        <f t="shared" si="24"/>
        <v>15-26.</v>
      </c>
      <c r="U301" s="51" t="str">
        <f t="shared" si="24"/>
        <v>AS/MPE System Package - Medium</v>
      </c>
    </row>
    <row r="302" spans="1:21" s="67" customFormat="1" hidden="1" x14ac:dyDescent="0.3">
      <c r="A302" s="62">
        <v>321</v>
      </c>
      <c r="B302" s="36" t="s">
        <v>899</v>
      </c>
      <c r="C302" s="98" t="s">
        <v>627</v>
      </c>
      <c r="D302" s="99"/>
      <c r="E302" s="10" t="s">
        <v>28</v>
      </c>
      <c r="F302" s="68">
        <f>IFERROR(INDEX([1]!Rates[[Column1]:[Column71]],
MATCH('[1]SOW Units'!$B302,[1]!Rates[Pay Item],0),
MATCH(TEXT(#REF!,"0"),[1]!Rates[[#Headers],[Column1]:[Column71]],0)),0)</f>
        <v>0</v>
      </c>
      <c r="G302" s="69">
        <f t="shared" si="25"/>
        <v>0</v>
      </c>
      <c r="H302" s="6">
        <f t="shared" si="23"/>
        <v>0</v>
      </c>
      <c r="I302" s="80"/>
      <c r="J302" s="80"/>
      <c r="K302" s="80"/>
      <c r="L302" s="80"/>
      <c r="M302" s="80"/>
      <c r="N302" s="80"/>
      <c r="O302" s="80"/>
      <c r="P302" s="80"/>
      <c r="Q302" s="80"/>
      <c r="R302" s="80"/>
      <c r="S302" s="54" t="b">
        <f t="shared" si="21"/>
        <v>0</v>
      </c>
      <c r="T302" s="66" t="str">
        <f t="shared" si="24"/>
        <v>15-27.</v>
      </c>
      <c r="U302" s="51" t="str">
        <f t="shared" si="24"/>
        <v>SVE System Package - Medium</v>
      </c>
    </row>
    <row r="303" spans="1:21" s="67" customFormat="1" hidden="1" x14ac:dyDescent="0.3">
      <c r="A303" s="62">
        <v>322</v>
      </c>
      <c r="B303" s="36" t="s">
        <v>900</v>
      </c>
      <c r="C303" s="98" t="s">
        <v>627</v>
      </c>
      <c r="D303" s="99"/>
      <c r="E303" s="10" t="s">
        <v>231</v>
      </c>
      <c r="F303" s="68">
        <f>IFERROR(INDEX([1]!Rates[[Column1]:[Column71]],
MATCH('[1]SOW Units'!$B303,[1]!Rates[Pay Item],0),
MATCH(TEXT(#REF!,"0"),[1]!Rates[[#Headers],[Column1]:[Column71]],0)),0)</f>
        <v>0</v>
      </c>
      <c r="G303" s="69">
        <f t="shared" si="25"/>
        <v>0</v>
      </c>
      <c r="H303" s="6">
        <f t="shared" si="23"/>
        <v>0</v>
      </c>
      <c r="I303" s="80"/>
      <c r="J303" s="80"/>
      <c r="K303" s="80"/>
      <c r="L303" s="80"/>
      <c r="M303" s="80"/>
      <c r="N303" s="80"/>
      <c r="O303" s="80"/>
      <c r="P303" s="80"/>
      <c r="Q303" s="80"/>
      <c r="R303" s="80"/>
      <c r="S303" s="54" t="b">
        <f t="shared" si="21"/>
        <v>0</v>
      </c>
      <c r="T303" s="66" t="str">
        <f t="shared" si="24"/>
        <v>15-28.</v>
      </c>
      <c r="U303" s="51" t="str">
        <f t="shared" si="24"/>
        <v>SVE System Package - Medium</v>
      </c>
    </row>
    <row r="304" spans="1:21" s="67" customFormat="1" hidden="1" x14ac:dyDescent="0.3">
      <c r="A304" s="62">
        <v>323</v>
      </c>
      <c r="B304" s="36" t="s">
        <v>901</v>
      </c>
      <c r="C304" s="98" t="s">
        <v>902</v>
      </c>
      <c r="D304" s="99"/>
      <c r="E304" s="10" t="s">
        <v>28</v>
      </c>
      <c r="F304" s="68">
        <f>IFERROR(INDEX([1]!Rates[[Column1]:[Column71]],
MATCH('[1]SOW Units'!$B304,[1]!Rates[Pay Item],0),
MATCH(TEXT(#REF!,"0"),[1]!Rates[[#Headers],[Column1]:[Column71]],0)),0)</f>
        <v>0</v>
      </c>
      <c r="G304" s="69">
        <f t="shared" si="25"/>
        <v>0</v>
      </c>
      <c r="H304" s="6">
        <f t="shared" si="23"/>
        <v>0</v>
      </c>
      <c r="I304" s="80"/>
      <c r="J304" s="80"/>
      <c r="K304" s="80"/>
      <c r="L304" s="80"/>
      <c r="M304" s="80"/>
      <c r="N304" s="80"/>
      <c r="O304" s="80"/>
      <c r="P304" s="80"/>
      <c r="Q304" s="80"/>
      <c r="R304" s="80"/>
      <c r="S304" s="54" t="b">
        <f t="shared" si="21"/>
        <v>0</v>
      </c>
      <c r="T304" s="66" t="str">
        <f t="shared" si="24"/>
        <v>15-29.</v>
      </c>
      <c r="U304" s="51" t="str">
        <f t="shared" si="24"/>
        <v>In-Situ Chemical Oxidation (including Ozone) Package – Medium</v>
      </c>
    </row>
    <row r="305" spans="1:21" s="67" customFormat="1" hidden="1" x14ac:dyDescent="0.3">
      <c r="A305" s="62">
        <v>324</v>
      </c>
      <c r="B305" s="36" t="s">
        <v>903</v>
      </c>
      <c r="C305" s="98" t="s">
        <v>902</v>
      </c>
      <c r="D305" s="99"/>
      <c r="E305" s="10" t="s">
        <v>231</v>
      </c>
      <c r="F305" s="68">
        <f>IFERROR(INDEX([1]!Rates[[Column1]:[Column71]],
MATCH('[1]SOW Units'!$B305,[1]!Rates[Pay Item],0),
MATCH(TEXT(#REF!,"0"),[1]!Rates[[#Headers],[Column1]:[Column71]],0)),0)</f>
        <v>0</v>
      </c>
      <c r="G305" s="69">
        <f t="shared" si="25"/>
        <v>0</v>
      </c>
      <c r="H305" s="6">
        <f t="shared" si="23"/>
        <v>0</v>
      </c>
      <c r="I305" s="80"/>
      <c r="J305" s="80"/>
      <c r="K305" s="80"/>
      <c r="L305" s="80"/>
      <c r="M305" s="80"/>
      <c r="N305" s="80"/>
      <c r="O305" s="80"/>
      <c r="P305" s="80"/>
      <c r="Q305" s="80"/>
      <c r="R305" s="80"/>
      <c r="S305" s="54" t="b">
        <f t="shared" si="21"/>
        <v>0</v>
      </c>
      <c r="T305" s="66" t="str">
        <f t="shared" si="24"/>
        <v>15-30.</v>
      </c>
      <c r="U305" s="51" t="str">
        <f t="shared" si="24"/>
        <v>In-Situ Chemical Oxidation (including Ozone) Package – Medium</v>
      </c>
    </row>
    <row r="306" spans="1:21" s="67" customFormat="1" ht="33.75" hidden="1" customHeight="1" x14ac:dyDescent="0.3">
      <c r="A306" s="62">
        <v>325</v>
      </c>
      <c r="B306" s="75" t="s">
        <v>302</v>
      </c>
      <c r="C306" s="96" t="s">
        <v>330</v>
      </c>
      <c r="D306" s="97"/>
      <c r="E306" s="76"/>
      <c r="F306" s="78"/>
      <c r="G306" s="78"/>
      <c r="H306" s="8"/>
      <c r="I306" s="79"/>
      <c r="J306" s="79"/>
      <c r="K306" s="79"/>
      <c r="L306" s="79"/>
      <c r="M306" s="79"/>
      <c r="N306" s="79"/>
      <c r="O306" s="79"/>
      <c r="P306" s="79"/>
      <c r="Q306" s="79"/>
      <c r="R306" s="79"/>
      <c r="S306" s="54" t="b">
        <f t="shared" si="21"/>
        <v>0</v>
      </c>
      <c r="T306" s="66"/>
      <c r="U306" s="51" t="str">
        <f t="shared" si="24"/>
        <v>MONTHLY REMEDIATION SYSTEM O&amp;M PACKAGED WORK SCOPES (Excluding Remediation System Equipment)</v>
      </c>
    </row>
    <row r="307" spans="1:21" s="67" customFormat="1" hidden="1" x14ac:dyDescent="0.3">
      <c r="A307" s="62">
        <v>326</v>
      </c>
      <c r="B307" s="36" t="s">
        <v>305</v>
      </c>
      <c r="C307" s="98" t="s">
        <v>904</v>
      </c>
      <c r="D307" s="99"/>
      <c r="E307" s="10" t="s">
        <v>232</v>
      </c>
      <c r="F307" s="68">
        <f>IFERROR(INDEX([1]!Rates[[Column1]:[Column71]],
MATCH('[1]SOW Units'!$B307,[1]!Rates[Pay Item],0),
MATCH(TEXT(#REF!,"0"),[1]!Rates[[#Headers],[Column1]:[Column71]],0)),0)</f>
        <v>0</v>
      </c>
      <c r="G307" s="69">
        <f t="shared" si="25"/>
        <v>0</v>
      </c>
      <c r="H307" s="6">
        <f t="shared" si="23"/>
        <v>0</v>
      </c>
      <c r="I307" s="80"/>
      <c r="J307" s="80"/>
      <c r="K307" s="80"/>
      <c r="L307" s="80"/>
      <c r="M307" s="80"/>
      <c r="N307" s="80"/>
      <c r="O307" s="80"/>
      <c r="P307" s="80"/>
      <c r="Q307" s="80"/>
      <c r="R307" s="80"/>
      <c r="S307" s="54" t="b">
        <f t="shared" si="21"/>
        <v>0</v>
      </c>
      <c r="T307" s="66" t="str">
        <f t="shared" si="24"/>
        <v>16-1.</v>
      </c>
      <c r="U307" s="51" t="str">
        <f t="shared" si="24"/>
        <v xml:space="preserve">System O&amp;M Package (excludes system) - Small </v>
      </c>
    </row>
    <row r="308" spans="1:21" s="67" customFormat="1" hidden="1" x14ac:dyDescent="0.3">
      <c r="A308" s="62">
        <v>327</v>
      </c>
      <c r="B308" s="36" t="s">
        <v>308</v>
      </c>
      <c r="C308" s="98" t="s">
        <v>905</v>
      </c>
      <c r="D308" s="99"/>
      <c r="E308" s="10" t="s">
        <v>232</v>
      </c>
      <c r="F308" s="68">
        <f>IFERROR(INDEX([1]!Rates[[Column1]:[Column71]],
MATCH('[1]SOW Units'!$B308,[1]!Rates[Pay Item],0),
MATCH(TEXT(#REF!,"0"),[1]!Rates[[#Headers],[Column1]:[Column71]],0)),0)</f>
        <v>0</v>
      </c>
      <c r="G308" s="69">
        <f t="shared" si="25"/>
        <v>0</v>
      </c>
      <c r="H308" s="6">
        <f t="shared" si="23"/>
        <v>0</v>
      </c>
      <c r="I308" s="80"/>
      <c r="J308" s="80"/>
      <c r="K308" s="80"/>
      <c r="L308" s="80"/>
      <c r="M308" s="80"/>
      <c r="N308" s="80"/>
      <c r="O308" s="80"/>
      <c r="P308" s="80"/>
      <c r="Q308" s="80"/>
      <c r="R308" s="80"/>
      <c r="S308" s="54" t="b">
        <f t="shared" si="21"/>
        <v>0</v>
      </c>
      <c r="T308" s="66" t="str">
        <f t="shared" si="24"/>
        <v>16-2.</v>
      </c>
      <c r="U308" s="51" t="str">
        <f t="shared" si="24"/>
        <v>System O&amp;M Package (excludes system) - Medium</v>
      </c>
    </row>
    <row r="309" spans="1:21" s="67" customFormat="1" hidden="1" x14ac:dyDescent="0.3">
      <c r="A309" s="62">
        <v>328</v>
      </c>
      <c r="B309" s="36" t="s">
        <v>310</v>
      </c>
      <c r="C309" s="98" t="s">
        <v>906</v>
      </c>
      <c r="D309" s="99"/>
      <c r="E309" s="10" t="s">
        <v>232</v>
      </c>
      <c r="F309" s="68">
        <f>IFERROR(INDEX([1]!Rates[[Column1]:[Column71]],
MATCH('[1]SOW Units'!$B309,[1]!Rates[Pay Item],0),
MATCH(TEXT(#REF!,"0"),[1]!Rates[[#Headers],[Column1]:[Column71]],0)),0)</f>
        <v>0</v>
      </c>
      <c r="G309" s="69">
        <f t="shared" si="25"/>
        <v>0</v>
      </c>
      <c r="H309" s="6">
        <f t="shared" si="23"/>
        <v>0</v>
      </c>
      <c r="I309" s="80"/>
      <c r="J309" s="80"/>
      <c r="K309" s="80"/>
      <c r="L309" s="80"/>
      <c r="M309" s="80"/>
      <c r="N309" s="80"/>
      <c r="O309" s="80"/>
      <c r="P309" s="80"/>
      <c r="Q309" s="80"/>
      <c r="R309" s="80"/>
      <c r="S309" s="54" t="b">
        <f t="shared" si="21"/>
        <v>0</v>
      </c>
      <c r="T309" s="66" t="str">
        <f t="shared" si="24"/>
        <v>16-3.</v>
      </c>
      <c r="U309" s="51" t="str">
        <f t="shared" si="24"/>
        <v xml:space="preserve">System O&amp;M Package (excludes system) - Large </v>
      </c>
    </row>
    <row r="310" spans="1:21" s="67" customFormat="1" hidden="1" x14ac:dyDescent="0.3">
      <c r="A310" s="62">
        <v>329</v>
      </c>
      <c r="B310" s="36" t="s">
        <v>312</v>
      </c>
      <c r="C310" s="98" t="s">
        <v>907</v>
      </c>
      <c r="D310" s="99"/>
      <c r="E310" s="10" t="s">
        <v>232</v>
      </c>
      <c r="F310" s="68">
        <f>IFERROR(INDEX([1]!Rates[[Column1]:[Column71]],
MATCH('[1]SOW Units'!$B310,[1]!Rates[Pay Item],0),
MATCH(TEXT(#REF!,"0"),[1]!Rates[[#Headers],[Column1]:[Column71]],0)),0)</f>
        <v>0</v>
      </c>
      <c r="G310" s="69">
        <f t="shared" si="25"/>
        <v>0</v>
      </c>
      <c r="H310" s="6">
        <f t="shared" si="23"/>
        <v>0</v>
      </c>
      <c r="I310" s="80"/>
      <c r="J310" s="80"/>
      <c r="K310" s="80"/>
      <c r="L310" s="80"/>
      <c r="M310" s="80"/>
      <c r="N310" s="80"/>
      <c r="O310" s="80"/>
      <c r="P310" s="80"/>
      <c r="Q310" s="80"/>
      <c r="R310" s="80"/>
      <c r="S310" s="54" t="b">
        <f t="shared" si="21"/>
        <v>0</v>
      </c>
      <c r="T310" s="66" t="str">
        <f t="shared" si="24"/>
        <v>16-4.</v>
      </c>
      <c r="U310" s="51" t="str">
        <f t="shared" si="24"/>
        <v xml:space="preserve">System O&amp;M Package (excludes system) - Extra Large </v>
      </c>
    </row>
    <row r="311" spans="1:21" s="67" customFormat="1" hidden="1" x14ac:dyDescent="0.3">
      <c r="A311" s="62">
        <v>330</v>
      </c>
      <c r="B311" s="36" t="s">
        <v>314</v>
      </c>
      <c r="C311" s="98" t="s">
        <v>336</v>
      </c>
      <c r="D311" s="99"/>
      <c r="E311" s="10" t="s">
        <v>232</v>
      </c>
      <c r="F311" s="68">
        <f>IFERROR(INDEX([1]!Rates[[Column1]:[Column71]],
MATCH('[1]SOW Units'!$B311,[1]!Rates[Pay Item],0),
MATCH(TEXT(#REF!,"0"),[1]!Rates[[#Headers],[Column1]:[Column71]],0)),0)</f>
        <v>0</v>
      </c>
      <c r="G311" s="69">
        <f t="shared" si="25"/>
        <v>0</v>
      </c>
      <c r="H311" s="6">
        <f t="shared" si="23"/>
        <v>0</v>
      </c>
      <c r="I311" s="80"/>
      <c r="J311" s="80"/>
      <c r="K311" s="80"/>
      <c r="L311" s="80"/>
      <c r="M311" s="80"/>
      <c r="N311" s="80"/>
      <c r="O311" s="80"/>
      <c r="P311" s="80"/>
      <c r="Q311" s="80"/>
      <c r="R311" s="80"/>
      <c r="S311" s="54" t="b">
        <f t="shared" si="21"/>
        <v>0</v>
      </c>
      <c r="T311" s="66" t="str">
        <f t="shared" si="24"/>
        <v>16-5.</v>
      </c>
      <c r="U311" s="51" t="str">
        <f t="shared" si="24"/>
        <v>Supplemental System O&amp;M Package - Add Thermox or Catox Treatment</v>
      </c>
    </row>
    <row r="312" spans="1:21" s="67" customFormat="1" hidden="1" x14ac:dyDescent="0.3">
      <c r="A312" s="62">
        <v>331</v>
      </c>
      <c r="B312" s="75" t="s">
        <v>329</v>
      </c>
      <c r="C312" s="96" t="s">
        <v>338</v>
      </c>
      <c r="D312" s="97"/>
      <c r="E312" s="76"/>
      <c r="F312" s="78"/>
      <c r="G312" s="78"/>
      <c r="H312" s="8"/>
      <c r="I312" s="79"/>
      <c r="J312" s="79"/>
      <c r="K312" s="79"/>
      <c r="L312" s="79"/>
      <c r="M312" s="79"/>
      <c r="N312" s="79"/>
      <c r="O312" s="79"/>
      <c r="P312" s="79"/>
      <c r="Q312" s="79"/>
      <c r="R312" s="79"/>
      <c r="S312" s="54" t="b">
        <f t="shared" si="21"/>
        <v>0</v>
      </c>
      <c r="T312" s="66"/>
      <c r="U312" s="51" t="str">
        <f t="shared" si="24"/>
        <v>REMEDIAL ACTION SYSTEM/EQUIPMENT USE (Equipment Only, Excluding O&amp;M)</v>
      </c>
    </row>
    <row r="313" spans="1:21" s="67" customFormat="1" hidden="1" x14ac:dyDescent="0.3">
      <c r="A313" s="62">
        <v>332</v>
      </c>
      <c r="B313" s="36" t="s">
        <v>331</v>
      </c>
      <c r="C313" s="98" t="s">
        <v>340</v>
      </c>
      <c r="D313" s="99"/>
      <c r="E313" s="10" t="s">
        <v>232</v>
      </c>
      <c r="F313" s="68">
        <f>IFERROR(INDEX([1]!Rates[[Column1]:[Column71]],
MATCH('[1]SOW Units'!$B313,[1]!Rates[Pay Item],0),
MATCH(TEXT(#REF!,"0"),[1]!Rates[[#Headers],[Column1]:[Column71]],0)),0)</f>
        <v>0</v>
      </c>
      <c r="G313" s="69">
        <f t="shared" si="25"/>
        <v>0</v>
      </c>
      <c r="H313" s="6">
        <f t="shared" si="23"/>
        <v>0</v>
      </c>
      <c r="I313" s="80"/>
      <c r="J313" s="80"/>
      <c r="K313" s="80"/>
      <c r="L313" s="80"/>
      <c r="M313" s="80"/>
      <c r="N313" s="80"/>
      <c r="O313" s="80"/>
      <c r="P313" s="80"/>
      <c r="Q313" s="80"/>
      <c r="R313" s="80"/>
      <c r="S313" s="54" t="b">
        <f t="shared" si="21"/>
        <v>0</v>
      </c>
      <c r="T313" s="66" t="str">
        <f t="shared" si="24"/>
        <v>17-1.</v>
      </c>
      <c r="U313" s="51" t="str">
        <f t="shared" si="24"/>
        <v>Medium Holding Tank - 2,000 to 6,000 gal. capacity - Short Term ≤ 6 mos.</v>
      </c>
    </row>
    <row r="314" spans="1:21" s="67" customFormat="1" hidden="1" x14ac:dyDescent="0.3">
      <c r="A314" s="62">
        <v>333</v>
      </c>
      <c r="B314" s="36" t="s">
        <v>332</v>
      </c>
      <c r="C314" s="98" t="s">
        <v>342</v>
      </c>
      <c r="D314" s="99"/>
      <c r="E314" s="10" t="s">
        <v>232</v>
      </c>
      <c r="F314" s="68">
        <f>IFERROR(INDEX([1]!Rates[[Column1]:[Column71]],
MATCH('[1]SOW Units'!$B314,[1]!Rates[Pay Item],0),
MATCH(TEXT(#REF!,"0"),[1]!Rates[[#Headers],[Column1]:[Column71]],0)),0)</f>
        <v>0</v>
      </c>
      <c r="G314" s="69">
        <f t="shared" si="25"/>
        <v>0</v>
      </c>
      <c r="H314" s="6">
        <f t="shared" si="23"/>
        <v>0</v>
      </c>
      <c r="I314" s="80"/>
      <c r="J314" s="80"/>
      <c r="K314" s="80"/>
      <c r="L314" s="80"/>
      <c r="M314" s="80"/>
      <c r="N314" s="80"/>
      <c r="O314" s="80"/>
      <c r="P314" s="80"/>
      <c r="Q314" s="80"/>
      <c r="R314" s="80"/>
      <c r="S314" s="54" t="b">
        <f t="shared" si="21"/>
        <v>0</v>
      </c>
      <c r="T314" s="66" t="str">
        <f t="shared" si="24"/>
        <v>17-2.</v>
      </c>
      <c r="U314" s="51" t="str">
        <f t="shared" si="24"/>
        <v>Medium Holding Tank - 2,000 to 6,000 gal. capacity - Long Term &gt; 6 mos.</v>
      </c>
    </row>
    <row r="315" spans="1:21" s="67" customFormat="1" hidden="1" x14ac:dyDescent="0.3">
      <c r="A315" s="62">
        <v>334</v>
      </c>
      <c r="B315" s="36" t="s">
        <v>333</v>
      </c>
      <c r="C315" s="98" t="s">
        <v>344</v>
      </c>
      <c r="D315" s="99"/>
      <c r="E315" s="10" t="s">
        <v>232</v>
      </c>
      <c r="F315" s="68">
        <f>IFERROR(INDEX([1]!Rates[[Column1]:[Column71]],
MATCH('[1]SOW Units'!$B315,[1]!Rates[Pay Item],0),
MATCH(TEXT(#REF!,"0"),[1]!Rates[[#Headers],[Column1]:[Column71]],0)),0)</f>
        <v>0</v>
      </c>
      <c r="G315" s="69">
        <f t="shared" si="25"/>
        <v>0</v>
      </c>
      <c r="H315" s="6">
        <f t="shared" si="23"/>
        <v>0</v>
      </c>
      <c r="I315" s="80"/>
      <c r="J315" s="80"/>
      <c r="K315" s="80"/>
      <c r="L315" s="80"/>
      <c r="M315" s="80"/>
      <c r="N315" s="80"/>
      <c r="O315" s="80"/>
      <c r="P315" s="80"/>
      <c r="Q315" s="80"/>
      <c r="R315" s="80"/>
      <c r="S315" s="54" t="b">
        <f t="shared" si="21"/>
        <v>0</v>
      </c>
      <c r="T315" s="66" t="str">
        <f t="shared" si="24"/>
        <v>17-3.</v>
      </c>
      <c r="U315" s="51" t="str">
        <f t="shared" si="24"/>
        <v>Large Holding Tank &gt; 6,000 to 10,000 gal. capacity - Short Term ≤ 6 mos.</v>
      </c>
    </row>
    <row r="316" spans="1:21" s="67" customFormat="1" hidden="1" x14ac:dyDescent="0.3">
      <c r="A316" s="62">
        <v>335</v>
      </c>
      <c r="B316" s="36" t="s">
        <v>334</v>
      </c>
      <c r="C316" s="98" t="s">
        <v>346</v>
      </c>
      <c r="D316" s="99"/>
      <c r="E316" s="10" t="s">
        <v>232</v>
      </c>
      <c r="F316" s="68">
        <f>IFERROR(INDEX([1]!Rates[[Column1]:[Column71]],
MATCH('[1]SOW Units'!$B316,[1]!Rates[Pay Item],0),
MATCH(TEXT(#REF!,"0"),[1]!Rates[[#Headers],[Column1]:[Column71]],0)),0)</f>
        <v>0</v>
      </c>
      <c r="G316" s="69">
        <f t="shared" si="25"/>
        <v>0</v>
      </c>
      <c r="H316" s="6">
        <f t="shared" si="23"/>
        <v>0</v>
      </c>
      <c r="I316" s="80"/>
      <c r="J316" s="80"/>
      <c r="K316" s="80"/>
      <c r="L316" s="80"/>
      <c r="M316" s="80"/>
      <c r="N316" s="80"/>
      <c r="O316" s="80"/>
      <c r="P316" s="80"/>
      <c r="Q316" s="80"/>
      <c r="R316" s="80"/>
      <c r="S316" s="54" t="b">
        <f t="shared" si="21"/>
        <v>0</v>
      </c>
      <c r="T316" s="66" t="str">
        <f t="shared" si="24"/>
        <v>17-4.</v>
      </c>
      <c r="U316" s="51" t="str">
        <f t="shared" si="24"/>
        <v>Large Holding Tank &gt; 6,000 to 10,000 gal. capacity - Long Term &gt; 6 mos.</v>
      </c>
    </row>
    <row r="317" spans="1:21" s="67" customFormat="1" hidden="1" x14ac:dyDescent="0.3">
      <c r="A317" s="62">
        <v>336</v>
      </c>
      <c r="B317" s="36" t="s">
        <v>335</v>
      </c>
      <c r="C317" s="98" t="s">
        <v>348</v>
      </c>
      <c r="D317" s="99"/>
      <c r="E317" s="10" t="s">
        <v>232</v>
      </c>
      <c r="F317" s="68">
        <f>IFERROR(INDEX([1]!Rates[[Column1]:[Column71]],
MATCH('[1]SOW Units'!$B317,[1]!Rates[Pay Item],0),
MATCH(TEXT(#REF!,"0"),[1]!Rates[[#Headers],[Column1]:[Column71]],0)),0)</f>
        <v>0</v>
      </c>
      <c r="G317" s="69">
        <f t="shared" si="25"/>
        <v>0</v>
      </c>
      <c r="H317" s="6">
        <f t="shared" si="23"/>
        <v>0</v>
      </c>
      <c r="I317" s="80"/>
      <c r="J317" s="80"/>
      <c r="K317" s="80"/>
      <c r="L317" s="80"/>
      <c r="M317" s="80"/>
      <c r="N317" s="80"/>
      <c r="O317" s="80"/>
      <c r="P317" s="80"/>
      <c r="Q317" s="80"/>
      <c r="R317" s="80"/>
      <c r="S317" s="54" t="b">
        <f t="shared" si="21"/>
        <v>0</v>
      </c>
      <c r="T317" s="66" t="str">
        <f t="shared" si="24"/>
        <v>17-5.</v>
      </c>
      <c r="U317" s="51" t="str">
        <f t="shared" si="24"/>
        <v>Groundwater Treatment System - Stand Alone Small - Short Term ≤ 6 mos.</v>
      </c>
    </row>
    <row r="318" spans="1:21" s="67" customFormat="1" hidden="1" x14ac:dyDescent="0.3">
      <c r="A318" s="62">
        <v>337</v>
      </c>
      <c r="B318" s="36" t="s">
        <v>908</v>
      </c>
      <c r="C318" s="98" t="s">
        <v>350</v>
      </c>
      <c r="D318" s="99"/>
      <c r="E318" s="10" t="s">
        <v>232</v>
      </c>
      <c r="F318" s="68">
        <f>IFERROR(INDEX([1]!Rates[[Column1]:[Column71]],
MATCH('[1]SOW Units'!$B318,[1]!Rates[Pay Item],0),
MATCH(TEXT(#REF!,"0"),[1]!Rates[[#Headers],[Column1]:[Column71]],0)),0)</f>
        <v>0</v>
      </c>
      <c r="G318" s="69">
        <f t="shared" si="25"/>
        <v>0</v>
      </c>
      <c r="H318" s="6">
        <f t="shared" si="23"/>
        <v>0</v>
      </c>
      <c r="I318" s="80"/>
      <c r="J318" s="80"/>
      <c r="K318" s="80"/>
      <c r="L318" s="80"/>
      <c r="M318" s="80"/>
      <c r="N318" s="80"/>
      <c r="O318" s="80"/>
      <c r="P318" s="80"/>
      <c r="Q318" s="80"/>
      <c r="R318" s="80"/>
      <c r="S318" s="54" t="b">
        <f t="shared" si="21"/>
        <v>0</v>
      </c>
      <c r="T318" s="66" t="str">
        <f t="shared" si="24"/>
        <v>17-6.</v>
      </c>
      <c r="U318" s="51" t="str">
        <f t="shared" si="24"/>
        <v>Groundwater Treatment System - Stand Alone Small - Long Term &gt; 6 mos.</v>
      </c>
    </row>
    <row r="319" spans="1:21" s="67" customFormat="1" hidden="1" x14ac:dyDescent="0.3">
      <c r="A319" s="62">
        <v>338</v>
      </c>
      <c r="B319" s="36" t="s">
        <v>909</v>
      </c>
      <c r="C319" s="98" t="s">
        <v>352</v>
      </c>
      <c r="D319" s="99"/>
      <c r="E319" s="10" t="s">
        <v>232</v>
      </c>
      <c r="F319" s="68">
        <f>IFERROR(INDEX([1]!Rates[[Column1]:[Column71]],
MATCH('[1]SOW Units'!$B319,[1]!Rates[Pay Item],0),
MATCH(TEXT(#REF!,"0"),[1]!Rates[[#Headers],[Column1]:[Column71]],0)),0)</f>
        <v>0</v>
      </c>
      <c r="G319" s="69">
        <f t="shared" si="25"/>
        <v>0</v>
      </c>
      <c r="H319" s="6">
        <f t="shared" si="23"/>
        <v>0</v>
      </c>
      <c r="I319" s="80"/>
      <c r="J319" s="80"/>
      <c r="K319" s="80"/>
      <c r="L319" s="80"/>
      <c r="M319" s="80"/>
      <c r="N319" s="80"/>
      <c r="O319" s="80"/>
      <c r="P319" s="80"/>
      <c r="Q319" s="80"/>
      <c r="R319" s="80"/>
      <c r="S319" s="54" t="b">
        <f t="shared" si="21"/>
        <v>0</v>
      </c>
      <c r="T319" s="66" t="str">
        <f t="shared" si="24"/>
        <v>17-7.</v>
      </c>
      <c r="U319" s="51" t="str">
        <f t="shared" si="24"/>
        <v>Groundwater Treatment System - Stand Alone Medium - Short Term ≤ 6 mos.</v>
      </c>
    </row>
    <row r="320" spans="1:21" s="67" customFormat="1" hidden="1" x14ac:dyDescent="0.3">
      <c r="A320" s="62">
        <v>339</v>
      </c>
      <c r="B320" s="36" t="s">
        <v>910</v>
      </c>
      <c r="C320" s="98" t="s">
        <v>354</v>
      </c>
      <c r="D320" s="99"/>
      <c r="E320" s="10" t="s">
        <v>232</v>
      </c>
      <c r="F320" s="68">
        <f>IFERROR(INDEX([1]!Rates[[Column1]:[Column71]],
MATCH('[1]SOW Units'!$B320,[1]!Rates[Pay Item],0),
MATCH(TEXT(#REF!,"0"),[1]!Rates[[#Headers],[Column1]:[Column71]],0)),0)</f>
        <v>0</v>
      </c>
      <c r="G320" s="69">
        <f t="shared" si="25"/>
        <v>0</v>
      </c>
      <c r="H320" s="6">
        <f t="shared" si="23"/>
        <v>0</v>
      </c>
      <c r="I320" s="80"/>
      <c r="J320" s="80"/>
      <c r="K320" s="80"/>
      <c r="L320" s="80"/>
      <c r="M320" s="80"/>
      <c r="N320" s="80"/>
      <c r="O320" s="80"/>
      <c r="P320" s="80"/>
      <c r="Q320" s="80"/>
      <c r="R320" s="80"/>
      <c r="S320" s="54" t="b">
        <f t="shared" si="21"/>
        <v>0</v>
      </c>
      <c r="T320" s="66" t="str">
        <f t="shared" si="24"/>
        <v>17-8.</v>
      </c>
      <c r="U320" s="51" t="str">
        <f t="shared" si="24"/>
        <v>Groundwater Treatment System - Stand Alone Medium - Long Term &gt; 6 mos.</v>
      </c>
    </row>
    <row r="321" spans="1:21" s="67" customFormat="1" hidden="1" x14ac:dyDescent="0.3">
      <c r="A321" s="62">
        <v>340</v>
      </c>
      <c r="B321" s="36" t="s">
        <v>911</v>
      </c>
      <c r="C321" s="98" t="s">
        <v>356</v>
      </c>
      <c r="D321" s="99"/>
      <c r="E321" s="10" t="s">
        <v>232</v>
      </c>
      <c r="F321" s="68">
        <f>IFERROR(INDEX([1]!Rates[[Column1]:[Column71]],
MATCH('[1]SOW Units'!$B321,[1]!Rates[Pay Item],0),
MATCH(TEXT(#REF!,"0"),[1]!Rates[[#Headers],[Column1]:[Column71]],0)),0)</f>
        <v>0</v>
      </c>
      <c r="G321" s="69">
        <f t="shared" si="25"/>
        <v>0</v>
      </c>
      <c r="H321" s="6">
        <f t="shared" si="23"/>
        <v>0</v>
      </c>
      <c r="I321" s="80"/>
      <c r="J321" s="80"/>
      <c r="K321" s="80"/>
      <c r="L321" s="80"/>
      <c r="M321" s="80"/>
      <c r="N321" s="80"/>
      <c r="O321" s="80"/>
      <c r="P321" s="80"/>
      <c r="Q321" s="80"/>
      <c r="R321" s="80"/>
      <c r="S321" s="54" t="b">
        <f t="shared" si="21"/>
        <v>0</v>
      </c>
      <c r="T321" s="66" t="str">
        <f t="shared" si="24"/>
        <v>17-9.</v>
      </c>
      <c r="U321" s="51" t="str">
        <f t="shared" si="24"/>
        <v>Groundwater Treatment System - Stand Alone Large - Short Term ≤ 6 mos.</v>
      </c>
    </row>
    <row r="322" spans="1:21" s="67" customFormat="1" hidden="1" x14ac:dyDescent="0.3">
      <c r="A322" s="62">
        <v>341</v>
      </c>
      <c r="B322" s="36" t="s">
        <v>912</v>
      </c>
      <c r="C322" s="98" t="s">
        <v>358</v>
      </c>
      <c r="D322" s="99"/>
      <c r="E322" s="10" t="s">
        <v>232</v>
      </c>
      <c r="F322" s="68">
        <f>IFERROR(INDEX([1]!Rates[[Column1]:[Column71]],
MATCH('[1]SOW Units'!$B322,[1]!Rates[Pay Item],0),
MATCH(TEXT(#REF!,"0"),[1]!Rates[[#Headers],[Column1]:[Column71]],0)),0)</f>
        <v>0</v>
      </c>
      <c r="G322" s="69">
        <f t="shared" si="25"/>
        <v>0</v>
      </c>
      <c r="H322" s="6">
        <f t="shared" si="23"/>
        <v>0</v>
      </c>
      <c r="I322" s="80"/>
      <c r="J322" s="80"/>
      <c r="K322" s="80"/>
      <c r="L322" s="80"/>
      <c r="M322" s="80"/>
      <c r="N322" s="80"/>
      <c r="O322" s="80"/>
      <c r="P322" s="80"/>
      <c r="Q322" s="80"/>
      <c r="R322" s="80"/>
      <c r="S322" s="54" t="b">
        <f t="shared" si="21"/>
        <v>0</v>
      </c>
      <c r="T322" s="66" t="str">
        <f t="shared" si="24"/>
        <v>17-10.</v>
      </c>
      <c r="U322" s="51" t="str">
        <f t="shared" si="24"/>
        <v>Groundwater Treatment System - Stand Alone Large - Long Term &gt; 6 mos.</v>
      </c>
    </row>
    <row r="323" spans="1:21" s="67" customFormat="1" hidden="1" x14ac:dyDescent="0.3">
      <c r="A323" s="62">
        <v>342</v>
      </c>
      <c r="B323" s="36" t="s">
        <v>913</v>
      </c>
      <c r="C323" s="98" t="s">
        <v>360</v>
      </c>
      <c r="D323" s="99"/>
      <c r="E323" s="10" t="s">
        <v>232</v>
      </c>
      <c r="F323" s="68">
        <f>IFERROR(INDEX([1]!Rates[[Column1]:[Column71]],
MATCH('[1]SOW Units'!$B323,[1]!Rates[Pay Item],0),
MATCH(TEXT(#REF!,"0"),[1]!Rates[[#Headers],[Column1]:[Column71]],0)),0)</f>
        <v>0</v>
      </c>
      <c r="G323" s="69">
        <f t="shared" si="25"/>
        <v>0</v>
      </c>
      <c r="H323" s="6">
        <f t="shared" si="23"/>
        <v>0</v>
      </c>
      <c r="I323" s="80"/>
      <c r="J323" s="80"/>
      <c r="K323" s="80"/>
      <c r="L323" s="80"/>
      <c r="M323" s="80"/>
      <c r="N323" s="80"/>
      <c r="O323" s="80"/>
      <c r="P323" s="80"/>
      <c r="Q323" s="80"/>
      <c r="R323" s="80"/>
      <c r="S323" s="54" t="b">
        <f t="shared" si="21"/>
        <v>0</v>
      </c>
      <c r="T323" s="66" t="str">
        <f t="shared" si="24"/>
        <v>17-11.</v>
      </c>
      <c r="U323" s="51" t="str">
        <f t="shared" si="24"/>
        <v>Air Sparge System - Small - Short Term ≤ 6 mos.</v>
      </c>
    </row>
    <row r="324" spans="1:21" s="67" customFormat="1" hidden="1" x14ac:dyDescent="0.3">
      <c r="A324" s="62">
        <v>343</v>
      </c>
      <c r="B324" s="36" t="s">
        <v>914</v>
      </c>
      <c r="C324" s="98" t="s">
        <v>362</v>
      </c>
      <c r="D324" s="99"/>
      <c r="E324" s="10" t="s">
        <v>232</v>
      </c>
      <c r="F324" s="68">
        <f>IFERROR(INDEX([1]!Rates[[Column1]:[Column71]],
MATCH('[1]SOW Units'!$B324,[1]!Rates[Pay Item],0),
MATCH(TEXT(#REF!,"0"),[1]!Rates[[#Headers],[Column1]:[Column71]],0)),0)</f>
        <v>0</v>
      </c>
      <c r="G324" s="69">
        <f t="shared" si="25"/>
        <v>0</v>
      </c>
      <c r="H324" s="6">
        <f t="shared" si="23"/>
        <v>0</v>
      </c>
      <c r="I324" s="80"/>
      <c r="J324" s="80"/>
      <c r="K324" s="80"/>
      <c r="L324" s="80"/>
      <c r="M324" s="80"/>
      <c r="N324" s="80"/>
      <c r="O324" s="80"/>
      <c r="P324" s="80"/>
      <c r="Q324" s="80"/>
      <c r="R324" s="80"/>
      <c r="S324" s="54" t="b">
        <f t="shared" si="21"/>
        <v>0</v>
      </c>
      <c r="T324" s="66" t="str">
        <f t="shared" si="24"/>
        <v>17-12.</v>
      </c>
      <c r="U324" s="51" t="str">
        <f t="shared" si="24"/>
        <v>Air Sparge System - Small - Long Term &gt; 6 mos.</v>
      </c>
    </row>
    <row r="325" spans="1:21" s="67" customFormat="1" hidden="1" x14ac:dyDescent="0.3">
      <c r="A325" s="62">
        <v>344</v>
      </c>
      <c r="B325" s="36" t="s">
        <v>915</v>
      </c>
      <c r="C325" s="98" t="s">
        <v>364</v>
      </c>
      <c r="D325" s="99"/>
      <c r="E325" s="10" t="s">
        <v>232</v>
      </c>
      <c r="F325" s="68">
        <f>IFERROR(INDEX([1]!Rates[[Column1]:[Column71]],
MATCH('[1]SOW Units'!$B325,[1]!Rates[Pay Item],0),
MATCH(TEXT(#REF!,"0"),[1]!Rates[[#Headers],[Column1]:[Column71]],0)),0)</f>
        <v>0</v>
      </c>
      <c r="G325" s="69">
        <f t="shared" si="25"/>
        <v>0</v>
      </c>
      <c r="H325" s="6">
        <f t="shared" si="23"/>
        <v>0</v>
      </c>
      <c r="I325" s="80"/>
      <c r="J325" s="80"/>
      <c r="K325" s="80"/>
      <c r="L325" s="80"/>
      <c r="M325" s="80"/>
      <c r="N325" s="80"/>
      <c r="O325" s="80"/>
      <c r="P325" s="80"/>
      <c r="Q325" s="80"/>
      <c r="R325" s="80"/>
      <c r="S325" s="54" t="b">
        <f t="shared" si="21"/>
        <v>0</v>
      </c>
      <c r="T325" s="66" t="str">
        <f t="shared" si="24"/>
        <v>17-13.</v>
      </c>
      <c r="U325" s="51" t="str">
        <f t="shared" si="24"/>
        <v>Air Sparge System - Medium - Short Term ≤ 6 mos.</v>
      </c>
    </row>
    <row r="326" spans="1:21" s="67" customFormat="1" hidden="1" x14ac:dyDescent="0.3">
      <c r="A326" s="62">
        <v>345</v>
      </c>
      <c r="B326" s="36" t="s">
        <v>916</v>
      </c>
      <c r="C326" s="98" t="s">
        <v>366</v>
      </c>
      <c r="D326" s="99"/>
      <c r="E326" s="10" t="s">
        <v>232</v>
      </c>
      <c r="F326" s="68">
        <f>IFERROR(INDEX([1]!Rates[[Column1]:[Column71]],
MATCH('[1]SOW Units'!$B326,[1]!Rates[Pay Item],0),
MATCH(TEXT(#REF!,"0"),[1]!Rates[[#Headers],[Column1]:[Column71]],0)),0)</f>
        <v>0</v>
      </c>
      <c r="G326" s="69">
        <f t="shared" si="25"/>
        <v>0</v>
      </c>
      <c r="H326" s="6">
        <f t="shared" si="23"/>
        <v>0</v>
      </c>
      <c r="I326" s="80"/>
      <c r="J326" s="80"/>
      <c r="K326" s="80"/>
      <c r="L326" s="80"/>
      <c r="M326" s="80"/>
      <c r="N326" s="80"/>
      <c r="O326" s="80"/>
      <c r="P326" s="80"/>
      <c r="Q326" s="80"/>
      <c r="R326" s="80"/>
      <c r="S326" s="54" t="b">
        <f t="shared" si="21"/>
        <v>0</v>
      </c>
      <c r="T326" s="66" t="str">
        <f t="shared" si="24"/>
        <v>17-14.</v>
      </c>
      <c r="U326" s="51" t="str">
        <f t="shared" si="24"/>
        <v>Air Sparge System - Medium - Long Term &gt; 6 mos.</v>
      </c>
    </row>
    <row r="327" spans="1:21" s="67" customFormat="1" hidden="1" x14ac:dyDescent="0.3">
      <c r="A327" s="62">
        <v>346</v>
      </c>
      <c r="B327" s="36" t="s">
        <v>917</v>
      </c>
      <c r="C327" s="98" t="s">
        <v>368</v>
      </c>
      <c r="D327" s="99"/>
      <c r="E327" s="10" t="s">
        <v>232</v>
      </c>
      <c r="F327" s="68">
        <f>IFERROR(INDEX([1]!Rates[[Column1]:[Column71]],
MATCH('[1]SOW Units'!$B327,[1]!Rates[Pay Item],0),
MATCH(TEXT(#REF!,"0"),[1]!Rates[[#Headers],[Column1]:[Column71]],0)),0)</f>
        <v>0</v>
      </c>
      <c r="G327" s="69">
        <f t="shared" si="25"/>
        <v>0</v>
      </c>
      <c r="H327" s="6">
        <f t="shared" si="23"/>
        <v>0</v>
      </c>
      <c r="I327" s="80"/>
      <c r="J327" s="80"/>
      <c r="K327" s="80"/>
      <c r="L327" s="80"/>
      <c r="M327" s="80"/>
      <c r="N327" s="80"/>
      <c r="O327" s="80"/>
      <c r="P327" s="80"/>
      <c r="Q327" s="80"/>
      <c r="R327" s="80"/>
      <c r="S327" s="54" t="b">
        <f t="shared" si="21"/>
        <v>0</v>
      </c>
      <c r="T327" s="66" t="str">
        <f t="shared" si="24"/>
        <v>17-15.</v>
      </c>
      <c r="U327" s="51" t="str">
        <f t="shared" si="24"/>
        <v>Air Sparge System - Large - Short Term ≤ 6 mos.</v>
      </c>
    </row>
    <row r="328" spans="1:21" s="67" customFormat="1" hidden="1" x14ac:dyDescent="0.3">
      <c r="A328" s="62">
        <v>347</v>
      </c>
      <c r="B328" s="36" t="s">
        <v>918</v>
      </c>
      <c r="C328" s="98" t="s">
        <v>370</v>
      </c>
      <c r="D328" s="99"/>
      <c r="E328" s="10" t="s">
        <v>232</v>
      </c>
      <c r="F328" s="68">
        <f>IFERROR(INDEX([1]!Rates[[Column1]:[Column71]],
MATCH('[1]SOW Units'!$B328,[1]!Rates[Pay Item],0),
MATCH(TEXT(#REF!,"0"),[1]!Rates[[#Headers],[Column1]:[Column71]],0)),0)</f>
        <v>0</v>
      </c>
      <c r="G328" s="69">
        <f t="shared" si="25"/>
        <v>0</v>
      </c>
      <c r="H328" s="6">
        <f t="shared" si="23"/>
        <v>0</v>
      </c>
      <c r="I328" s="80"/>
      <c r="J328" s="80"/>
      <c r="K328" s="80"/>
      <c r="L328" s="80"/>
      <c r="M328" s="80"/>
      <c r="N328" s="80"/>
      <c r="O328" s="80"/>
      <c r="P328" s="80"/>
      <c r="Q328" s="80"/>
      <c r="R328" s="80"/>
      <c r="S328" s="54" t="b">
        <f t="shared" si="21"/>
        <v>0</v>
      </c>
      <c r="T328" s="66" t="str">
        <f t="shared" si="24"/>
        <v>17-16.</v>
      </c>
      <c r="U328" s="51" t="str">
        <f t="shared" si="24"/>
        <v>Air Sparge System - Large - Long Term &gt; 6 mos.</v>
      </c>
    </row>
    <row r="329" spans="1:21" s="67" customFormat="1" hidden="1" x14ac:dyDescent="0.3">
      <c r="A329" s="62">
        <v>348</v>
      </c>
      <c r="B329" s="36" t="s">
        <v>919</v>
      </c>
      <c r="C329" s="98" t="s">
        <v>372</v>
      </c>
      <c r="D329" s="99"/>
      <c r="E329" s="10" t="s">
        <v>232</v>
      </c>
      <c r="F329" s="68">
        <f>IFERROR(INDEX([1]!Rates[[Column1]:[Column71]],
MATCH('[1]SOW Units'!$B329,[1]!Rates[Pay Item],0),
MATCH(TEXT(#REF!,"0"),[1]!Rates[[#Headers],[Column1]:[Column71]],0)),0)</f>
        <v>0</v>
      </c>
      <c r="G329" s="69">
        <f t="shared" si="25"/>
        <v>0</v>
      </c>
      <c r="H329" s="6">
        <f t="shared" si="23"/>
        <v>0</v>
      </c>
      <c r="I329" s="80"/>
      <c r="J329" s="80"/>
      <c r="K329" s="80"/>
      <c r="L329" s="80"/>
      <c r="M329" s="80"/>
      <c r="N329" s="80"/>
      <c r="O329" s="80"/>
      <c r="P329" s="80"/>
      <c r="Q329" s="80"/>
      <c r="R329" s="80"/>
      <c r="S329" s="54" t="b">
        <f t="shared" ref="S329:S392" si="26">IF(H329&gt;0,TRUE,FALSE)</f>
        <v>0</v>
      </c>
      <c r="T329" s="66" t="str">
        <f t="shared" si="24"/>
        <v>17-17.</v>
      </c>
      <c r="U329" s="51" t="str">
        <f t="shared" si="24"/>
        <v>AS/SVE System - Small - Short Term ≤ 6 mos.</v>
      </c>
    </row>
    <row r="330" spans="1:21" s="67" customFormat="1" hidden="1" x14ac:dyDescent="0.3">
      <c r="A330" s="62">
        <v>349</v>
      </c>
      <c r="B330" s="36" t="s">
        <v>920</v>
      </c>
      <c r="C330" s="98" t="s">
        <v>374</v>
      </c>
      <c r="D330" s="99"/>
      <c r="E330" s="10" t="s">
        <v>232</v>
      </c>
      <c r="F330" s="68">
        <f>IFERROR(INDEX([1]!Rates[[Column1]:[Column71]],
MATCH('[1]SOW Units'!$B330,[1]!Rates[Pay Item],0),
MATCH(TEXT(#REF!,"0"),[1]!Rates[[#Headers],[Column1]:[Column71]],0)),0)</f>
        <v>0</v>
      </c>
      <c r="G330" s="69">
        <f t="shared" si="25"/>
        <v>0</v>
      </c>
      <c r="H330" s="6">
        <f t="shared" si="23"/>
        <v>0</v>
      </c>
      <c r="I330" s="80"/>
      <c r="J330" s="80"/>
      <c r="K330" s="80"/>
      <c r="L330" s="80"/>
      <c r="M330" s="80"/>
      <c r="N330" s="80"/>
      <c r="O330" s="80"/>
      <c r="P330" s="80"/>
      <c r="Q330" s="80"/>
      <c r="R330" s="80"/>
      <c r="S330" s="54" t="b">
        <f t="shared" si="26"/>
        <v>0</v>
      </c>
      <c r="T330" s="66" t="str">
        <f t="shared" si="24"/>
        <v>17-18.</v>
      </c>
      <c r="U330" s="51" t="str">
        <f t="shared" si="24"/>
        <v>AS/SVE System - Small - Long Term &gt; 6 mos.</v>
      </c>
    </row>
    <row r="331" spans="1:21" s="67" customFormat="1" hidden="1" x14ac:dyDescent="0.3">
      <c r="A331" s="62">
        <v>350</v>
      </c>
      <c r="B331" s="36" t="s">
        <v>921</v>
      </c>
      <c r="C331" s="98" t="s">
        <v>376</v>
      </c>
      <c r="D331" s="99"/>
      <c r="E331" s="10" t="s">
        <v>232</v>
      </c>
      <c r="F331" s="68">
        <f>IFERROR(INDEX([1]!Rates[[Column1]:[Column71]],
MATCH('[1]SOW Units'!$B331,[1]!Rates[Pay Item],0),
MATCH(TEXT(#REF!,"0"),[1]!Rates[[#Headers],[Column1]:[Column71]],0)),0)</f>
        <v>0</v>
      </c>
      <c r="G331" s="69">
        <f t="shared" si="25"/>
        <v>0</v>
      </c>
      <c r="H331" s="6">
        <f t="shared" si="23"/>
        <v>0</v>
      </c>
      <c r="I331" s="80"/>
      <c r="J331" s="80"/>
      <c r="K331" s="80"/>
      <c r="L331" s="80"/>
      <c r="M331" s="80"/>
      <c r="N331" s="80"/>
      <c r="O331" s="80"/>
      <c r="P331" s="80"/>
      <c r="Q331" s="80"/>
      <c r="R331" s="80"/>
      <c r="S331" s="54" t="b">
        <f t="shared" si="26"/>
        <v>0</v>
      </c>
      <c r="T331" s="66" t="str">
        <f t="shared" si="24"/>
        <v>17-19.</v>
      </c>
      <c r="U331" s="51" t="str">
        <f t="shared" si="24"/>
        <v>AS/SVE System - Medium - Short Term ≤ 6 mos.</v>
      </c>
    </row>
    <row r="332" spans="1:21" s="67" customFormat="1" hidden="1" x14ac:dyDescent="0.3">
      <c r="A332" s="62">
        <v>351</v>
      </c>
      <c r="B332" s="36" t="s">
        <v>922</v>
      </c>
      <c r="C332" s="98" t="s">
        <v>378</v>
      </c>
      <c r="D332" s="99"/>
      <c r="E332" s="10" t="s">
        <v>232</v>
      </c>
      <c r="F332" s="68">
        <f>IFERROR(INDEX([1]!Rates[[Column1]:[Column71]],
MATCH('[1]SOW Units'!$B332,[1]!Rates[Pay Item],0),
MATCH(TEXT(#REF!,"0"),[1]!Rates[[#Headers],[Column1]:[Column71]],0)),0)</f>
        <v>0</v>
      </c>
      <c r="G332" s="69">
        <f t="shared" si="25"/>
        <v>0</v>
      </c>
      <c r="H332" s="6">
        <f t="shared" si="23"/>
        <v>0</v>
      </c>
      <c r="I332" s="80"/>
      <c r="J332" s="80"/>
      <c r="K332" s="80"/>
      <c r="L332" s="80"/>
      <c r="M332" s="80"/>
      <c r="N332" s="80"/>
      <c r="O332" s="80"/>
      <c r="P332" s="80"/>
      <c r="Q332" s="80"/>
      <c r="R332" s="80"/>
      <c r="S332" s="54" t="b">
        <f t="shared" si="26"/>
        <v>0</v>
      </c>
      <c r="T332" s="66" t="str">
        <f t="shared" si="24"/>
        <v>17-20.</v>
      </c>
      <c r="U332" s="51" t="str">
        <f t="shared" si="24"/>
        <v>AS/SVE System - Medium - Long Term &gt; 6 mos.</v>
      </c>
    </row>
    <row r="333" spans="1:21" s="67" customFormat="1" hidden="1" x14ac:dyDescent="0.3">
      <c r="A333" s="62">
        <v>352</v>
      </c>
      <c r="B333" s="36" t="s">
        <v>923</v>
      </c>
      <c r="C333" s="98" t="s">
        <v>380</v>
      </c>
      <c r="D333" s="99"/>
      <c r="E333" s="10" t="s">
        <v>232</v>
      </c>
      <c r="F333" s="68">
        <f>IFERROR(INDEX([1]!Rates[[Column1]:[Column71]],
MATCH('[1]SOW Units'!$B333,[1]!Rates[Pay Item],0),
MATCH(TEXT(#REF!,"0"),[1]!Rates[[#Headers],[Column1]:[Column71]],0)),0)</f>
        <v>0</v>
      </c>
      <c r="G333" s="69">
        <f t="shared" si="25"/>
        <v>0</v>
      </c>
      <c r="H333" s="6">
        <f t="shared" si="23"/>
        <v>0</v>
      </c>
      <c r="I333" s="80"/>
      <c r="J333" s="80"/>
      <c r="K333" s="80"/>
      <c r="L333" s="80"/>
      <c r="M333" s="80"/>
      <c r="N333" s="80"/>
      <c r="O333" s="80"/>
      <c r="P333" s="80"/>
      <c r="Q333" s="80"/>
      <c r="R333" s="80"/>
      <c r="S333" s="54" t="b">
        <f t="shared" si="26"/>
        <v>0</v>
      </c>
      <c r="T333" s="66" t="str">
        <f t="shared" si="24"/>
        <v>17-21.</v>
      </c>
      <c r="U333" s="51" t="str">
        <f t="shared" si="24"/>
        <v>AS/SVE System - Large - Short Term ≤ 6 mos.</v>
      </c>
    </row>
    <row r="334" spans="1:21" s="67" customFormat="1" hidden="1" x14ac:dyDescent="0.3">
      <c r="A334" s="62">
        <v>353</v>
      </c>
      <c r="B334" s="36" t="s">
        <v>924</v>
      </c>
      <c r="C334" s="98" t="s">
        <v>382</v>
      </c>
      <c r="D334" s="99"/>
      <c r="E334" s="10" t="s">
        <v>232</v>
      </c>
      <c r="F334" s="68">
        <f>IFERROR(INDEX([1]!Rates[[Column1]:[Column71]],
MATCH('[1]SOW Units'!$B334,[1]!Rates[Pay Item],0),
MATCH(TEXT(#REF!,"0"),[1]!Rates[[#Headers],[Column1]:[Column71]],0)),0)</f>
        <v>0</v>
      </c>
      <c r="G334" s="69">
        <f t="shared" si="25"/>
        <v>0</v>
      </c>
      <c r="H334" s="6">
        <f t="shared" si="23"/>
        <v>0</v>
      </c>
      <c r="I334" s="80"/>
      <c r="J334" s="80"/>
      <c r="K334" s="80"/>
      <c r="L334" s="80"/>
      <c r="M334" s="80"/>
      <c r="N334" s="80"/>
      <c r="O334" s="80"/>
      <c r="P334" s="80"/>
      <c r="Q334" s="80"/>
      <c r="R334" s="80"/>
      <c r="S334" s="54" t="b">
        <f t="shared" si="26"/>
        <v>0</v>
      </c>
      <c r="T334" s="66" t="str">
        <f t="shared" si="24"/>
        <v>17-22.</v>
      </c>
      <c r="U334" s="51" t="str">
        <f t="shared" si="24"/>
        <v>AS/SVE System - Large - Long Term &gt; 6 mos.</v>
      </c>
    </row>
    <row r="335" spans="1:21" s="67" customFormat="1" hidden="1" x14ac:dyDescent="0.3">
      <c r="A335" s="62">
        <v>354</v>
      </c>
      <c r="B335" s="36" t="s">
        <v>925</v>
      </c>
      <c r="C335" s="98" t="s">
        <v>384</v>
      </c>
      <c r="D335" s="99"/>
      <c r="E335" s="10" t="s">
        <v>232</v>
      </c>
      <c r="F335" s="68">
        <f>IFERROR(INDEX([1]!Rates[[Column1]:[Column71]],
MATCH('[1]SOW Units'!$B335,[1]!Rates[Pay Item],0),
MATCH(TEXT(#REF!,"0"),[1]!Rates[[#Headers],[Column1]:[Column71]],0)),0)</f>
        <v>0</v>
      </c>
      <c r="G335" s="69">
        <f t="shared" si="25"/>
        <v>0</v>
      </c>
      <c r="H335" s="6">
        <f t="shared" si="23"/>
        <v>0</v>
      </c>
      <c r="I335" s="80"/>
      <c r="J335" s="80"/>
      <c r="K335" s="80"/>
      <c r="L335" s="80"/>
      <c r="M335" s="80"/>
      <c r="N335" s="80"/>
      <c r="O335" s="80"/>
      <c r="P335" s="80"/>
      <c r="Q335" s="80"/>
      <c r="R335" s="80"/>
      <c r="S335" s="54" t="b">
        <f t="shared" si="26"/>
        <v>0</v>
      </c>
      <c r="T335" s="66" t="str">
        <f t="shared" si="24"/>
        <v>17-23.</v>
      </c>
      <c r="U335" s="51" t="str">
        <f t="shared" si="24"/>
        <v>MPE System - Small - Short Term ≤ 6 mos.</v>
      </c>
    </row>
    <row r="336" spans="1:21" s="67" customFormat="1" hidden="1" x14ac:dyDescent="0.3">
      <c r="A336" s="62">
        <v>355</v>
      </c>
      <c r="B336" s="36" t="s">
        <v>926</v>
      </c>
      <c r="C336" s="98" t="s">
        <v>386</v>
      </c>
      <c r="D336" s="99"/>
      <c r="E336" s="10" t="s">
        <v>232</v>
      </c>
      <c r="F336" s="68">
        <f>IFERROR(INDEX([1]!Rates[[Column1]:[Column71]],
MATCH('[1]SOW Units'!$B336,[1]!Rates[Pay Item],0),
MATCH(TEXT(#REF!,"0"),[1]!Rates[[#Headers],[Column1]:[Column71]],0)),0)</f>
        <v>0</v>
      </c>
      <c r="G336" s="69">
        <f t="shared" si="25"/>
        <v>0</v>
      </c>
      <c r="H336" s="6">
        <f t="shared" si="23"/>
        <v>0</v>
      </c>
      <c r="I336" s="80"/>
      <c r="J336" s="80"/>
      <c r="K336" s="80"/>
      <c r="L336" s="80"/>
      <c r="M336" s="80"/>
      <c r="N336" s="80"/>
      <c r="O336" s="80"/>
      <c r="P336" s="80"/>
      <c r="Q336" s="80"/>
      <c r="R336" s="80"/>
      <c r="S336" s="54" t="b">
        <f t="shared" si="26"/>
        <v>0</v>
      </c>
      <c r="T336" s="66" t="str">
        <f t="shared" si="24"/>
        <v>17-24.</v>
      </c>
      <c r="U336" s="51" t="str">
        <f t="shared" si="24"/>
        <v>MPE System - Small - Long Term &gt; 6 mos.</v>
      </c>
    </row>
    <row r="337" spans="1:21" s="67" customFormat="1" hidden="1" x14ac:dyDescent="0.3">
      <c r="A337" s="62">
        <v>356</v>
      </c>
      <c r="B337" s="36" t="s">
        <v>927</v>
      </c>
      <c r="C337" s="98" t="s">
        <v>388</v>
      </c>
      <c r="D337" s="99"/>
      <c r="E337" s="10" t="s">
        <v>232</v>
      </c>
      <c r="F337" s="68">
        <f>IFERROR(INDEX([1]!Rates[[Column1]:[Column71]],
MATCH('[1]SOW Units'!$B337,[1]!Rates[Pay Item],0),
MATCH(TEXT(#REF!,"0"),[1]!Rates[[#Headers],[Column1]:[Column71]],0)),0)</f>
        <v>0</v>
      </c>
      <c r="G337" s="69">
        <f t="shared" si="25"/>
        <v>0</v>
      </c>
      <c r="H337" s="6">
        <f t="shared" si="23"/>
        <v>0</v>
      </c>
      <c r="I337" s="80"/>
      <c r="J337" s="80"/>
      <c r="K337" s="80"/>
      <c r="L337" s="80"/>
      <c r="M337" s="80"/>
      <c r="N337" s="80"/>
      <c r="O337" s="80"/>
      <c r="P337" s="80"/>
      <c r="Q337" s="80"/>
      <c r="R337" s="80"/>
      <c r="S337" s="54" t="b">
        <f t="shared" si="26"/>
        <v>0</v>
      </c>
      <c r="T337" s="66" t="str">
        <f t="shared" si="24"/>
        <v>17-25.</v>
      </c>
      <c r="U337" s="51" t="str">
        <f t="shared" si="24"/>
        <v>MPE System - Medium - Short Term ≤ 6 mos.</v>
      </c>
    </row>
    <row r="338" spans="1:21" s="67" customFormat="1" hidden="1" x14ac:dyDescent="0.3">
      <c r="A338" s="62">
        <v>357</v>
      </c>
      <c r="B338" s="36" t="s">
        <v>928</v>
      </c>
      <c r="C338" s="98" t="s">
        <v>390</v>
      </c>
      <c r="D338" s="99"/>
      <c r="E338" s="10" t="s">
        <v>232</v>
      </c>
      <c r="F338" s="68">
        <f>IFERROR(INDEX([1]!Rates[[Column1]:[Column71]],
MATCH('[1]SOW Units'!$B338,[1]!Rates[Pay Item],0),
MATCH(TEXT(#REF!,"0"),[1]!Rates[[#Headers],[Column1]:[Column71]],0)),0)</f>
        <v>0</v>
      </c>
      <c r="G338" s="69">
        <f t="shared" si="25"/>
        <v>0</v>
      </c>
      <c r="H338" s="6">
        <f t="shared" si="23"/>
        <v>0</v>
      </c>
      <c r="I338" s="80"/>
      <c r="J338" s="80"/>
      <c r="K338" s="80"/>
      <c r="L338" s="80"/>
      <c r="M338" s="80"/>
      <c r="N338" s="80"/>
      <c r="O338" s="80"/>
      <c r="P338" s="80"/>
      <c r="Q338" s="80"/>
      <c r="R338" s="80"/>
      <c r="S338" s="54" t="b">
        <f t="shared" si="26"/>
        <v>0</v>
      </c>
      <c r="T338" s="66" t="str">
        <f t="shared" si="24"/>
        <v>17-26.</v>
      </c>
      <c r="U338" s="51" t="str">
        <f t="shared" si="24"/>
        <v>MPE System - Medium - Long Term &gt; 6 mos.</v>
      </c>
    </row>
    <row r="339" spans="1:21" s="67" customFormat="1" hidden="1" x14ac:dyDescent="0.3">
      <c r="A339" s="62">
        <v>358</v>
      </c>
      <c r="B339" s="36" t="s">
        <v>929</v>
      </c>
      <c r="C339" s="98" t="s">
        <v>392</v>
      </c>
      <c r="D339" s="99"/>
      <c r="E339" s="10" t="s">
        <v>232</v>
      </c>
      <c r="F339" s="68">
        <f>IFERROR(INDEX([1]!Rates[[Column1]:[Column71]],
MATCH('[1]SOW Units'!$B339,[1]!Rates[Pay Item],0),
MATCH(TEXT(#REF!,"0"),[1]!Rates[[#Headers],[Column1]:[Column71]],0)),0)</f>
        <v>0</v>
      </c>
      <c r="G339" s="69">
        <f t="shared" si="25"/>
        <v>0</v>
      </c>
      <c r="H339" s="6">
        <f t="shared" si="23"/>
        <v>0</v>
      </c>
      <c r="I339" s="80"/>
      <c r="J339" s="80"/>
      <c r="K339" s="80"/>
      <c r="L339" s="80"/>
      <c r="M339" s="80"/>
      <c r="N339" s="80"/>
      <c r="O339" s="80"/>
      <c r="P339" s="80"/>
      <c r="Q339" s="80"/>
      <c r="R339" s="80"/>
      <c r="S339" s="54" t="b">
        <f t="shared" si="26"/>
        <v>0</v>
      </c>
      <c r="T339" s="66" t="str">
        <f t="shared" ref="T339:U398" si="27">B339</f>
        <v>17-27.</v>
      </c>
      <c r="U339" s="51" t="str">
        <f t="shared" si="27"/>
        <v>MPE System - Large - Short Term ≤ 6 mos.</v>
      </c>
    </row>
    <row r="340" spans="1:21" s="67" customFormat="1" hidden="1" x14ac:dyDescent="0.3">
      <c r="A340" s="62">
        <v>359</v>
      </c>
      <c r="B340" s="36" t="s">
        <v>930</v>
      </c>
      <c r="C340" s="98" t="s">
        <v>393</v>
      </c>
      <c r="D340" s="99"/>
      <c r="E340" s="10" t="s">
        <v>232</v>
      </c>
      <c r="F340" s="68">
        <f>IFERROR(INDEX([1]!Rates[[Column1]:[Column71]],
MATCH('[1]SOW Units'!$B340,[1]!Rates[Pay Item],0),
MATCH(TEXT(#REF!,"0"),[1]!Rates[[#Headers],[Column1]:[Column71]],0)),0)</f>
        <v>0</v>
      </c>
      <c r="G340" s="69">
        <f t="shared" si="25"/>
        <v>0</v>
      </c>
      <c r="H340" s="6">
        <f t="shared" si="23"/>
        <v>0</v>
      </c>
      <c r="I340" s="80"/>
      <c r="J340" s="80"/>
      <c r="K340" s="80"/>
      <c r="L340" s="80"/>
      <c r="M340" s="80"/>
      <c r="N340" s="80"/>
      <c r="O340" s="80"/>
      <c r="P340" s="80"/>
      <c r="Q340" s="80"/>
      <c r="R340" s="80"/>
      <c r="S340" s="54" t="b">
        <f t="shared" si="26"/>
        <v>0</v>
      </c>
      <c r="T340" s="66" t="str">
        <f t="shared" si="27"/>
        <v>17-28.</v>
      </c>
      <c r="U340" s="51" t="str">
        <f t="shared" si="27"/>
        <v>MPE System - Large - Long Term &gt; 6 mos.</v>
      </c>
    </row>
    <row r="341" spans="1:21" s="67" customFormat="1" hidden="1" x14ac:dyDescent="0.3">
      <c r="A341" s="62">
        <v>360</v>
      </c>
      <c r="B341" s="36" t="s">
        <v>931</v>
      </c>
      <c r="C341" s="98" t="s">
        <v>394</v>
      </c>
      <c r="D341" s="99"/>
      <c r="E341" s="10" t="s">
        <v>232</v>
      </c>
      <c r="F341" s="68">
        <f>IFERROR(INDEX([1]!Rates[[Column1]:[Column71]],
MATCH('[1]SOW Units'!$B341,[1]!Rates[Pay Item],0),
MATCH(TEXT(#REF!,"0"),[1]!Rates[[#Headers],[Column1]:[Column71]],0)),0)</f>
        <v>0</v>
      </c>
      <c r="G341" s="69">
        <f t="shared" si="25"/>
        <v>0</v>
      </c>
      <c r="H341" s="6">
        <f t="shared" si="23"/>
        <v>0</v>
      </c>
      <c r="I341" s="80"/>
      <c r="J341" s="80"/>
      <c r="K341" s="80"/>
      <c r="L341" s="80"/>
      <c r="M341" s="80"/>
      <c r="N341" s="80"/>
      <c r="O341" s="80"/>
      <c r="P341" s="80"/>
      <c r="Q341" s="80"/>
      <c r="R341" s="80"/>
      <c r="S341" s="54" t="b">
        <f t="shared" si="26"/>
        <v>0</v>
      </c>
      <c r="T341" s="66" t="str">
        <f t="shared" si="27"/>
        <v>17-29.</v>
      </c>
      <c r="U341" s="51" t="str">
        <f t="shared" si="27"/>
        <v>Groundwater Treatment - Add On - Small - Short Term ≤ 6 mos.</v>
      </c>
    </row>
    <row r="342" spans="1:21" s="67" customFormat="1" hidden="1" x14ac:dyDescent="0.3">
      <c r="A342" s="62">
        <v>361</v>
      </c>
      <c r="B342" s="36" t="s">
        <v>932</v>
      </c>
      <c r="C342" s="98" t="s">
        <v>395</v>
      </c>
      <c r="D342" s="99"/>
      <c r="E342" s="10" t="s">
        <v>232</v>
      </c>
      <c r="F342" s="68">
        <f>IFERROR(INDEX([1]!Rates[[Column1]:[Column71]],
MATCH('[1]SOW Units'!$B342,[1]!Rates[Pay Item],0),
MATCH(TEXT(#REF!,"0"),[1]!Rates[[#Headers],[Column1]:[Column71]],0)),0)</f>
        <v>0</v>
      </c>
      <c r="G342" s="69">
        <f t="shared" si="25"/>
        <v>0</v>
      </c>
      <c r="H342" s="6">
        <f t="shared" si="23"/>
        <v>0</v>
      </c>
      <c r="I342" s="80"/>
      <c r="J342" s="80"/>
      <c r="K342" s="80"/>
      <c r="L342" s="80"/>
      <c r="M342" s="80"/>
      <c r="N342" s="80"/>
      <c r="O342" s="80"/>
      <c r="P342" s="80"/>
      <c r="Q342" s="80"/>
      <c r="R342" s="80"/>
      <c r="S342" s="54" t="b">
        <f t="shared" si="26"/>
        <v>0</v>
      </c>
      <c r="T342" s="66" t="str">
        <f t="shared" si="27"/>
        <v>17-30.</v>
      </c>
      <c r="U342" s="51" t="str">
        <f t="shared" si="27"/>
        <v>Groundwater Treatment - Add On - Medium - Short Term ≤ 6 mos.</v>
      </c>
    </row>
    <row r="343" spans="1:21" s="67" customFormat="1" hidden="1" x14ac:dyDescent="0.3">
      <c r="A343" s="62">
        <v>362</v>
      </c>
      <c r="B343" s="36" t="s">
        <v>933</v>
      </c>
      <c r="C343" s="98" t="s">
        <v>396</v>
      </c>
      <c r="D343" s="99"/>
      <c r="E343" s="10" t="s">
        <v>232</v>
      </c>
      <c r="F343" s="68">
        <f>IFERROR(INDEX([1]!Rates[[Column1]:[Column71]],
MATCH('[1]SOW Units'!$B343,[1]!Rates[Pay Item],0),
MATCH(TEXT(#REF!,"0"),[1]!Rates[[#Headers],[Column1]:[Column71]],0)),0)</f>
        <v>0</v>
      </c>
      <c r="G343" s="69">
        <f t="shared" si="25"/>
        <v>0</v>
      </c>
      <c r="H343" s="6">
        <f t="shared" si="23"/>
        <v>0</v>
      </c>
      <c r="I343" s="80"/>
      <c r="J343" s="80"/>
      <c r="K343" s="80"/>
      <c r="L343" s="80"/>
      <c r="M343" s="80"/>
      <c r="N343" s="80"/>
      <c r="O343" s="80"/>
      <c r="P343" s="80"/>
      <c r="Q343" s="80"/>
      <c r="R343" s="80"/>
      <c r="S343" s="54" t="b">
        <f t="shared" si="26"/>
        <v>0</v>
      </c>
      <c r="T343" s="66" t="str">
        <f t="shared" si="27"/>
        <v>17-31.</v>
      </c>
      <c r="U343" s="51" t="str">
        <f t="shared" si="27"/>
        <v>Groundwater Treatment - Add On - Large - Short Term ≤ 6 mos.</v>
      </c>
    </row>
    <row r="344" spans="1:21" s="67" customFormat="1" hidden="1" x14ac:dyDescent="0.3">
      <c r="A344" s="62">
        <v>363</v>
      </c>
      <c r="B344" s="36" t="s">
        <v>934</v>
      </c>
      <c r="C344" s="98" t="s">
        <v>397</v>
      </c>
      <c r="D344" s="99"/>
      <c r="E344" s="10" t="s">
        <v>232</v>
      </c>
      <c r="F344" s="68">
        <f>IFERROR(INDEX([1]!Rates[[Column1]:[Column71]],
MATCH('[1]SOW Units'!$B344,[1]!Rates[Pay Item],0),
MATCH(TEXT(#REF!,"0"),[1]!Rates[[#Headers],[Column1]:[Column71]],0)),0)</f>
        <v>0</v>
      </c>
      <c r="G344" s="69">
        <f t="shared" si="25"/>
        <v>0</v>
      </c>
      <c r="H344" s="6">
        <f t="shared" si="23"/>
        <v>0</v>
      </c>
      <c r="I344" s="80"/>
      <c r="J344" s="80"/>
      <c r="K344" s="80"/>
      <c r="L344" s="80"/>
      <c r="M344" s="80"/>
      <c r="N344" s="80"/>
      <c r="O344" s="80"/>
      <c r="P344" s="80"/>
      <c r="Q344" s="80"/>
      <c r="R344" s="80"/>
      <c r="S344" s="54" t="b">
        <f t="shared" si="26"/>
        <v>0</v>
      </c>
      <c r="T344" s="66" t="str">
        <f t="shared" si="27"/>
        <v>17-32.</v>
      </c>
      <c r="U344" s="51" t="str">
        <f t="shared" si="27"/>
        <v>Groundwater Treatment - Add On - Small - Long Term &gt; 6 mos.</v>
      </c>
    </row>
    <row r="345" spans="1:21" s="67" customFormat="1" hidden="1" x14ac:dyDescent="0.3">
      <c r="A345" s="62">
        <v>364</v>
      </c>
      <c r="B345" s="36" t="s">
        <v>935</v>
      </c>
      <c r="C345" s="98" t="s">
        <v>398</v>
      </c>
      <c r="D345" s="99"/>
      <c r="E345" s="10" t="s">
        <v>232</v>
      </c>
      <c r="F345" s="68">
        <f>IFERROR(INDEX([1]!Rates[[Column1]:[Column71]],
MATCH('[1]SOW Units'!$B345,[1]!Rates[Pay Item],0),
MATCH(TEXT(#REF!,"0"),[1]!Rates[[#Headers],[Column1]:[Column71]],0)),0)</f>
        <v>0</v>
      </c>
      <c r="G345" s="69">
        <f t="shared" si="25"/>
        <v>0</v>
      </c>
      <c r="H345" s="6">
        <f t="shared" si="23"/>
        <v>0</v>
      </c>
      <c r="I345" s="80"/>
      <c r="J345" s="80"/>
      <c r="K345" s="80"/>
      <c r="L345" s="80"/>
      <c r="M345" s="80"/>
      <c r="N345" s="80"/>
      <c r="O345" s="80"/>
      <c r="P345" s="80"/>
      <c r="Q345" s="80"/>
      <c r="R345" s="80"/>
      <c r="S345" s="54" t="b">
        <f t="shared" si="26"/>
        <v>0</v>
      </c>
      <c r="T345" s="66" t="str">
        <f t="shared" si="27"/>
        <v>17-33.</v>
      </c>
      <c r="U345" s="51" t="str">
        <f t="shared" si="27"/>
        <v>Groundwater Treatment - Add On - Medium - Long Term &gt; 6 mos.</v>
      </c>
    </row>
    <row r="346" spans="1:21" s="67" customFormat="1" hidden="1" x14ac:dyDescent="0.3">
      <c r="A346" s="62">
        <v>365</v>
      </c>
      <c r="B346" s="36" t="s">
        <v>936</v>
      </c>
      <c r="C346" s="98" t="s">
        <v>399</v>
      </c>
      <c r="D346" s="99"/>
      <c r="E346" s="10" t="s">
        <v>232</v>
      </c>
      <c r="F346" s="68">
        <f>IFERROR(INDEX([1]!Rates[[Column1]:[Column71]],
MATCH('[1]SOW Units'!$B346,[1]!Rates[Pay Item],0),
MATCH(TEXT(#REF!,"0"),[1]!Rates[[#Headers],[Column1]:[Column71]],0)),0)</f>
        <v>0</v>
      </c>
      <c r="G346" s="69">
        <f t="shared" si="25"/>
        <v>0</v>
      </c>
      <c r="H346" s="6">
        <f t="shared" si="23"/>
        <v>0</v>
      </c>
      <c r="I346" s="80"/>
      <c r="J346" s="80"/>
      <c r="K346" s="80"/>
      <c r="L346" s="80"/>
      <c r="M346" s="80"/>
      <c r="N346" s="80"/>
      <c r="O346" s="80"/>
      <c r="P346" s="80"/>
      <c r="Q346" s="80"/>
      <c r="R346" s="80"/>
      <c r="S346" s="54" t="b">
        <f t="shared" si="26"/>
        <v>0</v>
      </c>
      <c r="T346" s="66" t="str">
        <f t="shared" si="27"/>
        <v>17-34.</v>
      </c>
      <c r="U346" s="51" t="str">
        <f t="shared" si="27"/>
        <v>Groundwater Treatment - Add On - Large - Long Term &gt; 6 mos.</v>
      </c>
    </row>
    <row r="347" spans="1:21" s="67" customFormat="1" hidden="1" x14ac:dyDescent="0.3">
      <c r="A347" s="62">
        <v>366</v>
      </c>
      <c r="B347" s="36" t="s">
        <v>937</v>
      </c>
      <c r="C347" s="98" t="s">
        <v>400</v>
      </c>
      <c r="D347" s="99"/>
      <c r="E347" s="10" t="s">
        <v>232</v>
      </c>
      <c r="F347" s="68">
        <f>IFERROR(INDEX([1]!Rates[[Column1]:[Column71]],
MATCH('[1]SOW Units'!$B347,[1]!Rates[Pay Item],0),
MATCH(TEXT(#REF!,"0"),[1]!Rates[[#Headers],[Column1]:[Column71]],0)),0)</f>
        <v>0</v>
      </c>
      <c r="G347" s="69">
        <f t="shared" si="25"/>
        <v>0</v>
      </c>
      <c r="H347" s="6">
        <f t="shared" si="23"/>
        <v>0</v>
      </c>
      <c r="I347" s="80"/>
      <c r="J347" s="80"/>
      <c r="K347" s="80"/>
      <c r="L347" s="80"/>
      <c r="M347" s="80"/>
      <c r="N347" s="80"/>
      <c r="O347" s="80"/>
      <c r="P347" s="80"/>
      <c r="Q347" s="80"/>
      <c r="R347" s="80"/>
      <c r="S347" s="54" t="b">
        <f t="shared" si="26"/>
        <v>0</v>
      </c>
      <c r="T347" s="66" t="str">
        <f t="shared" si="27"/>
        <v>17-35.</v>
      </c>
      <c r="U347" s="51" t="str">
        <f t="shared" si="27"/>
        <v>Carbon Off Gas Treatment - Add On - Small - Short Term ≤ 6 mos.</v>
      </c>
    </row>
    <row r="348" spans="1:21" s="67" customFormat="1" hidden="1" x14ac:dyDescent="0.3">
      <c r="A348" s="62">
        <v>367</v>
      </c>
      <c r="B348" s="36" t="s">
        <v>938</v>
      </c>
      <c r="C348" s="98" t="s">
        <v>401</v>
      </c>
      <c r="D348" s="99"/>
      <c r="E348" s="10" t="s">
        <v>232</v>
      </c>
      <c r="F348" s="68">
        <f>IFERROR(INDEX([1]!Rates[[Column1]:[Column71]],
MATCH('[1]SOW Units'!$B348,[1]!Rates[Pay Item],0),
MATCH(TEXT(#REF!,"0"),[1]!Rates[[#Headers],[Column1]:[Column71]],0)),0)</f>
        <v>0</v>
      </c>
      <c r="G348" s="69">
        <f t="shared" si="25"/>
        <v>0</v>
      </c>
      <c r="H348" s="6">
        <f t="shared" si="23"/>
        <v>0</v>
      </c>
      <c r="I348" s="80"/>
      <c r="J348" s="80"/>
      <c r="K348" s="80"/>
      <c r="L348" s="80"/>
      <c r="M348" s="80"/>
      <c r="N348" s="80"/>
      <c r="O348" s="80"/>
      <c r="P348" s="80"/>
      <c r="Q348" s="80"/>
      <c r="R348" s="80"/>
      <c r="S348" s="54" t="b">
        <f t="shared" si="26"/>
        <v>0</v>
      </c>
      <c r="T348" s="66" t="str">
        <f t="shared" si="27"/>
        <v>17-36.</v>
      </c>
      <c r="U348" s="51" t="str">
        <f t="shared" si="27"/>
        <v>Carbon Off Gas Treatment - Add On - Medium - Short Term ≤ 6 mos.</v>
      </c>
    </row>
    <row r="349" spans="1:21" s="67" customFormat="1" hidden="1" x14ac:dyDescent="0.3">
      <c r="A349" s="62">
        <v>368</v>
      </c>
      <c r="B349" s="36" t="s">
        <v>939</v>
      </c>
      <c r="C349" s="98" t="s">
        <v>940</v>
      </c>
      <c r="D349" s="99"/>
      <c r="E349" s="10" t="s">
        <v>232</v>
      </c>
      <c r="F349" s="68">
        <f>IFERROR(INDEX([1]!Rates[[Column1]:[Column71]],
MATCH('[1]SOW Units'!$B349,[1]!Rates[Pay Item],0),
MATCH(TEXT(#REF!,"0"),[1]!Rates[[#Headers],[Column1]:[Column71]],0)),0)</f>
        <v>0</v>
      </c>
      <c r="G349" s="69">
        <f t="shared" si="25"/>
        <v>0</v>
      </c>
      <c r="H349" s="6">
        <f t="shared" si="23"/>
        <v>0</v>
      </c>
      <c r="I349" s="80"/>
      <c r="J349" s="80"/>
      <c r="K349" s="80"/>
      <c r="L349" s="80"/>
      <c r="M349" s="80"/>
      <c r="N349" s="80"/>
      <c r="O349" s="80"/>
      <c r="P349" s="80"/>
      <c r="Q349" s="80"/>
      <c r="R349" s="80"/>
      <c r="S349" s="54" t="b">
        <f t="shared" si="26"/>
        <v>0</v>
      </c>
      <c r="T349" s="66" t="str">
        <f t="shared" si="27"/>
        <v>17-37.</v>
      </c>
      <c r="U349" s="51" t="str">
        <f t="shared" si="27"/>
        <v>Carbon Off Gas Treatment - Add On - Large - Short Term ≤ 6 mos.</v>
      </c>
    </row>
    <row r="350" spans="1:21" s="67" customFormat="1" hidden="1" x14ac:dyDescent="0.3">
      <c r="A350" s="62">
        <v>369</v>
      </c>
      <c r="B350" s="36" t="s">
        <v>941</v>
      </c>
      <c r="C350" s="98" t="s">
        <v>402</v>
      </c>
      <c r="D350" s="99"/>
      <c r="E350" s="10" t="s">
        <v>232</v>
      </c>
      <c r="F350" s="68">
        <f>IFERROR(INDEX([1]!Rates[[Column1]:[Column71]],
MATCH('[1]SOW Units'!$B350,[1]!Rates[Pay Item],0),
MATCH(TEXT(#REF!,"0"),[1]!Rates[[#Headers],[Column1]:[Column71]],0)),0)</f>
        <v>0</v>
      </c>
      <c r="G350" s="69">
        <f t="shared" si="25"/>
        <v>0</v>
      </c>
      <c r="H350" s="6">
        <f t="shared" si="23"/>
        <v>0</v>
      </c>
      <c r="I350" s="80"/>
      <c r="J350" s="80"/>
      <c r="K350" s="80"/>
      <c r="L350" s="80"/>
      <c r="M350" s="80"/>
      <c r="N350" s="80"/>
      <c r="O350" s="80"/>
      <c r="P350" s="80"/>
      <c r="Q350" s="80"/>
      <c r="R350" s="80"/>
      <c r="S350" s="54" t="b">
        <f t="shared" si="26"/>
        <v>0</v>
      </c>
      <c r="T350" s="66" t="str">
        <f t="shared" si="27"/>
        <v>17-38.</v>
      </c>
      <c r="U350" s="51" t="str">
        <f t="shared" si="27"/>
        <v>Carbon Off Gas Treatment - Add On - Small- Long Term &gt; 6 mos.</v>
      </c>
    </row>
    <row r="351" spans="1:21" s="67" customFormat="1" hidden="1" x14ac:dyDescent="0.3">
      <c r="A351" s="62">
        <v>370</v>
      </c>
      <c r="B351" s="36" t="s">
        <v>942</v>
      </c>
      <c r="C351" s="98" t="s">
        <v>403</v>
      </c>
      <c r="D351" s="99"/>
      <c r="E351" s="10" t="s">
        <v>232</v>
      </c>
      <c r="F351" s="68">
        <f>IFERROR(INDEX([1]!Rates[[Column1]:[Column71]],
MATCH('[1]SOW Units'!$B351,[1]!Rates[Pay Item],0),
MATCH(TEXT(#REF!,"0"),[1]!Rates[[#Headers],[Column1]:[Column71]],0)),0)</f>
        <v>0</v>
      </c>
      <c r="G351" s="69">
        <f t="shared" si="25"/>
        <v>0</v>
      </c>
      <c r="H351" s="6">
        <f t="shared" si="23"/>
        <v>0</v>
      </c>
      <c r="I351" s="80"/>
      <c r="J351" s="80"/>
      <c r="K351" s="80"/>
      <c r="L351" s="80"/>
      <c r="M351" s="80"/>
      <c r="N351" s="80"/>
      <c r="O351" s="80"/>
      <c r="P351" s="80"/>
      <c r="Q351" s="80"/>
      <c r="R351" s="80"/>
      <c r="S351" s="54" t="b">
        <f t="shared" si="26"/>
        <v>0</v>
      </c>
      <c r="T351" s="66" t="str">
        <f t="shared" si="27"/>
        <v>17-39.</v>
      </c>
      <c r="U351" s="51" t="str">
        <f t="shared" si="27"/>
        <v>Carbon Off Gas Treatment - Add On - Medium - Long Term &gt; 6 mos.</v>
      </c>
    </row>
    <row r="352" spans="1:21" s="67" customFormat="1" hidden="1" x14ac:dyDescent="0.3">
      <c r="A352" s="62">
        <v>371</v>
      </c>
      <c r="B352" s="36" t="s">
        <v>943</v>
      </c>
      <c r="C352" s="98" t="s">
        <v>404</v>
      </c>
      <c r="D352" s="99"/>
      <c r="E352" s="10" t="s">
        <v>232</v>
      </c>
      <c r="F352" s="68">
        <f>IFERROR(INDEX([1]!Rates[[Column1]:[Column71]],
MATCH('[1]SOW Units'!$B352,[1]!Rates[Pay Item],0),
MATCH(TEXT(#REF!,"0"),[1]!Rates[[#Headers],[Column1]:[Column71]],0)),0)</f>
        <v>0</v>
      </c>
      <c r="G352" s="69">
        <f t="shared" si="25"/>
        <v>0</v>
      </c>
      <c r="H352" s="6">
        <f t="shared" si="23"/>
        <v>0</v>
      </c>
      <c r="I352" s="80"/>
      <c r="J352" s="80"/>
      <c r="K352" s="80"/>
      <c r="L352" s="80"/>
      <c r="M352" s="80"/>
      <c r="N352" s="80"/>
      <c r="O352" s="80"/>
      <c r="P352" s="80"/>
      <c r="Q352" s="80"/>
      <c r="R352" s="80"/>
      <c r="S352" s="54" t="b">
        <f t="shared" si="26"/>
        <v>0</v>
      </c>
      <c r="T352" s="66" t="str">
        <f t="shared" si="27"/>
        <v>17-40.</v>
      </c>
      <c r="U352" s="51" t="str">
        <f t="shared" si="27"/>
        <v xml:space="preserve">Carbon Off Gas Treatment - Add On - Large - Long Term &gt; 6 mos. </v>
      </c>
    </row>
    <row r="353" spans="1:21" s="67" customFormat="1" hidden="1" x14ac:dyDescent="0.3">
      <c r="A353" s="62">
        <v>372</v>
      </c>
      <c r="B353" s="36" t="s">
        <v>944</v>
      </c>
      <c r="C353" s="98" t="s">
        <v>405</v>
      </c>
      <c r="D353" s="99"/>
      <c r="E353" s="10" t="s">
        <v>232</v>
      </c>
      <c r="F353" s="68">
        <f>IFERROR(INDEX([1]!Rates[[Column1]:[Column71]],
MATCH('[1]SOW Units'!$B353,[1]!Rates[Pay Item],0),
MATCH(TEXT(#REF!,"0"),[1]!Rates[[#Headers],[Column1]:[Column71]],0)),0)</f>
        <v>0</v>
      </c>
      <c r="G353" s="69">
        <f t="shared" si="25"/>
        <v>0</v>
      </c>
      <c r="H353" s="6">
        <f t="shared" si="23"/>
        <v>0</v>
      </c>
      <c r="I353" s="80"/>
      <c r="J353" s="80"/>
      <c r="K353" s="80"/>
      <c r="L353" s="80"/>
      <c r="M353" s="80"/>
      <c r="N353" s="80"/>
      <c r="O353" s="80"/>
      <c r="P353" s="80"/>
      <c r="Q353" s="80"/>
      <c r="R353" s="80"/>
      <c r="S353" s="54" t="b">
        <f t="shared" si="26"/>
        <v>0</v>
      </c>
      <c r="T353" s="66" t="str">
        <f t="shared" si="27"/>
        <v>17-41.</v>
      </c>
      <c r="U353" s="51" t="str">
        <f t="shared" si="27"/>
        <v>Thermox/Catox Off Gas Treatment - Add On - Small - Short Term ≤ 6 mos.</v>
      </c>
    </row>
    <row r="354" spans="1:21" s="67" customFormat="1" hidden="1" x14ac:dyDescent="0.3">
      <c r="A354" s="62">
        <v>373</v>
      </c>
      <c r="B354" s="36" t="s">
        <v>945</v>
      </c>
      <c r="C354" s="98" t="s">
        <v>406</v>
      </c>
      <c r="D354" s="99"/>
      <c r="E354" s="10" t="s">
        <v>232</v>
      </c>
      <c r="F354" s="68">
        <f>IFERROR(INDEX([1]!Rates[[Column1]:[Column71]],
MATCH('[1]SOW Units'!$B354,[1]!Rates[Pay Item],0),
MATCH(TEXT(#REF!,"0"),[1]!Rates[[#Headers],[Column1]:[Column71]],0)),0)</f>
        <v>0</v>
      </c>
      <c r="G354" s="69">
        <f t="shared" si="25"/>
        <v>0</v>
      </c>
      <c r="H354" s="6">
        <f t="shared" si="23"/>
        <v>0</v>
      </c>
      <c r="I354" s="80"/>
      <c r="J354" s="80"/>
      <c r="K354" s="80"/>
      <c r="L354" s="80"/>
      <c r="M354" s="80"/>
      <c r="N354" s="80"/>
      <c r="O354" s="80"/>
      <c r="P354" s="80"/>
      <c r="Q354" s="80"/>
      <c r="R354" s="80"/>
      <c r="S354" s="54" t="b">
        <f t="shared" si="26"/>
        <v>0</v>
      </c>
      <c r="T354" s="66" t="str">
        <f t="shared" si="27"/>
        <v>17-42.</v>
      </c>
      <c r="U354" s="51" t="str">
        <f t="shared" si="27"/>
        <v>Thermox/Catox Off Gas Treatment - Add On - Medium - Short Term ≤ 6 mos.</v>
      </c>
    </row>
    <row r="355" spans="1:21" s="67" customFormat="1" hidden="1" x14ac:dyDescent="0.3">
      <c r="A355" s="62">
        <v>374</v>
      </c>
      <c r="B355" s="36" t="s">
        <v>946</v>
      </c>
      <c r="C355" s="98" t="s">
        <v>407</v>
      </c>
      <c r="D355" s="99"/>
      <c r="E355" s="10" t="s">
        <v>232</v>
      </c>
      <c r="F355" s="68">
        <f>IFERROR(INDEX([1]!Rates[[Column1]:[Column71]],
MATCH('[1]SOW Units'!$B355,[1]!Rates[Pay Item],0),
MATCH(TEXT(#REF!,"0"),[1]!Rates[[#Headers],[Column1]:[Column71]],0)),0)</f>
        <v>0</v>
      </c>
      <c r="G355" s="69">
        <f t="shared" si="25"/>
        <v>0</v>
      </c>
      <c r="H355" s="6">
        <f t="shared" si="23"/>
        <v>0</v>
      </c>
      <c r="I355" s="80"/>
      <c r="J355" s="80"/>
      <c r="K355" s="80"/>
      <c r="L355" s="80"/>
      <c r="M355" s="80"/>
      <c r="N355" s="80"/>
      <c r="O355" s="80"/>
      <c r="P355" s="80"/>
      <c r="Q355" s="80"/>
      <c r="R355" s="80"/>
      <c r="S355" s="54" t="b">
        <f t="shared" si="26"/>
        <v>0</v>
      </c>
      <c r="T355" s="66" t="str">
        <f t="shared" si="27"/>
        <v>17-43.</v>
      </c>
      <c r="U355" s="51" t="str">
        <f t="shared" si="27"/>
        <v>Thermox/Catox Off Gas Treatment - Add On - Large - Short Term ≤ 6 mos.</v>
      </c>
    </row>
    <row r="356" spans="1:21" s="67" customFormat="1" hidden="1" x14ac:dyDescent="0.3">
      <c r="A356" s="62">
        <v>375</v>
      </c>
      <c r="B356" s="36" t="s">
        <v>947</v>
      </c>
      <c r="C356" s="98" t="s">
        <v>408</v>
      </c>
      <c r="D356" s="99"/>
      <c r="E356" s="10" t="s">
        <v>232</v>
      </c>
      <c r="F356" s="68">
        <f>IFERROR(INDEX([1]!Rates[[Column1]:[Column71]],
MATCH('[1]SOW Units'!$B356,[1]!Rates[Pay Item],0),
MATCH(TEXT(#REF!,"0"),[1]!Rates[[#Headers],[Column1]:[Column71]],0)),0)</f>
        <v>0</v>
      </c>
      <c r="G356" s="69">
        <f t="shared" ref="G356:G376" si="28">F356</f>
        <v>0</v>
      </c>
      <c r="H356" s="6">
        <f t="shared" si="23"/>
        <v>0</v>
      </c>
      <c r="I356" s="80"/>
      <c r="J356" s="80"/>
      <c r="K356" s="80"/>
      <c r="L356" s="80"/>
      <c r="M356" s="80"/>
      <c r="N356" s="80"/>
      <c r="O356" s="80"/>
      <c r="P356" s="80"/>
      <c r="Q356" s="80"/>
      <c r="R356" s="80"/>
      <c r="S356" s="54" t="b">
        <f t="shared" si="26"/>
        <v>0</v>
      </c>
      <c r="T356" s="66" t="str">
        <f t="shared" si="27"/>
        <v>17-44.</v>
      </c>
      <c r="U356" s="51" t="str">
        <f t="shared" si="27"/>
        <v xml:space="preserve">Thermox/Catox Off Gas Treatment - Add On - Small - Long Term &gt; 6 mos. </v>
      </c>
    </row>
    <row r="357" spans="1:21" s="67" customFormat="1" hidden="1" x14ac:dyDescent="0.3">
      <c r="A357" s="62">
        <v>376</v>
      </c>
      <c r="B357" s="36" t="s">
        <v>948</v>
      </c>
      <c r="C357" s="98" t="s">
        <v>409</v>
      </c>
      <c r="D357" s="99"/>
      <c r="E357" s="10" t="s">
        <v>232</v>
      </c>
      <c r="F357" s="68">
        <f>IFERROR(INDEX([1]!Rates[[Column1]:[Column71]],
MATCH('[1]SOW Units'!$B357,[1]!Rates[Pay Item],0),
MATCH(TEXT(#REF!,"0"),[1]!Rates[[#Headers],[Column1]:[Column71]],0)),0)</f>
        <v>0</v>
      </c>
      <c r="G357" s="69">
        <f t="shared" si="28"/>
        <v>0</v>
      </c>
      <c r="H357" s="6">
        <f t="shared" si="23"/>
        <v>0</v>
      </c>
      <c r="I357" s="80"/>
      <c r="J357" s="80"/>
      <c r="K357" s="80"/>
      <c r="L357" s="80"/>
      <c r="M357" s="80"/>
      <c r="N357" s="80"/>
      <c r="O357" s="80"/>
      <c r="P357" s="80"/>
      <c r="Q357" s="80"/>
      <c r="R357" s="80"/>
      <c r="S357" s="54" t="b">
        <f t="shared" si="26"/>
        <v>0</v>
      </c>
      <c r="T357" s="66" t="str">
        <f t="shared" si="27"/>
        <v>17-45.</v>
      </c>
      <c r="U357" s="51" t="str">
        <f t="shared" si="27"/>
        <v xml:space="preserve">Thermox/Catox Off Gas Treatment - Add On - Medium - Long Term &gt; 6 mos. </v>
      </c>
    </row>
    <row r="358" spans="1:21" s="67" customFormat="1" hidden="1" x14ac:dyDescent="0.3">
      <c r="A358" s="62">
        <v>377</v>
      </c>
      <c r="B358" s="36" t="s">
        <v>949</v>
      </c>
      <c r="C358" s="98" t="s">
        <v>410</v>
      </c>
      <c r="D358" s="99"/>
      <c r="E358" s="10" t="s">
        <v>232</v>
      </c>
      <c r="F358" s="68">
        <f>IFERROR(INDEX([1]!Rates[[Column1]:[Column71]],
MATCH('[1]SOW Units'!$B358,[1]!Rates[Pay Item],0),
MATCH(TEXT(#REF!,"0"),[1]!Rates[[#Headers],[Column1]:[Column71]],0)),0)</f>
        <v>0</v>
      </c>
      <c r="G358" s="69">
        <f t="shared" si="28"/>
        <v>0</v>
      </c>
      <c r="H358" s="6">
        <f t="shared" si="23"/>
        <v>0</v>
      </c>
      <c r="I358" s="80"/>
      <c r="J358" s="80"/>
      <c r="K358" s="80"/>
      <c r="L358" s="80"/>
      <c r="M358" s="80"/>
      <c r="N358" s="80"/>
      <c r="O358" s="80"/>
      <c r="P358" s="80"/>
      <c r="Q358" s="80"/>
      <c r="R358" s="80"/>
      <c r="S358" s="54" t="b">
        <f t="shared" si="26"/>
        <v>0</v>
      </c>
      <c r="T358" s="66" t="str">
        <f t="shared" si="27"/>
        <v>17-46.</v>
      </c>
      <c r="U358" s="51" t="str">
        <f t="shared" si="27"/>
        <v xml:space="preserve">Thermox/Catox Off Gas Treatment - Add On - Large - Long Term &gt; 6 mos. </v>
      </c>
    </row>
    <row r="359" spans="1:21" s="67" customFormat="1" hidden="1" x14ac:dyDescent="0.3">
      <c r="A359" s="62">
        <v>378</v>
      </c>
      <c r="B359" s="36" t="s">
        <v>950</v>
      </c>
      <c r="C359" s="98" t="s">
        <v>628</v>
      </c>
      <c r="D359" s="99"/>
      <c r="E359" s="10" t="s">
        <v>232</v>
      </c>
      <c r="F359" s="68">
        <f>IFERROR(INDEX([1]!Rates[[Column1]:[Column71]],
MATCH('[1]SOW Units'!$B359,[1]!Rates[Pay Item],0),
MATCH(TEXT(#REF!,"0"),[1]!Rates[[#Headers],[Column1]:[Column71]],0)),0)</f>
        <v>0</v>
      </c>
      <c r="G359" s="69">
        <f t="shared" si="28"/>
        <v>0</v>
      </c>
      <c r="H359" s="6">
        <f t="shared" si="23"/>
        <v>0</v>
      </c>
      <c r="I359" s="80"/>
      <c r="J359" s="80"/>
      <c r="K359" s="80"/>
      <c r="L359" s="80"/>
      <c r="M359" s="80"/>
      <c r="N359" s="80"/>
      <c r="O359" s="80"/>
      <c r="P359" s="80"/>
      <c r="Q359" s="80"/>
      <c r="R359" s="80"/>
      <c r="S359" s="54" t="b">
        <f t="shared" si="26"/>
        <v>0</v>
      </c>
      <c r="T359" s="66" t="str">
        <f t="shared" si="27"/>
        <v>17-47.</v>
      </c>
      <c r="U359" s="51" t="str">
        <f t="shared" si="27"/>
        <v>Soil Vapor Extraction (SVE) System - Small - Short Term ≤ 6 Months</v>
      </c>
    </row>
    <row r="360" spans="1:21" s="67" customFormat="1" hidden="1" x14ac:dyDescent="0.3">
      <c r="A360" s="62">
        <v>379</v>
      </c>
      <c r="B360" s="36" t="s">
        <v>951</v>
      </c>
      <c r="C360" s="98" t="s">
        <v>629</v>
      </c>
      <c r="D360" s="99"/>
      <c r="E360" s="10" t="s">
        <v>232</v>
      </c>
      <c r="F360" s="68">
        <f>IFERROR(INDEX([1]!Rates[[Column1]:[Column71]],
MATCH('[1]SOW Units'!$B360,[1]!Rates[Pay Item],0),
MATCH(TEXT(#REF!,"0"),[1]!Rates[[#Headers],[Column1]:[Column71]],0)),0)</f>
        <v>0</v>
      </c>
      <c r="G360" s="69">
        <f t="shared" si="28"/>
        <v>0</v>
      </c>
      <c r="H360" s="6">
        <f t="shared" si="23"/>
        <v>0</v>
      </c>
      <c r="I360" s="80"/>
      <c r="J360" s="80"/>
      <c r="K360" s="80"/>
      <c r="L360" s="80"/>
      <c r="M360" s="80"/>
      <c r="N360" s="80"/>
      <c r="O360" s="80"/>
      <c r="P360" s="80"/>
      <c r="Q360" s="80"/>
      <c r="R360" s="80"/>
      <c r="S360" s="54" t="b">
        <f t="shared" si="26"/>
        <v>0</v>
      </c>
      <c r="T360" s="66" t="str">
        <f t="shared" si="27"/>
        <v>17-48.</v>
      </c>
      <c r="U360" s="51" t="str">
        <f t="shared" si="27"/>
        <v>Soil Vapor Extraction (SVE) System - Small - Long Term &gt; 6 Months</v>
      </c>
    </row>
    <row r="361" spans="1:21" s="67" customFormat="1" hidden="1" x14ac:dyDescent="0.3">
      <c r="A361" s="62">
        <v>380</v>
      </c>
      <c r="B361" s="36" t="s">
        <v>952</v>
      </c>
      <c r="C361" s="98" t="s">
        <v>630</v>
      </c>
      <c r="D361" s="99"/>
      <c r="E361" s="10" t="s">
        <v>232</v>
      </c>
      <c r="F361" s="68">
        <f>IFERROR(INDEX([1]!Rates[[Column1]:[Column71]],
MATCH('[1]SOW Units'!$B361,[1]!Rates[Pay Item],0),
MATCH(TEXT(#REF!,"0"),[1]!Rates[[#Headers],[Column1]:[Column71]],0)),0)</f>
        <v>0</v>
      </c>
      <c r="G361" s="69">
        <f t="shared" si="28"/>
        <v>0</v>
      </c>
      <c r="H361" s="6">
        <f t="shared" si="23"/>
        <v>0</v>
      </c>
      <c r="I361" s="80"/>
      <c r="J361" s="80"/>
      <c r="K361" s="80"/>
      <c r="L361" s="80"/>
      <c r="M361" s="80"/>
      <c r="N361" s="80"/>
      <c r="O361" s="80"/>
      <c r="P361" s="80"/>
      <c r="Q361" s="80"/>
      <c r="R361" s="80"/>
      <c r="S361" s="54" t="b">
        <f t="shared" si="26"/>
        <v>0</v>
      </c>
      <c r="T361" s="66" t="str">
        <f t="shared" si="27"/>
        <v>17-49.</v>
      </c>
      <c r="U361" s="51" t="str">
        <f t="shared" si="27"/>
        <v>Soil Vapor Extraction (SVE) System - Medium - Short Term ≤ 6 Months</v>
      </c>
    </row>
    <row r="362" spans="1:21" s="67" customFormat="1" hidden="1" x14ac:dyDescent="0.3">
      <c r="A362" s="62">
        <v>381</v>
      </c>
      <c r="B362" s="36" t="s">
        <v>953</v>
      </c>
      <c r="C362" s="98" t="s">
        <v>631</v>
      </c>
      <c r="D362" s="99"/>
      <c r="E362" s="10" t="s">
        <v>232</v>
      </c>
      <c r="F362" s="68">
        <f>IFERROR(INDEX([1]!Rates[[Column1]:[Column71]],
MATCH('[1]SOW Units'!$B362,[1]!Rates[Pay Item],0),
MATCH(TEXT(#REF!,"0"),[1]!Rates[[#Headers],[Column1]:[Column71]],0)),0)</f>
        <v>0</v>
      </c>
      <c r="G362" s="69">
        <f t="shared" si="28"/>
        <v>0</v>
      </c>
      <c r="H362" s="6">
        <f t="shared" si="23"/>
        <v>0</v>
      </c>
      <c r="I362" s="80"/>
      <c r="J362" s="80"/>
      <c r="K362" s="80"/>
      <c r="L362" s="80"/>
      <c r="M362" s="80"/>
      <c r="N362" s="80"/>
      <c r="O362" s="80"/>
      <c r="P362" s="80"/>
      <c r="Q362" s="80"/>
      <c r="R362" s="80"/>
      <c r="S362" s="54" t="b">
        <f t="shared" si="26"/>
        <v>0</v>
      </c>
      <c r="T362" s="66" t="str">
        <f t="shared" si="27"/>
        <v>17-50.</v>
      </c>
      <c r="U362" s="51" t="str">
        <f t="shared" si="27"/>
        <v>Soil Vapor Extraction (SVE) System - Medium - Long Term &gt; 6 Months</v>
      </c>
    </row>
    <row r="363" spans="1:21" s="67" customFormat="1" hidden="1" x14ac:dyDescent="0.3">
      <c r="A363" s="62">
        <v>382</v>
      </c>
      <c r="B363" s="36" t="s">
        <v>954</v>
      </c>
      <c r="C363" s="98" t="s">
        <v>632</v>
      </c>
      <c r="D363" s="99"/>
      <c r="E363" s="10" t="s">
        <v>232</v>
      </c>
      <c r="F363" s="68">
        <f>IFERROR(INDEX([1]!Rates[[Column1]:[Column71]],
MATCH('[1]SOW Units'!$B363,[1]!Rates[Pay Item],0),
MATCH(TEXT(#REF!,"0"),[1]!Rates[[#Headers],[Column1]:[Column71]],0)),0)</f>
        <v>0</v>
      </c>
      <c r="G363" s="69">
        <f t="shared" si="28"/>
        <v>0</v>
      </c>
      <c r="H363" s="6">
        <f t="shared" si="23"/>
        <v>0</v>
      </c>
      <c r="I363" s="80"/>
      <c r="J363" s="80"/>
      <c r="K363" s="80"/>
      <c r="L363" s="80"/>
      <c r="M363" s="80"/>
      <c r="N363" s="80"/>
      <c r="O363" s="80"/>
      <c r="P363" s="80"/>
      <c r="Q363" s="80"/>
      <c r="R363" s="80"/>
      <c r="S363" s="54" t="b">
        <f t="shared" si="26"/>
        <v>0</v>
      </c>
      <c r="T363" s="66" t="str">
        <f t="shared" si="27"/>
        <v>17-51.</v>
      </c>
      <c r="U363" s="51" t="str">
        <f t="shared" si="27"/>
        <v>Soil Vapor Extraction (SVE) System - Large - Short Term ≤ 6 Months</v>
      </c>
    </row>
    <row r="364" spans="1:21" s="67" customFormat="1" hidden="1" x14ac:dyDescent="0.3">
      <c r="A364" s="62">
        <v>383</v>
      </c>
      <c r="B364" s="36" t="s">
        <v>955</v>
      </c>
      <c r="C364" s="98" t="s">
        <v>633</v>
      </c>
      <c r="D364" s="99"/>
      <c r="E364" s="10" t="s">
        <v>232</v>
      </c>
      <c r="F364" s="68">
        <f>IFERROR(INDEX([1]!Rates[[Column1]:[Column71]],
MATCH('[1]SOW Units'!$B364,[1]!Rates[Pay Item],0),
MATCH(TEXT(#REF!,"0"),[1]!Rates[[#Headers],[Column1]:[Column71]],0)),0)</f>
        <v>0</v>
      </c>
      <c r="G364" s="69">
        <f t="shared" si="28"/>
        <v>0</v>
      </c>
      <c r="H364" s="6">
        <f t="shared" ref="H364:H376" si="29">SUM(I364:R364)</f>
        <v>0</v>
      </c>
      <c r="I364" s="80"/>
      <c r="J364" s="80"/>
      <c r="K364" s="80"/>
      <c r="L364" s="80"/>
      <c r="M364" s="80"/>
      <c r="N364" s="80"/>
      <c r="O364" s="80"/>
      <c r="P364" s="80"/>
      <c r="Q364" s="80"/>
      <c r="R364" s="80"/>
      <c r="S364" s="54" t="b">
        <f t="shared" si="26"/>
        <v>0</v>
      </c>
      <c r="T364" s="66" t="str">
        <f t="shared" si="27"/>
        <v>17-52.</v>
      </c>
      <c r="U364" s="51" t="str">
        <f t="shared" si="27"/>
        <v>Soil Vapor Extraction (SVE) System - Large - Long Term &gt; 6 Months</v>
      </c>
    </row>
    <row r="365" spans="1:21" s="67" customFormat="1" hidden="1" x14ac:dyDescent="0.3">
      <c r="A365" s="62">
        <v>384</v>
      </c>
      <c r="B365" s="36" t="s">
        <v>956</v>
      </c>
      <c r="C365" s="98" t="s">
        <v>634</v>
      </c>
      <c r="D365" s="99"/>
      <c r="E365" s="10" t="s">
        <v>232</v>
      </c>
      <c r="F365" s="68">
        <f>IFERROR(INDEX([1]!Rates[[Column1]:[Column71]],
MATCH('[1]SOW Units'!$B365,[1]!Rates[Pay Item],0),
MATCH(TEXT(#REF!,"0"),[1]!Rates[[#Headers],[Column1]:[Column71]],0)),0)</f>
        <v>0</v>
      </c>
      <c r="G365" s="69">
        <f t="shared" si="28"/>
        <v>0</v>
      </c>
      <c r="H365" s="6">
        <f t="shared" si="29"/>
        <v>0</v>
      </c>
      <c r="I365" s="80"/>
      <c r="J365" s="80"/>
      <c r="K365" s="80"/>
      <c r="L365" s="80"/>
      <c r="M365" s="80"/>
      <c r="N365" s="80"/>
      <c r="O365" s="80"/>
      <c r="P365" s="80"/>
      <c r="Q365" s="80"/>
      <c r="R365" s="80"/>
      <c r="S365" s="54" t="b">
        <f t="shared" si="26"/>
        <v>0</v>
      </c>
      <c r="T365" s="66" t="str">
        <f t="shared" si="27"/>
        <v>17-53.</v>
      </c>
      <c r="U365" s="51" t="str">
        <f t="shared" si="27"/>
        <v>Air Sparge/Multphase Extraction (AS/MPE) System - Small - Short Term ≤ 6 Months</v>
      </c>
    </row>
    <row r="366" spans="1:21" s="67" customFormat="1" hidden="1" x14ac:dyDescent="0.3">
      <c r="A366" s="62">
        <v>385</v>
      </c>
      <c r="B366" s="36" t="s">
        <v>957</v>
      </c>
      <c r="C366" s="98" t="s">
        <v>635</v>
      </c>
      <c r="D366" s="99"/>
      <c r="E366" s="10" t="s">
        <v>232</v>
      </c>
      <c r="F366" s="68">
        <f>IFERROR(INDEX([1]!Rates[[Column1]:[Column71]],
MATCH('[1]SOW Units'!$B366,[1]!Rates[Pay Item],0),
MATCH(TEXT(#REF!,"0"),[1]!Rates[[#Headers],[Column1]:[Column71]],0)),0)</f>
        <v>0</v>
      </c>
      <c r="G366" s="69">
        <f t="shared" si="28"/>
        <v>0</v>
      </c>
      <c r="H366" s="6">
        <f t="shared" si="29"/>
        <v>0</v>
      </c>
      <c r="I366" s="80"/>
      <c r="J366" s="80"/>
      <c r="K366" s="80"/>
      <c r="L366" s="80"/>
      <c r="M366" s="80"/>
      <c r="N366" s="80"/>
      <c r="O366" s="80"/>
      <c r="P366" s="80"/>
      <c r="Q366" s="80"/>
      <c r="R366" s="80"/>
      <c r="S366" s="54" t="b">
        <f t="shared" si="26"/>
        <v>0</v>
      </c>
      <c r="T366" s="66" t="str">
        <f t="shared" si="27"/>
        <v>17-54.</v>
      </c>
      <c r="U366" s="51" t="str">
        <f t="shared" si="27"/>
        <v>Air Sparge/Multphase Extraction (AS/MPE) System - Small - Long Term &gt; 6 Months</v>
      </c>
    </row>
    <row r="367" spans="1:21" s="67" customFormat="1" hidden="1" x14ac:dyDescent="0.3">
      <c r="A367" s="62">
        <v>386</v>
      </c>
      <c r="B367" s="36" t="s">
        <v>958</v>
      </c>
      <c r="C367" s="98" t="s">
        <v>636</v>
      </c>
      <c r="D367" s="99"/>
      <c r="E367" s="10" t="s">
        <v>232</v>
      </c>
      <c r="F367" s="68">
        <f>IFERROR(INDEX([1]!Rates[[Column1]:[Column71]],
MATCH('[1]SOW Units'!$B367,[1]!Rates[Pay Item],0),
MATCH(TEXT(#REF!,"0"),[1]!Rates[[#Headers],[Column1]:[Column71]],0)),0)</f>
        <v>0</v>
      </c>
      <c r="G367" s="69">
        <f t="shared" si="28"/>
        <v>0</v>
      </c>
      <c r="H367" s="6">
        <f t="shared" si="29"/>
        <v>0</v>
      </c>
      <c r="I367" s="80"/>
      <c r="J367" s="80"/>
      <c r="K367" s="80"/>
      <c r="L367" s="80"/>
      <c r="M367" s="80"/>
      <c r="N367" s="80"/>
      <c r="O367" s="80"/>
      <c r="P367" s="80"/>
      <c r="Q367" s="80"/>
      <c r="R367" s="80"/>
      <c r="S367" s="54" t="b">
        <f t="shared" si="26"/>
        <v>0</v>
      </c>
      <c r="T367" s="66" t="str">
        <f t="shared" si="27"/>
        <v>17-55.</v>
      </c>
      <c r="U367" s="51" t="str">
        <f t="shared" si="27"/>
        <v>Air Sparge/Multphase Extraction (AS/MPE) System - Medium - Short Term ≤ 6 Months</v>
      </c>
    </row>
    <row r="368" spans="1:21" s="67" customFormat="1" hidden="1" x14ac:dyDescent="0.3">
      <c r="A368" s="62">
        <v>387</v>
      </c>
      <c r="B368" s="36" t="s">
        <v>959</v>
      </c>
      <c r="C368" s="98" t="s">
        <v>637</v>
      </c>
      <c r="D368" s="99"/>
      <c r="E368" s="10" t="s">
        <v>232</v>
      </c>
      <c r="F368" s="68">
        <f>IFERROR(INDEX([1]!Rates[[Column1]:[Column71]],
MATCH('[1]SOW Units'!$B368,[1]!Rates[Pay Item],0),
MATCH(TEXT(#REF!,"0"),[1]!Rates[[#Headers],[Column1]:[Column71]],0)),0)</f>
        <v>0</v>
      </c>
      <c r="G368" s="69">
        <f t="shared" si="28"/>
        <v>0</v>
      </c>
      <c r="H368" s="6">
        <f t="shared" si="29"/>
        <v>0</v>
      </c>
      <c r="I368" s="80"/>
      <c r="J368" s="80"/>
      <c r="K368" s="80"/>
      <c r="L368" s="80"/>
      <c r="M368" s="80"/>
      <c r="N368" s="80"/>
      <c r="O368" s="80"/>
      <c r="P368" s="80"/>
      <c r="Q368" s="80"/>
      <c r="R368" s="80"/>
      <c r="S368" s="54" t="b">
        <f t="shared" si="26"/>
        <v>0</v>
      </c>
      <c r="T368" s="66" t="str">
        <f t="shared" si="27"/>
        <v>17-56.</v>
      </c>
      <c r="U368" s="51" t="str">
        <f t="shared" si="27"/>
        <v>Air Sparge/Multphase Extraction (AS/MPE) System - Medium - Long Term &gt; 6 Months</v>
      </c>
    </row>
    <row r="369" spans="1:21" s="67" customFormat="1" hidden="1" x14ac:dyDescent="0.3">
      <c r="A369" s="62">
        <v>388</v>
      </c>
      <c r="B369" s="36" t="s">
        <v>960</v>
      </c>
      <c r="C369" s="98" t="s">
        <v>638</v>
      </c>
      <c r="D369" s="99"/>
      <c r="E369" s="10" t="s">
        <v>232</v>
      </c>
      <c r="F369" s="68">
        <f>IFERROR(INDEX([1]!Rates[[Column1]:[Column71]],
MATCH('[1]SOW Units'!$B369,[1]!Rates[Pay Item],0),
MATCH(TEXT(#REF!,"0"),[1]!Rates[[#Headers],[Column1]:[Column71]],0)),0)</f>
        <v>0</v>
      </c>
      <c r="G369" s="69">
        <f t="shared" si="28"/>
        <v>0</v>
      </c>
      <c r="H369" s="6">
        <f t="shared" si="29"/>
        <v>0</v>
      </c>
      <c r="I369" s="80"/>
      <c r="J369" s="80"/>
      <c r="K369" s="80"/>
      <c r="L369" s="80"/>
      <c r="M369" s="80"/>
      <c r="N369" s="80"/>
      <c r="O369" s="80"/>
      <c r="P369" s="80"/>
      <c r="Q369" s="80"/>
      <c r="R369" s="80"/>
      <c r="S369" s="54" t="b">
        <f t="shared" si="26"/>
        <v>0</v>
      </c>
      <c r="T369" s="66" t="str">
        <f t="shared" si="27"/>
        <v>17-57.</v>
      </c>
      <c r="U369" s="51" t="str">
        <f t="shared" si="27"/>
        <v>Air Sparge/Multphase Extraction (AS/MPE) System - Large - Short Term ≤ 6 Months</v>
      </c>
    </row>
    <row r="370" spans="1:21" s="67" customFormat="1" hidden="1" x14ac:dyDescent="0.3">
      <c r="A370" s="62">
        <v>389</v>
      </c>
      <c r="B370" s="36" t="s">
        <v>961</v>
      </c>
      <c r="C370" s="98" t="s">
        <v>639</v>
      </c>
      <c r="D370" s="99"/>
      <c r="E370" s="10" t="s">
        <v>232</v>
      </c>
      <c r="F370" s="68">
        <f>IFERROR(INDEX([1]!Rates[[Column1]:[Column71]],
MATCH('[1]SOW Units'!$B370,[1]!Rates[Pay Item],0),
MATCH(TEXT(#REF!,"0"),[1]!Rates[[#Headers],[Column1]:[Column71]],0)),0)</f>
        <v>0</v>
      </c>
      <c r="G370" s="69">
        <f t="shared" si="28"/>
        <v>0</v>
      </c>
      <c r="H370" s="6">
        <f t="shared" si="29"/>
        <v>0</v>
      </c>
      <c r="I370" s="80"/>
      <c r="J370" s="80"/>
      <c r="K370" s="80"/>
      <c r="L370" s="80"/>
      <c r="M370" s="80"/>
      <c r="N370" s="80"/>
      <c r="O370" s="80"/>
      <c r="P370" s="80"/>
      <c r="Q370" s="80"/>
      <c r="R370" s="80"/>
      <c r="S370" s="54" t="b">
        <f t="shared" si="26"/>
        <v>0</v>
      </c>
      <c r="T370" s="66" t="str">
        <f t="shared" si="27"/>
        <v>17-58.</v>
      </c>
      <c r="U370" s="51" t="str">
        <f t="shared" si="27"/>
        <v>Air Sparge/Multphase Extraction (AS/MPE) System - Large - Long Term &gt; 6 Months</v>
      </c>
    </row>
    <row r="371" spans="1:21" s="67" customFormat="1" hidden="1" x14ac:dyDescent="0.3">
      <c r="A371" s="62">
        <v>390</v>
      </c>
      <c r="B371" s="36" t="s">
        <v>962</v>
      </c>
      <c r="C371" s="98" t="s">
        <v>963</v>
      </c>
      <c r="D371" s="99"/>
      <c r="E371" s="10" t="s">
        <v>232</v>
      </c>
      <c r="F371" s="68">
        <f>IFERROR(INDEX([1]!Rates[[Column1]:[Column71]],
MATCH('[1]SOW Units'!$B371,[1]!Rates[Pay Item],0),
MATCH(TEXT(#REF!,"0"),[1]!Rates[[#Headers],[Column1]:[Column71]],0)),0)</f>
        <v>0</v>
      </c>
      <c r="G371" s="69">
        <f t="shared" si="28"/>
        <v>0</v>
      </c>
      <c r="H371" s="6">
        <f t="shared" si="29"/>
        <v>0</v>
      </c>
      <c r="I371" s="80"/>
      <c r="J371" s="80"/>
      <c r="K371" s="80"/>
      <c r="L371" s="80"/>
      <c r="M371" s="80"/>
      <c r="N371" s="80"/>
      <c r="O371" s="80"/>
      <c r="P371" s="80"/>
      <c r="Q371" s="80"/>
      <c r="R371" s="80"/>
      <c r="S371" s="54" t="b">
        <f t="shared" si="26"/>
        <v>0</v>
      </c>
      <c r="T371" s="66" t="str">
        <f t="shared" si="27"/>
        <v>17-59.</v>
      </c>
      <c r="U371" s="51" t="str">
        <f t="shared" si="27"/>
        <v>In-Situ Chemical Oxidation (including Ozone) System – Small – Long Term &gt; 6 Months</v>
      </c>
    </row>
    <row r="372" spans="1:21" s="67" customFormat="1" hidden="1" x14ac:dyDescent="0.3">
      <c r="A372" s="62">
        <v>391</v>
      </c>
      <c r="B372" s="36" t="s">
        <v>964</v>
      </c>
      <c r="C372" s="98" t="s">
        <v>965</v>
      </c>
      <c r="D372" s="99"/>
      <c r="E372" s="10" t="s">
        <v>232</v>
      </c>
      <c r="F372" s="68">
        <f>IFERROR(INDEX([1]!Rates[[Column1]:[Column71]],
MATCH('[1]SOW Units'!$B372,[1]!Rates[Pay Item],0),
MATCH(TEXT(#REF!,"0"),[1]!Rates[[#Headers],[Column1]:[Column71]],0)),0)</f>
        <v>0</v>
      </c>
      <c r="G372" s="69">
        <f t="shared" si="28"/>
        <v>0</v>
      </c>
      <c r="H372" s="6">
        <f t="shared" si="29"/>
        <v>0</v>
      </c>
      <c r="I372" s="80"/>
      <c r="J372" s="80"/>
      <c r="K372" s="80"/>
      <c r="L372" s="80"/>
      <c r="M372" s="80"/>
      <c r="N372" s="80"/>
      <c r="O372" s="80"/>
      <c r="P372" s="80"/>
      <c r="Q372" s="80"/>
      <c r="R372" s="80"/>
      <c r="S372" s="54" t="b">
        <f t="shared" si="26"/>
        <v>0</v>
      </c>
      <c r="T372" s="66" t="str">
        <f t="shared" si="27"/>
        <v>17-60.</v>
      </c>
      <c r="U372" s="51" t="str">
        <f t="shared" si="27"/>
        <v>In-Situ Chemical Oxidation (including Ozone) System – Small - Short Term ≤ 6 Months</v>
      </c>
    </row>
    <row r="373" spans="1:21" s="67" customFormat="1" hidden="1" x14ac:dyDescent="0.3">
      <c r="A373" s="62">
        <v>392</v>
      </c>
      <c r="B373" s="36" t="s">
        <v>966</v>
      </c>
      <c r="C373" s="98" t="s">
        <v>967</v>
      </c>
      <c r="D373" s="99"/>
      <c r="E373" s="10" t="s">
        <v>232</v>
      </c>
      <c r="F373" s="68">
        <f>IFERROR(INDEX([1]!Rates[[Column1]:[Column71]],
MATCH('[1]SOW Units'!$B373,[1]!Rates[Pay Item],0),
MATCH(TEXT(#REF!,"0"),[1]!Rates[[#Headers],[Column1]:[Column71]],0)),0)</f>
        <v>0</v>
      </c>
      <c r="G373" s="69">
        <f t="shared" si="28"/>
        <v>0</v>
      </c>
      <c r="H373" s="6">
        <f t="shared" si="29"/>
        <v>0</v>
      </c>
      <c r="I373" s="80"/>
      <c r="J373" s="80"/>
      <c r="K373" s="80"/>
      <c r="L373" s="80"/>
      <c r="M373" s="80"/>
      <c r="N373" s="80"/>
      <c r="O373" s="80"/>
      <c r="P373" s="80"/>
      <c r="Q373" s="80"/>
      <c r="R373" s="80"/>
      <c r="S373" s="54" t="b">
        <f t="shared" si="26"/>
        <v>0</v>
      </c>
      <c r="T373" s="66" t="str">
        <f t="shared" si="27"/>
        <v>17-61.</v>
      </c>
      <c r="U373" s="51" t="str">
        <f t="shared" si="27"/>
        <v>In-Situ Chemical Oxidation (including Ozone) System – Medium – Long Term &gt; 6 Months</v>
      </c>
    </row>
    <row r="374" spans="1:21" s="67" customFormat="1" hidden="1" x14ac:dyDescent="0.3">
      <c r="A374" s="62">
        <v>393</v>
      </c>
      <c r="B374" s="36" t="s">
        <v>968</v>
      </c>
      <c r="C374" s="98" t="s">
        <v>969</v>
      </c>
      <c r="D374" s="99"/>
      <c r="E374" s="10" t="s">
        <v>232</v>
      </c>
      <c r="F374" s="68">
        <f>IFERROR(INDEX([1]!Rates[[Column1]:[Column71]],
MATCH('[1]SOW Units'!$B374,[1]!Rates[Pay Item],0),
MATCH(TEXT(#REF!,"0"),[1]!Rates[[#Headers],[Column1]:[Column71]],0)),0)</f>
        <v>0</v>
      </c>
      <c r="G374" s="69">
        <f t="shared" si="28"/>
        <v>0</v>
      </c>
      <c r="H374" s="6">
        <f t="shared" si="29"/>
        <v>0</v>
      </c>
      <c r="I374" s="80"/>
      <c r="J374" s="80"/>
      <c r="K374" s="80"/>
      <c r="L374" s="80"/>
      <c r="M374" s="80"/>
      <c r="N374" s="80"/>
      <c r="O374" s="80"/>
      <c r="P374" s="80"/>
      <c r="Q374" s="80"/>
      <c r="R374" s="80"/>
      <c r="S374" s="54" t="b">
        <f t="shared" si="26"/>
        <v>0</v>
      </c>
      <c r="T374" s="66" t="str">
        <f t="shared" si="27"/>
        <v>17-62.</v>
      </c>
      <c r="U374" s="51" t="str">
        <f t="shared" si="27"/>
        <v>In-Situ Chemical Oxidation (including Ozone) System – Medium - Short Term ≤ 6 Months</v>
      </c>
    </row>
    <row r="375" spans="1:21" s="67" customFormat="1" hidden="1" x14ac:dyDescent="0.3">
      <c r="A375" s="62">
        <v>394</v>
      </c>
      <c r="B375" s="36" t="s">
        <v>970</v>
      </c>
      <c r="C375" s="98" t="s">
        <v>971</v>
      </c>
      <c r="D375" s="99"/>
      <c r="E375" s="10" t="s">
        <v>232</v>
      </c>
      <c r="F375" s="68">
        <f>IFERROR(INDEX([1]!Rates[[Column1]:[Column71]],
MATCH('[1]SOW Units'!$B375,[1]!Rates[Pay Item],0),
MATCH(TEXT(#REF!,"0"),[1]!Rates[[#Headers],[Column1]:[Column71]],0)),0)</f>
        <v>0</v>
      </c>
      <c r="G375" s="69">
        <f t="shared" si="28"/>
        <v>0</v>
      </c>
      <c r="H375" s="6">
        <f t="shared" si="29"/>
        <v>0</v>
      </c>
      <c r="I375" s="80"/>
      <c r="J375" s="80"/>
      <c r="K375" s="80"/>
      <c r="L375" s="80"/>
      <c r="M375" s="80"/>
      <c r="N375" s="80"/>
      <c r="O375" s="80"/>
      <c r="P375" s="80"/>
      <c r="Q375" s="80"/>
      <c r="R375" s="80"/>
      <c r="S375" s="54" t="b">
        <f t="shared" si="26"/>
        <v>0</v>
      </c>
      <c r="T375" s="66" t="str">
        <f t="shared" si="27"/>
        <v>17-63.</v>
      </c>
      <c r="U375" s="51" t="str">
        <f t="shared" si="27"/>
        <v>In-Situ Chemical Oxidation (including Ozone) System – Large - Long Term &gt; 6 Months</v>
      </c>
    </row>
    <row r="376" spans="1:21" s="67" customFormat="1" hidden="1" x14ac:dyDescent="0.3">
      <c r="A376" s="62">
        <v>395</v>
      </c>
      <c r="B376" s="36" t="s">
        <v>972</v>
      </c>
      <c r="C376" s="98" t="s">
        <v>973</v>
      </c>
      <c r="D376" s="99"/>
      <c r="E376" s="10" t="s">
        <v>232</v>
      </c>
      <c r="F376" s="68">
        <f>IFERROR(INDEX([1]!Rates[[Column1]:[Column71]],
MATCH('[1]SOW Units'!$B376,[1]!Rates[Pay Item],0),
MATCH(TEXT(#REF!,"0"),[1]!Rates[[#Headers],[Column1]:[Column71]],0)),0)</f>
        <v>0</v>
      </c>
      <c r="G376" s="69">
        <f t="shared" si="28"/>
        <v>0</v>
      </c>
      <c r="H376" s="6">
        <f t="shared" si="29"/>
        <v>0</v>
      </c>
      <c r="I376" s="80"/>
      <c r="J376" s="80"/>
      <c r="K376" s="80"/>
      <c r="L376" s="80"/>
      <c r="M376" s="80"/>
      <c r="N376" s="80"/>
      <c r="O376" s="80"/>
      <c r="P376" s="80"/>
      <c r="Q376" s="80"/>
      <c r="R376" s="80"/>
      <c r="S376" s="54" t="b">
        <f t="shared" si="26"/>
        <v>0</v>
      </c>
      <c r="T376" s="66" t="str">
        <f t="shared" si="27"/>
        <v>17-64.</v>
      </c>
      <c r="U376" s="51" t="str">
        <f t="shared" si="27"/>
        <v>In-Situ Chemical Oxidation (including Ozone) System – Large -Short Term ≤ 6 Months</v>
      </c>
    </row>
    <row r="377" spans="1:21" s="67" customFormat="1" x14ac:dyDescent="0.3">
      <c r="A377" s="62">
        <v>396</v>
      </c>
      <c r="B377" s="75" t="s">
        <v>337</v>
      </c>
      <c r="C377" s="96" t="s">
        <v>412</v>
      </c>
      <c r="D377" s="97"/>
      <c r="E377" s="76"/>
      <c r="F377" s="78"/>
      <c r="G377" s="78"/>
      <c r="H377" s="8"/>
      <c r="I377" s="79"/>
      <c r="J377" s="79"/>
      <c r="K377" s="79"/>
      <c r="L377" s="79"/>
      <c r="M377" s="79"/>
      <c r="N377" s="79"/>
      <c r="O377" s="79"/>
      <c r="P377" s="79"/>
      <c r="Q377" s="79"/>
      <c r="R377" s="79"/>
      <c r="S377" s="54" t="b">
        <f t="shared" si="26"/>
        <v>0</v>
      </c>
      <c r="T377" s="66"/>
      <c r="U377" s="51" t="str">
        <f t="shared" si="27"/>
        <v>REPORTS (Excluding Professional Engineering and Professional Geology Services)</v>
      </c>
    </row>
    <row r="378" spans="1:21" s="67" customFormat="1" hidden="1" x14ac:dyDescent="0.3">
      <c r="A378" s="62">
        <v>397</v>
      </c>
      <c r="B378" s="36" t="s">
        <v>339</v>
      </c>
      <c r="C378" s="98" t="s">
        <v>414</v>
      </c>
      <c r="D378" s="99"/>
      <c r="E378" s="10" t="s">
        <v>415</v>
      </c>
      <c r="F378" s="68">
        <f>IFERROR(INDEX([1]!Rates[[Column1]:[Column71]],
MATCH('[1]SOW Units'!$B378,[1]!Rates[Pay Item],0),
MATCH(TEXT(#REF!,"0"),[1]!Rates[[#Headers],[Column1]:[Column71]],0)),0)</f>
        <v>0</v>
      </c>
      <c r="G378" s="69">
        <f t="shared" ref="G378:G441" si="30">F378</f>
        <v>0</v>
      </c>
      <c r="H378" s="6">
        <f t="shared" ref="H378:H441" si="31">SUM(I378:R378)</f>
        <v>0</v>
      </c>
      <c r="I378" s="80"/>
      <c r="J378" s="80"/>
      <c r="K378" s="80"/>
      <c r="L378" s="80"/>
      <c r="M378" s="80"/>
      <c r="N378" s="80"/>
      <c r="O378" s="80"/>
      <c r="P378" s="80"/>
      <c r="Q378" s="80"/>
      <c r="R378" s="80"/>
      <c r="S378" s="54" t="b">
        <f t="shared" si="26"/>
        <v>0</v>
      </c>
      <c r="T378" s="66" t="str">
        <f t="shared" si="27"/>
        <v>18-1.</v>
      </c>
      <c r="U378" s="51" t="str">
        <f t="shared" si="27"/>
        <v>Soil Source Removal Report</v>
      </c>
    </row>
    <row r="379" spans="1:21" s="67" customFormat="1" x14ac:dyDescent="0.3">
      <c r="A379" s="62">
        <v>398</v>
      </c>
      <c r="B379" s="36" t="s">
        <v>341</v>
      </c>
      <c r="C379" s="98" t="s">
        <v>418</v>
      </c>
      <c r="D379" s="99"/>
      <c r="E379" s="10" t="s">
        <v>415</v>
      </c>
      <c r="F379" s="68">
        <f>IFERROR(INDEX([1]!Rates[[Column1]:[Column71]],
MATCH('[1]SOW Units'!$B379,[1]!Rates[Pay Item],0),
MATCH(TEXT(#REF!,"0"),[1]!Rates[[#Headers],[Column1]:[Column71]],0)),0)</f>
        <v>0</v>
      </c>
      <c r="G379" s="69">
        <f t="shared" si="30"/>
        <v>0</v>
      </c>
      <c r="H379" s="6">
        <f t="shared" si="31"/>
        <v>0</v>
      </c>
      <c r="I379" s="80"/>
      <c r="J379" s="80"/>
      <c r="K379" s="80" t="s">
        <v>1045</v>
      </c>
      <c r="L379" s="80"/>
      <c r="M379" s="80"/>
      <c r="N379" s="80"/>
      <c r="O379" s="80"/>
      <c r="P379" s="80"/>
      <c r="Q379" s="80"/>
      <c r="R379" s="80"/>
      <c r="S379" s="54" t="b">
        <f t="shared" si="26"/>
        <v>0</v>
      </c>
      <c r="T379" s="66" t="str">
        <f t="shared" si="27"/>
        <v>18-2.</v>
      </c>
      <c r="U379" s="51" t="str">
        <f t="shared" si="27"/>
        <v>General Site Assessment Report</v>
      </c>
    </row>
    <row r="380" spans="1:21" s="67" customFormat="1" x14ac:dyDescent="0.3">
      <c r="A380" s="62">
        <v>399</v>
      </c>
      <c r="B380" s="36" t="s">
        <v>343</v>
      </c>
      <c r="C380" s="98" t="s">
        <v>420</v>
      </c>
      <c r="D380" s="99"/>
      <c r="E380" s="10" t="s">
        <v>415</v>
      </c>
      <c r="F380" s="68">
        <f>IFERROR(INDEX([1]!Rates[[Column1]:[Column71]],
MATCH('[1]SOW Units'!$B380,[1]!Rates[Pay Item],0),
MATCH(TEXT(#REF!,"0"),[1]!Rates[[#Headers],[Column1]:[Column71]],0)),0)</f>
        <v>0</v>
      </c>
      <c r="G380" s="69">
        <f t="shared" si="30"/>
        <v>0</v>
      </c>
      <c r="H380" s="6">
        <f t="shared" si="31"/>
        <v>0</v>
      </c>
      <c r="I380" s="80"/>
      <c r="J380" s="80"/>
      <c r="K380" s="80" t="s">
        <v>1045</v>
      </c>
      <c r="L380" s="80"/>
      <c r="M380" s="80"/>
      <c r="N380" s="80"/>
      <c r="O380" s="80"/>
      <c r="P380" s="80"/>
      <c r="Q380" s="80"/>
      <c r="R380" s="80"/>
      <c r="S380" s="54" t="b">
        <f t="shared" si="26"/>
        <v>0</v>
      </c>
      <c r="T380" s="66" t="str">
        <f t="shared" si="27"/>
        <v>18-3.</v>
      </c>
      <c r="U380" s="51" t="str">
        <f t="shared" si="27"/>
        <v>Supplemental Site Assessment Report</v>
      </c>
    </row>
    <row r="381" spans="1:21" s="67" customFormat="1" hidden="1" x14ac:dyDescent="0.3">
      <c r="A381" s="62">
        <v>400</v>
      </c>
      <c r="B381" s="36" t="s">
        <v>345</v>
      </c>
      <c r="C381" s="98" t="s">
        <v>422</v>
      </c>
      <c r="D381" s="99"/>
      <c r="E381" s="10" t="s">
        <v>415</v>
      </c>
      <c r="F381" s="68">
        <f>IFERROR(INDEX([1]!Rates[[Column1]:[Column71]],
MATCH('[1]SOW Units'!$B381,[1]!Rates[Pay Item],0),
MATCH(TEXT(#REF!,"0"),[1]!Rates[[#Headers],[Column1]:[Column71]],0)),0)</f>
        <v>0</v>
      </c>
      <c r="G381" s="69">
        <f t="shared" si="30"/>
        <v>0</v>
      </c>
      <c r="H381" s="6">
        <f t="shared" si="31"/>
        <v>0</v>
      </c>
      <c r="I381" s="80"/>
      <c r="J381" s="80"/>
      <c r="K381" s="80"/>
      <c r="L381" s="80"/>
      <c r="M381" s="80"/>
      <c r="N381" s="80"/>
      <c r="O381" s="80"/>
      <c r="P381" s="80"/>
      <c r="Q381" s="80"/>
      <c r="R381" s="80"/>
      <c r="S381" s="54" t="b">
        <f t="shared" si="26"/>
        <v>0</v>
      </c>
      <c r="T381" s="66" t="str">
        <f t="shared" si="27"/>
        <v>18-4.</v>
      </c>
      <c r="U381" s="51" t="str">
        <f t="shared" si="27"/>
        <v>Receptor and Exposure Pathway Report</v>
      </c>
    </row>
    <row r="382" spans="1:21" s="67" customFormat="1" hidden="1" x14ac:dyDescent="0.3">
      <c r="A382" s="62">
        <v>401</v>
      </c>
      <c r="B382" s="36" t="s">
        <v>347</v>
      </c>
      <c r="C382" s="98" t="s">
        <v>974</v>
      </c>
      <c r="D382" s="99"/>
      <c r="E382" s="10" t="s">
        <v>425</v>
      </c>
      <c r="F382" s="68">
        <f>IFERROR(INDEX([1]!Rates[[Column1]:[Column71]],
MATCH('[1]SOW Units'!$B382,[1]!Rates[Pay Item],0),
MATCH(TEXT(#REF!,"0"),[1]!Rates[[#Headers],[Column1]:[Column71]],0)),0)</f>
        <v>0</v>
      </c>
      <c r="G382" s="69">
        <f t="shared" si="30"/>
        <v>0</v>
      </c>
      <c r="H382" s="6">
        <f t="shared" si="31"/>
        <v>0</v>
      </c>
      <c r="I382" s="80"/>
      <c r="J382" s="80"/>
      <c r="K382" s="80"/>
      <c r="L382" s="80"/>
      <c r="M382" s="80"/>
      <c r="N382" s="80"/>
      <c r="O382" s="80"/>
      <c r="P382" s="80"/>
      <c r="Q382" s="80"/>
      <c r="R382" s="80"/>
      <c r="S382" s="54" t="b">
        <f t="shared" si="26"/>
        <v>0</v>
      </c>
      <c r="T382" s="66" t="str">
        <f t="shared" si="27"/>
        <v>18-5.</v>
      </c>
      <c r="U382" s="51" t="str">
        <f t="shared" si="27"/>
        <v>Level 1 Natural Attenuation Monitoring Plan</v>
      </c>
    </row>
    <row r="383" spans="1:21" s="67" customFormat="1" hidden="1" x14ac:dyDescent="0.3">
      <c r="A383" s="62">
        <v>402</v>
      </c>
      <c r="B383" s="36" t="s">
        <v>349</v>
      </c>
      <c r="C383" s="98" t="s">
        <v>424</v>
      </c>
      <c r="D383" s="99"/>
      <c r="E383" s="10" t="s">
        <v>425</v>
      </c>
      <c r="F383" s="68">
        <f>IFERROR(INDEX([1]!Rates[[Column1]:[Column71]],
MATCH('[1]SOW Units'!$B383,[1]!Rates[Pay Item],0),
MATCH(TEXT(#REF!,"0"),[1]!Rates[[#Headers],[Column1]:[Column71]],0)),0)</f>
        <v>0</v>
      </c>
      <c r="G383" s="69">
        <f t="shared" si="30"/>
        <v>0</v>
      </c>
      <c r="H383" s="6">
        <f t="shared" si="31"/>
        <v>0</v>
      </c>
      <c r="I383" s="80"/>
      <c r="J383" s="80"/>
      <c r="K383" s="80"/>
      <c r="L383" s="80"/>
      <c r="M383" s="80"/>
      <c r="N383" s="80"/>
      <c r="O383" s="80"/>
      <c r="P383" s="80"/>
      <c r="Q383" s="80"/>
      <c r="R383" s="80"/>
      <c r="S383" s="54" t="b">
        <f t="shared" si="26"/>
        <v>0</v>
      </c>
      <c r="T383" s="66" t="str">
        <f t="shared" si="27"/>
        <v>18-6.</v>
      </c>
      <c r="U383" s="51" t="str">
        <f t="shared" si="27"/>
        <v>Level 2 Natural Attenuation Monitoring Plan</v>
      </c>
    </row>
    <row r="384" spans="1:21" s="67" customFormat="1" hidden="1" x14ac:dyDescent="0.3">
      <c r="A384" s="62">
        <v>403</v>
      </c>
      <c r="B384" s="36" t="s">
        <v>351</v>
      </c>
      <c r="C384" s="98" t="s">
        <v>427</v>
      </c>
      <c r="D384" s="99"/>
      <c r="E384" s="10" t="s">
        <v>415</v>
      </c>
      <c r="F384" s="68">
        <f>IFERROR(INDEX([1]!Rates[[Column1]:[Column71]],
MATCH('[1]SOW Units'!$B384,[1]!Rates[Pay Item],0),
MATCH(TEXT(#REF!,"0"),[1]!Rates[[#Headers],[Column1]:[Column71]],0)),0)</f>
        <v>0</v>
      </c>
      <c r="G384" s="69">
        <f t="shared" si="30"/>
        <v>0</v>
      </c>
      <c r="H384" s="6">
        <f t="shared" si="31"/>
        <v>0</v>
      </c>
      <c r="I384" s="80"/>
      <c r="J384" s="80"/>
      <c r="K384" s="80"/>
      <c r="L384" s="80"/>
      <c r="M384" s="80"/>
      <c r="N384" s="80"/>
      <c r="O384" s="80"/>
      <c r="P384" s="80"/>
      <c r="Q384" s="80"/>
      <c r="R384" s="80"/>
      <c r="S384" s="54" t="b">
        <f t="shared" si="26"/>
        <v>0</v>
      </c>
      <c r="T384" s="66" t="str">
        <f t="shared" si="27"/>
        <v>18-7.</v>
      </c>
      <c r="U384" s="51" t="str">
        <f t="shared" si="27"/>
        <v xml:space="preserve">Natural Attenuation or Post RA Monitoring Report, Quarterly or Non-Annual </v>
      </c>
    </row>
    <row r="385" spans="1:21" s="67" customFormat="1" hidden="1" x14ac:dyDescent="0.3">
      <c r="A385" s="62">
        <v>404</v>
      </c>
      <c r="B385" s="36" t="s">
        <v>353</v>
      </c>
      <c r="C385" s="98" t="s">
        <v>429</v>
      </c>
      <c r="D385" s="99"/>
      <c r="E385" s="10" t="s">
        <v>415</v>
      </c>
      <c r="F385" s="68">
        <f>IFERROR(INDEX([1]!Rates[[Column1]:[Column71]],
MATCH('[1]SOW Units'!$B385,[1]!Rates[Pay Item],0),
MATCH(TEXT(#REF!,"0"),[1]!Rates[[#Headers],[Column1]:[Column71]],0)),0)</f>
        <v>0</v>
      </c>
      <c r="G385" s="69">
        <f t="shared" si="30"/>
        <v>0</v>
      </c>
      <c r="H385" s="6">
        <f t="shared" si="31"/>
        <v>0</v>
      </c>
      <c r="I385" s="80"/>
      <c r="J385" s="80"/>
      <c r="K385" s="80"/>
      <c r="L385" s="80"/>
      <c r="M385" s="80"/>
      <c r="N385" s="80"/>
      <c r="O385" s="80"/>
      <c r="P385" s="80"/>
      <c r="Q385" s="80"/>
      <c r="R385" s="80"/>
      <c r="S385" s="54" t="b">
        <f t="shared" si="26"/>
        <v>0</v>
      </c>
      <c r="T385" s="66" t="str">
        <f t="shared" si="27"/>
        <v>18-8.</v>
      </c>
      <c r="U385" s="51" t="str">
        <f t="shared" si="27"/>
        <v xml:space="preserve">Natural Attenuation or Post RA Monitoring Report, Annual </v>
      </c>
    </row>
    <row r="386" spans="1:21" s="67" customFormat="1" hidden="1" x14ac:dyDescent="0.3">
      <c r="A386" s="62">
        <v>405</v>
      </c>
      <c r="B386" s="36" t="s">
        <v>355</v>
      </c>
      <c r="C386" s="98" t="s">
        <v>431</v>
      </c>
      <c r="D386" s="99"/>
      <c r="E386" s="10" t="s">
        <v>425</v>
      </c>
      <c r="F386" s="68">
        <f>IFERROR(INDEX([1]!Rates[[Column1]:[Column71]],
MATCH('[1]SOW Units'!$B386,[1]!Rates[Pay Item],0),
MATCH(TEXT(#REF!,"0"),[1]!Rates[[#Headers],[Column1]:[Column71]],0)),0)</f>
        <v>0</v>
      </c>
      <c r="G386" s="69">
        <f t="shared" si="30"/>
        <v>0</v>
      </c>
      <c r="H386" s="6">
        <f t="shared" si="31"/>
        <v>0</v>
      </c>
      <c r="I386" s="80"/>
      <c r="J386" s="80"/>
      <c r="K386" s="80"/>
      <c r="L386" s="80"/>
      <c r="M386" s="80"/>
      <c r="N386" s="80"/>
      <c r="O386" s="80"/>
      <c r="P386" s="80"/>
      <c r="Q386" s="80"/>
      <c r="R386" s="80"/>
      <c r="S386" s="54" t="b">
        <f t="shared" si="26"/>
        <v>0</v>
      </c>
      <c r="T386" s="66" t="str">
        <f t="shared" si="27"/>
        <v>18-9.</v>
      </c>
      <c r="U386" s="51" t="str">
        <f t="shared" si="27"/>
        <v>Pilot Test Plan</v>
      </c>
    </row>
    <row r="387" spans="1:21" s="67" customFormat="1" hidden="1" x14ac:dyDescent="0.3">
      <c r="A387" s="62">
        <v>406</v>
      </c>
      <c r="B387" s="36" t="s">
        <v>357</v>
      </c>
      <c r="C387" s="98" t="s">
        <v>433</v>
      </c>
      <c r="D387" s="99"/>
      <c r="E387" s="10" t="s">
        <v>415</v>
      </c>
      <c r="F387" s="68">
        <f>IFERROR(INDEX([1]!Rates[[Column1]:[Column71]],
MATCH('[1]SOW Units'!$B387,[1]!Rates[Pay Item],0),
MATCH(TEXT(#REF!,"0"),[1]!Rates[[#Headers],[Column1]:[Column71]],0)),0)</f>
        <v>0</v>
      </c>
      <c r="G387" s="69">
        <f t="shared" si="30"/>
        <v>0</v>
      </c>
      <c r="H387" s="6">
        <f t="shared" si="31"/>
        <v>0</v>
      </c>
      <c r="I387" s="80"/>
      <c r="J387" s="80"/>
      <c r="K387" s="80"/>
      <c r="L387" s="80"/>
      <c r="M387" s="80"/>
      <c r="N387" s="80"/>
      <c r="O387" s="80"/>
      <c r="P387" s="80"/>
      <c r="Q387" s="80"/>
      <c r="R387" s="80"/>
      <c r="S387" s="54" t="b">
        <f t="shared" si="26"/>
        <v>0</v>
      </c>
      <c r="T387" s="66" t="str">
        <f t="shared" si="27"/>
        <v>18-10.</v>
      </c>
      <c r="U387" s="51" t="str">
        <f t="shared" si="27"/>
        <v>Pilot Test Report</v>
      </c>
    </row>
    <row r="388" spans="1:21" s="67" customFormat="1" hidden="1" x14ac:dyDescent="0.3">
      <c r="A388" s="62">
        <v>407</v>
      </c>
      <c r="B388" s="36" t="s">
        <v>359</v>
      </c>
      <c r="C388" s="98" t="s">
        <v>435</v>
      </c>
      <c r="D388" s="99"/>
      <c r="E388" s="10" t="s">
        <v>425</v>
      </c>
      <c r="F388" s="68">
        <f>IFERROR(INDEX([1]!Rates[[Column1]:[Column71]],
MATCH('[1]SOW Units'!$B388,[1]!Rates[Pay Item],0),
MATCH(TEXT(#REF!,"0"),[1]!Rates[[#Headers],[Column1]:[Column71]],0)),0)</f>
        <v>0</v>
      </c>
      <c r="G388" s="69">
        <f t="shared" si="30"/>
        <v>0</v>
      </c>
      <c r="H388" s="6">
        <f t="shared" si="31"/>
        <v>0</v>
      </c>
      <c r="I388" s="80"/>
      <c r="J388" s="80"/>
      <c r="K388" s="80"/>
      <c r="L388" s="80"/>
      <c r="M388" s="80"/>
      <c r="N388" s="80"/>
      <c r="O388" s="80"/>
      <c r="P388" s="80"/>
      <c r="Q388" s="80"/>
      <c r="R388" s="80"/>
      <c r="S388" s="54" t="b">
        <f t="shared" si="26"/>
        <v>0</v>
      </c>
      <c r="T388" s="66" t="str">
        <f t="shared" si="27"/>
        <v>18-11.</v>
      </c>
      <c r="U388" s="51" t="str">
        <f t="shared" si="27"/>
        <v>Level 1 Remedial Action Plan</v>
      </c>
    </row>
    <row r="389" spans="1:21" s="67" customFormat="1" hidden="1" x14ac:dyDescent="0.3">
      <c r="A389" s="62">
        <v>408</v>
      </c>
      <c r="B389" s="36" t="s">
        <v>361</v>
      </c>
      <c r="C389" s="98" t="s">
        <v>436</v>
      </c>
      <c r="D389" s="99"/>
      <c r="E389" s="10" t="s">
        <v>425</v>
      </c>
      <c r="F389" s="68">
        <f>IFERROR(INDEX([1]!Rates[[Column1]:[Column71]],
MATCH('[1]SOW Units'!$B389,[1]!Rates[Pay Item],0),
MATCH(TEXT(#REF!,"0"),[1]!Rates[[#Headers],[Column1]:[Column71]],0)),0)</f>
        <v>0</v>
      </c>
      <c r="G389" s="69">
        <f t="shared" si="30"/>
        <v>0</v>
      </c>
      <c r="H389" s="6">
        <f t="shared" si="31"/>
        <v>0</v>
      </c>
      <c r="I389" s="80"/>
      <c r="J389" s="80"/>
      <c r="K389" s="80"/>
      <c r="L389" s="80"/>
      <c r="M389" s="80"/>
      <c r="N389" s="80"/>
      <c r="O389" s="80"/>
      <c r="P389" s="80"/>
      <c r="Q389" s="80"/>
      <c r="R389" s="80"/>
      <c r="S389" s="54" t="b">
        <f t="shared" si="26"/>
        <v>0</v>
      </c>
      <c r="T389" s="66" t="str">
        <f t="shared" si="27"/>
        <v>18-12.</v>
      </c>
      <c r="U389" s="51" t="str">
        <f t="shared" si="27"/>
        <v>Level 2 Remedial Action Plan</v>
      </c>
    </row>
    <row r="390" spans="1:21" s="67" customFormat="1" hidden="1" x14ac:dyDescent="0.3">
      <c r="A390" s="62">
        <v>410</v>
      </c>
      <c r="B390" s="36" t="s">
        <v>363</v>
      </c>
      <c r="C390" s="98" t="s">
        <v>437</v>
      </c>
      <c r="D390" s="99"/>
      <c r="E390" s="10" t="s">
        <v>425</v>
      </c>
      <c r="F390" s="68">
        <f>IFERROR(INDEX([1]!Rates[[Column1]:[Column71]],
MATCH('[1]SOW Units'!$B390,[1]!Rates[Pay Item],0),
MATCH(TEXT(#REF!,"0"),[1]!Rates[[#Headers],[Column1]:[Column71]],0)),0)</f>
        <v>0</v>
      </c>
      <c r="G390" s="69">
        <f t="shared" si="30"/>
        <v>0</v>
      </c>
      <c r="H390" s="6">
        <f t="shared" si="31"/>
        <v>0</v>
      </c>
      <c r="I390" s="80"/>
      <c r="J390" s="80"/>
      <c r="K390" s="80"/>
      <c r="L390" s="80"/>
      <c r="M390" s="80"/>
      <c r="N390" s="80"/>
      <c r="O390" s="80"/>
      <c r="P390" s="80"/>
      <c r="Q390" s="80"/>
      <c r="R390" s="80"/>
      <c r="S390" s="54" t="b">
        <f t="shared" si="26"/>
        <v>0</v>
      </c>
      <c r="T390" s="66" t="str">
        <f t="shared" si="27"/>
        <v>18-13.</v>
      </c>
      <c r="U390" s="51" t="str">
        <f t="shared" si="27"/>
        <v>Level 1 Limited Scope Remedial Action Plan or RAP Modification Plan</v>
      </c>
    </row>
    <row r="391" spans="1:21" s="67" customFormat="1" hidden="1" x14ac:dyDescent="0.3">
      <c r="A391" s="62">
        <v>411</v>
      </c>
      <c r="B391" s="36" t="s">
        <v>365</v>
      </c>
      <c r="C391" s="98" t="s">
        <v>438</v>
      </c>
      <c r="D391" s="99"/>
      <c r="E391" s="10" t="s">
        <v>425</v>
      </c>
      <c r="F391" s="68">
        <f>IFERROR(INDEX([1]!Rates[[Column1]:[Column71]],
MATCH('[1]SOW Units'!$B391,[1]!Rates[Pay Item],0),
MATCH(TEXT(#REF!,"0"),[1]!Rates[[#Headers],[Column1]:[Column71]],0)),0)</f>
        <v>0</v>
      </c>
      <c r="G391" s="69">
        <f t="shared" si="30"/>
        <v>0</v>
      </c>
      <c r="H391" s="6">
        <f t="shared" si="31"/>
        <v>0</v>
      </c>
      <c r="I391" s="80"/>
      <c r="J391" s="80"/>
      <c r="K391" s="80"/>
      <c r="L391" s="80"/>
      <c r="M391" s="80"/>
      <c r="N391" s="80"/>
      <c r="O391" s="80"/>
      <c r="P391" s="80"/>
      <c r="Q391" s="80"/>
      <c r="R391" s="80"/>
      <c r="S391" s="54" t="b">
        <f t="shared" si="26"/>
        <v>0</v>
      </c>
      <c r="T391" s="66" t="str">
        <f t="shared" si="27"/>
        <v>18-14.</v>
      </c>
      <c r="U391" s="51" t="str">
        <f t="shared" si="27"/>
        <v>Level 2 Limited Scope Remedial Action Plan or RAP Modification Plan</v>
      </c>
    </row>
    <row r="392" spans="1:21" s="67" customFormat="1" hidden="1" x14ac:dyDescent="0.3">
      <c r="A392" s="62">
        <v>412</v>
      </c>
      <c r="B392" s="36" t="s">
        <v>367</v>
      </c>
      <c r="C392" s="98" t="s">
        <v>439</v>
      </c>
      <c r="D392" s="99"/>
      <c r="E392" s="10" t="s">
        <v>425</v>
      </c>
      <c r="F392" s="68">
        <f>IFERROR(INDEX([1]!Rates[[Column1]:[Column71]],
MATCH('[1]SOW Units'!$B392,[1]!Rates[Pay Item],0),
MATCH(TEXT(#REF!,"0"),[1]!Rates[[#Headers],[Column1]:[Column71]],0)),0)</f>
        <v>0</v>
      </c>
      <c r="G392" s="69">
        <f t="shared" si="30"/>
        <v>0</v>
      </c>
      <c r="H392" s="6">
        <f t="shared" si="31"/>
        <v>0</v>
      </c>
      <c r="I392" s="80"/>
      <c r="J392" s="80"/>
      <c r="K392" s="80"/>
      <c r="L392" s="80"/>
      <c r="M392" s="80"/>
      <c r="N392" s="80"/>
      <c r="O392" s="80"/>
      <c r="P392" s="80"/>
      <c r="Q392" s="80"/>
      <c r="R392" s="80"/>
      <c r="S392" s="54" t="b">
        <f t="shared" si="26"/>
        <v>0</v>
      </c>
      <c r="T392" s="66" t="str">
        <f t="shared" si="27"/>
        <v>18-15.</v>
      </c>
      <c r="U392" s="51" t="str">
        <f t="shared" si="27"/>
        <v>Level 3 Limited Scope Remedial Action Plan or RAP Modification Plan</v>
      </c>
    </row>
    <row r="393" spans="1:21" s="67" customFormat="1" hidden="1" x14ac:dyDescent="0.3">
      <c r="A393" s="62">
        <v>413</v>
      </c>
      <c r="B393" s="36" t="s">
        <v>369</v>
      </c>
      <c r="C393" s="98" t="s">
        <v>440</v>
      </c>
      <c r="D393" s="99"/>
      <c r="E393" s="10" t="s">
        <v>425</v>
      </c>
      <c r="F393" s="68">
        <f>IFERROR(INDEX([1]!Rates[[Column1]:[Column71]],
MATCH('[1]SOW Units'!$B393,[1]!Rates[Pay Item],0),
MATCH(TEXT(#REF!,"0"),[1]!Rates[[#Headers],[Column1]:[Column71]],0)),0)</f>
        <v>0</v>
      </c>
      <c r="G393" s="69">
        <f t="shared" si="30"/>
        <v>0</v>
      </c>
      <c r="H393" s="6">
        <f t="shared" si="31"/>
        <v>0</v>
      </c>
      <c r="I393" s="80"/>
      <c r="J393" s="80"/>
      <c r="K393" s="80"/>
      <c r="L393" s="80"/>
      <c r="M393" s="80"/>
      <c r="N393" s="80"/>
      <c r="O393" s="80"/>
      <c r="P393" s="80"/>
      <c r="Q393" s="80"/>
      <c r="R393" s="80"/>
      <c r="S393" s="54" t="b">
        <f t="shared" ref="S393:S456" si="32">IF(H393&gt;0,TRUE,FALSE)</f>
        <v>0</v>
      </c>
      <c r="T393" s="66" t="str">
        <f t="shared" si="27"/>
        <v>18-16.</v>
      </c>
      <c r="U393" s="51" t="str">
        <f t="shared" si="27"/>
        <v>Level 4 Limited Scope Remedial Action Plan or RAP Modification Plan</v>
      </c>
    </row>
    <row r="394" spans="1:21" s="67" customFormat="1" hidden="1" x14ac:dyDescent="0.3">
      <c r="A394" s="62">
        <v>414</v>
      </c>
      <c r="B394" s="36" t="s">
        <v>371</v>
      </c>
      <c r="C394" s="98" t="s">
        <v>975</v>
      </c>
      <c r="D394" s="99"/>
      <c r="E394" s="10" t="s">
        <v>415</v>
      </c>
      <c r="F394" s="68">
        <f>IFERROR(INDEX([1]!Rates[[Column1]:[Column71]],
MATCH('[1]SOW Units'!$B394,[1]!Rates[Pay Item],0),
MATCH(TEXT(#REF!,"0"),[1]!Rates[[#Headers],[Column1]:[Column71]],0)),0)</f>
        <v>0</v>
      </c>
      <c r="G394" s="69">
        <f t="shared" si="30"/>
        <v>0</v>
      </c>
      <c r="H394" s="6">
        <f t="shared" si="31"/>
        <v>0</v>
      </c>
      <c r="I394" s="80"/>
      <c r="J394" s="80"/>
      <c r="K394" s="80"/>
      <c r="L394" s="80"/>
      <c r="M394" s="80"/>
      <c r="N394" s="80"/>
      <c r="O394" s="80"/>
      <c r="P394" s="80"/>
      <c r="Q394" s="80"/>
      <c r="R394" s="80"/>
      <c r="S394" s="54" t="b">
        <f t="shared" si="32"/>
        <v>0</v>
      </c>
      <c r="T394" s="66" t="str">
        <f t="shared" si="27"/>
        <v>18-17.</v>
      </c>
      <c r="U394" s="51" t="str">
        <f t="shared" si="27"/>
        <v>Construction Drawings and Design Specifications</v>
      </c>
    </row>
    <row r="395" spans="1:21" s="67" customFormat="1" hidden="1" x14ac:dyDescent="0.3">
      <c r="A395" s="62">
        <v>415</v>
      </c>
      <c r="B395" s="36" t="s">
        <v>373</v>
      </c>
      <c r="C395" s="98" t="s">
        <v>441</v>
      </c>
      <c r="D395" s="99"/>
      <c r="E395" s="10" t="s">
        <v>442</v>
      </c>
      <c r="F395" s="68">
        <f>IFERROR(INDEX([1]!Rates[[Column1]:[Column71]],
MATCH('[1]SOW Units'!$B395,[1]!Rates[Pay Item],0),
MATCH(TEXT(#REF!,"0"),[1]!Rates[[#Headers],[Column1]:[Column71]],0)),0)</f>
        <v>0</v>
      </c>
      <c r="G395" s="69">
        <f t="shared" si="30"/>
        <v>0</v>
      </c>
      <c r="H395" s="6">
        <f t="shared" si="31"/>
        <v>0</v>
      </c>
      <c r="I395" s="80"/>
      <c r="J395" s="80"/>
      <c r="K395" s="80"/>
      <c r="L395" s="80"/>
      <c r="M395" s="80"/>
      <c r="N395" s="80"/>
      <c r="O395" s="80"/>
      <c r="P395" s="80"/>
      <c r="Q395" s="80"/>
      <c r="R395" s="80"/>
      <c r="S395" s="54" t="b">
        <f t="shared" si="32"/>
        <v>0</v>
      </c>
      <c r="T395" s="66" t="str">
        <f t="shared" si="27"/>
        <v>18-18.</v>
      </c>
      <c r="U395" s="51" t="str">
        <f t="shared" si="27"/>
        <v>As-Built Drawings (P.E. Sealed red lined modifications)</v>
      </c>
    </row>
    <row r="396" spans="1:21" s="67" customFormat="1" hidden="1" x14ac:dyDescent="0.3">
      <c r="A396" s="62">
        <v>416</v>
      </c>
      <c r="B396" s="36" t="s">
        <v>375</v>
      </c>
      <c r="C396" s="98" t="s">
        <v>443</v>
      </c>
      <c r="D396" s="99"/>
      <c r="E396" s="10" t="s">
        <v>415</v>
      </c>
      <c r="F396" s="68">
        <f>IFERROR(INDEX([1]!Rates[[Column1]:[Column71]],
MATCH('[1]SOW Units'!$B396,[1]!Rates[Pay Item],0),
MATCH(TEXT(#REF!,"0"),[1]!Rates[[#Headers],[Column1]:[Column71]],0)),0)</f>
        <v>0</v>
      </c>
      <c r="G396" s="69">
        <f t="shared" si="30"/>
        <v>0</v>
      </c>
      <c r="H396" s="6">
        <f t="shared" si="31"/>
        <v>0</v>
      </c>
      <c r="I396" s="80"/>
      <c r="J396" s="80"/>
      <c r="K396" s="80"/>
      <c r="L396" s="80"/>
      <c r="M396" s="80"/>
      <c r="N396" s="80"/>
      <c r="O396" s="80"/>
      <c r="P396" s="80"/>
      <c r="Q396" s="80"/>
      <c r="R396" s="80"/>
      <c r="S396" s="54" t="b">
        <f t="shared" si="32"/>
        <v>0</v>
      </c>
      <c r="T396" s="66" t="str">
        <f t="shared" si="27"/>
        <v>18-19.</v>
      </c>
      <c r="U396" s="51" t="str">
        <f t="shared" si="27"/>
        <v xml:space="preserve">Remedial Action Startup Report </v>
      </c>
    </row>
    <row r="397" spans="1:21" s="67" customFormat="1" hidden="1" x14ac:dyDescent="0.3">
      <c r="A397" s="62">
        <v>417</v>
      </c>
      <c r="B397" s="36" t="s">
        <v>377</v>
      </c>
      <c r="C397" s="98" t="s">
        <v>444</v>
      </c>
      <c r="D397" s="99"/>
      <c r="E397" s="10" t="s">
        <v>415</v>
      </c>
      <c r="F397" s="68">
        <f>IFERROR(INDEX([1]!Rates[[Column1]:[Column71]],
MATCH('[1]SOW Units'!$B397,[1]!Rates[Pay Item],0),
MATCH(TEXT(#REF!,"0"),[1]!Rates[[#Headers],[Column1]:[Column71]],0)),0)</f>
        <v>0</v>
      </c>
      <c r="G397" s="69">
        <f t="shared" si="30"/>
        <v>0</v>
      </c>
      <c r="H397" s="6">
        <f t="shared" si="31"/>
        <v>0</v>
      </c>
      <c r="I397" s="80"/>
      <c r="J397" s="80"/>
      <c r="K397" s="80"/>
      <c r="L397" s="80"/>
      <c r="M397" s="80"/>
      <c r="N397" s="80"/>
      <c r="O397" s="80"/>
      <c r="P397" s="80"/>
      <c r="Q397" s="80"/>
      <c r="R397" s="80"/>
      <c r="S397" s="54" t="b">
        <f t="shared" si="32"/>
        <v>0</v>
      </c>
      <c r="T397" s="66" t="str">
        <f t="shared" si="27"/>
        <v>18-20.</v>
      </c>
      <c r="U397" s="51" t="str">
        <f t="shared" si="27"/>
        <v>Letter/NPDES Report</v>
      </c>
    </row>
    <row r="398" spans="1:21" s="67" customFormat="1" hidden="1" x14ac:dyDescent="0.3">
      <c r="A398" s="62">
        <v>418</v>
      </c>
      <c r="B398" s="36" t="s">
        <v>379</v>
      </c>
      <c r="C398" s="98" t="s">
        <v>976</v>
      </c>
      <c r="D398" s="99"/>
      <c r="E398" s="10" t="s">
        <v>415</v>
      </c>
      <c r="F398" s="68">
        <f>IFERROR(INDEX([1]!Rates[[Column1]:[Column71]],
MATCH('[1]SOW Units'!$B398,[1]!Rates[Pay Item],0),
MATCH(TEXT(#REF!,"0"),[1]!Rates[[#Headers],[Column1]:[Column71]],0)),0)</f>
        <v>0</v>
      </c>
      <c r="G398" s="69">
        <f t="shared" si="30"/>
        <v>0</v>
      </c>
      <c r="H398" s="6">
        <f t="shared" si="31"/>
        <v>0</v>
      </c>
      <c r="I398" s="80"/>
      <c r="J398" s="80"/>
      <c r="K398" s="80"/>
      <c r="L398" s="80"/>
      <c r="M398" s="80"/>
      <c r="N398" s="80"/>
      <c r="O398" s="80"/>
      <c r="P398" s="80"/>
      <c r="Q398" s="80"/>
      <c r="R398" s="80"/>
      <c r="S398" s="54" t="b">
        <f t="shared" si="32"/>
        <v>0</v>
      </c>
      <c r="T398" s="66" t="str">
        <f t="shared" si="27"/>
        <v>18-21.</v>
      </c>
      <c r="U398" s="51" t="str">
        <f t="shared" si="27"/>
        <v xml:space="preserve">Operation and Maintenance Report, Quarterly or Non-Annual </v>
      </c>
    </row>
    <row r="399" spans="1:21" s="67" customFormat="1" hidden="1" x14ac:dyDescent="0.3">
      <c r="A399" s="62">
        <v>419</v>
      </c>
      <c r="B399" s="36" t="s">
        <v>381</v>
      </c>
      <c r="C399" s="98" t="s">
        <v>977</v>
      </c>
      <c r="D399" s="99"/>
      <c r="E399" s="10" t="s">
        <v>415</v>
      </c>
      <c r="F399" s="68">
        <f>IFERROR(INDEX([1]!Rates[[Column1]:[Column71]],
MATCH('[1]SOW Units'!$B399,[1]!Rates[Pay Item],0),
MATCH(TEXT(#REF!,"0"),[1]!Rates[[#Headers],[Column1]:[Column71]],0)),0)</f>
        <v>0</v>
      </c>
      <c r="G399" s="69">
        <f t="shared" si="30"/>
        <v>0</v>
      </c>
      <c r="H399" s="6">
        <f t="shared" si="31"/>
        <v>0</v>
      </c>
      <c r="I399" s="80"/>
      <c r="J399" s="80"/>
      <c r="K399" s="80"/>
      <c r="L399" s="80"/>
      <c r="M399" s="80"/>
      <c r="N399" s="80"/>
      <c r="O399" s="80"/>
      <c r="P399" s="80"/>
      <c r="Q399" s="80"/>
      <c r="R399" s="80"/>
      <c r="S399" s="54" t="b">
        <f t="shared" si="32"/>
        <v>0</v>
      </c>
      <c r="T399" s="66" t="str">
        <f t="shared" ref="T399:U457" si="33">B399</f>
        <v>18-22.</v>
      </c>
      <c r="U399" s="51" t="str">
        <f t="shared" si="33"/>
        <v xml:space="preserve">Operation and Maintenance Annual Report </v>
      </c>
    </row>
    <row r="400" spans="1:21" s="67" customFormat="1" hidden="1" x14ac:dyDescent="0.3">
      <c r="A400" s="62">
        <v>420</v>
      </c>
      <c r="B400" s="36" t="s">
        <v>383</v>
      </c>
      <c r="C400" s="98" t="s">
        <v>445</v>
      </c>
      <c r="D400" s="99"/>
      <c r="E400" s="10" t="s">
        <v>415</v>
      </c>
      <c r="F400" s="68">
        <f>IFERROR(INDEX([1]!Rates[[Column1]:[Column71]],
MATCH('[1]SOW Units'!$B400,[1]!Rates[Pay Item],0),
MATCH(TEXT(#REF!,"0"),[1]!Rates[[#Headers],[Column1]:[Column71]],0)),0)</f>
        <v>0</v>
      </c>
      <c r="G400" s="69">
        <f t="shared" si="30"/>
        <v>0</v>
      </c>
      <c r="H400" s="6">
        <f t="shared" si="31"/>
        <v>0</v>
      </c>
      <c r="I400" s="80"/>
      <c r="J400" s="80"/>
      <c r="K400" s="80"/>
      <c r="L400" s="80"/>
      <c r="M400" s="80"/>
      <c r="N400" s="80"/>
      <c r="O400" s="80"/>
      <c r="P400" s="80"/>
      <c r="Q400" s="80"/>
      <c r="R400" s="80"/>
      <c r="S400" s="54" t="b">
        <f t="shared" si="32"/>
        <v>0</v>
      </c>
      <c r="T400" s="66" t="str">
        <f t="shared" si="33"/>
        <v>18-23.</v>
      </c>
      <c r="U400" s="51" t="str">
        <f t="shared" si="33"/>
        <v>Remedial Action General Report</v>
      </c>
    </row>
    <row r="401" spans="1:21" s="67" customFormat="1" hidden="1" x14ac:dyDescent="0.3">
      <c r="A401" s="62">
        <v>421</v>
      </c>
      <c r="B401" s="36" t="s">
        <v>385</v>
      </c>
      <c r="C401" s="98" t="s">
        <v>446</v>
      </c>
      <c r="D401" s="99"/>
      <c r="E401" s="10" t="s">
        <v>415</v>
      </c>
      <c r="F401" s="68">
        <f>IFERROR(INDEX([1]!Rates[[Column1]:[Column71]],
MATCH('[1]SOW Units'!$B401,[1]!Rates[Pay Item],0),
MATCH(TEXT(#REF!,"0"),[1]!Rates[[#Headers],[Column1]:[Column71]],0)),0)</f>
        <v>0</v>
      </c>
      <c r="G401" s="69">
        <f t="shared" si="30"/>
        <v>0</v>
      </c>
      <c r="H401" s="6">
        <f t="shared" si="31"/>
        <v>0</v>
      </c>
      <c r="I401" s="80"/>
      <c r="J401" s="80"/>
      <c r="K401" s="80"/>
      <c r="L401" s="80"/>
      <c r="M401" s="80"/>
      <c r="N401" s="80"/>
      <c r="O401" s="80"/>
      <c r="P401" s="80"/>
      <c r="Q401" s="80"/>
      <c r="R401" s="80"/>
      <c r="S401" s="54" t="b">
        <f t="shared" si="32"/>
        <v>0</v>
      </c>
      <c r="T401" s="66" t="str">
        <f t="shared" si="33"/>
        <v>18-24.</v>
      </c>
      <c r="U401" s="51" t="str">
        <f t="shared" si="33"/>
        <v>Remedial Action Interim Report</v>
      </c>
    </row>
    <row r="402" spans="1:21" s="67" customFormat="1" hidden="1" x14ac:dyDescent="0.3">
      <c r="A402" s="62">
        <v>422</v>
      </c>
      <c r="B402" s="36" t="s">
        <v>387</v>
      </c>
      <c r="C402" s="98" t="s">
        <v>447</v>
      </c>
      <c r="D402" s="99"/>
      <c r="E402" s="10" t="s">
        <v>415</v>
      </c>
      <c r="F402" s="68">
        <f>IFERROR(INDEX([1]!Rates[[Column1]:[Column71]],
MATCH('[1]SOW Units'!$B402,[1]!Rates[Pay Item],0),
MATCH(TEXT(#REF!,"0"),[1]!Rates[[#Headers],[Column1]:[Column71]],0)),0)</f>
        <v>0</v>
      </c>
      <c r="G402" s="69">
        <f t="shared" si="30"/>
        <v>0</v>
      </c>
      <c r="H402" s="6">
        <f t="shared" si="31"/>
        <v>0</v>
      </c>
      <c r="I402" s="80"/>
      <c r="J402" s="80"/>
      <c r="K402" s="80"/>
      <c r="L402" s="80"/>
      <c r="M402" s="80"/>
      <c r="N402" s="80"/>
      <c r="O402" s="80"/>
      <c r="P402" s="80"/>
      <c r="Q402" s="80"/>
      <c r="R402" s="80"/>
      <c r="S402" s="54" t="b">
        <f t="shared" si="32"/>
        <v>0</v>
      </c>
      <c r="T402" s="66" t="str">
        <f t="shared" si="33"/>
        <v>18-25.</v>
      </c>
      <c r="U402" s="51" t="str">
        <f t="shared" si="33"/>
        <v xml:space="preserve">Free Product Recovery Report </v>
      </c>
    </row>
    <row r="403" spans="1:21" s="67" customFormat="1" hidden="1" x14ac:dyDescent="0.3">
      <c r="A403" s="62">
        <v>423</v>
      </c>
      <c r="B403" s="36" t="s">
        <v>389</v>
      </c>
      <c r="C403" s="98" t="s">
        <v>448</v>
      </c>
      <c r="D403" s="99"/>
      <c r="E403" s="10" t="s">
        <v>415</v>
      </c>
      <c r="F403" s="68">
        <f>IFERROR(INDEX([1]!Rates[[Column1]:[Column71]],
MATCH('[1]SOW Units'!$B403,[1]!Rates[Pay Item],0),
MATCH(TEXT(#REF!,"0"),[1]!Rates[[#Headers],[Column1]:[Column71]],0)),0)</f>
        <v>0</v>
      </c>
      <c r="G403" s="69">
        <f t="shared" si="30"/>
        <v>0</v>
      </c>
      <c r="H403" s="6">
        <f t="shared" si="31"/>
        <v>0</v>
      </c>
      <c r="I403" s="80"/>
      <c r="J403" s="80"/>
      <c r="K403" s="80"/>
      <c r="L403" s="80"/>
      <c r="M403" s="80"/>
      <c r="N403" s="80"/>
      <c r="O403" s="80"/>
      <c r="P403" s="80"/>
      <c r="Q403" s="80"/>
      <c r="R403" s="80"/>
      <c r="S403" s="54" t="b">
        <f t="shared" si="32"/>
        <v>0</v>
      </c>
      <c r="T403" s="66" t="str">
        <f t="shared" si="33"/>
        <v>18-26.</v>
      </c>
      <c r="U403" s="51" t="str">
        <f t="shared" si="33"/>
        <v xml:space="preserve">Well Abandonment/Site Restoration Report </v>
      </c>
    </row>
    <row r="404" spans="1:21" s="67" customFormat="1" x14ac:dyDescent="0.3">
      <c r="A404" s="62">
        <v>424</v>
      </c>
      <c r="B404" s="36" t="s">
        <v>391</v>
      </c>
      <c r="C404" s="98" t="s">
        <v>640</v>
      </c>
      <c r="D404" s="99"/>
      <c r="E404" s="10" t="s">
        <v>415</v>
      </c>
      <c r="F404" s="68">
        <f>IFERROR(INDEX([1]!Rates[[Column1]:[Column71]],
MATCH('[1]SOW Units'!$B404,[1]!Rates[Pay Item],0),
MATCH(TEXT(#REF!,"0"),[1]!Rates[[#Headers],[Column1]:[Column71]],0)),0)</f>
        <v>0</v>
      </c>
      <c r="G404" s="69">
        <f t="shared" si="30"/>
        <v>0</v>
      </c>
      <c r="H404" s="6">
        <f t="shared" si="31"/>
        <v>0</v>
      </c>
      <c r="I404" s="80"/>
      <c r="J404" s="80" t="s">
        <v>1045</v>
      </c>
      <c r="K404" s="80"/>
      <c r="L404" s="80"/>
      <c r="M404" s="80"/>
      <c r="N404" s="80"/>
      <c r="O404" s="80"/>
      <c r="P404" s="80"/>
      <c r="Q404" s="80"/>
      <c r="R404" s="80"/>
      <c r="S404" s="54" t="b">
        <f t="shared" si="32"/>
        <v>0</v>
      </c>
      <c r="T404" s="66" t="str">
        <f t="shared" si="33"/>
        <v>18-27.</v>
      </c>
      <c r="U404" s="51" t="str">
        <f t="shared" si="33"/>
        <v>Interim Assessment Report</v>
      </c>
    </row>
    <row r="405" spans="1:21" s="67" customFormat="1" x14ac:dyDescent="0.3">
      <c r="A405" s="62">
        <v>425</v>
      </c>
      <c r="B405" s="75" t="s">
        <v>411</v>
      </c>
      <c r="C405" s="96" t="s">
        <v>450</v>
      </c>
      <c r="D405" s="97"/>
      <c r="E405" s="76"/>
      <c r="F405" s="78"/>
      <c r="G405" s="78"/>
      <c r="H405" s="8"/>
      <c r="I405" s="79"/>
      <c r="J405" s="79"/>
      <c r="K405" s="79"/>
      <c r="L405" s="79"/>
      <c r="M405" s="79"/>
      <c r="N405" s="79"/>
      <c r="O405" s="79"/>
      <c r="P405" s="79"/>
      <c r="Q405" s="79"/>
      <c r="R405" s="79"/>
      <c r="S405" s="54" t="b">
        <f t="shared" si="32"/>
        <v>0</v>
      </c>
      <c r="T405" s="66"/>
      <c r="U405" s="51" t="str">
        <f t="shared" si="33"/>
        <v>PERSONNEL (Excluding Professional Engineer and Professional Geologist)</v>
      </c>
    </row>
    <row r="406" spans="1:21" s="67" customFormat="1" hidden="1" x14ac:dyDescent="0.3">
      <c r="A406" s="62">
        <v>426</v>
      </c>
      <c r="B406" s="36" t="s">
        <v>413</v>
      </c>
      <c r="C406" s="98" t="s">
        <v>978</v>
      </c>
      <c r="D406" s="99"/>
      <c r="E406" s="10" t="s">
        <v>452</v>
      </c>
      <c r="F406" s="68">
        <f>IFERROR(INDEX([1]!Rates[[Column1]:[Column71]],
MATCH('[1]SOW Units'!$B406,[1]!Rates[Pay Item],0),
MATCH(TEXT(#REF!,"0"),[1]!Rates[[#Headers],[Column1]:[Column71]],0)),0)</f>
        <v>0</v>
      </c>
      <c r="G406" s="69">
        <f t="shared" si="30"/>
        <v>0</v>
      </c>
      <c r="H406" s="6">
        <f t="shared" si="31"/>
        <v>0</v>
      </c>
      <c r="I406" s="80"/>
      <c r="J406" s="80"/>
      <c r="K406" s="80"/>
      <c r="L406" s="80"/>
      <c r="M406" s="80"/>
      <c r="N406" s="80"/>
      <c r="O406" s="80"/>
      <c r="P406" s="80"/>
      <c r="Q406" s="80"/>
      <c r="R406" s="80"/>
      <c r="S406" s="54" t="b">
        <f t="shared" si="32"/>
        <v>0</v>
      </c>
      <c r="T406" s="66" t="str">
        <f t="shared" si="33"/>
        <v>19-1.</v>
      </c>
      <c r="U406" s="51" t="str">
        <f t="shared" si="33"/>
        <v>Program/Contract Manager</v>
      </c>
    </row>
    <row r="407" spans="1:21" s="67" customFormat="1" hidden="1" x14ac:dyDescent="0.3">
      <c r="A407" s="62">
        <v>427</v>
      </c>
      <c r="B407" s="36" t="s">
        <v>416</v>
      </c>
      <c r="C407" s="98" t="s">
        <v>979</v>
      </c>
      <c r="D407" s="99"/>
      <c r="E407" s="10" t="s">
        <v>452</v>
      </c>
      <c r="F407" s="68">
        <f>IFERROR(INDEX([1]!Rates[[Column1]:[Column71]],
MATCH('[1]SOW Units'!$B407,[1]!Rates[Pay Item],0),
MATCH(TEXT(#REF!,"0"),[1]!Rates[[#Headers],[Column1]:[Column71]],0)),0)</f>
        <v>0</v>
      </c>
      <c r="G407" s="69">
        <f t="shared" si="30"/>
        <v>0</v>
      </c>
      <c r="H407" s="6">
        <f t="shared" si="31"/>
        <v>0</v>
      </c>
      <c r="I407" s="80"/>
      <c r="J407" s="80"/>
      <c r="K407" s="80"/>
      <c r="L407" s="80"/>
      <c r="M407" s="80"/>
      <c r="N407" s="80"/>
      <c r="O407" s="80"/>
      <c r="P407" s="80"/>
      <c r="Q407" s="80"/>
      <c r="R407" s="80"/>
      <c r="S407" s="54" t="b">
        <f t="shared" si="32"/>
        <v>0</v>
      </c>
      <c r="T407" s="66" t="str">
        <f t="shared" si="33"/>
        <v>19-2.</v>
      </c>
      <c r="U407" s="51" t="str">
        <f t="shared" si="33"/>
        <v>Project/Site Manager</v>
      </c>
    </row>
    <row r="408" spans="1:21" s="67" customFormat="1" hidden="1" x14ac:dyDescent="0.3">
      <c r="A408" s="62">
        <v>428</v>
      </c>
      <c r="B408" s="36" t="s">
        <v>417</v>
      </c>
      <c r="C408" s="98" t="s">
        <v>980</v>
      </c>
      <c r="D408" s="99"/>
      <c r="E408" s="10" t="s">
        <v>452</v>
      </c>
      <c r="F408" s="68">
        <f>IFERROR(INDEX([1]!Rates[[Column1]:[Column71]],
MATCH('[1]SOW Units'!$B408,[1]!Rates[Pay Item],0),
MATCH(TEXT(#REF!,"0"),[1]!Rates[[#Headers],[Column1]:[Column71]],0)),0)</f>
        <v>0</v>
      </c>
      <c r="G408" s="69">
        <f t="shared" si="30"/>
        <v>0</v>
      </c>
      <c r="H408" s="6">
        <f t="shared" si="31"/>
        <v>0</v>
      </c>
      <c r="I408" s="80"/>
      <c r="J408" s="80"/>
      <c r="K408" s="80"/>
      <c r="L408" s="80"/>
      <c r="M408" s="80"/>
      <c r="N408" s="80"/>
      <c r="O408" s="80"/>
      <c r="P408" s="80"/>
      <c r="Q408" s="80"/>
      <c r="R408" s="80"/>
      <c r="S408" s="54" t="b">
        <f t="shared" si="32"/>
        <v>0</v>
      </c>
      <c r="T408" s="66" t="str">
        <f t="shared" si="33"/>
        <v>19-3.</v>
      </c>
      <c r="U408" s="51" t="str">
        <f t="shared" si="33"/>
        <v>Engineer</v>
      </c>
    </row>
    <row r="409" spans="1:21" s="67" customFormat="1" hidden="1" x14ac:dyDescent="0.3">
      <c r="A409" s="62">
        <v>429</v>
      </c>
      <c r="B409" s="36" t="s">
        <v>419</v>
      </c>
      <c r="C409" s="98" t="s">
        <v>981</v>
      </c>
      <c r="D409" s="99"/>
      <c r="E409" s="10" t="s">
        <v>452</v>
      </c>
      <c r="F409" s="68">
        <f>IFERROR(INDEX([1]!Rates[[Column1]:[Column71]],
MATCH('[1]SOW Units'!$B409,[1]!Rates[Pay Item],0),
MATCH(TEXT(#REF!,"0"),[1]!Rates[[#Headers],[Column1]:[Column71]],0)),0)</f>
        <v>0</v>
      </c>
      <c r="G409" s="69">
        <f t="shared" si="30"/>
        <v>0</v>
      </c>
      <c r="H409" s="6">
        <f t="shared" si="31"/>
        <v>0</v>
      </c>
      <c r="I409" s="80"/>
      <c r="J409" s="80"/>
      <c r="K409" s="80"/>
      <c r="L409" s="80"/>
      <c r="M409" s="80"/>
      <c r="N409" s="80"/>
      <c r="O409" s="80"/>
      <c r="P409" s="80"/>
      <c r="Q409" s="80"/>
      <c r="R409" s="80"/>
      <c r="S409" s="54" t="b">
        <f t="shared" si="32"/>
        <v>0</v>
      </c>
      <c r="T409" s="66" t="str">
        <f t="shared" si="33"/>
        <v>19-4.</v>
      </c>
      <c r="U409" s="51" t="str">
        <f t="shared" si="33"/>
        <v>Geologist/Geoscientist</v>
      </c>
    </row>
    <row r="410" spans="1:21" s="67" customFormat="1" hidden="1" x14ac:dyDescent="0.3">
      <c r="A410" s="62">
        <v>430</v>
      </c>
      <c r="B410" s="36" t="s">
        <v>421</v>
      </c>
      <c r="C410" s="98" t="s">
        <v>982</v>
      </c>
      <c r="D410" s="99"/>
      <c r="E410" s="10" t="s">
        <v>452</v>
      </c>
      <c r="F410" s="68">
        <f>IFERROR(INDEX([1]!Rates[[Column1]:[Column71]],
MATCH('[1]SOW Units'!$B410,[1]!Rates[Pay Item],0),
MATCH(TEXT(#REF!,"0"),[1]!Rates[[#Headers],[Column1]:[Column71]],0)),0)</f>
        <v>0</v>
      </c>
      <c r="G410" s="69">
        <f t="shared" si="30"/>
        <v>0</v>
      </c>
      <c r="H410" s="6">
        <f t="shared" si="31"/>
        <v>0</v>
      </c>
      <c r="I410" s="80"/>
      <c r="J410" s="80"/>
      <c r="K410" s="80"/>
      <c r="L410" s="80"/>
      <c r="M410" s="80"/>
      <c r="N410" s="80"/>
      <c r="O410" s="80"/>
      <c r="P410" s="80"/>
      <c r="Q410" s="80"/>
      <c r="R410" s="80"/>
      <c r="S410" s="54" t="b">
        <f t="shared" si="32"/>
        <v>0</v>
      </c>
      <c r="T410" s="66" t="str">
        <f t="shared" si="33"/>
        <v>19-5.</v>
      </c>
      <c r="U410" s="51" t="str">
        <f t="shared" si="33"/>
        <v>Hydrogeologist/Modeler</v>
      </c>
    </row>
    <row r="411" spans="1:21" s="67" customFormat="1" x14ac:dyDescent="0.3">
      <c r="A411" s="62">
        <v>431</v>
      </c>
      <c r="B411" s="36" t="s">
        <v>423</v>
      </c>
      <c r="C411" s="98" t="s">
        <v>983</v>
      </c>
      <c r="D411" s="99"/>
      <c r="E411" s="10" t="s">
        <v>452</v>
      </c>
      <c r="F411" s="68">
        <f>IFERROR(INDEX([1]!Rates[[Column1]:[Column71]],
MATCH('[1]SOW Units'!$B411,[1]!Rates[Pay Item],0),
MATCH(TEXT(#REF!,"0"),[1]!Rates[[#Headers],[Column1]:[Column71]],0)),0)</f>
        <v>0</v>
      </c>
      <c r="G411" s="69">
        <f t="shared" si="30"/>
        <v>0</v>
      </c>
      <c r="H411" s="6">
        <f t="shared" si="31"/>
        <v>0</v>
      </c>
      <c r="I411" s="80" t="s">
        <v>1045</v>
      </c>
      <c r="J411" s="80"/>
      <c r="K411" s="80"/>
      <c r="L411" s="80"/>
      <c r="M411" s="80"/>
      <c r="N411" s="80"/>
      <c r="O411" s="80"/>
      <c r="P411" s="80"/>
      <c r="Q411" s="80"/>
      <c r="R411" s="80"/>
      <c r="S411" s="54" t="b">
        <f t="shared" si="32"/>
        <v>0</v>
      </c>
      <c r="T411" s="66" t="str">
        <f t="shared" si="33"/>
        <v>19-6.</v>
      </c>
      <c r="U411" s="51" t="str">
        <f t="shared" si="33"/>
        <v>Scientist/Technical Specialist</v>
      </c>
    </row>
    <row r="412" spans="1:21" s="67" customFormat="1" hidden="1" x14ac:dyDescent="0.3">
      <c r="A412" s="62">
        <v>432</v>
      </c>
      <c r="B412" s="36" t="s">
        <v>426</v>
      </c>
      <c r="C412" s="98" t="s">
        <v>457</v>
      </c>
      <c r="D412" s="99"/>
      <c r="E412" s="10" t="s">
        <v>452</v>
      </c>
      <c r="F412" s="68">
        <f>IFERROR(INDEX([1]!Rates[[Column1]:[Column71]],
MATCH('[1]SOW Units'!$B412,[1]!Rates[Pay Item],0),
MATCH(TEXT(#REF!,"0"),[1]!Rates[[#Headers],[Column1]:[Column71]],0)),0)</f>
        <v>0</v>
      </c>
      <c r="G412" s="69">
        <f t="shared" si="30"/>
        <v>0</v>
      </c>
      <c r="H412" s="6">
        <f t="shared" si="31"/>
        <v>0</v>
      </c>
      <c r="I412" s="80"/>
      <c r="J412" s="80"/>
      <c r="K412" s="80"/>
      <c r="L412" s="80"/>
      <c r="M412" s="80"/>
      <c r="N412" s="80"/>
      <c r="O412" s="80"/>
      <c r="P412" s="80"/>
      <c r="Q412" s="80"/>
      <c r="R412" s="80"/>
      <c r="S412" s="54" t="b">
        <f t="shared" si="32"/>
        <v>0</v>
      </c>
      <c r="T412" s="66" t="str">
        <f t="shared" si="33"/>
        <v>19-7.</v>
      </c>
      <c r="U412" s="51" t="str">
        <f t="shared" si="33"/>
        <v>Assistant Scientist/Technical Specialist</v>
      </c>
    </row>
    <row r="413" spans="1:21" s="67" customFormat="1" x14ac:dyDescent="0.3">
      <c r="A413" s="62">
        <v>433</v>
      </c>
      <c r="B413" s="36" t="s">
        <v>428</v>
      </c>
      <c r="C413" s="98" t="s">
        <v>984</v>
      </c>
      <c r="D413" s="99"/>
      <c r="E413" s="10" t="s">
        <v>452</v>
      </c>
      <c r="F413" s="68">
        <f>IFERROR(INDEX([1]!Rates[[Column1]:[Column71]],
MATCH('[1]SOW Units'!$B413,[1]!Rates[Pay Item],0),
MATCH(TEXT(#REF!,"0"),[1]!Rates[[#Headers],[Column1]:[Column71]],0)),0)</f>
        <v>0</v>
      </c>
      <c r="G413" s="69">
        <f t="shared" si="30"/>
        <v>0</v>
      </c>
      <c r="H413" s="6">
        <f t="shared" si="31"/>
        <v>0</v>
      </c>
      <c r="I413" s="80" t="s">
        <v>1045</v>
      </c>
      <c r="J413" s="80"/>
      <c r="K413" s="80"/>
      <c r="L413" s="80"/>
      <c r="M413" s="80"/>
      <c r="N413" s="80"/>
      <c r="O413" s="80"/>
      <c r="P413" s="80"/>
      <c r="Q413" s="80"/>
      <c r="R413" s="80"/>
      <c r="S413" s="54" t="b">
        <f t="shared" si="32"/>
        <v>0</v>
      </c>
      <c r="T413" s="66" t="str">
        <f t="shared" si="33"/>
        <v>19-8.</v>
      </c>
      <c r="U413" s="51" t="str">
        <f t="shared" si="33"/>
        <v>Field Technician</v>
      </c>
    </row>
    <row r="414" spans="1:21" s="67" customFormat="1" hidden="1" x14ac:dyDescent="0.3">
      <c r="A414" s="62">
        <v>434</v>
      </c>
      <c r="B414" s="36" t="s">
        <v>430</v>
      </c>
      <c r="C414" s="98" t="s">
        <v>460</v>
      </c>
      <c r="D414" s="99"/>
      <c r="E414" s="10" t="s">
        <v>452</v>
      </c>
      <c r="F414" s="68">
        <f>IFERROR(INDEX([1]!Rates[[Column1]:[Column71]],
MATCH('[1]SOW Units'!$B414,[1]!Rates[Pay Item],0),
MATCH(TEXT(#REF!,"0"),[1]!Rates[[#Headers],[Column1]:[Column71]],0)),0)</f>
        <v>0</v>
      </c>
      <c r="G414" s="69">
        <f t="shared" si="30"/>
        <v>0</v>
      </c>
      <c r="H414" s="6">
        <f t="shared" si="31"/>
        <v>0</v>
      </c>
      <c r="I414" s="80"/>
      <c r="J414" s="80"/>
      <c r="K414" s="80"/>
      <c r="L414" s="80"/>
      <c r="M414" s="80"/>
      <c r="N414" s="80"/>
      <c r="O414" s="80"/>
      <c r="P414" s="80"/>
      <c r="Q414" s="80"/>
      <c r="R414" s="80"/>
      <c r="S414" s="54" t="b">
        <f t="shared" si="32"/>
        <v>0</v>
      </c>
      <c r="T414" s="66" t="str">
        <f t="shared" si="33"/>
        <v>19-9.</v>
      </c>
      <c r="U414" s="51" t="str">
        <f t="shared" si="33"/>
        <v>Draftsperson</v>
      </c>
    </row>
    <row r="415" spans="1:21" s="67" customFormat="1" hidden="1" x14ac:dyDescent="0.3">
      <c r="A415" s="62">
        <v>435</v>
      </c>
      <c r="B415" s="36" t="s">
        <v>432</v>
      </c>
      <c r="C415" s="98" t="s">
        <v>985</v>
      </c>
      <c r="D415" s="99"/>
      <c r="E415" s="10" t="s">
        <v>452</v>
      </c>
      <c r="F415" s="68">
        <f>IFERROR(INDEX([1]!Rates[[Column1]:[Column71]],
MATCH('[1]SOW Units'!$B415,[1]!Rates[Pay Item],0),
MATCH(TEXT(#REF!,"0"),[1]!Rates[[#Headers],[Column1]:[Column71]],0)),0)</f>
        <v>0</v>
      </c>
      <c r="G415" s="69">
        <f t="shared" si="30"/>
        <v>0</v>
      </c>
      <c r="H415" s="6">
        <f t="shared" si="31"/>
        <v>0</v>
      </c>
      <c r="I415" s="80"/>
      <c r="J415" s="80"/>
      <c r="K415" s="80"/>
      <c r="L415" s="80"/>
      <c r="M415" s="80"/>
      <c r="N415" s="80"/>
      <c r="O415" s="80"/>
      <c r="P415" s="80"/>
      <c r="Q415" s="80"/>
      <c r="R415" s="80"/>
      <c r="S415" s="54" t="b">
        <f t="shared" si="32"/>
        <v>0</v>
      </c>
      <c r="T415" s="66" t="str">
        <f t="shared" si="33"/>
        <v>19-10.</v>
      </c>
      <c r="U415" s="51" t="str">
        <f t="shared" si="33"/>
        <v>Administrative Staff</v>
      </c>
    </row>
    <row r="416" spans="1:21" s="67" customFormat="1" hidden="1" x14ac:dyDescent="0.3">
      <c r="A416" s="62">
        <v>436</v>
      </c>
      <c r="B416" s="36" t="s">
        <v>434</v>
      </c>
      <c r="C416" s="98" t="s">
        <v>463</v>
      </c>
      <c r="D416" s="99"/>
      <c r="E416" s="10" t="s">
        <v>452</v>
      </c>
      <c r="F416" s="68">
        <f>IFERROR(INDEX([1]!Rates[[Column1]:[Column71]],
MATCH('[1]SOW Units'!$B416,[1]!Rates[Pay Item],0),
MATCH(TEXT(#REF!,"0"),[1]!Rates[[#Headers],[Column1]:[Column71]],0)),0)</f>
        <v>0</v>
      </c>
      <c r="G416" s="69">
        <f t="shared" si="30"/>
        <v>0</v>
      </c>
      <c r="H416" s="6">
        <f t="shared" si="31"/>
        <v>0</v>
      </c>
      <c r="I416" s="80"/>
      <c r="J416" s="80"/>
      <c r="K416" s="80"/>
      <c r="L416" s="80"/>
      <c r="M416" s="80"/>
      <c r="N416" s="80"/>
      <c r="O416" s="80"/>
      <c r="P416" s="80"/>
      <c r="Q416" s="80"/>
      <c r="R416" s="80"/>
      <c r="S416" s="54" t="b">
        <f t="shared" si="32"/>
        <v>0</v>
      </c>
      <c r="T416" s="66" t="str">
        <f t="shared" si="33"/>
        <v>19-11.</v>
      </c>
      <c r="U416" s="51" t="str">
        <f t="shared" si="33"/>
        <v>Laborers and Security Guards</v>
      </c>
    </row>
    <row r="417" spans="1:21" s="67" customFormat="1" x14ac:dyDescent="0.3">
      <c r="A417" s="62">
        <v>437</v>
      </c>
      <c r="B417" s="75" t="s">
        <v>449</v>
      </c>
      <c r="C417" s="96" t="s">
        <v>986</v>
      </c>
      <c r="D417" s="97"/>
      <c r="E417" s="76"/>
      <c r="F417" s="78"/>
      <c r="G417" s="78"/>
      <c r="H417" s="8"/>
      <c r="I417" s="79"/>
      <c r="J417" s="79"/>
      <c r="K417" s="79"/>
      <c r="L417" s="79"/>
      <c r="M417" s="79"/>
      <c r="N417" s="79"/>
      <c r="O417" s="79"/>
      <c r="P417" s="79"/>
      <c r="Q417" s="79"/>
      <c r="R417" s="79"/>
      <c r="S417" s="54" t="b">
        <f t="shared" si="32"/>
        <v>0</v>
      </c>
      <c r="T417" s="66"/>
      <c r="U417" s="51" t="str">
        <f t="shared" si="33"/>
        <v xml:space="preserve">PROFESSIONAL ENGINEERING AND PROFESSIONAL GEOLOGY SERVICES       </v>
      </c>
    </row>
    <row r="418" spans="1:21" s="67" customFormat="1" hidden="1" x14ac:dyDescent="0.3">
      <c r="A418" s="62">
        <v>438</v>
      </c>
      <c r="B418" s="36" t="s">
        <v>451</v>
      </c>
      <c r="C418" s="98" t="s">
        <v>987</v>
      </c>
      <c r="D418" s="99"/>
      <c r="E418" s="10" t="s">
        <v>452</v>
      </c>
      <c r="F418" s="68">
        <f>IFERROR(INDEX([1]!Rates[[Column1]:[Column71]],
MATCH('[1]SOW Units'!$B418,[1]!Rates[Pay Item],0),
MATCH(TEXT(#REF!,"0"),[1]!Rates[[#Headers],[Column1]:[Column71]],0)),0)</f>
        <v>0</v>
      </c>
      <c r="G418" s="69">
        <f t="shared" si="30"/>
        <v>0</v>
      </c>
      <c r="H418" s="6">
        <f t="shared" si="31"/>
        <v>0</v>
      </c>
      <c r="I418" s="80"/>
      <c r="J418" s="80"/>
      <c r="K418" s="80"/>
      <c r="L418" s="80"/>
      <c r="M418" s="80"/>
      <c r="N418" s="80"/>
      <c r="O418" s="80"/>
      <c r="P418" s="80"/>
      <c r="Q418" s="80"/>
      <c r="R418" s="80"/>
      <c r="S418" s="54" t="b">
        <f t="shared" si="32"/>
        <v>0</v>
      </c>
      <c r="T418" s="66" t="str">
        <f t="shared" si="33"/>
        <v>20-1.</v>
      </c>
      <c r="U418" s="51" t="str">
        <f t="shared" si="33"/>
        <v>Professional Engineer</v>
      </c>
    </row>
    <row r="419" spans="1:21" s="67" customFormat="1" hidden="1" x14ac:dyDescent="0.3">
      <c r="A419" s="62">
        <v>439</v>
      </c>
      <c r="B419" s="36" t="s">
        <v>453</v>
      </c>
      <c r="C419" s="98" t="s">
        <v>988</v>
      </c>
      <c r="D419" s="99"/>
      <c r="E419" s="10" t="s">
        <v>452</v>
      </c>
      <c r="F419" s="68">
        <f>IFERROR(INDEX([1]!Rates[[Column1]:[Column71]],
MATCH('[1]SOW Units'!$B419,[1]!Rates[Pay Item],0),
MATCH(TEXT(#REF!,"0"),[1]!Rates[[#Headers],[Column1]:[Column71]],0)),0)</f>
        <v>0</v>
      </c>
      <c r="G419" s="69">
        <f t="shared" si="30"/>
        <v>0</v>
      </c>
      <c r="H419" s="6">
        <f t="shared" si="31"/>
        <v>0</v>
      </c>
      <c r="I419" s="80"/>
      <c r="J419" s="80"/>
      <c r="K419" s="80"/>
      <c r="L419" s="80"/>
      <c r="M419" s="80"/>
      <c r="N419" s="80"/>
      <c r="O419" s="80"/>
      <c r="P419" s="80"/>
      <c r="Q419" s="80"/>
      <c r="R419" s="80"/>
      <c r="S419" s="54" t="b">
        <f t="shared" si="32"/>
        <v>0</v>
      </c>
      <c r="T419" s="66" t="str">
        <f t="shared" si="33"/>
        <v>20-2.</v>
      </c>
      <c r="U419" s="51" t="str">
        <f t="shared" si="33"/>
        <v>Professional Geologist</v>
      </c>
    </row>
    <row r="420" spans="1:21" s="67" customFormat="1" hidden="1" x14ac:dyDescent="0.3">
      <c r="A420" s="62">
        <v>440</v>
      </c>
      <c r="B420" s="36" t="s">
        <v>454</v>
      </c>
      <c r="C420" s="98" t="s">
        <v>989</v>
      </c>
      <c r="D420" s="99"/>
      <c r="E420" s="10" t="s">
        <v>452</v>
      </c>
      <c r="F420" s="68">
        <f>IFERROR(INDEX([1]!Rates[[Column1]:[Column71]],
MATCH('[1]SOW Units'!$B420,[1]!Rates[Pay Item],0),
MATCH(TEXT(#REF!,"0"),[1]!Rates[[#Headers],[Column1]:[Column71]],0)),0)</f>
        <v>0</v>
      </c>
      <c r="G420" s="69">
        <f t="shared" si="30"/>
        <v>0</v>
      </c>
      <c r="H420" s="6">
        <f t="shared" si="31"/>
        <v>0</v>
      </c>
      <c r="I420" s="80"/>
      <c r="J420" s="80"/>
      <c r="K420" s="80"/>
      <c r="L420" s="80"/>
      <c r="M420" s="80"/>
      <c r="N420" s="80"/>
      <c r="O420" s="80"/>
      <c r="P420" s="80"/>
      <c r="Q420" s="80"/>
      <c r="R420" s="80"/>
      <c r="S420" s="54" t="b">
        <f t="shared" si="32"/>
        <v>0</v>
      </c>
      <c r="T420" s="66" t="str">
        <f t="shared" si="33"/>
        <v>20-3.</v>
      </c>
      <c r="U420" s="51" t="str">
        <f t="shared" si="33"/>
        <v>P.G. Field Oversight of Drilling and Boring and Soil-Boring Logging</v>
      </c>
    </row>
    <row r="421" spans="1:21" s="67" customFormat="1" hidden="1" x14ac:dyDescent="0.3">
      <c r="A421" s="62">
        <v>441</v>
      </c>
      <c r="B421" s="36" t="s">
        <v>455</v>
      </c>
      <c r="C421" s="98" t="s">
        <v>990</v>
      </c>
      <c r="D421" s="99"/>
      <c r="E421" s="10" t="s">
        <v>452</v>
      </c>
      <c r="F421" s="68">
        <f>IFERROR(INDEX([1]!Rates[[Column1]:[Column71]],
MATCH('[1]SOW Units'!$B421,[1]!Rates[Pay Item],0),
MATCH(TEXT(#REF!,"0"),[1]!Rates[[#Headers],[Column1]:[Column71]],0)),0)</f>
        <v>0</v>
      </c>
      <c r="G421" s="69">
        <f t="shared" si="30"/>
        <v>0</v>
      </c>
      <c r="H421" s="6">
        <f t="shared" si="31"/>
        <v>0</v>
      </c>
      <c r="I421" s="80"/>
      <c r="J421" s="80"/>
      <c r="K421" s="80"/>
      <c r="L421" s="80"/>
      <c r="M421" s="80"/>
      <c r="N421" s="80"/>
      <c r="O421" s="80"/>
      <c r="P421" s="80"/>
      <c r="Q421" s="80"/>
      <c r="R421" s="80"/>
      <c r="S421" s="54" t="b">
        <f t="shared" si="32"/>
        <v>0</v>
      </c>
      <c r="T421" s="66" t="str">
        <f t="shared" si="33"/>
        <v>20-4.</v>
      </c>
      <c r="U421" s="51" t="str">
        <f t="shared" si="33"/>
        <v>P.G. Field Oversight of Well Installation</v>
      </c>
    </row>
    <row r="422" spans="1:21" s="67" customFormat="1" hidden="1" x14ac:dyDescent="0.3">
      <c r="A422" s="62">
        <v>442</v>
      </c>
      <c r="B422" s="36" t="s">
        <v>456</v>
      </c>
      <c r="C422" s="98" t="s">
        <v>470</v>
      </c>
      <c r="D422" s="99"/>
      <c r="E422" s="10" t="s">
        <v>307</v>
      </c>
      <c r="F422" s="68">
        <f>IFERROR(INDEX([1]!Rates[[Column1]:[Column71]],
MATCH('[1]SOW Units'!$B422,[1]!Rates[Pay Item],0),
MATCH(TEXT(#REF!,"0"),[1]!Rates[[#Headers],[Column1]:[Column71]],0)),0)</f>
        <v>0</v>
      </c>
      <c r="G422" s="69">
        <f t="shared" si="30"/>
        <v>0</v>
      </c>
      <c r="H422" s="6">
        <f t="shared" si="31"/>
        <v>0</v>
      </c>
      <c r="I422" s="80"/>
      <c r="J422" s="80"/>
      <c r="K422" s="80"/>
      <c r="L422" s="80"/>
      <c r="M422" s="80"/>
      <c r="N422" s="80"/>
      <c r="O422" s="80"/>
      <c r="P422" s="80"/>
      <c r="Q422" s="80"/>
      <c r="R422" s="80"/>
      <c r="S422" s="54" t="b">
        <f t="shared" si="32"/>
        <v>0</v>
      </c>
      <c r="T422" s="66" t="str">
        <f t="shared" si="33"/>
        <v>20-5.</v>
      </c>
      <c r="U422" s="51" t="str">
        <f t="shared" si="33"/>
        <v xml:space="preserve">P.E. Project Oversight for Remediation Technology Pilot Testing </v>
      </c>
    </row>
    <row r="423" spans="1:21" s="67" customFormat="1" hidden="1" x14ac:dyDescent="0.3">
      <c r="A423" s="62">
        <v>443</v>
      </c>
      <c r="B423" s="36" t="s">
        <v>991</v>
      </c>
      <c r="C423" s="98" t="s">
        <v>992</v>
      </c>
      <c r="D423" s="99"/>
      <c r="E423" s="10" t="s">
        <v>993</v>
      </c>
      <c r="F423" s="68">
        <f>IFERROR(INDEX([1]!Rates[[Column1]:[Column71]],
MATCH('[1]SOW Units'!$B423,[1]!Rates[Pay Item],0),
MATCH(TEXT(#REF!,"0"),[1]!Rates[[#Headers],[Column1]:[Column71]],0)),0)</f>
        <v>0</v>
      </c>
      <c r="G423" s="69">
        <f t="shared" si="30"/>
        <v>0</v>
      </c>
      <c r="H423" s="6">
        <f t="shared" si="31"/>
        <v>0</v>
      </c>
      <c r="I423" s="80"/>
      <c r="J423" s="80"/>
      <c r="K423" s="80"/>
      <c r="L423" s="80"/>
      <c r="M423" s="80"/>
      <c r="N423" s="80"/>
      <c r="O423" s="80"/>
      <c r="P423" s="80"/>
      <c r="Q423" s="80"/>
      <c r="R423" s="80"/>
      <c r="S423" s="54" t="b">
        <f t="shared" si="32"/>
        <v>0</v>
      </c>
      <c r="T423" s="66" t="str">
        <f t="shared" si="33"/>
        <v>20-6.a.</v>
      </c>
      <c r="U423" s="51" t="str">
        <f t="shared" si="33"/>
        <v>P.E. Project Oversight for Remediation System Integration and Startup - Small System</v>
      </c>
    </row>
    <row r="424" spans="1:21" s="67" customFormat="1" hidden="1" x14ac:dyDescent="0.3">
      <c r="A424" s="62">
        <v>444</v>
      </c>
      <c r="B424" s="36" t="s">
        <v>994</v>
      </c>
      <c r="C424" s="98" t="s">
        <v>995</v>
      </c>
      <c r="D424" s="99"/>
      <c r="E424" s="10" t="s">
        <v>993</v>
      </c>
      <c r="F424" s="68">
        <f>IFERROR(INDEX([1]!Rates[[Column1]:[Column71]],
MATCH('[1]SOW Units'!$B424,[1]!Rates[Pay Item],0),
MATCH(TEXT(#REF!,"0"),[1]!Rates[[#Headers],[Column1]:[Column71]],0)),0)</f>
        <v>0</v>
      </c>
      <c r="G424" s="69">
        <f t="shared" si="30"/>
        <v>0</v>
      </c>
      <c r="H424" s="6">
        <f t="shared" si="31"/>
        <v>0</v>
      </c>
      <c r="I424" s="80"/>
      <c r="J424" s="80"/>
      <c r="K424" s="80"/>
      <c r="L424" s="80"/>
      <c r="M424" s="80"/>
      <c r="N424" s="80"/>
      <c r="O424" s="80"/>
      <c r="P424" s="80"/>
      <c r="Q424" s="80"/>
      <c r="R424" s="80"/>
      <c r="S424" s="54" t="b">
        <f t="shared" si="32"/>
        <v>0</v>
      </c>
      <c r="T424" s="66" t="str">
        <f t="shared" si="33"/>
        <v>20-6.b.</v>
      </c>
      <c r="U424" s="51" t="str">
        <f t="shared" si="33"/>
        <v>P.E. Project Oversight for Remediation System Integration and Startup - Medium System</v>
      </c>
    </row>
    <row r="425" spans="1:21" s="67" customFormat="1" hidden="1" x14ac:dyDescent="0.3">
      <c r="A425" s="62">
        <v>445</v>
      </c>
      <c r="B425" s="36" t="s">
        <v>996</v>
      </c>
      <c r="C425" s="98" t="s">
        <v>997</v>
      </c>
      <c r="D425" s="99"/>
      <c r="E425" s="10" t="s">
        <v>993</v>
      </c>
      <c r="F425" s="68">
        <f>IFERROR(INDEX([1]!Rates[[Column1]:[Column71]],
MATCH('[1]SOW Units'!$B425,[1]!Rates[Pay Item],0),
MATCH(TEXT(#REF!,"0"),[1]!Rates[[#Headers],[Column1]:[Column71]],0)),0)</f>
        <v>0</v>
      </c>
      <c r="G425" s="69">
        <f t="shared" si="30"/>
        <v>0</v>
      </c>
      <c r="H425" s="6">
        <f t="shared" si="31"/>
        <v>0</v>
      </c>
      <c r="I425" s="80"/>
      <c r="J425" s="80"/>
      <c r="K425" s="80"/>
      <c r="L425" s="80"/>
      <c r="M425" s="80"/>
      <c r="N425" s="80"/>
      <c r="O425" s="80"/>
      <c r="P425" s="80"/>
      <c r="Q425" s="80"/>
      <c r="R425" s="80"/>
      <c r="S425" s="54" t="b">
        <f t="shared" si="32"/>
        <v>0</v>
      </c>
      <c r="T425" s="66" t="str">
        <f t="shared" si="33"/>
        <v>20-6.c.</v>
      </c>
      <c r="U425" s="51" t="str">
        <f t="shared" si="33"/>
        <v>P.E. Project Oversight for Remediation System Integration and Startup - Large System</v>
      </c>
    </row>
    <row r="426" spans="1:21" s="67" customFormat="1" hidden="1" x14ac:dyDescent="0.3">
      <c r="A426" s="62">
        <v>446</v>
      </c>
      <c r="B426" s="36" t="s">
        <v>998</v>
      </c>
      <c r="C426" s="98" t="s">
        <v>999</v>
      </c>
      <c r="D426" s="99"/>
      <c r="E426" s="10" t="s">
        <v>993</v>
      </c>
      <c r="F426" s="68">
        <f>IFERROR(INDEX([1]!Rates[[Column1]:[Column71]],
MATCH('[1]SOW Units'!$B426,[1]!Rates[Pay Item],0),
MATCH(TEXT(#REF!,"0"),[1]!Rates[[#Headers],[Column1]:[Column71]],0)),0)</f>
        <v>0</v>
      </c>
      <c r="G426" s="69">
        <f t="shared" si="30"/>
        <v>0</v>
      </c>
      <c r="H426" s="6">
        <f t="shared" si="31"/>
        <v>0</v>
      </c>
      <c r="I426" s="80"/>
      <c r="J426" s="80"/>
      <c r="K426" s="80"/>
      <c r="L426" s="80"/>
      <c r="M426" s="80"/>
      <c r="N426" s="80"/>
      <c r="O426" s="80"/>
      <c r="P426" s="80"/>
      <c r="Q426" s="80"/>
      <c r="R426" s="80"/>
      <c r="S426" s="54" t="b">
        <f t="shared" si="32"/>
        <v>0</v>
      </c>
      <c r="T426" s="66" t="str">
        <f t="shared" si="33"/>
        <v>20-6.d.</v>
      </c>
      <c r="U426" s="51" t="str">
        <f t="shared" si="33"/>
        <v>P.E. Project Oversight for Remediation System Integration and Startup - Extra Large System</v>
      </c>
    </row>
    <row r="427" spans="1:21" s="67" customFormat="1" hidden="1" x14ac:dyDescent="0.3">
      <c r="A427" s="62">
        <v>447</v>
      </c>
      <c r="B427" s="36" t="s">
        <v>1000</v>
      </c>
      <c r="C427" s="98" t="s">
        <v>1001</v>
      </c>
      <c r="D427" s="99"/>
      <c r="E427" s="10" t="s">
        <v>28</v>
      </c>
      <c r="F427" s="68">
        <f>IFERROR(INDEX([1]!Rates[[Column1]:[Column71]],
MATCH('[1]SOW Units'!$B427,[1]!Rates[Pay Item],0),
MATCH(TEXT(#REF!,"0"),[1]!Rates[[#Headers],[Column1]:[Column71]],0)),0)</f>
        <v>0</v>
      </c>
      <c r="G427" s="69">
        <f t="shared" si="30"/>
        <v>0</v>
      </c>
      <c r="H427" s="6">
        <f t="shared" si="31"/>
        <v>0</v>
      </c>
      <c r="I427" s="80"/>
      <c r="J427" s="80"/>
      <c r="K427" s="80"/>
      <c r="L427" s="80"/>
      <c r="M427" s="80"/>
      <c r="N427" s="80"/>
      <c r="O427" s="80"/>
      <c r="P427" s="80"/>
      <c r="Q427" s="80"/>
      <c r="R427" s="80"/>
      <c r="S427" s="54" t="b">
        <f t="shared" si="32"/>
        <v>0</v>
      </c>
      <c r="T427" s="66" t="str">
        <f t="shared" si="33"/>
        <v>20-7.a.</v>
      </c>
      <c r="U427" s="51" t="str">
        <f t="shared" si="33"/>
        <v xml:space="preserve">P.E. Project Oversight for Short Term or Episodic Remediation System Operation </v>
      </c>
    </row>
    <row r="428" spans="1:21" s="67" customFormat="1" hidden="1" x14ac:dyDescent="0.3">
      <c r="A428" s="62">
        <v>448</v>
      </c>
      <c r="B428" s="36" t="s">
        <v>1002</v>
      </c>
      <c r="C428" s="98" t="s">
        <v>473</v>
      </c>
      <c r="D428" s="99"/>
      <c r="E428" s="10" t="s">
        <v>231</v>
      </c>
      <c r="F428" s="68">
        <f>IFERROR(INDEX([1]!Rates[[Column1]:[Column71]],
MATCH('[1]SOW Units'!$B428,[1]!Rates[Pay Item],0),
MATCH(TEXT(#REF!,"0"),[1]!Rates[[#Headers],[Column1]:[Column71]],0)),0)</f>
        <v>0</v>
      </c>
      <c r="G428" s="69">
        <f t="shared" si="30"/>
        <v>0</v>
      </c>
      <c r="H428" s="6">
        <f t="shared" si="31"/>
        <v>0</v>
      </c>
      <c r="I428" s="80"/>
      <c r="J428" s="80"/>
      <c r="K428" s="80"/>
      <c r="L428" s="80"/>
      <c r="M428" s="80"/>
      <c r="N428" s="80"/>
      <c r="O428" s="80"/>
      <c r="P428" s="80"/>
      <c r="Q428" s="80"/>
      <c r="R428" s="80"/>
      <c r="S428" s="54" t="b">
        <f t="shared" si="32"/>
        <v>0</v>
      </c>
      <c r="T428" s="66" t="str">
        <f t="shared" si="33"/>
        <v>20-7.b.</v>
      </c>
      <c r="U428" s="51" t="str">
        <f t="shared" si="33"/>
        <v>P.E. Project Oversight for Short Term or Episodic Remediation System Operation</v>
      </c>
    </row>
    <row r="429" spans="1:21" s="67" customFormat="1" hidden="1" x14ac:dyDescent="0.3">
      <c r="A429" s="62">
        <v>449</v>
      </c>
      <c r="B429" s="36" t="s">
        <v>458</v>
      </c>
      <c r="C429" s="98" t="s">
        <v>475</v>
      </c>
      <c r="D429" s="99"/>
      <c r="E429" s="10" t="s">
        <v>232</v>
      </c>
      <c r="F429" s="68">
        <f>IFERROR(INDEX([1]!Rates[[Column1]:[Column71]],
MATCH('[1]SOW Units'!$B429,[1]!Rates[Pay Item],0),
MATCH(TEXT(#REF!,"0"),[1]!Rates[[#Headers],[Column1]:[Column71]],0)),0)</f>
        <v>0</v>
      </c>
      <c r="G429" s="69">
        <f t="shared" si="30"/>
        <v>0</v>
      </c>
      <c r="H429" s="6">
        <f t="shared" si="31"/>
        <v>0</v>
      </c>
      <c r="I429" s="80"/>
      <c r="J429" s="80"/>
      <c r="K429" s="80"/>
      <c r="L429" s="80"/>
      <c r="M429" s="80"/>
      <c r="N429" s="80"/>
      <c r="O429" s="80"/>
      <c r="P429" s="80"/>
      <c r="Q429" s="80"/>
      <c r="R429" s="80"/>
      <c r="S429" s="54" t="b">
        <f t="shared" si="32"/>
        <v>0</v>
      </c>
      <c r="T429" s="66" t="str">
        <f t="shared" si="33"/>
        <v>20-8.</v>
      </c>
      <c r="U429" s="51" t="str">
        <f t="shared" si="33"/>
        <v>P.E. Project Oversight for Remediation System Operation and Maintenance</v>
      </c>
    </row>
    <row r="430" spans="1:21" s="67" customFormat="1" ht="33" hidden="1" x14ac:dyDescent="0.3">
      <c r="A430" s="62">
        <v>450</v>
      </c>
      <c r="B430" s="36" t="s">
        <v>459</v>
      </c>
      <c r="C430" s="98" t="s">
        <v>477</v>
      </c>
      <c r="D430" s="99"/>
      <c r="E430" s="10" t="s">
        <v>478</v>
      </c>
      <c r="F430" s="68">
        <f>IFERROR(INDEX([1]!Rates[[Column1]:[Column71]],
MATCH('[1]SOW Units'!$B430,[1]!Rates[Pay Item],0),
MATCH(TEXT(#REF!,"0"),[1]!Rates[[#Headers],[Column1]:[Column71]],0)),0)</f>
        <v>0</v>
      </c>
      <c r="G430" s="69">
        <f t="shared" si="30"/>
        <v>0</v>
      </c>
      <c r="H430" s="6">
        <f t="shared" si="31"/>
        <v>0</v>
      </c>
      <c r="I430" s="80"/>
      <c r="J430" s="80"/>
      <c r="K430" s="80"/>
      <c r="L430" s="80"/>
      <c r="M430" s="80"/>
      <c r="N430" s="80"/>
      <c r="O430" s="80"/>
      <c r="P430" s="80"/>
      <c r="Q430" s="80"/>
      <c r="R430" s="80"/>
      <c r="S430" s="54" t="b">
        <f t="shared" si="32"/>
        <v>0</v>
      </c>
      <c r="T430" s="66" t="str">
        <f t="shared" si="33"/>
        <v>20-9.</v>
      </c>
      <c r="U430" s="51" t="str">
        <f t="shared" si="33"/>
        <v>P.E. Review and Certification of Sufficiency of Engineering Controls (other than permanent, impermeable surface or top two feet of clean fill), with Monitoring and Maintenance Recommendations Required for a Conditional NFA</v>
      </c>
    </row>
    <row r="431" spans="1:21" s="67" customFormat="1" ht="49.5" hidden="1" x14ac:dyDescent="0.3">
      <c r="A431" s="62">
        <v>451</v>
      </c>
      <c r="B431" s="36" t="s">
        <v>461</v>
      </c>
      <c r="C431" s="98" t="s">
        <v>1003</v>
      </c>
      <c r="D431" s="99"/>
      <c r="E431" s="10" t="s">
        <v>478</v>
      </c>
      <c r="F431" s="68">
        <f>IFERROR(INDEX([1]!Rates[[Column1]:[Column71]],
MATCH('[1]SOW Units'!$B431,[1]!Rates[Pay Item],0),
MATCH(TEXT(#REF!,"0"),[1]!Rates[[#Headers],[Column1]:[Column71]],0)),0)</f>
        <v>0</v>
      </c>
      <c r="G431" s="69">
        <f t="shared" si="30"/>
        <v>0</v>
      </c>
      <c r="H431" s="6">
        <f t="shared" si="31"/>
        <v>0</v>
      </c>
      <c r="I431" s="80"/>
      <c r="J431" s="80"/>
      <c r="K431" s="80"/>
      <c r="L431" s="80"/>
      <c r="M431" s="80"/>
      <c r="N431" s="80"/>
      <c r="O431" s="80"/>
      <c r="P431" s="80"/>
      <c r="Q431" s="80"/>
      <c r="R431" s="80"/>
      <c r="S431" s="54" t="b">
        <f t="shared" si="32"/>
        <v>0</v>
      </c>
      <c r="T431" s="66" t="str">
        <f t="shared" si="33"/>
        <v>20-10.</v>
      </c>
      <c r="U431" s="51" t="str">
        <f t="shared" si="33"/>
        <v>P.G. or Qualified P.E. Review and Certification of Sufficiency of Engineering Controls Limited to Permanent, Impermeable Surface or Top Two Feet of Clean Fill with Monitoring and Maintenance Recommendations Required for a Conditional NFA</v>
      </c>
    </row>
    <row r="432" spans="1:21" s="67" customFormat="1" ht="49.5" hidden="1" x14ac:dyDescent="0.3">
      <c r="A432" s="62">
        <v>452</v>
      </c>
      <c r="B432" s="36" t="s">
        <v>462</v>
      </c>
      <c r="C432" s="98" t="s">
        <v>481</v>
      </c>
      <c r="D432" s="99"/>
      <c r="E432" s="10" t="s">
        <v>482</v>
      </c>
      <c r="F432" s="68">
        <f>IFERROR(INDEX([1]!Rates[[Column1]:[Column71]],
MATCH('[1]SOW Units'!$B432,[1]!Rates[Pay Item],0),
MATCH(TEXT(#REF!,"0"),[1]!Rates[[#Headers],[Column1]:[Column71]],0)),0)</f>
        <v>0</v>
      </c>
      <c r="G432" s="69">
        <f t="shared" si="30"/>
        <v>0</v>
      </c>
      <c r="H432" s="6">
        <f t="shared" si="31"/>
        <v>0</v>
      </c>
      <c r="I432" s="80"/>
      <c r="J432" s="80"/>
      <c r="K432" s="80"/>
      <c r="L432" s="80"/>
      <c r="M432" s="80"/>
      <c r="N432" s="80"/>
      <c r="O432" s="80"/>
      <c r="P432" s="80"/>
      <c r="Q432" s="80"/>
      <c r="R432" s="80"/>
      <c r="S432" s="54" t="b">
        <f t="shared" si="32"/>
        <v>0</v>
      </c>
      <c r="T432" s="66" t="str">
        <f t="shared" si="33"/>
        <v>20-11.</v>
      </c>
      <c r="U432" s="51" t="str">
        <f t="shared" si="33"/>
        <v>P.E. Design and Certification of Plans and Project Oversight of Installation for Engineering Controls (other than permanent, impermeable surface or top two feet of clean fill) required for a conditional NFA</v>
      </c>
    </row>
    <row r="433" spans="1:21" s="67" customFormat="1" ht="49.5" hidden="1" x14ac:dyDescent="0.3">
      <c r="A433" s="62">
        <v>453</v>
      </c>
      <c r="B433" s="36" t="s">
        <v>1004</v>
      </c>
      <c r="C433" s="98" t="s">
        <v>1005</v>
      </c>
      <c r="D433" s="99"/>
      <c r="E433" s="10" t="s">
        <v>482</v>
      </c>
      <c r="F433" s="68">
        <f>IFERROR(INDEX([1]!Rates[[Column1]:[Column71]],
MATCH('[1]SOW Units'!$B433,[1]!Rates[Pay Item],0),
MATCH(TEXT(#REF!,"0"),[1]!Rates[[#Headers],[Column1]:[Column71]],0)),0)</f>
        <v>0</v>
      </c>
      <c r="G433" s="69">
        <f t="shared" si="30"/>
        <v>0</v>
      </c>
      <c r="H433" s="6">
        <f t="shared" si="31"/>
        <v>0</v>
      </c>
      <c r="I433" s="80"/>
      <c r="J433" s="80"/>
      <c r="K433" s="80"/>
      <c r="L433" s="80"/>
      <c r="M433" s="80"/>
      <c r="N433" s="80"/>
      <c r="O433" s="80"/>
      <c r="P433" s="80"/>
      <c r="Q433" s="80"/>
      <c r="R433" s="80"/>
      <c r="S433" s="54" t="b">
        <f t="shared" si="32"/>
        <v>0</v>
      </c>
      <c r="T433" s="66" t="str">
        <f t="shared" si="33"/>
        <v>20-12.</v>
      </c>
      <c r="U433" s="51" t="str">
        <f t="shared" si="33"/>
        <v>P.G. or Qualified P.E. Review, Evaluation and Certification of Plans and Project Oversight for Installation of Engineering Controls Limited to Permanent, Impermeable Surface or Top Two Feet of Clean Fill Required for a Conditional NFA</v>
      </c>
    </row>
    <row r="434" spans="1:21" s="67" customFormat="1" ht="33" hidden="1" x14ac:dyDescent="0.3">
      <c r="A434" s="62">
        <v>454</v>
      </c>
      <c r="B434" s="36" t="s">
        <v>1006</v>
      </c>
      <c r="C434" s="98" t="s">
        <v>485</v>
      </c>
      <c r="D434" s="99"/>
      <c r="E434" s="10" t="s">
        <v>415</v>
      </c>
      <c r="F434" s="68">
        <f>IFERROR(INDEX([1]!Rates[[Column1]:[Column71]],
MATCH('[1]SOW Units'!$B434,[1]!Rates[Pay Item],0),
MATCH(TEXT(#REF!,"0"),[1]!Rates[[#Headers],[Column1]:[Column71]],0)),0)</f>
        <v>0</v>
      </c>
      <c r="G434" s="69">
        <f t="shared" si="30"/>
        <v>0</v>
      </c>
      <c r="H434" s="6">
        <f t="shared" si="31"/>
        <v>0</v>
      </c>
      <c r="I434" s="80"/>
      <c r="J434" s="80"/>
      <c r="K434" s="80"/>
      <c r="L434" s="80"/>
      <c r="M434" s="80"/>
      <c r="N434" s="80"/>
      <c r="O434" s="80"/>
      <c r="P434" s="80"/>
      <c r="Q434" s="80"/>
      <c r="R434" s="80"/>
      <c r="S434" s="54" t="b">
        <f t="shared" si="32"/>
        <v>0</v>
      </c>
      <c r="T434" s="66" t="str">
        <f t="shared" si="33"/>
        <v>20-13.</v>
      </c>
      <c r="U434" s="51" t="str">
        <f t="shared" si="33"/>
        <v>P.G. or P.E. Review, Evaluation and Certification of a Soil Source Removal Report That Includes a Recommendation for NFA</v>
      </c>
    </row>
    <row r="435" spans="1:21" s="67" customFormat="1" ht="34.5" customHeight="1" x14ac:dyDescent="0.3">
      <c r="A435" s="62">
        <v>455</v>
      </c>
      <c r="B435" s="36" t="s">
        <v>1007</v>
      </c>
      <c r="C435" s="98" t="s">
        <v>488</v>
      </c>
      <c r="D435" s="99"/>
      <c r="E435" s="10" t="s">
        <v>415</v>
      </c>
      <c r="F435" s="68">
        <f>IFERROR(INDEX([1]!Rates[[Column1]:[Column71]],
MATCH('[1]SOW Units'!$B435,[1]!Rates[Pay Item],0),
MATCH(TEXT(#REF!,"0"),[1]!Rates[[#Headers],[Column1]:[Column71]],0)),0)</f>
        <v>0</v>
      </c>
      <c r="G435" s="69">
        <f t="shared" si="30"/>
        <v>0</v>
      </c>
      <c r="H435" s="6">
        <f t="shared" si="31"/>
        <v>0</v>
      </c>
      <c r="I435" s="80"/>
      <c r="J435" s="80"/>
      <c r="K435" s="80" t="s">
        <v>1045</v>
      </c>
      <c r="L435" s="80"/>
      <c r="M435" s="80"/>
      <c r="N435" s="80"/>
      <c r="O435" s="80"/>
      <c r="P435" s="80"/>
      <c r="Q435" s="80"/>
      <c r="R435" s="80"/>
      <c r="S435" s="54" t="b">
        <f t="shared" si="32"/>
        <v>0</v>
      </c>
      <c r="T435" s="66" t="str">
        <f t="shared" si="33"/>
        <v>20-14.</v>
      </c>
      <c r="U435" s="51" t="str">
        <f t="shared" si="33"/>
        <v>P.G. or Qualified P.E. Review, Evaluation and Certification of a General Site Assessment Report</v>
      </c>
    </row>
    <row r="436" spans="1:21" s="67" customFormat="1" ht="39.950000000000003" customHeight="1" x14ac:dyDescent="0.3">
      <c r="A436" s="62">
        <v>456</v>
      </c>
      <c r="B436" s="36" t="s">
        <v>1008</v>
      </c>
      <c r="C436" s="98" t="s">
        <v>490</v>
      </c>
      <c r="D436" s="99"/>
      <c r="E436" s="10" t="s">
        <v>415</v>
      </c>
      <c r="F436" s="68">
        <f>IFERROR(INDEX([1]!Rates[[Column1]:[Column71]],
MATCH('[1]SOW Units'!$B436,[1]!Rates[Pay Item],0),
MATCH(TEXT(#REF!,"0"),[1]!Rates[[#Headers],[Column1]:[Column71]],0)),0)</f>
        <v>0</v>
      </c>
      <c r="G436" s="69">
        <f t="shared" si="30"/>
        <v>0</v>
      </c>
      <c r="H436" s="6">
        <f t="shared" si="31"/>
        <v>0</v>
      </c>
      <c r="I436" s="80"/>
      <c r="J436" s="80"/>
      <c r="K436" s="80" t="s">
        <v>1045</v>
      </c>
      <c r="L436" s="80"/>
      <c r="M436" s="80"/>
      <c r="N436" s="80"/>
      <c r="O436" s="80"/>
      <c r="P436" s="80"/>
      <c r="Q436" s="80"/>
      <c r="R436" s="80"/>
      <c r="S436" s="54" t="b">
        <f t="shared" si="32"/>
        <v>0</v>
      </c>
      <c r="T436" s="66" t="str">
        <f t="shared" si="33"/>
        <v>20-15.</v>
      </c>
      <c r="U436" s="51" t="str">
        <f t="shared" si="33"/>
        <v>P.G. or Qualified P.E. Review, Evaluation and Certification of a Supplemental Site Assessment Report</v>
      </c>
    </row>
    <row r="437" spans="1:21" s="67" customFormat="1" hidden="1" x14ac:dyDescent="0.3">
      <c r="A437" s="62">
        <v>457</v>
      </c>
      <c r="B437" s="36" t="s">
        <v>1009</v>
      </c>
      <c r="C437" s="98" t="s">
        <v>492</v>
      </c>
      <c r="D437" s="99"/>
      <c r="E437" s="10" t="s">
        <v>415</v>
      </c>
      <c r="F437" s="68">
        <f>IFERROR(INDEX([1]!Rates[[Column1]:[Column71]],
MATCH('[1]SOW Units'!$B437,[1]!Rates[Pay Item],0),
MATCH(TEXT(#REF!,"0"),[1]!Rates[[#Headers],[Column1]:[Column71]],0)),0)</f>
        <v>0</v>
      </c>
      <c r="G437" s="69">
        <f t="shared" si="30"/>
        <v>0</v>
      </c>
      <c r="H437" s="6">
        <f t="shared" si="31"/>
        <v>0</v>
      </c>
      <c r="I437" s="80"/>
      <c r="J437" s="80"/>
      <c r="K437" s="80"/>
      <c r="L437" s="80"/>
      <c r="M437" s="80"/>
      <c r="N437" s="80"/>
      <c r="O437" s="80"/>
      <c r="P437" s="80"/>
      <c r="Q437" s="80"/>
      <c r="R437" s="80"/>
      <c r="S437" s="54" t="b">
        <f t="shared" si="32"/>
        <v>0</v>
      </c>
      <c r="T437" s="66" t="str">
        <f t="shared" si="33"/>
        <v>20-16.</v>
      </c>
      <c r="U437" s="51" t="str">
        <f t="shared" si="33"/>
        <v>P.G. or P.E. Review, Evaluation and Certification of a Receptor and Exposure Pathway Report</v>
      </c>
    </row>
    <row r="438" spans="1:21" s="67" customFormat="1" hidden="1" x14ac:dyDescent="0.3">
      <c r="A438" s="62">
        <v>458</v>
      </c>
      <c r="B438" s="36" t="s">
        <v>1010</v>
      </c>
      <c r="C438" s="98" t="s">
        <v>1011</v>
      </c>
      <c r="D438" s="99"/>
      <c r="E438" s="10" t="s">
        <v>425</v>
      </c>
      <c r="F438" s="68">
        <f>IFERROR(INDEX([1]!Rates[[Column1]:[Column71]],
MATCH('[1]SOW Units'!$B438,[1]!Rates[Pay Item],0),
MATCH(TEXT(#REF!,"0"),[1]!Rates[[#Headers],[Column1]:[Column71]],0)),0)</f>
        <v>0</v>
      </c>
      <c r="G438" s="69">
        <f t="shared" si="30"/>
        <v>0</v>
      </c>
      <c r="H438" s="6">
        <f t="shared" si="31"/>
        <v>0</v>
      </c>
      <c r="I438" s="80"/>
      <c r="J438" s="80"/>
      <c r="K438" s="80"/>
      <c r="L438" s="80"/>
      <c r="M438" s="80"/>
      <c r="N438" s="80"/>
      <c r="O438" s="80"/>
      <c r="P438" s="80"/>
      <c r="Q438" s="80"/>
      <c r="R438" s="80"/>
      <c r="S438" s="54" t="b">
        <f t="shared" si="32"/>
        <v>0</v>
      </c>
      <c r="T438" s="66" t="str">
        <f t="shared" si="33"/>
        <v>20-17.</v>
      </c>
      <c r="U438" s="51" t="str">
        <f t="shared" si="33"/>
        <v>P.E. Review, Evaluation and Certification of a Level 1 Natural Attenuation Monitoring Plan</v>
      </c>
    </row>
    <row r="439" spans="1:21" s="67" customFormat="1" hidden="1" x14ac:dyDescent="0.3">
      <c r="A439" s="62">
        <v>459</v>
      </c>
      <c r="B439" s="36" t="s">
        <v>1012</v>
      </c>
      <c r="C439" s="98" t="s">
        <v>494</v>
      </c>
      <c r="D439" s="99"/>
      <c r="E439" s="10" t="s">
        <v>425</v>
      </c>
      <c r="F439" s="68">
        <f>IFERROR(INDEX([1]!Rates[[Column1]:[Column71]],
MATCH('[1]SOW Units'!$B439,[1]!Rates[Pay Item],0),
MATCH(TEXT(#REF!,"0"),[1]!Rates[[#Headers],[Column1]:[Column71]],0)),0)</f>
        <v>0</v>
      </c>
      <c r="G439" s="69">
        <f t="shared" si="30"/>
        <v>0</v>
      </c>
      <c r="H439" s="6">
        <f t="shared" si="31"/>
        <v>0</v>
      </c>
      <c r="I439" s="80"/>
      <c r="J439" s="80"/>
      <c r="K439" s="80"/>
      <c r="L439" s="80"/>
      <c r="M439" s="80"/>
      <c r="N439" s="80"/>
      <c r="O439" s="80"/>
      <c r="P439" s="80"/>
      <c r="Q439" s="80"/>
      <c r="R439" s="80"/>
      <c r="S439" s="54" t="b">
        <f t="shared" si="32"/>
        <v>0</v>
      </c>
      <c r="T439" s="66" t="str">
        <f t="shared" si="33"/>
        <v>20-18.</v>
      </c>
      <c r="U439" s="51" t="str">
        <f t="shared" si="33"/>
        <v>P.E. Review, Evaluation and Certification of a Level 2 Natural Attenuation Monitoring Plan</v>
      </c>
    </row>
    <row r="440" spans="1:21" s="67" customFormat="1" ht="50.1" hidden="1" customHeight="1" x14ac:dyDescent="0.3">
      <c r="A440" s="62">
        <v>460</v>
      </c>
      <c r="B440" s="36" t="s">
        <v>1013</v>
      </c>
      <c r="C440" s="98" t="s">
        <v>1014</v>
      </c>
      <c r="D440" s="99"/>
      <c r="E440" s="10" t="s">
        <v>415</v>
      </c>
      <c r="F440" s="68">
        <f>IFERROR(INDEX([1]!Rates[[Column1]:[Column71]],
MATCH('[1]SOW Units'!$B440,[1]!Rates[Pay Item],0),
MATCH(TEXT(#REF!,"0"),[1]!Rates[[#Headers],[Column1]:[Column71]],0)),0)</f>
        <v>0</v>
      </c>
      <c r="G440" s="69">
        <f t="shared" si="30"/>
        <v>0</v>
      </c>
      <c r="H440" s="6">
        <f t="shared" si="31"/>
        <v>0</v>
      </c>
      <c r="I440" s="80"/>
      <c r="J440" s="80"/>
      <c r="K440" s="80"/>
      <c r="L440" s="80"/>
      <c r="M440" s="80"/>
      <c r="N440" s="80"/>
      <c r="O440" s="80"/>
      <c r="P440" s="80"/>
      <c r="Q440" s="80"/>
      <c r="R440" s="80"/>
      <c r="S440" s="54" t="b">
        <f t="shared" si="32"/>
        <v>0</v>
      </c>
      <c r="T440" s="66" t="str">
        <f t="shared" si="33"/>
        <v>20-19.</v>
      </c>
      <c r="U440" s="51" t="str">
        <f t="shared" si="33"/>
        <v>P.E. or P.G. Review, Evaluation and Certification of a Non-Annual Natural Attenuation or Post RA Monitoring Report That Includes a Recommendation for NFA or a Recommendation to Modify the Approved Monitoring Plan.</v>
      </c>
    </row>
    <row r="441" spans="1:21" s="67" customFormat="1" ht="39.950000000000003" hidden="1" customHeight="1" x14ac:dyDescent="0.3">
      <c r="A441" s="62">
        <v>461</v>
      </c>
      <c r="B441" s="36" t="s">
        <v>1015</v>
      </c>
      <c r="C441" s="98" t="s">
        <v>497</v>
      </c>
      <c r="D441" s="99"/>
      <c r="E441" s="10" t="s">
        <v>415</v>
      </c>
      <c r="F441" s="68">
        <f>IFERROR(INDEX([1]!Rates[[Column1]:[Column71]],
MATCH('[1]SOW Units'!$B441,[1]!Rates[Pay Item],0),
MATCH(TEXT(#REF!,"0"),[1]!Rates[[#Headers],[Column1]:[Column71]],0)),0)</f>
        <v>0</v>
      </c>
      <c r="G441" s="69">
        <f t="shared" si="30"/>
        <v>0</v>
      </c>
      <c r="H441" s="6">
        <f t="shared" si="31"/>
        <v>0</v>
      </c>
      <c r="I441" s="80"/>
      <c r="J441" s="80"/>
      <c r="K441" s="80"/>
      <c r="L441" s="80"/>
      <c r="M441" s="80"/>
      <c r="N441" s="80"/>
      <c r="O441" s="80"/>
      <c r="P441" s="80"/>
      <c r="Q441" s="80"/>
      <c r="R441" s="80"/>
      <c r="S441" s="54" t="b">
        <f t="shared" si="32"/>
        <v>0</v>
      </c>
      <c r="T441" s="66" t="str">
        <f t="shared" si="33"/>
        <v>20-20.</v>
      </c>
      <c r="U441" s="51" t="str">
        <f t="shared" si="33"/>
        <v>P.G or P.E. Review, Evaluation and Certification of an Annual Natural Attenuation Monitoring Report</v>
      </c>
    </row>
    <row r="442" spans="1:21" s="67" customFormat="1" ht="39.950000000000003" hidden="1" customHeight="1" x14ac:dyDescent="0.3">
      <c r="A442" s="62">
        <v>462</v>
      </c>
      <c r="B442" s="36" t="s">
        <v>1016</v>
      </c>
      <c r="C442" s="98" t="s">
        <v>499</v>
      </c>
      <c r="D442" s="99"/>
      <c r="E442" s="10" t="s">
        <v>425</v>
      </c>
      <c r="F442" s="68">
        <f>IFERROR(INDEX([1]!Rates[[Column1]:[Column71]],
MATCH('[1]SOW Units'!$B442,[1]!Rates[Pay Item],0),
MATCH(TEXT(#REF!,"0"),[1]!Rates[[#Headers],[Column1]:[Column71]],0)),0)</f>
        <v>0</v>
      </c>
      <c r="G442" s="69">
        <f t="shared" ref="G442:G457" si="34">F442</f>
        <v>0</v>
      </c>
      <c r="H442" s="6">
        <f t="shared" ref="H442:H457" si="35">SUM(I442:R442)</f>
        <v>0</v>
      </c>
      <c r="I442" s="80"/>
      <c r="J442" s="80"/>
      <c r="K442" s="80"/>
      <c r="L442" s="80"/>
      <c r="M442" s="80"/>
      <c r="N442" s="80"/>
      <c r="O442" s="80"/>
      <c r="P442" s="80"/>
      <c r="Q442" s="80"/>
      <c r="R442" s="80"/>
      <c r="S442" s="54" t="b">
        <f t="shared" si="32"/>
        <v>0</v>
      </c>
      <c r="T442" s="66" t="str">
        <f t="shared" si="33"/>
        <v>20-21.</v>
      </c>
      <c r="U442" s="51" t="str">
        <f t="shared" si="33"/>
        <v>P.E. Review, Evaluation and Certification of a Pilot Test Plan</v>
      </c>
    </row>
    <row r="443" spans="1:21" s="67" customFormat="1" ht="39.950000000000003" hidden="1" customHeight="1" x14ac:dyDescent="0.3">
      <c r="A443" s="62">
        <v>463</v>
      </c>
      <c r="B443" s="36" t="s">
        <v>1017</v>
      </c>
      <c r="C443" s="98" t="s">
        <v>501</v>
      </c>
      <c r="D443" s="99"/>
      <c r="E443" s="10" t="s">
        <v>415</v>
      </c>
      <c r="F443" s="68">
        <f>IFERROR(INDEX([1]!Rates[[Column1]:[Column71]],
MATCH('[1]SOW Units'!$B443,[1]!Rates[Pay Item],0),
MATCH(TEXT(#REF!,"0"),[1]!Rates[[#Headers],[Column1]:[Column71]],0)),0)</f>
        <v>0</v>
      </c>
      <c r="G443" s="69">
        <f t="shared" si="34"/>
        <v>0</v>
      </c>
      <c r="H443" s="6">
        <f t="shared" si="35"/>
        <v>0</v>
      </c>
      <c r="I443" s="80"/>
      <c r="J443" s="80"/>
      <c r="K443" s="80"/>
      <c r="L443" s="80"/>
      <c r="M443" s="80"/>
      <c r="N443" s="80"/>
      <c r="O443" s="80"/>
      <c r="P443" s="80"/>
      <c r="Q443" s="80"/>
      <c r="R443" s="80"/>
      <c r="S443" s="54" t="b">
        <f t="shared" si="32"/>
        <v>0</v>
      </c>
      <c r="T443" s="66" t="str">
        <f t="shared" si="33"/>
        <v>20-22.</v>
      </c>
      <c r="U443" s="51" t="str">
        <f t="shared" si="33"/>
        <v>P.E. Review, Evaluation and Certification of a Pilot Test Report</v>
      </c>
    </row>
    <row r="444" spans="1:21" s="67" customFormat="1" ht="39.950000000000003" hidden="1" customHeight="1" x14ac:dyDescent="0.3">
      <c r="A444" s="62">
        <v>464</v>
      </c>
      <c r="B444" s="36" t="s">
        <v>1018</v>
      </c>
      <c r="C444" s="98" t="s">
        <v>503</v>
      </c>
      <c r="D444" s="99"/>
      <c r="E444" s="10" t="s">
        <v>425</v>
      </c>
      <c r="F444" s="68">
        <f>IFERROR(INDEX([1]!Rates[[Column1]:[Column71]],
MATCH('[1]SOW Units'!$B444,[1]!Rates[Pay Item],0),
MATCH(TEXT(#REF!,"0"),[1]!Rates[[#Headers],[Column1]:[Column71]],0)),0)</f>
        <v>0</v>
      </c>
      <c r="G444" s="69">
        <f t="shared" si="34"/>
        <v>0</v>
      </c>
      <c r="H444" s="6">
        <f t="shared" si="35"/>
        <v>0</v>
      </c>
      <c r="I444" s="80"/>
      <c r="J444" s="80"/>
      <c r="K444" s="80"/>
      <c r="L444" s="80"/>
      <c r="M444" s="80"/>
      <c r="N444" s="80"/>
      <c r="O444" s="80"/>
      <c r="P444" s="80"/>
      <c r="Q444" s="80"/>
      <c r="R444" s="80"/>
      <c r="S444" s="54" t="b">
        <f t="shared" si="32"/>
        <v>0</v>
      </c>
      <c r="T444" s="66" t="str">
        <f t="shared" si="33"/>
        <v>20-23.</v>
      </c>
      <c r="U444" s="51" t="str">
        <f t="shared" si="33"/>
        <v>P.E. Review, Evaluation and Certification of a Level 1 Remedial Action Plan</v>
      </c>
    </row>
    <row r="445" spans="1:21" s="67" customFormat="1" ht="39.950000000000003" hidden="1" customHeight="1" x14ac:dyDescent="0.3">
      <c r="A445" s="62">
        <v>466</v>
      </c>
      <c r="B445" s="36" t="s">
        <v>1019</v>
      </c>
      <c r="C445" s="98" t="s">
        <v>505</v>
      </c>
      <c r="D445" s="99"/>
      <c r="E445" s="10" t="s">
        <v>425</v>
      </c>
      <c r="F445" s="68">
        <f>IFERROR(INDEX([1]!Rates[[Column1]:[Column71]],
MATCH('[1]SOW Units'!$B445,[1]!Rates[Pay Item],0),
MATCH(TEXT(#REF!,"0"),[1]!Rates[[#Headers],[Column1]:[Column71]],0)),0)</f>
        <v>0</v>
      </c>
      <c r="G445" s="69">
        <f t="shared" si="34"/>
        <v>0</v>
      </c>
      <c r="H445" s="6">
        <f t="shared" si="35"/>
        <v>0</v>
      </c>
      <c r="I445" s="80"/>
      <c r="J445" s="80"/>
      <c r="K445" s="80"/>
      <c r="L445" s="80"/>
      <c r="M445" s="80"/>
      <c r="N445" s="80"/>
      <c r="O445" s="80"/>
      <c r="P445" s="80"/>
      <c r="Q445" s="80"/>
      <c r="R445" s="80"/>
      <c r="S445" s="54" t="b">
        <f t="shared" si="32"/>
        <v>0</v>
      </c>
      <c r="T445" s="66" t="str">
        <f t="shared" si="33"/>
        <v>20-24.</v>
      </c>
      <c r="U445" s="51" t="str">
        <f t="shared" si="33"/>
        <v>P.E. Review, Evaluation and Certification of a Level 2 Remedial Action Plan</v>
      </c>
    </row>
    <row r="446" spans="1:21" s="67" customFormat="1" ht="39.950000000000003" hidden="1" customHeight="1" x14ac:dyDescent="0.3">
      <c r="A446" s="62">
        <v>467</v>
      </c>
      <c r="B446" s="36" t="s">
        <v>1020</v>
      </c>
      <c r="C446" s="98" t="s">
        <v>507</v>
      </c>
      <c r="D446" s="99"/>
      <c r="E446" s="10" t="s">
        <v>425</v>
      </c>
      <c r="F446" s="68">
        <f>IFERROR(INDEX([1]!Rates[[Column1]:[Column71]],
MATCH('[1]SOW Units'!$B446,[1]!Rates[Pay Item],0),
MATCH(TEXT(#REF!,"0"),[1]!Rates[[#Headers],[Column1]:[Column71]],0)),0)</f>
        <v>0</v>
      </c>
      <c r="G446" s="69">
        <f t="shared" si="34"/>
        <v>0</v>
      </c>
      <c r="H446" s="6">
        <f t="shared" si="35"/>
        <v>0</v>
      </c>
      <c r="I446" s="80"/>
      <c r="J446" s="80"/>
      <c r="K446" s="80"/>
      <c r="L446" s="80"/>
      <c r="M446" s="80"/>
      <c r="N446" s="80"/>
      <c r="O446" s="80"/>
      <c r="P446" s="80"/>
      <c r="Q446" s="80"/>
      <c r="R446" s="80"/>
      <c r="S446" s="54" t="b">
        <f t="shared" si="32"/>
        <v>0</v>
      </c>
      <c r="T446" s="66" t="str">
        <f t="shared" si="33"/>
        <v>20-25.</v>
      </c>
      <c r="U446" s="51" t="str">
        <f t="shared" si="33"/>
        <v>P.E. Review, Evaluation and Certification of a Level 1 Limited Scope Remedial Action Plan or RAP Modification Plan</v>
      </c>
    </row>
    <row r="447" spans="1:21" s="67" customFormat="1" ht="39.950000000000003" hidden="1" customHeight="1" x14ac:dyDescent="0.3">
      <c r="A447" s="62">
        <v>468</v>
      </c>
      <c r="B447" s="36" t="s">
        <v>1021</v>
      </c>
      <c r="C447" s="98" t="s">
        <v>509</v>
      </c>
      <c r="D447" s="99"/>
      <c r="E447" s="10" t="s">
        <v>425</v>
      </c>
      <c r="F447" s="68">
        <f>IFERROR(INDEX([1]!Rates[[Column1]:[Column71]],
MATCH('[1]SOW Units'!$B447,[1]!Rates[Pay Item],0),
MATCH(TEXT(#REF!,"0"),[1]!Rates[[#Headers],[Column1]:[Column71]],0)),0)</f>
        <v>0</v>
      </c>
      <c r="G447" s="69">
        <f t="shared" si="34"/>
        <v>0</v>
      </c>
      <c r="H447" s="6">
        <f t="shared" si="35"/>
        <v>0</v>
      </c>
      <c r="I447" s="80"/>
      <c r="J447" s="80"/>
      <c r="K447" s="80"/>
      <c r="L447" s="80"/>
      <c r="M447" s="80"/>
      <c r="N447" s="80"/>
      <c r="O447" s="80"/>
      <c r="P447" s="80"/>
      <c r="Q447" s="80"/>
      <c r="R447" s="80"/>
      <c r="S447" s="54" t="b">
        <f t="shared" si="32"/>
        <v>0</v>
      </c>
      <c r="T447" s="66" t="str">
        <f t="shared" si="33"/>
        <v>20-26.</v>
      </c>
      <c r="U447" s="51" t="str">
        <f t="shared" si="33"/>
        <v>P.E. Review, Evaluation and Certification of a Level 2 Limited Scope Remedial Action Plan or RAP Modification Plan</v>
      </c>
    </row>
    <row r="448" spans="1:21" s="67" customFormat="1" ht="39.950000000000003" hidden="1" customHeight="1" x14ac:dyDescent="0.3">
      <c r="A448" s="62">
        <v>469</v>
      </c>
      <c r="B448" s="36" t="s">
        <v>1022</v>
      </c>
      <c r="C448" s="98" t="s">
        <v>511</v>
      </c>
      <c r="D448" s="99"/>
      <c r="E448" s="10" t="s">
        <v>425</v>
      </c>
      <c r="F448" s="68">
        <f>IFERROR(INDEX([1]!Rates[[Column1]:[Column71]],
MATCH('[1]SOW Units'!$B448,[1]!Rates[Pay Item],0),
MATCH(TEXT(#REF!,"0"),[1]!Rates[[#Headers],[Column1]:[Column71]],0)),0)</f>
        <v>0</v>
      </c>
      <c r="G448" s="69">
        <f t="shared" si="34"/>
        <v>0</v>
      </c>
      <c r="H448" s="6">
        <f t="shared" si="35"/>
        <v>0</v>
      </c>
      <c r="I448" s="80"/>
      <c r="J448" s="80"/>
      <c r="K448" s="80"/>
      <c r="L448" s="80"/>
      <c r="M448" s="80"/>
      <c r="N448" s="80"/>
      <c r="O448" s="80"/>
      <c r="P448" s="80"/>
      <c r="Q448" s="80"/>
      <c r="R448" s="80"/>
      <c r="S448" s="54" t="b">
        <f t="shared" si="32"/>
        <v>0</v>
      </c>
      <c r="T448" s="66" t="str">
        <f t="shared" si="33"/>
        <v>20-27.</v>
      </c>
      <c r="U448" s="51" t="str">
        <f t="shared" si="33"/>
        <v>P.E. Review, Evaluation and Certification of a Level 3 Limited Scope Remedial Action Plan or RAP Modification Plan</v>
      </c>
    </row>
    <row r="449" spans="1:21" s="67" customFormat="1" ht="39.950000000000003" hidden="1" customHeight="1" x14ac:dyDescent="0.3">
      <c r="A449" s="62">
        <v>470</v>
      </c>
      <c r="B449" s="36" t="s">
        <v>1023</v>
      </c>
      <c r="C449" s="98" t="s">
        <v>513</v>
      </c>
      <c r="D449" s="99"/>
      <c r="E449" s="10" t="s">
        <v>425</v>
      </c>
      <c r="F449" s="68">
        <f>IFERROR(INDEX([1]!Rates[[Column1]:[Column71]],
MATCH('[1]SOW Units'!$B449,[1]!Rates[Pay Item],0),
MATCH(TEXT(#REF!,"0"),[1]!Rates[[#Headers],[Column1]:[Column71]],0)),0)</f>
        <v>0</v>
      </c>
      <c r="G449" s="69">
        <f t="shared" si="34"/>
        <v>0</v>
      </c>
      <c r="H449" s="6">
        <f t="shared" si="35"/>
        <v>0</v>
      </c>
      <c r="I449" s="80"/>
      <c r="J449" s="80"/>
      <c r="K449" s="80"/>
      <c r="L449" s="80"/>
      <c r="M449" s="80"/>
      <c r="N449" s="80"/>
      <c r="O449" s="80"/>
      <c r="P449" s="80"/>
      <c r="Q449" s="80"/>
      <c r="R449" s="80"/>
      <c r="S449" s="54" t="b">
        <f t="shared" si="32"/>
        <v>0</v>
      </c>
      <c r="T449" s="66" t="str">
        <f t="shared" si="33"/>
        <v>20-28.</v>
      </c>
      <c r="U449" s="51" t="str">
        <f t="shared" si="33"/>
        <v>P.E. Review, Evaluation and Certification of a Level 4 Limited Scope Remedial Action Plan or RAP Modification Plan</v>
      </c>
    </row>
    <row r="450" spans="1:21" s="67" customFormat="1" ht="39.950000000000003" hidden="1" customHeight="1" x14ac:dyDescent="0.3">
      <c r="A450" s="62">
        <v>471</v>
      </c>
      <c r="B450" s="36" t="s">
        <v>1024</v>
      </c>
      <c r="C450" s="98" t="s">
        <v>515</v>
      </c>
      <c r="D450" s="99"/>
      <c r="E450" s="10" t="s">
        <v>516</v>
      </c>
      <c r="F450" s="68">
        <f>IFERROR(INDEX([1]!Rates[[Column1]:[Column71]],
MATCH('[1]SOW Units'!$B450,[1]!Rates[Pay Item],0),
MATCH(TEXT(#REF!,"0"),[1]!Rates[[#Headers],[Column1]:[Column71]],0)),0)</f>
        <v>0</v>
      </c>
      <c r="G450" s="69">
        <f t="shared" si="34"/>
        <v>0</v>
      </c>
      <c r="H450" s="6">
        <f t="shared" si="35"/>
        <v>0</v>
      </c>
      <c r="I450" s="80"/>
      <c r="J450" s="80"/>
      <c r="K450" s="80"/>
      <c r="L450" s="80"/>
      <c r="M450" s="80"/>
      <c r="N450" s="80"/>
      <c r="O450" s="80"/>
      <c r="P450" s="80"/>
      <c r="Q450" s="80"/>
      <c r="R450" s="80"/>
      <c r="S450" s="54" t="b">
        <f t="shared" si="32"/>
        <v>0</v>
      </c>
      <c r="T450" s="66" t="str">
        <f t="shared" si="33"/>
        <v>20-29.</v>
      </c>
      <c r="U450" s="51" t="str">
        <f t="shared" si="33"/>
        <v>P.E. Review, Evaluation and Certification of As-Built Drawings (P.E. sealed red lined modifications)</v>
      </c>
    </row>
    <row r="451" spans="1:21" s="67" customFormat="1" ht="33" hidden="1" x14ac:dyDescent="0.3">
      <c r="A451" s="62">
        <v>472</v>
      </c>
      <c r="B451" s="36" t="s">
        <v>1025</v>
      </c>
      <c r="C451" s="98" t="s">
        <v>518</v>
      </c>
      <c r="D451" s="99"/>
      <c r="E451" s="10" t="s">
        <v>415</v>
      </c>
      <c r="F451" s="68">
        <f>IFERROR(INDEX([1]!Rates[[Column1]:[Column71]],
MATCH('[1]SOW Units'!$B451,[1]!Rates[Pay Item],0),
MATCH(TEXT(#REF!,"0"),[1]!Rates[[#Headers],[Column1]:[Column71]],0)),0)</f>
        <v>0</v>
      </c>
      <c r="G451" s="69">
        <f t="shared" si="34"/>
        <v>0</v>
      </c>
      <c r="H451" s="6">
        <f t="shared" si="35"/>
        <v>0</v>
      </c>
      <c r="I451" s="80"/>
      <c r="J451" s="80"/>
      <c r="K451" s="80"/>
      <c r="L451" s="80"/>
      <c r="M451" s="80"/>
      <c r="N451" s="80"/>
      <c r="O451" s="80"/>
      <c r="P451" s="80"/>
      <c r="Q451" s="80"/>
      <c r="R451" s="80"/>
      <c r="S451" s="54" t="b">
        <f t="shared" si="32"/>
        <v>0</v>
      </c>
      <c r="T451" s="66" t="str">
        <f t="shared" si="33"/>
        <v>20-30.</v>
      </c>
      <c r="U451" s="51" t="str">
        <f t="shared" si="33"/>
        <v>P.E. Review, Evaluation and Certification of a Remedial Action Startup Report That Includes a Recommendation for System Modification or Significant Change in the Course of Action</v>
      </c>
    </row>
    <row r="452" spans="1:21" s="67" customFormat="1" ht="33" hidden="1" x14ac:dyDescent="0.3">
      <c r="A452" s="62">
        <v>473</v>
      </c>
      <c r="B452" s="36" t="s">
        <v>1026</v>
      </c>
      <c r="C452" s="98" t="s">
        <v>519</v>
      </c>
      <c r="D452" s="99"/>
      <c r="E452" s="10" t="s">
        <v>415</v>
      </c>
      <c r="F452" s="68">
        <f>IFERROR(INDEX([1]!Rates[[Column1]:[Column71]],
MATCH('[1]SOW Units'!$B452,[1]!Rates[Pay Item],0),
MATCH(TEXT(#REF!,"0"),[1]!Rates[[#Headers],[Column1]:[Column71]],0)),0)</f>
        <v>0</v>
      </c>
      <c r="G452" s="69">
        <f t="shared" si="34"/>
        <v>0</v>
      </c>
      <c r="H452" s="6">
        <f t="shared" si="35"/>
        <v>0</v>
      </c>
      <c r="I452" s="80"/>
      <c r="J452" s="80"/>
      <c r="K452" s="80"/>
      <c r="L452" s="80"/>
      <c r="M452" s="80"/>
      <c r="N452" s="80"/>
      <c r="O452" s="80"/>
      <c r="P452" s="80"/>
      <c r="Q452" s="80"/>
      <c r="R452" s="80"/>
      <c r="S452" s="54" t="b">
        <f t="shared" si="32"/>
        <v>0</v>
      </c>
      <c r="T452" s="66" t="str">
        <f t="shared" si="33"/>
        <v>20-31.</v>
      </c>
      <c r="U452" s="51" t="str">
        <f t="shared" si="33"/>
        <v>P.E. Review, Evaluation and Certification of a Non-Annual Operation and Maintenance Report That Includes Significant Proposed Changes to the Approved RAP</v>
      </c>
    </row>
    <row r="453" spans="1:21" s="67" customFormat="1" hidden="1" x14ac:dyDescent="0.3">
      <c r="A453" s="62">
        <v>474</v>
      </c>
      <c r="B453" s="36" t="s">
        <v>1027</v>
      </c>
      <c r="C453" s="98" t="s">
        <v>520</v>
      </c>
      <c r="D453" s="99"/>
      <c r="E453" s="10" t="s">
        <v>415</v>
      </c>
      <c r="F453" s="68">
        <f>IFERROR(INDEX([1]!Rates[[Column1]:[Column71]],
MATCH('[1]SOW Units'!$B453,[1]!Rates[Pay Item],0),
MATCH(TEXT(#REF!,"0"),[1]!Rates[[#Headers],[Column1]:[Column71]],0)),0)</f>
        <v>0</v>
      </c>
      <c r="G453" s="69">
        <f t="shared" si="34"/>
        <v>0</v>
      </c>
      <c r="H453" s="6">
        <f t="shared" si="35"/>
        <v>0</v>
      </c>
      <c r="I453" s="80"/>
      <c r="J453" s="80"/>
      <c r="K453" s="80"/>
      <c r="L453" s="80"/>
      <c r="M453" s="80"/>
      <c r="N453" s="80"/>
      <c r="O453" s="80"/>
      <c r="P453" s="80"/>
      <c r="Q453" s="80"/>
      <c r="R453" s="80"/>
      <c r="S453" s="54" t="b">
        <f t="shared" si="32"/>
        <v>0</v>
      </c>
      <c r="T453" s="66" t="str">
        <f t="shared" si="33"/>
        <v>20-32.</v>
      </c>
      <c r="U453" s="51" t="str">
        <f t="shared" si="33"/>
        <v>P.E. Review, Evaluation and Certification of an Annual Operation and Maintenance Report</v>
      </c>
    </row>
    <row r="454" spans="1:21" s="67" customFormat="1" hidden="1" x14ac:dyDescent="0.3">
      <c r="A454" s="62">
        <v>475</v>
      </c>
      <c r="B454" s="36" t="s">
        <v>1028</v>
      </c>
      <c r="C454" s="98" t="s">
        <v>521</v>
      </c>
      <c r="D454" s="99"/>
      <c r="E454" s="10" t="s">
        <v>415</v>
      </c>
      <c r="F454" s="68">
        <f>IFERROR(INDEX([1]!Rates[[Column1]:[Column71]],
MATCH('[1]SOW Units'!$B454,[1]!Rates[Pay Item],0),
MATCH(TEXT(#REF!,"0"),[1]!Rates[[#Headers],[Column1]:[Column71]],0)),0)</f>
        <v>0</v>
      </c>
      <c r="G454" s="69">
        <f t="shared" si="34"/>
        <v>0</v>
      </c>
      <c r="H454" s="6">
        <f t="shared" si="35"/>
        <v>0</v>
      </c>
      <c r="I454" s="80"/>
      <c r="J454" s="80"/>
      <c r="K454" s="80"/>
      <c r="L454" s="80"/>
      <c r="M454" s="80"/>
      <c r="N454" s="80"/>
      <c r="O454" s="80"/>
      <c r="P454" s="80"/>
      <c r="Q454" s="80"/>
      <c r="R454" s="80"/>
      <c r="S454" s="54" t="b">
        <f t="shared" si="32"/>
        <v>0</v>
      </c>
      <c r="T454" s="66" t="str">
        <f t="shared" si="33"/>
        <v>20-33.</v>
      </c>
      <c r="U454" s="51" t="str">
        <f t="shared" si="33"/>
        <v>P.G or P.E. Review, Evaluation and Certification of a Remedial Action General Report</v>
      </c>
    </row>
    <row r="455" spans="1:21" s="67" customFormat="1" ht="33" hidden="1" x14ac:dyDescent="0.3">
      <c r="A455" s="62">
        <v>476</v>
      </c>
      <c r="B455" s="36" t="s">
        <v>1029</v>
      </c>
      <c r="C455" s="98" t="s">
        <v>1030</v>
      </c>
      <c r="D455" s="99"/>
      <c r="E455" s="10" t="s">
        <v>415</v>
      </c>
      <c r="F455" s="68">
        <f>IFERROR(INDEX([1]!Rates[[Column1]:[Column71]],
MATCH('[1]SOW Units'!$B455,[1]!Rates[Pay Item],0),
MATCH(TEXT(#REF!,"0"),[1]!Rates[[#Headers],[Column1]:[Column71]],0)),0)</f>
        <v>0</v>
      </c>
      <c r="G455" s="69">
        <f t="shared" si="34"/>
        <v>0</v>
      </c>
      <c r="H455" s="6">
        <f t="shared" si="35"/>
        <v>0</v>
      </c>
      <c r="I455" s="80"/>
      <c r="J455" s="80"/>
      <c r="K455" s="80"/>
      <c r="L455" s="80"/>
      <c r="M455" s="80"/>
      <c r="N455" s="80"/>
      <c r="O455" s="80"/>
      <c r="P455" s="80"/>
      <c r="Q455" s="80"/>
      <c r="R455" s="80"/>
      <c r="S455" s="54" t="b">
        <f t="shared" si="32"/>
        <v>0</v>
      </c>
      <c r="T455" s="66" t="str">
        <f t="shared" si="33"/>
        <v>20-34.</v>
      </c>
      <c r="U455" s="51" t="str">
        <f t="shared" si="33"/>
        <v>P.G or P.E. Review, Evaluation and Certification of an Interim Assessment or Remedial Action Report That Includes a Recommendation for System Modification or Significant Change in the Course of Action</v>
      </c>
    </row>
    <row r="456" spans="1:21" s="67" customFormat="1" ht="33" hidden="1" x14ac:dyDescent="0.3">
      <c r="A456" s="62">
        <v>477</v>
      </c>
      <c r="B456" s="36" t="s">
        <v>1031</v>
      </c>
      <c r="C456" s="98" t="s">
        <v>641</v>
      </c>
      <c r="D456" s="99"/>
      <c r="E456" s="10" t="s">
        <v>516</v>
      </c>
      <c r="F456" s="68">
        <f>IFERROR(INDEX([1]!Rates[[Column1]:[Column71]],
MATCH('[1]SOW Units'!$B456,[1]!Rates[Pay Item],0),
MATCH(TEXT(#REF!,"0"),[1]!Rates[[#Headers],[Column1]:[Column71]],0)),0)</f>
        <v>0</v>
      </c>
      <c r="G456" s="69">
        <f t="shared" si="34"/>
        <v>0</v>
      </c>
      <c r="H456" s="6">
        <f t="shared" si="35"/>
        <v>0</v>
      </c>
      <c r="I456" s="80"/>
      <c r="J456" s="80"/>
      <c r="K456" s="80"/>
      <c r="L456" s="80"/>
      <c r="M456" s="80"/>
      <c r="N456" s="80"/>
      <c r="O456" s="80"/>
      <c r="P456" s="80"/>
      <c r="Q456" s="80"/>
      <c r="R456" s="80"/>
      <c r="S456" s="54" t="b">
        <f t="shared" si="32"/>
        <v>0</v>
      </c>
      <c r="T456" s="66" t="str">
        <f t="shared" si="33"/>
        <v>20-35.</v>
      </c>
      <c r="U456" s="51" t="str">
        <f t="shared" si="33"/>
        <v>P.E. Review, Evaluation, and Certification of Construction Drawings</v>
      </c>
    </row>
    <row r="457" spans="1:21" s="67" customFormat="1" hidden="1" x14ac:dyDescent="0.3">
      <c r="A457" s="62">
        <v>478</v>
      </c>
      <c r="B457" s="36" t="s">
        <v>1032</v>
      </c>
      <c r="C457" s="98" t="s">
        <v>642</v>
      </c>
      <c r="D457" s="99"/>
      <c r="E457" s="10" t="s">
        <v>415</v>
      </c>
      <c r="F457" s="68">
        <f>IFERROR(INDEX([1]!Rates[[Column1]:[Column71]],
MATCH('[1]SOW Units'!$B457,[1]!Rates[Pay Item],0),
MATCH(TEXT(#REF!,"0"),[1]!Rates[[#Headers],[Column1]:[Column71]],0)),0)</f>
        <v>0</v>
      </c>
      <c r="G457" s="69">
        <f t="shared" si="34"/>
        <v>0</v>
      </c>
      <c r="H457" s="6">
        <f t="shared" si="35"/>
        <v>0</v>
      </c>
      <c r="I457" s="80"/>
      <c r="J457" s="80"/>
      <c r="K457" s="80"/>
      <c r="L457" s="80"/>
      <c r="M457" s="80"/>
      <c r="N457" s="80"/>
      <c r="O457" s="80"/>
      <c r="P457" s="80"/>
      <c r="Q457" s="80"/>
      <c r="R457" s="80"/>
      <c r="S457" s="54" t="b">
        <f t="shared" ref="S457:S490" si="36">IF(H457&gt;0,TRUE,FALSE)</f>
        <v>0</v>
      </c>
      <c r="T457" s="66" t="str">
        <f t="shared" si="33"/>
        <v>20-36.</v>
      </c>
      <c r="U457" s="51" t="str">
        <f t="shared" si="33"/>
        <v>P.E. Review, Evaluation, and Certification of Annual PARM Report</v>
      </c>
    </row>
    <row r="458" spans="1:21" x14ac:dyDescent="0.3">
      <c r="A458" s="62">
        <v>479</v>
      </c>
      <c r="B458" s="83" t="s">
        <v>464</v>
      </c>
      <c r="C458" s="96" t="s">
        <v>1033</v>
      </c>
      <c r="D458" s="97"/>
      <c r="E458" s="84" t="s">
        <v>1034</v>
      </c>
      <c r="F458" s="85"/>
      <c r="G458" s="86"/>
      <c r="H458" s="87"/>
      <c r="I458" s="88"/>
      <c r="J458" s="88"/>
      <c r="K458" s="88"/>
      <c r="L458" s="88"/>
      <c r="M458" s="88"/>
      <c r="N458" s="88"/>
      <c r="O458" s="88"/>
      <c r="P458" s="88"/>
      <c r="Q458" s="88"/>
      <c r="R458" s="88"/>
      <c r="S458" s="54" t="b">
        <f t="shared" si="36"/>
        <v>0</v>
      </c>
      <c r="T458" s="66"/>
      <c r="U458" s="51" t="str">
        <f t="shared" ref="U458:U491" si="37">C458</f>
        <v>MISCELLANEOUS ITEMS</v>
      </c>
    </row>
    <row r="459" spans="1:21" x14ac:dyDescent="0.3">
      <c r="A459" s="62">
        <v>480</v>
      </c>
      <c r="B459" s="82" t="s">
        <v>465</v>
      </c>
      <c r="C459" s="94"/>
      <c r="D459" s="95"/>
      <c r="E459" s="37" t="s">
        <v>14</v>
      </c>
      <c r="F459" s="68">
        <v>1</v>
      </c>
      <c r="G459" s="68">
        <f>F459</f>
        <v>1</v>
      </c>
      <c r="H459" s="9">
        <f t="shared" ref="H459:H478" si="38">SUM(I459:R459)</f>
        <v>0</v>
      </c>
      <c r="I459" s="70"/>
      <c r="J459" s="70"/>
      <c r="K459" s="70"/>
      <c r="L459" s="70"/>
      <c r="M459" s="70"/>
      <c r="N459" s="70"/>
      <c r="O459" s="70"/>
      <c r="P459" s="70"/>
      <c r="Q459" s="70"/>
      <c r="R459" s="70"/>
      <c r="S459" s="54" t="b">
        <f t="shared" si="36"/>
        <v>0</v>
      </c>
      <c r="T459" s="66" t="str">
        <f t="shared" ref="T459:T490" si="39">B459</f>
        <v>21-1.</v>
      </c>
      <c r="U459" s="51">
        <f t="shared" si="37"/>
        <v>0</v>
      </c>
    </row>
    <row r="460" spans="1:21" x14ac:dyDescent="0.3">
      <c r="A460" s="62">
        <v>481</v>
      </c>
      <c r="B460" s="82" t="s">
        <v>466</v>
      </c>
      <c r="C460" s="94"/>
      <c r="D460" s="95"/>
      <c r="E460" s="37" t="s">
        <v>14</v>
      </c>
      <c r="F460" s="68">
        <v>1</v>
      </c>
      <c r="G460" s="68">
        <f t="shared" ref="G460:G488" si="40">F460</f>
        <v>1</v>
      </c>
      <c r="H460" s="9">
        <f t="shared" si="38"/>
        <v>0</v>
      </c>
      <c r="I460" s="70"/>
      <c r="J460" s="70"/>
      <c r="K460" s="70"/>
      <c r="L460" s="70"/>
      <c r="M460" s="70"/>
      <c r="N460" s="70"/>
      <c r="O460" s="70"/>
      <c r="P460" s="70"/>
      <c r="Q460" s="70"/>
      <c r="R460" s="70"/>
      <c r="S460" s="54" t="b">
        <f t="shared" si="36"/>
        <v>0</v>
      </c>
      <c r="T460" s="66" t="str">
        <f t="shared" si="39"/>
        <v>21-2.</v>
      </c>
      <c r="U460" s="51">
        <f t="shared" si="37"/>
        <v>0</v>
      </c>
    </row>
    <row r="461" spans="1:21" x14ac:dyDescent="0.3">
      <c r="A461" s="62">
        <v>482</v>
      </c>
      <c r="B461" s="82" t="s">
        <v>467</v>
      </c>
      <c r="C461" s="94"/>
      <c r="D461" s="95"/>
      <c r="E461" s="37" t="s">
        <v>14</v>
      </c>
      <c r="F461" s="68">
        <v>1</v>
      </c>
      <c r="G461" s="68">
        <f t="shared" si="40"/>
        <v>1</v>
      </c>
      <c r="H461" s="9">
        <f t="shared" si="38"/>
        <v>0</v>
      </c>
      <c r="I461" s="70"/>
      <c r="J461" s="70"/>
      <c r="K461" s="70"/>
      <c r="L461" s="70"/>
      <c r="M461" s="70"/>
      <c r="N461" s="70"/>
      <c r="O461" s="70"/>
      <c r="P461" s="70"/>
      <c r="Q461" s="70"/>
      <c r="R461" s="70"/>
      <c r="S461" s="54" t="b">
        <f t="shared" si="36"/>
        <v>0</v>
      </c>
      <c r="T461" s="66" t="str">
        <f t="shared" si="39"/>
        <v>21-3.</v>
      </c>
      <c r="U461" s="51">
        <f t="shared" si="37"/>
        <v>0</v>
      </c>
    </row>
    <row r="462" spans="1:21" x14ac:dyDescent="0.3">
      <c r="A462" s="62">
        <v>483</v>
      </c>
      <c r="B462" s="82" t="s">
        <v>468</v>
      </c>
      <c r="C462" s="94"/>
      <c r="D462" s="95"/>
      <c r="E462" s="37" t="s">
        <v>14</v>
      </c>
      <c r="F462" s="68">
        <v>1</v>
      </c>
      <c r="G462" s="68">
        <f t="shared" si="40"/>
        <v>1</v>
      </c>
      <c r="H462" s="9">
        <f t="shared" si="38"/>
        <v>0</v>
      </c>
      <c r="I462" s="70"/>
      <c r="J462" s="70"/>
      <c r="K462" s="70"/>
      <c r="L462" s="70"/>
      <c r="M462" s="70"/>
      <c r="N462" s="70"/>
      <c r="O462" s="70"/>
      <c r="P462" s="70"/>
      <c r="Q462" s="70"/>
      <c r="R462" s="70"/>
      <c r="S462" s="54" t="b">
        <f t="shared" si="36"/>
        <v>0</v>
      </c>
      <c r="T462" s="66" t="str">
        <f t="shared" si="39"/>
        <v>21-4.</v>
      </c>
      <c r="U462" s="51">
        <f t="shared" si="37"/>
        <v>0</v>
      </c>
    </row>
    <row r="463" spans="1:21" x14ac:dyDescent="0.3">
      <c r="A463" s="62">
        <v>484</v>
      </c>
      <c r="B463" s="82" t="s">
        <v>469</v>
      </c>
      <c r="C463" s="94"/>
      <c r="D463" s="95"/>
      <c r="E463" s="37" t="s">
        <v>14</v>
      </c>
      <c r="F463" s="68">
        <v>1</v>
      </c>
      <c r="G463" s="68">
        <f t="shared" si="40"/>
        <v>1</v>
      </c>
      <c r="H463" s="9">
        <f t="shared" si="38"/>
        <v>0</v>
      </c>
      <c r="I463" s="70"/>
      <c r="J463" s="70"/>
      <c r="K463" s="70"/>
      <c r="L463" s="70"/>
      <c r="M463" s="70"/>
      <c r="N463" s="70"/>
      <c r="O463" s="70"/>
      <c r="P463" s="70"/>
      <c r="Q463" s="70"/>
      <c r="R463" s="70"/>
      <c r="S463" s="54" t="b">
        <f t="shared" si="36"/>
        <v>0</v>
      </c>
      <c r="T463" s="66" t="str">
        <f t="shared" si="39"/>
        <v>21-5.</v>
      </c>
      <c r="U463" s="51">
        <f t="shared" si="37"/>
        <v>0</v>
      </c>
    </row>
    <row r="464" spans="1:21" x14ac:dyDescent="0.3">
      <c r="A464" s="62">
        <v>485</v>
      </c>
      <c r="B464" s="82" t="s">
        <v>471</v>
      </c>
      <c r="C464" s="94"/>
      <c r="D464" s="95"/>
      <c r="E464" s="37" t="s">
        <v>14</v>
      </c>
      <c r="F464" s="68">
        <v>1</v>
      </c>
      <c r="G464" s="68">
        <f t="shared" si="40"/>
        <v>1</v>
      </c>
      <c r="H464" s="9">
        <f t="shared" si="38"/>
        <v>0</v>
      </c>
      <c r="I464" s="70"/>
      <c r="J464" s="70"/>
      <c r="K464" s="70"/>
      <c r="L464" s="70"/>
      <c r="M464" s="70"/>
      <c r="N464" s="70"/>
      <c r="O464" s="70"/>
      <c r="P464" s="70"/>
      <c r="Q464" s="70"/>
      <c r="R464" s="70"/>
      <c r="S464" s="54" t="b">
        <f t="shared" si="36"/>
        <v>0</v>
      </c>
      <c r="T464" s="66" t="str">
        <f t="shared" si="39"/>
        <v>21-6.</v>
      </c>
      <c r="U464" s="51">
        <f t="shared" si="37"/>
        <v>0</v>
      </c>
    </row>
    <row r="465" spans="1:21" x14ac:dyDescent="0.3">
      <c r="A465" s="62">
        <v>486</v>
      </c>
      <c r="B465" s="82" t="s">
        <v>472</v>
      </c>
      <c r="C465" s="94"/>
      <c r="D465" s="95"/>
      <c r="E465" s="37" t="s">
        <v>14</v>
      </c>
      <c r="F465" s="68">
        <v>1</v>
      </c>
      <c r="G465" s="68">
        <f t="shared" si="40"/>
        <v>1</v>
      </c>
      <c r="H465" s="9">
        <f t="shared" si="38"/>
        <v>0</v>
      </c>
      <c r="I465" s="70"/>
      <c r="J465" s="70"/>
      <c r="K465" s="70"/>
      <c r="L465" s="70"/>
      <c r="M465" s="70"/>
      <c r="N465" s="70"/>
      <c r="O465" s="70"/>
      <c r="P465" s="70"/>
      <c r="Q465" s="70"/>
      <c r="R465" s="70"/>
      <c r="S465" s="54" t="b">
        <f t="shared" si="36"/>
        <v>0</v>
      </c>
      <c r="T465" s="66" t="str">
        <f t="shared" si="39"/>
        <v>21-7.</v>
      </c>
      <c r="U465" s="51">
        <f t="shared" si="37"/>
        <v>0</v>
      </c>
    </row>
    <row r="466" spans="1:21" x14ac:dyDescent="0.3">
      <c r="A466" s="62">
        <v>487</v>
      </c>
      <c r="B466" s="82" t="s">
        <v>474</v>
      </c>
      <c r="C466" s="94"/>
      <c r="D466" s="95"/>
      <c r="E466" s="37" t="s">
        <v>14</v>
      </c>
      <c r="F466" s="68">
        <v>1</v>
      </c>
      <c r="G466" s="68">
        <f t="shared" si="40"/>
        <v>1</v>
      </c>
      <c r="H466" s="9">
        <f t="shared" si="38"/>
        <v>0</v>
      </c>
      <c r="I466" s="70"/>
      <c r="J466" s="70"/>
      <c r="K466" s="70"/>
      <c r="L466" s="70"/>
      <c r="M466" s="70"/>
      <c r="N466" s="70"/>
      <c r="O466" s="70"/>
      <c r="P466" s="70"/>
      <c r="Q466" s="70"/>
      <c r="R466" s="70"/>
      <c r="S466" s="54" t="b">
        <f t="shared" si="36"/>
        <v>0</v>
      </c>
      <c r="T466" s="66" t="str">
        <f t="shared" si="39"/>
        <v>21-8.</v>
      </c>
      <c r="U466" s="51">
        <f t="shared" si="37"/>
        <v>0</v>
      </c>
    </row>
    <row r="467" spans="1:21" x14ac:dyDescent="0.3">
      <c r="A467" s="62">
        <v>488</v>
      </c>
      <c r="B467" s="82" t="s">
        <v>476</v>
      </c>
      <c r="C467" s="94"/>
      <c r="D467" s="95"/>
      <c r="E467" s="37" t="s">
        <v>14</v>
      </c>
      <c r="F467" s="68">
        <v>1</v>
      </c>
      <c r="G467" s="68">
        <f t="shared" si="40"/>
        <v>1</v>
      </c>
      <c r="H467" s="9">
        <f t="shared" si="38"/>
        <v>0</v>
      </c>
      <c r="I467" s="70"/>
      <c r="J467" s="70"/>
      <c r="K467" s="70"/>
      <c r="L467" s="70"/>
      <c r="M467" s="70"/>
      <c r="N467" s="70"/>
      <c r="O467" s="70"/>
      <c r="P467" s="70"/>
      <c r="Q467" s="70"/>
      <c r="R467" s="70"/>
      <c r="S467" s="54" t="b">
        <f t="shared" si="36"/>
        <v>0</v>
      </c>
      <c r="T467" s="66" t="str">
        <f t="shared" si="39"/>
        <v>21-9.</v>
      </c>
      <c r="U467" s="51">
        <f t="shared" si="37"/>
        <v>0</v>
      </c>
    </row>
    <row r="468" spans="1:21" x14ac:dyDescent="0.3">
      <c r="A468" s="62">
        <v>489</v>
      </c>
      <c r="B468" s="82" t="s">
        <v>479</v>
      </c>
      <c r="C468" s="94"/>
      <c r="D468" s="95"/>
      <c r="E468" s="37" t="s">
        <v>14</v>
      </c>
      <c r="F468" s="68">
        <v>1</v>
      </c>
      <c r="G468" s="68">
        <f t="shared" si="40"/>
        <v>1</v>
      </c>
      <c r="H468" s="9">
        <f t="shared" si="38"/>
        <v>0</v>
      </c>
      <c r="I468" s="70"/>
      <c r="J468" s="70"/>
      <c r="K468" s="70"/>
      <c r="L468" s="70"/>
      <c r="M468" s="70"/>
      <c r="N468" s="70"/>
      <c r="O468" s="70"/>
      <c r="P468" s="70"/>
      <c r="Q468" s="70"/>
      <c r="R468" s="70"/>
      <c r="S468" s="54" t="b">
        <f t="shared" si="36"/>
        <v>0</v>
      </c>
      <c r="T468" s="66" t="str">
        <f t="shared" si="39"/>
        <v>21-10.</v>
      </c>
      <c r="U468" s="51">
        <f t="shared" si="37"/>
        <v>0</v>
      </c>
    </row>
    <row r="469" spans="1:21" x14ac:dyDescent="0.3">
      <c r="A469" s="62">
        <v>450</v>
      </c>
      <c r="B469" s="82" t="s">
        <v>480</v>
      </c>
      <c r="C469" s="94"/>
      <c r="D469" s="95"/>
      <c r="E469" s="37" t="s">
        <v>14</v>
      </c>
      <c r="F469" s="68">
        <v>1</v>
      </c>
      <c r="G469" s="68">
        <f t="shared" si="40"/>
        <v>1</v>
      </c>
      <c r="H469" s="9">
        <f t="shared" si="38"/>
        <v>0</v>
      </c>
      <c r="I469" s="70"/>
      <c r="J469" s="70"/>
      <c r="K469" s="70"/>
      <c r="L469" s="70"/>
      <c r="M469" s="70"/>
      <c r="N469" s="70"/>
      <c r="O469" s="70"/>
      <c r="P469" s="70"/>
      <c r="Q469" s="70"/>
      <c r="R469" s="70"/>
      <c r="S469" s="54" t="b">
        <f t="shared" si="36"/>
        <v>0</v>
      </c>
      <c r="T469" s="66" t="str">
        <f t="shared" si="39"/>
        <v>21-11.</v>
      </c>
      <c r="U469" s="51">
        <f t="shared" si="37"/>
        <v>0</v>
      </c>
    </row>
    <row r="470" spans="1:21" x14ac:dyDescent="0.3">
      <c r="A470" s="62">
        <v>451</v>
      </c>
      <c r="B470" s="82" t="s">
        <v>483</v>
      </c>
      <c r="C470" s="94"/>
      <c r="D470" s="95"/>
      <c r="E470" s="37" t="s">
        <v>14</v>
      </c>
      <c r="F470" s="68">
        <v>1</v>
      </c>
      <c r="G470" s="68">
        <f t="shared" si="40"/>
        <v>1</v>
      </c>
      <c r="H470" s="9">
        <f t="shared" si="38"/>
        <v>0</v>
      </c>
      <c r="I470" s="70"/>
      <c r="J470" s="70"/>
      <c r="K470" s="70"/>
      <c r="L470" s="70"/>
      <c r="M470" s="70"/>
      <c r="N470" s="70"/>
      <c r="O470" s="70"/>
      <c r="P470" s="70"/>
      <c r="Q470" s="70"/>
      <c r="R470" s="70"/>
      <c r="S470" s="54" t="b">
        <f t="shared" si="36"/>
        <v>0</v>
      </c>
      <c r="T470" s="66" t="str">
        <f t="shared" si="39"/>
        <v>21-12.</v>
      </c>
      <c r="U470" s="51">
        <f t="shared" si="37"/>
        <v>0</v>
      </c>
    </row>
    <row r="471" spans="1:21" x14ac:dyDescent="0.3">
      <c r="A471" s="62">
        <v>452</v>
      </c>
      <c r="B471" s="82" t="s">
        <v>484</v>
      </c>
      <c r="C471" s="94"/>
      <c r="D471" s="95"/>
      <c r="E471" s="37" t="s">
        <v>14</v>
      </c>
      <c r="F471" s="68">
        <v>1</v>
      </c>
      <c r="G471" s="68">
        <f t="shared" si="40"/>
        <v>1</v>
      </c>
      <c r="H471" s="9">
        <f t="shared" si="38"/>
        <v>0</v>
      </c>
      <c r="I471" s="70"/>
      <c r="J471" s="70"/>
      <c r="K471" s="70"/>
      <c r="L471" s="70"/>
      <c r="M471" s="70"/>
      <c r="N471" s="70"/>
      <c r="O471" s="70"/>
      <c r="P471" s="70"/>
      <c r="Q471" s="70"/>
      <c r="R471" s="70"/>
      <c r="S471" s="54" t="b">
        <f t="shared" si="36"/>
        <v>0</v>
      </c>
      <c r="T471" s="66" t="str">
        <f t="shared" si="39"/>
        <v>21-13.</v>
      </c>
      <c r="U471" s="51">
        <f t="shared" si="37"/>
        <v>0</v>
      </c>
    </row>
    <row r="472" spans="1:21" x14ac:dyDescent="0.3">
      <c r="A472" s="62">
        <v>453</v>
      </c>
      <c r="B472" s="82" t="s">
        <v>486</v>
      </c>
      <c r="C472" s="94"/>
      <c r="D472" s="95"/>
      <c r="E472" s="37" t="s">
        <v>14</v>
      </c>
      <c r="F472" s="68">
        <v>1</v>
      </c>
      <c r="G472" s="68">
        <f t="shared" si="40"/>
        <v>1</v>
      </c>
      <c r="H472" s="9">
        <f t="shared" si="38"/>
        <v>0</v>
      </c>
      <c r="I472" s="70"/>
      <c r="J472" s="70"/>
      <c r="K472" s="70"/>
      <c r="L472" s="70"/>
      <c r="M472" s="70"/>
      <c r="N472" s="70"/>
      <c r="O472" s="70"/>
      <c r="P472" s="70"/>
      <c r="Q472" s="70"/>
      <c r="R472" s="70"/>
      <c r="S472" s="54" t="b">
        <f t="shared" si="36"/>
        <v>0</v>
      </c>
      <c r="T472" s="66" t="str">
        <f t="shared" si="39"/>
        <v>21-14.</v>
      </c>
      <c r="U472" s="51">
        <f t="shared" si="37"/>
        <v>0</v>
      </c>
    </row>
    <row r="473" spans="1:21" x14ac:dyDescent="0.3">
      <c r="A473" s="62">
        <v>454</v>
      </c>
      <c r="B473" s="82" t="s">
        <v>487</v>
      </c>
      <c r="C473" s="94"/>
      <c r="D473" s="95"/>
      <c r="E473" s="37" t="s">
        <v>14</v>
      </c>
      <c r="F473" s="68">
        <v>1</v>
      </c>
      <c r="G473" s="68">
        <f t="shared" si="40"/>
        <v>1</v>
      </c>
      <c r="H473" s="9">
        <f>SUM(I473:R473)</f>
        <v>0</v>
      </c>
      <c r="I473" s="70"/>
      <c r="J473" s="70"/>
      <c r="K473" s="70"/>
      <c r="L473" s="70"/>
      <c r="M473" s="70"/>
      <c r="N473" s="70"/>
      <c r="O473" s="70"/>
      <c r="P473" s="70"/>
      <c r="Q473" s="70"/>
      <c r="R473" s="70"/>
      <c r="S473" s="54" t="b">
        <f t="shared" si="36"/>
        <v>0</v>
      </c>
      <c r="T473" s="66" t="str">
        <f t="shared" si="39"/>
        <v>21-15.</v>
      </c>
      <c r="U473" s="51">
        <f t="shared" si="37"/>
        <v>0</v>
      </c>
    </row>
    <row r="474" spans="1:21" x14ac:dyDescent="0.3">
      <c r="A474" s="62">
        <v>455</v>
      </c>
      <c r="B474" s="82" t="s">
        <v>489</v>
      </c>
      <c r="C474" s="94"/>
      <c r="D474" s="95"/>
      <c r="E474" s="37" t="s">
        <v>14</v>
      </c>
      <c r="F474" s="68">
        <v>1</v>
      </c>
      <c r="G474" s="68">
        <f t="shared" si="40"/>
        <v>1</v>
      </c>
      <c r="H474" s="9">
        <f t="shared" si="38"/>
        <v>0</v>
      </c>
      <c r="I474" s="70"/>
      <c r="J474" s="70"/>
      <c r="K474" s="70"/>
      <c r="L474" s="70"/>
      <c r="M474" s="70"/>
      <c r="N474" s="70"/>
      <c r="O474" s="70"/>
      <c r="P474" s="70"/>
      <c r="Q474" s="70"/>
      <c r="R474" s="70"/>
      <c r="S474" s="54" t="b">
        <f t="shared" si="36"/>
        <v>0</v>
      </c>
      <c r="T474" s="66" t="str">
        <f t="shared" si="39"/>
        <v>21-16.</v>
      </c>
      <c r="U474" s="51">
        <f t="shared" si="37"/>
        <v>0</v>
      </c>
    </row>
    <row r="475" spans="1:21" x14ac:dyDescent="0.3">
      <c r="A475" s="62">
        <v>456</v>
      </c>
      <c r="B475" s="82" t="s">
        <v>491</v>
      </c>
      <c r="C475" s="94"/>
      <c r="D475" s="95"/>
      <c r="E475" s="37" t="s">
        <v>14</v>
      </c>
      <c r="F475" s="68">
        <v>1</v>
      </c>
      <c r="G475" s="68">
        <f t="shared" si="40"/>
        <v>1</v>
      </c>
      <c r="H475" s="9">
        <f t="shared" si="38"/>
        <v>0</v>
      </c>
      <c r="I475" s="70"/>
      <c r="J475" s="70"/>
      <c r="K475" s="70"/>
      <c r="L475" s="70"/>
      <c r="M475" s="70"/>
      <c r="N475" s="70"/>
      <c r="O475" s="70"/>
      <c r="P475" s="70"/>
      <c r="Q475" s="70"/>
      <c r="R475" s="70"/>
      <c r="S475" s="54" t="b">
        <f t="shared" si="36"/>
        <v>0</v>
      </c>
      <c r="T475" s="66" t="str">
        <f t="shared" si="39"/>
        <v>21-17.</v>
      </c>
      <c r="U475" s="51">
        <f t="shared" si="37"/>
        <v>0</v>
      </c>
    </row>
    <row r="476" spans="1:21" x14ac:dyDescent="0.3">
      <c r="A476" s="62">
        <v>457</v>
      </c>
      <c r="B476" s="82" t="s">
        <v>493</v>
      </c>
      <c r="C476" s="94"/>
      <c r="D476" s="95"/>
      <c r="E476" s="37" t="s">
        <v>14</v>
      </c>
      <c r="F476" s="68">
        <v>1</v>
      </c>
      <c r="G476" s="68">
        <f t="shared" si="40"/>
        <v>1</v>
      </c>
      <c r="H476" s="9">
        <f t="shared" si="38"/>
        <v>0</v>
      </c>
      <c r="I476" s="70"/>
      <c r="J476" s="70"/>
      <c r="K476" s="70"/>
      <c r="L476" s="70"/>
      <c r="M476" s="70"/>
      <c r="N476" s="70"/>
      <c r="O476" s="70"/>
      <c r="P476" s="70"/>
      <c r="Q476" s="70"/>
      <c r="R476" s="70"/>
      <c r="S476" s="54" t="b">
        <f t="shared" si="36"/>
        <v>0</v>
      </c>
      <c r="T476" s="66" t="str">
        <f t="shared" si="39"/>
        <v>21-18.</v>
      </c>
      <c r="U476" s="51">
        <f t="shared" si="37"/>
        <v>0</v>
      </c>
    </row>
    <row r="477" spans="1:21" x14ac:dyDescent="0.3">
      <c r="A477" s="62">
        <v>458</v>
      </c>
      <c r="B477" s="82" t="s">
        <v>495</v>
      </c>
      <c r="C477" s="94"/>
      <c r="D477" s="95"/>
      <c r="E477" s="37" t="s">
        <v>14</v>
      </c>
      <c r="F477" s="68">
        <v>1</v>
      </c>
      <c r="G477" s="68">
        <f t="shared" si="40"/>
        <v>1</v>
      </c>
      <c r="H477" s="9">
        <f t="shared" si="38"/>
        <v>0</v>
      </c>
      <c r="I477" s="70"/>
      <c r="J477" s="70"/>
      <c r="K477" s="70"/>
      <c r="L477" s="70"/>
      <c r="M477" s="70"/>
      <c r="N477" s="70"/>
      <c r="O477" s="70"/>
      <c r="P477" s="70"/>
      <c r="Q477" s="70"/>
      <c r="R477" s="70"/>
      <c r="S477" s="54" t="b">
        <f t="shared" si="36"/>
        <v>0</v>
      </c>
      <c r="T477" s="66" t="str">
        <f t="shared" si="39"/>
        <v>21-19.</v>
      </c>
      <c r="U477" s="51">
        <f t="shared" si="37"/>
        <v>0</v>
      </c>
    </row>
    <row r="478" spans="1:21" x14ac:dyDescent="0.3">
      <c r="A478" s="62">
        <v>459</v>
      </c>
      <c r="B478" s="82" t="s">
        <v>496</v>
      </c>
      <c r="C478" s="94"/>
      <c r="D478" s="95"/>
      <c r="E478" s="37" t="s">
        <v>14</v>
      </c>
      <c r="F478" s="68">
        <v>1</v>
      </c>
      <c r="G478" s="68">
        <f t="shared" si="40"/>
        <v>1</v>
      </c>
      <c r="H478" s="9">
        <f t="shared" si="38"/>
        <v>0</v>
      </c>
      <c r="I478" s="70"/>
      <c r="J478" s="70"/>
      <c r="K478" s="70"/>
      <c r="L478" s="70"/>
      <c r="M478" s="70"/>
      <c r="N478" s="70"/>
      <c r="O478" s="70"/>
      <c r="P478" s="70"/>
      <c r="Q478" s="70"/>
      <c r="R478" s="70"/>
      <c r="S478" s="54" t="b">
        <f t="shared" si="36"/>
        <v>0</v>
      </c>
      <c r="T478" s="66" t="str">
        <f t="shared" si="39"/>
        <v>21-20.</v>
      </c>
      <c r="U478" s="51">
        <f t="shared" si="37"/>
        <v>0</v>
      </c>
    </row>
    <row r="479" spans="1:21" x14ac:dyDescent="0.3">
      <c r="A479" s="62">
        <v>460</v>
      </c>
      <c r="B479" s="82" t="s">
        <v>498</v>
      </c>
      <c r="C479" s="94"/>
      <c r="D479" s="95"/>
      <c r="E479" s="37" t="s">
        <v>14</v>
      </c>
      <c r="F479" s="68">
        <v>1</v>
      </c>
      <c r="G479" s="68">
        <f t="shared" si="40"/>
        <v>1</v>
      </c>
      <c r="H479" s="9">
        <f t="shared" ref="H479:H488" si="41">SUM(I479:R479)</f>
        <v>0</v>
      </c>
      <c r="I479" s="70"/>
      <c r="J479" s="70"/>
      <c r="K479" s="70"/>
      <c r="L479" s="70"/>
      <c r="M479" s="70"/>
      <c r="N479" s="70"/>
      <c r="O479" s="70"/>
      <c r="P479" s="70"/>
      <c r="Q479" s="70"/>
      <c r="R479" s="70"/>
      <c r="S479" s="54" t="b">
        <f t="shared" si="36"/>
        <v>0</v>
      </c>
      <c r="T479" s="66" t="str">
        <f t="shared" si="39"/>
        <v>21-21.</v>
      </c>
      <c r="U479" s="51">
        <f t="shared" si="37"/>
        <v>0</v>
      </c>
    </row>
    <row r="480" spans="1:21" x14ac:dyDescent="0.3">
      <c r="A480" s="62">
        <v>461</v>
      </c>
      <c r="B480" s="82" t="s">
        <v>500</v>
      </c>
      <c r="C480" s="94"/>
      <c r="D480" s="95"/>
      <c r="E480" s="37" t="s">
        <v>14</v>
      </c>
      <c r="F480" s="68">
        <v>1</v>
      </c>
      <c r="G480" s="68">
        <f t="shared" si="40"/>
        <v>1</v>
      </c>
      <c r="H480" s="9">
        <f t="shared" si="41"/>
        <v>0</v>
      </c>
      <c r="I480" s="70"/>
      <c r="J480" s="70"/>
      <c r="K480" s="70"/>
      <c r="L480" s="70"/>
      <c r="M480" s="70"/>
      <c r="N480" s="70"/>
      <c r="O480" s="70"/>
      <c r="P480" s="70"/>
      <c r="Q480" s="70"/>
      <c r="R480" s="70"/>
      <c r="S480" s="54" t="b">
        <f t="shared" si="36"/>
        <v>0</v>
      </c>
      <c r="T480" s="66" t="str">
        <f t="shared" si="39"/>
        <v>21-22.</v>
      </c>
      <c r="U480" s="51">
        <f t="shared" si="37"/>
        <v>0</v>
      </c>
    </row>
    <row r="481" spans="1:21" x14ac:dyDescent="0.3">
      <c r="A481" s="62">
        <v>462</v>
      </c>
      <c r="B481" s="82" t="s">
        <v>502</v>
      </c>
      <c r="C481" s="94"/>
      <c r="D481" s="95"/>
      <c r="E481" s="37" t="s">
        <v>14</v>
      </c>
      <c r="F481" s="68">
        <v>1</v>
      </c>
      <c r="G481" s="68">
        <f t="shared" si="40"/>
        <v>1</v>
      </c>
      <c r="H481" s="9">
        <f t="shared" si="41"/>
        <v>0</v>
      </c>
      <c r="I481" s="70"/>
      <c r="J481" s="70"/>
      <c r="K481" s="70"/>
      <c r="L481" s="70"/>
      <c r="M481" s="70"/>
      <c r="N481" s="70"/>
      <c r="O481" s="70"/>
      <c r="P481" s="70"/>
      <c r="Q481" s="70"/>
      <c r="R481" s="70"/>
      <c r="S481" s="54" t="b">
        <f t="shared" si="36"/>
        <v>0</v>
      </c>
      <c r="T481" s="66" t="str">
        <f t="shared" si="39"/>
        <v>21-23.</v>
      </c>
      <c r="U481" s="51">
        <f t="shared" si="37"/>
        <v>0</v>
      </c>
    </row>
    <row r="482" spans="1:21" x14ac:dyDescent="0.3">
      <c r="A482" s="62">
        <v>463</v>
      </c>
      <c r="B482" s="82" t="s">
        <v>504</v>
      </c>
      <c r="C482" s="94"/>
      <c r="D482" s="95"/>
      <c r="E482" s="37" t="s">
        <v>14</v>
      </c>
      <c r="F482" s="68">
        <v>1</v>
      </c>
      <c r="G482" s="68">
        <f t="shared" si="40"/>
        <v>1</v>
      </c>
      <c r="H482" s="9">
        <f t="shared" si="41"/>
        <v>0</v>
      </c>
      <c r="I482" s="70"/>
      <c r="J482" s="70"/>
      <c r="K482" s="70"/>
      <c r="L482" s="70"/>
      <c r="M482" s="70"/>
      <c r="N482" s="70"/>
      <c r="O482" s="70"/>
      <c r="P482" s="70"/>
      <c r="Q482" s="70"/>
      <c r="R482" s="70"/>
      <c r="S482" s="54" t="b">
        <f t="shared" si="36"/>
        <v>0</v>
      </c>
      <c r="T482" s="66" t="str">
        <f t="shared" si="39"/>
        <v>21-24.</v>
      </c>
      <c r="U482" s="51">
        <f t="shared" si="37"/>
        <v>0</v>
      </c>
    </row>
    <row r="483" spans="1:21" x14ac:dyDescent="0.3">
      <c r="A483" s="62">
        <v>464</v>
      </c>
      <c r="B483" s="82" t="s">
        <v>506</v>
      </c>
      <c r="C483" s="94"/>
      <c r="D483" s="95"/>
      <c r="E483" s="37" t="s">
        <v>14</v>
      </c>
      <c r="F483" s="68">
        <v>1</v>
      </c>
      <c r="G483" s="68">
        <f t="shared" si="40"/>
        <v>1</v>
      </c>
      <c r="H483" s="9">
        <f t="shared" si="41"/>
        <v>0</v>
      </c>
      <c r="I483" s="70"/>
      <c r="J483" s="70"/>
      <c r="K483" s="70"/>
      <c r="L483" s="70"/>
      <c r="M483" s="70"/>
      <c r="N483" s="70"/>
      <c r="O483" s="70"/>
      <c r="P483" s="70"/>
      <c r="Q483" s="70"/>
      <c r="R483" s="70"/>
      <c r="S483" s="54" t="b">
        <f t="shared" si="36"/>
        <v>0</v>
      </c>
      <c r="T483" s="66" t="str">
        <f t="shared" si="39"/>
        <v>21-25.</v>
      </c>
      <c r="U483" s="51">
        <f t="shared" si="37"/>
        <v>0</v>
      </c>
    </row>
    <row r="484" spans="1:21" x14ac:dyDescent="0.3">
      <c r="A484" s="62">
        <v>465</v>
      </c>
      <c r="B484" s="82" t="s">
        <v>508</v>
      </c>
      <c r="C484" s="94"/>
      <c r="D484" s="95"/>
      <c r="E484" s="37" t="s">
        <v>14</v>
      </c>
      <c r="F484" s="68">
        <v>1</v>
      </c>
      <c r="G484" s="68">
        <f t="shared" si="40"/>
        <v>1</v>
      </c>
      <c r="H484" s="9">
        <f t="shared" si="41"/>
        <v>0</v>
      </c>
      <c r="I484" s="70"/>
      <c r="J484" s="70"/>
      <c r="K484" s="70"/>
      <c r="L484" s="70"/>
      <c r="M484" s="70"/>
      <c r="N484" s="70"/>
      <c r="O484" s="70"/>
      <c r="P484" s="70"/>
      <c r="Q484" s="70"/>
      <c r="R484" s="70"/>
      <c r="S484" s="54" t="b">
        <f t="shared" si="36"/>
        <v>0</v>
      </c>
      <c r="T484" s="66" t="str">
        <f t="shared" si="39"/>
        <v>21-26.</v>
      </c>
      <c r="U484" s="51">
        <f t="shared" si="37"/>
        <v>0</v>
      </c>
    </row>
    <row r="485" spans="1:21" x14ac:dyDescent="0.3">
      <c r="A485" s="62">
        <v>466</v>
      </c>
      <c r="B485" s="82" t="s">
        <v>510</v>
      </c>
      <c r="C485" s="94"/>
      <c r="D485" s="95"/>
      <c r="E485" s="37" t="s">
        <v>14</v>
      </c>
      <c r="F485" s="68">
        <v>1</v>
      </c>
      <c r="G485" s="68">
        <f t="shared" si="40"/>
        <v>1</v>
      </c>
      <c r="H485" s="9">
        <f t="shared" si="41"/>
        <v>0</v>
      </c>
      <c r="I485" s="70"/>
      <c r="J485" s="70"/>
      <c r="K485" s="70"/>
      <c r="L485" s="70"/>
      <c r="M485" s="70"/>
      <c r="N485" s="70"/>
      <c r="O485" s="70"/>
      <c r="P485" s="70"/>
      <c r="Q485" s="70"/>
      <c r="R485" s="70"/>
      <c r="S485" s="54" t="b">
        <f t="shared" si="36"/>
        <v>0</v>
      </c>
      <c r="T485" s="66" t="str">
        <f t="shared" si="39"/>
        <v>21-27.</v>
      </c>
      <c r="U485" s="51">
        <f t="shared" si="37"/>
        <v>0</v>
      </c>
    </row>
    <row r="486" spans="1:21" x14ac:dyDescent="0.3">
      <c r="A486" s="62">
        <v>467</v>
      </c>
      <c r="B486" s="82" t="s">
        <v>512</v>
      </c>
      <c r="C486" s="94"/>
      <c r="D486" s="95"/>
      <c r="E486" s="37" t="s">
        <v>14</v>
      </c>
      <c r="F486" s="68">
        <v>1</v>
      </c>
      <c r="G486" s="68">
        <f t="shared" si="40"/>
        <v>1</v>
      </c>
      <c r="H486" s="9">
        <f t="shared" si="41"/>
        <v>0</v>
      </c>
      <c r="I486" s="70"/>
      <c r="J486" s="70"/>
      <c r="K486" s="70"/>
      <c r="L486" s="70"/>
      <c r="M486" s="70"/>
      <c r="N486" s="70"/>
      <c r="O486" s="70"/>
      <c r="P486" s="70"/>
      <c r="Q486" s="70"/>
      <c r="R486" s="70"/>
      <c r="S486" s="54" t="b">
        <f t="shared" si="36"/>
        <v>0</v>
      </c>
      <c r="T486" s="66" t="str">
        <f t="shared" si="39"/>
        <v>21-28.</v>
      </c>
      <c r="U486" s="51">
        <f t="shared" si="37"/>
        <v>0</v>
      </c>
    </row>
    <row r="487" spans="1:21" x14ac:dyDescent="0.3">
      <c r="A487" s="62">
        <v>468</v>
      </c>
      <c r="B487" s="82" t="s">
        <v>514</v>
      </c>
      <c r="C487" s="94"/>
      <c r="D487" s="95"/>
      <c r="E487" s="37" t="s">
        <v>14</v>
      </c>
      <c r="F487" s="68">
        <v>1</v>
      </c>
      <c r="G487" s="68">
        <f t="shared" si="40"/>
        <v>1</v>
      </c>
      <c r="H487" s="9">
        <f t="shared" si="41"/>
        <v>0</v>
      </c>
      <c r="I487" s="70"/>
      <c r="J487" s="70"/>
      <c r="K487" s="70"/>
      <c r="L487" s="70"/>
      <c r="M487" s="70"/>
      <c r="N487" s="70"/>
      <c r="O487" s="70"/>
      <c r="P487" s="70"/>
      <c r="Q487" s="70"/>
      <c r="R487" s="70"/>
      <c r="S487" s="54" t="b">
        <f t="shared" si="36"/>
        <v>0</v>
      </c>
      <c r="T487" s="66" t="str">
        <f t="shared" si="39"/>
        <v>21-29.</v>
      </c>
      <c r="U487" s="51">
        <f t="shared" si="37"/>
        <v>0</v>
      </c>
    </row>
    <row r="488" spans="1:21" x14ac:dyDescent="0.3">
      <c r="A488" s="62">
        <v>469</v>
      </c>
      <c r="B488" s="82" t="s">
        <v>517</v>
      </c>
      <c r="C488" s="94"/>
      <c r="D488" s="95"/>
      <c r="E488" s="37" t="s">
        <v>14</v>
      </c>
      <c r="F488" s="68">
        <v>1</v>
      </c>
      <c r="G488" s="68">
        <f t="shared" si="40"/>
        <v>1</v>
      </c>
      <c r="H488" s="9">
        <f t="shared" si="41"/>
        <v>0</v>
      </c>
      <c r="I488" s="70"/>
      <c r="J488" s="70"/>
      <c r="K488" s="70"/>
      <c r="L488" s="70"/>
      <c r="M488" s="70"/>
      <c r="N488" s="70"/>
      <c r="O488" s="70"/>
      <c r="P488" s="70"/>
      <c r="Q488" s="70"/>
      <c r="R488" s="70"/>
      <c r="S488" s="54" t="b">
        <f t="shared" si="36"/>
        <v>0</v>
      </c>
      <c r="T488" s="66" t="str">
        <f t="shared" si="39"/>
        <v>21-30.</v>
      </c>
      <c r="U488" s="51">
        <f t="shared" si="37"/>
        <v>0</v>
      </c>
    </row>
    <row r="489" spans="1:21" x14ac:dyDescent="0.3">
      <c r="A489" s="62">
        <v>470</v>
      </c>
      <c r="B489" s="83" t="s">
        <v>522</v>
      </c>
      <c r="C489" s="96" t="s">
        <v>1035</v>
      </c>
      <c r="D489" s="97"/>
      <c r="E489" s="84" t="s">
        <v>1034</v>
      </c>
      <c r="F489" s="85"/>
      <c r="G489" s="86"/>
      <c r="H489" s="87"/>
      <c r="I489" s="88"/>
      <c r="J489" s="88"/>
      <c r="K489" s="88"/>
      <c r="L489" s="88"/>
      <c r="M489" s="88"/>
      <c r="N489" s="88"/>
      <c r="O489" s="88"/>
      <c r="P489" s="88"/>
      <c r="Q489" s="88"/>
      <c r="R489" s="88"/>
      <c r="S489" s="54" t="b">
        <f t="shared" si="36"/>
        <v>0</v>
      </c>
      <c r="T489" s="66"/>
      <c r="U489" s="51" t="str">
        <f t="shared" si="37"/>
        <v>Contingent Funding</v>
      </c>
    </row>
    <row r="490" spans="1:21" x14ac:dyDescent="0.3">
      <c r="A490" s="89"/>
      <c r="B490" s="82" t="s">
        <v>1036</v>
      </c>
      <c r="C490" s="98" t="s">
        <v>1037</v>
      </c>
      <c r="D490" s="99"/>
      <c r="E490" s="37" t="s">
        <v>1038</v>
      </c>
      <c r="F490" s="68">
        <v>1</v>
      </c>
      <c r="G490" s="68">
        <v>1</v>
      </c>
      <c r="H490" s="9">
        <f t="shared" ref="H490" si="42">SUM(I490:R490)</f>
        <v>0</v>
      </c>
      <c r="I490" s="70"/>
      <c r="J490" s="70"/>
      <c r="K490" s="70"/>
      <c r="L490" s="70"/>
      <c r="M490" s="70"/>
      <c r="N490" s="70"/>
      <c r="O490" s="70"/>
      <c r="P490" s="70"/>
      <c r="Q490" s="70"/>
      <c r="R490" s="70"/>
      <c r="S490" s="54" t="b">
        <f t="shared" si="36"/>
        <v>0</v>
      </c>
      <c r="T490" s="66" t="str">
        <f t="shared" si="39"/>
        <v>22-1.</v>
      </c>
      <c r="U490" s="51" t="str">
        <f t="shared" si="37"/>
        <v>Contingent Funding - Allowance only to be used as offset for field change orders</v>
      </c>
    </row>
    <row r="491" spans="1:21" ht="51.75" customHeight="1" x14ac:dyDescent="0.3">
      <c r="B491" s="100" t="s">
        <v>1039</v>
      </c>
      <c r="C491" s="100"/>
      <c r="D491" s="100"/>
      <c r="E491" s="100"/>
      <c r="Q491" s="90"/>
      <c r="R491" s="91" t="s">
        <v>1040</v>
      </c>
      <c r="S491" s="49" t="b">
        <v>1</v>
      </c>
      <c r="U491" s="51">
        <f t="shared" si="37"/>
        <v>0</v>
      </c>
    </row>
  </sheetData>
  <mergeCells count="491">
    <mergeCell ref="C7:D7"/>
    <mergeCell ref="C8:D8"/>
    <mergeCell ref="C9:D9"/>
    <mergeCell ref="C10:D10"/>
    <mergeCell ref="C11:D11"/>
    <mergeCell ref="C12:D12"/>
    <mergeCell ref="B2:C2"/>
    <mergeCell ref="K2:Q2"/>
    <mergeCell ref="B3:C3"/>
    <mergeCell ref="K3:Q3"/>
    <mergeCell ref="B4:C4"/>
    <mergeCell ref="K4:Q4"/>
    <mergeCell ref="C19:D19"/>
    <mergeCell ref="C20:D20"/>
    <mergeCell ref="C21:D21"/>
    <mergeCell ref="C22:D22"/>
    <mergeCell ref="C23:D23"/>
    <mergeCell ref="C24:D24"/>
    <mergeCell ref="C13:D13"/>
    <mergeCell ref="C14:D14"/>
    <mergeCell ref="C15:D15"/>
    <mergeCell ref="C16:D16"/>
    <mergeCell ref="C17:D17"/>
    <mergeCell ref="C18:D18"/>
    <mergeCell ref="C31:D31"/>
    <mergeCell ref="C32:D32"/>
    <mergeCell ref="C33:D33"/>
    <mergeCell ref="C34:D34"/>
    <mergeCell ref="C35:D35"/>
    <mergeCell ref="C36:D36"/>
    <mergeCell ref="C25:D25"/>
    <mergeCell ref="C26:D26"/>
    <mergeCell ref="C27:D27"/>
    <mergeCell ref="C28:D28"/>
    <mergeCell ref="C29:D29"/>
    <mergeCell ref="C30:D30"/>
    <mergeCell ref="C43:D43"/>
    <mergeCell ref="C44:D44"/>
    <mergeCell ref="C45:D45"/>
    <mergeCell ref="C46:D46"/>
    <mergeCell ref="C47:D47"/>
    <mergeCell ref="C48:D48"/>
    <mergeCell ref="C37:D37"/>
    <mergeCell ref="C38:D38"/>
    <mergeCell ref="C39:D39"/>
    <mergeCell ref="C40:D40"/>
    <mergeCell ref="C41:D41"/>
    <mergeCell ref="C42:D42"/>
    <mergeCell ref="C55:D55"/>
    <mergeCell ref="C56:D56"/>
    <mergeCell ref="C57:D57"/>
    <mergeCell ref="C58:D58"/>
    <mergeCell ref="C59:D59"/>
    <mergeCell ref="C60:D60"/>
    <mergeCell ref="C49:D49"/>
    <mergeCell ref="C50:D50"/>
    <mergeCell ref="C51:D51"/>
    <mergeCell ref="C52:D52"/>
    <mergeCell ref="C53:D53"/>
    <mergeCell ref="C54:D54"/>
    <mergeCell ref="C67:D67"/>
    <mergeCell ref="C68:D68"/>
    <mergeCell ref="C69:D69"/>
    <mergeCell ref="C70:D70"/>
    <mergeCell ref="C71:D71"/>
    <mergeCell ref="C72:D72"/>
    <mergeCell ref="C61:D61"/>
    <mergeCell ref="C62:D62"/>
    <mergeCell ref="C63:D63"/>
    <mergeCell ref="C64:D64"/>
    <mergeCell ref="C65:D65"/>
    <mergeCell ref="C66:D66"/>
    <mergeCell ref="C79:D79"/>
    <mergeCell ref="C80:D80"/>
    <mergeCell ref="C81:D81"/>
    <mergeCell ref="C82:D82"/>
    <mergeCell ref="C83:D83"/>
    <mergeCell ref="C84:D84"/>
    <mergeCell ref="C73:D73"/>
    <mergeCell ref="C74:D74"/>
    <mergeCell ref="C75:D75"/>
    <mergeCell ref="C76:D76"/>
    <mergeCell ref="C77:D77"/>
    <mergeCell ref="C78:D78"/>
    <mergeCell ref="C91:D91"/>
    <mergeCell ref="C92:D92"/>
    <mergeCell ref="C93:D93"/>
    <mergeCell ref="C94:D94"/>
    <mergeCell ref="C95:D95"/>
    <mergeCell ref="C96:D96"/>
    <mergeCell ref="C85:D85"/>
    <mergeCell ref="C86:D86"/>
    <mergeCell ref="C87:D87"/>
    <mergeCell ref="C88:D88"/>
    <mergeCell ref="C89:D89"/>
    <mergeCell ref="C90:D90"/>
    <mergeCell ref="C103:D103"/>
    <mergeCell ref="C104:D104"/>
    <mergeCell ref="C105:D105"/>
    <mergeCell ref="C106:D106"/>
    <mergeCell ref="C107:D107"/>
    <mergeCell ref="C108:D108"/>
    <mergeCell ref="C97:D97"/>
    <mergeCell ref="C98:D98"/>
    <mergeCell ref="C99:D99"/>
    <mergeCell ref="C100:D100"/>
    <mergeCell ref="C101:D101"/>
    <mergeCell ref="C102:D102"/>
    <mergeCell ref="C115:D115"/>
    <mergeCell ref="C116:D116"/>
    <mergeCell ref="C117:D117"/>
    <mergeCell ref="C118:D118"/>
    <mergeCell ref="C119:D119"/>
    <mergeCell ref="C120:D120"/>
    <mergeCell ref="C109:D109"/>
    <mergeCell ref="C110:D110"/>
    <mergeCell ref="C111:D111"/>
    <mergeCell ref="C112:D112"/>
    <mergeCell ref="C113:D113"/>
    <mergeCell ref="C114:D114"/>
    <mergeCell ref="C127:D127"/>
    <mergeCell ref="C128:D128"/>
    <mergeCell ref="C129:D129"/>
    <mergeCell ref="C130:D130"/>
    <mergeCell ref="C131:D131"/>
    <mergeCell ref="C132:D132"/>
    <mergeCell ref="C121:D121"/>
    <mergeCell ref="C122:D122"/>
    <mergeCell ref="C123:D123"/>
    <mergeCell ref="C124:D124"/>
    <mergeCell ref="C125:D125"/>
    <mergeCell ref="C126:D126"/>
    <mergeCell ref="C139:D139"/>
    <mergeCell ref="C140:D140"/>
    <mergeCell ref="C141:D141"/>
    <mergeCell ref="C142:D142"/>
    <mergeCell ref="C143:D143"/>
    <mergeCell ref="C144:D144"/>
    <mergeCell ref="C133:D133"/>
    <mergeCell ref="C134:D134"/>
    <mergeCell ref="C135:D135"/>
    <mergeCell ref="C136:D136"/>
    <mergeCell ref="C137:D137"/>
    <mergeCell ref="C138:D138"/>
    <mergeCell ref="C151:D151"/>
    <mergeCell ref="C152:D152"/>
    <mergeCell ref="C153:D153"/>
    <mergeCell ref="C154:D154"/>
    <mergeCell ref="C155:D155"/>
    <mergeCell ref="C156:D156"/>
    <mergeCell ref="C145:D145"/>
    <mergeCell ref="C146:D146"/>
    <mergeCell ref="C147:D147"/>
    <mergeCell ref="C148:D148"/>
    <mergeCell ref="C149:D149"/>
    <mergeCell ref="C150:D150"/>
    <mergeCell ref="C163:D163"/>
    <mergeCell ref="C164:D164"/>
    <mergeCell ref="C165:D165"/>
    <mergeCell ref="C166:D166"/>
    <mergeCell ref="C167:D167"/>
    <mergeCell ref="C168:D168"/>
    <mergeCell ref="C157:D157"/>
    <mergeCell ref="C158:D158"/>
    <mergeCell ref="C159:D159"/>
    <mergeCell ref="C160:D160"/>
    <mergeCell ref="C161:D161"/>
    <mergeCell ref="C162:D162"/>
    <mergeCell ref="C175:D175"/>
    <mergeCell ref="C176:D176"/>
    <mergeCell ref="C177:D177"/>
    <mergeCell ref="C178:D178"/>
    <mergeCell ref="C179:D179"/>
    <mergeCell ref="C180:D180"/>
    <mergeCell ref="C169:D169"/>
    <mergeCell ref="C170:D170"/>
    <mergeCell ref="C171:D171"/>
    <mergeCell ref="C172:D172"/>
    <mergeCell ref="C173:D173"/>
    <mergeCell ref="C174:D174"/>
    <mergeCell ref="C187:D187"/>
    <mergeCell ref="C188:D188"/>
    <mergeCell ref="C189:D189"/>
    <mergeCell ref="C190:D190"/>
    <mergeCell ref="C191:D191"/>
    <mergeCell ref="C192:D192"/>
    <mergeCell ref="C181:D181"/>
    <mergeCell ref="C182:D182"/>
    <mergeCell ref="C183:D183"/>
    <mergeCell ref="C184:D184"/>
    <mergeCell ref="C185:D185"/>
    <mergeCell ref="C186:D186"/>
    <mergeCell ref="C199:D199"/>
    <mergeCell ref="C200:D200"/>
    <mergeCell ref="C201:D201"/>
    <mergeCell ref="C202:D202"/>
    <mergeCell ref="C203:D203"/>
    <mergeCell ref="C204:D204"/>
    <mergeCell ref="C193:D193"/>
    <mergeCell ref="C194:D194"/>
    <mergeCell ref="C195:D195"/>
    <mergeCell ref="C196:D196"/>
    <mergeCell ref="C197:D197"/>
    <mergeCell ref="C198:D198"/>
    <mergeCell ref="C211:D211"/>
    <mergeCell ref="C212:D212"/>
    <mergeCell ref="C213:D213"/>
    <mergeCell ref="C214:D214"/>
    <mergeCell ref="C215:D215"/>
    <mergeCell ref="C216:D216"/>
    <mergeCell ref="C205:D205"/>
    <mergeCell ref="C206:D206"/>
    <mergeCell ref="C207:D207"/>
    <mergeCell ref="C208:D208"/>
    <mergeCell ref="C209:D209"/>
    <mergeCell ref="C210:D210"/>
    <mergeCell ref="C223:D223"/>
    <mergeCell ref="C224:D224"/>
    <mergeCell ref="C225:D225"/>
    <mergeCell ref="C226:D226"/>
    <mergeCell ref="C227:D227"/>
    <mergeCell ref="C228:D228"/>
    <mergeCell ref="C217:D217"/>
    <mergeCell ref="C218:D218"/>
    <mergeCell ref="C219:D219"/>
    <mergeCell ref="C220:D220"/>
    <mergeCell ref="C221:D221"/>
    <mergeCell ref="C222:D222"/>
    <mergeCell ref="C235:D235"/>
    <mergeCell ref="C236:D236"/>
    <mergeCell ref="C237:D237"/>
    <mergeCell ref="C238:D238"/>
    <mergeCell ref="C239:D239"/>
    <mergeCell ref="C240:D240"/>
    <mergeCell ref="C229:D229"/>
    <mergeCell ref="C230:D230"/>
    <mergeCell ref="C231:D231"/>
    <mergeCell ref="C232:D232"/>
    <mergeCell ref="C233:D233"/>
    <mergeCell ref="C234:D234"/>
    <mergeCell ref="C247:D247"/>
    <mergeCell ref="C248:D248"/>
    <mergeCell ref="C249:D249"/>
    <mergeCell ref="C250:D250"/>
    <mergeCell ref="C251:D251"/>
    <mergeCell ref="C252:D252"/>
    <mergeCell ref="C241:D241"/>
    <mergeCell ref="C242:D242"/>
    <mergeCell ref="C243:D243"/>
    <mergeCell ref="C244:D244"/>
    <mergeCell ref="C245:D245"/>
    <mergeCell ref="C246:D246"/>
    <mergeCell ref="C259:D259"/>
    <mergeCell ref="C260:D260"/>
    <mergeCell ref="C261:D261"/>
    <mergeCell ref="C262:D262"/>
    <mergeCell ref="C263:D263"/>
    <mergeCell ref="C264:D264"/>
    <mergeCell ref="C253:D253"/>
    <mergeCell ref="C254:D254"/>
    <mergeCell ref="C255:D255"/>
    <mergeCell ref="C256:D256"/>
    <mergeCell ref="C257:D257"/>
    <mergeCell ref="C258:D258"/>
    <mergeCell ref="C271:D271"/>
    <mergeCell ref="C272:D272"/>
    <mergeCell ref="C273:D273"/>
    <mergeCell ref="C274:D274"/>
    <mergeCell ref="C275:D275"/>
    <mergeCell ref="C276:D276"/>
    <mergeCell ref="C265:D265"/>
    <mergeCell ref="C266:D266"/>
    <mergeCell ref="C267:D267"/>
    <mergeCell ref="C268:D268"/>
    <mergeCell ref="C269:D269"/>
    <mergeCell ref="C270:D270"/>
    <mergeCell ref="C283:D283"/>
    <mergeCell ref="C284:D284"/>
    <mergeCell ref="C285:D285"/>
    <mergeCell ref="C286:D286"/>
    <mergeCell ref="C287:D287"/>
    <mergeCell ref="C288:D288"/>
    <mergeCell ref="C277:D277"/>
    <mergeCell ref="C278:D278"/>
    <mergeCell ref="C279:D279"/>
    <mergeCell ref="C280:D280"/>
    <mergeCell ref="C281:D281"/>
    <mergeCell ref="C282:D282"/>
    <mergeCell ref="C295:D295"/>
    <mergeCell ref="C296:D296"/>
    <mergeCell ref="C297:D297"/>
    <mergeCell ref="C298:D298"/>
    <mergeCell ref="C299:D299"/>
    <mergeCell ref="C300:D300"/>
    <mergeCell ref="C289:D289"/>
    <mergeCell ref="C290:D290"/>
    <mergeCell ref="C291:D291"/>
    <mergeCell ref="C292:D292"/>
    <mergeCell ref="C293:D293"/>
    <mergeCell ref="C294:D294"/>
    <mergeCell ref="C307:D307"/>
    <mergeCell ref="C308:D308"/>
    <mergeCell ref="C309:D309"/>
    <mergeCell ref="C310:D310"/>
    <mergeCell ref="C311:D311"/>
    <mergeCell ref="C312:D312"/>
    <mergeCell ref="C301:D301"/>
    <mergeCell ref="C302:D302"/>
    <mergeCell ref="C303:D303"/>
    <mergeCell ref="C304:D304"/>
    <mergeCell ref="C305:D305"/>
    <mergeCell ref="C306:D306"/>
    <mergeCell ref="C319:D319"/>
    <mergeCell ref="C320:D320"/>
    <mergeCell ref="C321:D321"/>
    <mergeCell ref="C322:D322"/>
    <mergeCell ref="C323:D323"/>
    <mergeCell ref="C324:D324"/>
    <mergeCell ref="C313:D313"/>
    <mergeCell ref="C314:D314"/>
    <mergeCell ref="C315:D315"/>
    <mergeCell ref="C316:D316"/>
    <mergeCell ref="C317:D317"/>
    <mergeCell ref="C318:D318"/>
    <mergeCell ref="C331:D331"/>
    <mergeCell ref="C332:D332"/>
    <mergeCell ref="C333:D333"/>
    <mergeCell ref="C334:D334"/>
    <mergeCell ref="C335:D335"/>
    <mergeCell ref="C336:D336"/>
    <mergeCell ref="C325:D325"/>
    <mergeCell ref="C326:D326"/>
    <mergeCell ref="C327:D327"/>
    <mergeCell ref="C328:D328"/>
    <mergeCell ref="C329:D329"/>
    <mergeCell ref="C330:D330"/>
    <mergeCell ref="C343:D343"/>
    <mergeCell ref="C344:D344"/>
    <mergeCell ref="C345:D345"/>
    <mergeCell ref="C346:D346"/>
    <mergeCell ref="C347:D347"/>
    <mergeCell ref="C348:D348"/>
    <mergeCell ref="C337:D337"/>
    <mergeCell ref="C338:D338"/>
    <mergeCell ref="C339:D339"/>
    <mergeCell ref="C340:D340"/>
    <mergeCell ref="C341:D341"/>
    <mergeCell ref="C342:D342"/>
    <mergeCell ref="C355:D355"/>
    <mergeCell ref="C356:D356"/>
    <mergeCell ref="C357:D357"/>
    <mergeCell ref="C358:D358"/>
    <mergeCell ref="C359:D359"/>
    <mergeCell ref="C360:D360"/>
    <mergeCell ref="C349:D349"/>
    <mergeCell ref="C350:D350"/>
    <mergeCell ref="C351:D351"/>
    <mergeCell ref="C352:D352"/>
    <mergeCell ref="C353:D353"/>
    <mergeCell ref="C354:D354"/>
    <mergeCell ref="C367:D367"/>
    <mergeCell ref="C368:D368"/>
    <mergeCell ref="C369:D369"/>
    <mergeCell ref="C370:D370"/>
    <mergeCell ref="C371:D371"/>
    <mergeCell ref="C372:D372"/>
    <mergeCell ref="C361:D361"/>
    <mergeCell ref="C362:D362"/>
    <mergeCell ref="C363:D363"/>
    <mergeCell ref="C364:D364"/>
    <mergeCell ref="C365:D365"/>
    <mergeCell ref="C366:D366"/>
    <mergeCell ref="C379:D379"/>
    <mergeCell ref="C380:D380"/>
    <mergeCell ref="C381:D381"/>
    <mergeCell ref="C382:D382"/>
    <mergeCell ref="C383:D383"/>
    <mergeCell ref="C384:D384"/>
    <mergeCell ref="C373:D373"/>
    <mergeCell ref="C374:D374"/>
    <mergeCell ref="C375:D375"/>
    <mergeCell ref="C376:D376"/>
    <mergeCell ref="C377:D377"/>
    <mergeCell ref="C378:D378"/>
    <mergeCell ref="C391:D391"/>
    <mergeCell ref="C392:D392"/>
    <mergeCell ref="C393:D393"/>
    <mergeCell ref="C394:D394"/>
    <mergeCell ref="C395:D395"/>
    <mergeCell ref="C396:D396"/>
    <mergeCell ref="C385:D385"/>
    <mergeCell ref="C386:D386"/>
    <mergeCell ref="C387:D387"/>
    <mergeCell ref="C388:D388"/>
    <mergeCell ref="C389:D389"/>
    <mergeCell ref="C390:D390"/>
    <mergeCell ref="C403:D403"/>
    <mergeCell ref="C404:D404"/>
    <mergeCell ref="C405:D405"/>
    <mergeCell ref="C406:D406"/>
    <mergeCell ref="C407:D407"/>
    <mergeCell ref="C408:D408"/>
    <mergeCell ref="C397:D397"/>
    <mergeCell ref="C398:D398"/>
    <mergeCell ref="C399:D399"/>
    <mergeCell ref="C400:D400"/>
    <mergeCell ref="C401:D401"/>
    <mergeCell ref="C402:D402"/>
    <mergeCell ref="C415:D415"/>
    <mergeCell ref="C416:D416"/>
    <mergeCell ref="C417:D417"/>
    <mergeCell ref="C418:D418"/>
    <mergeCell ref="C419:D419"/>
    <mergeCell ref="C420:D420"/>
    <mergeCell ref="C409:D409"/>
    <mergeCell ref="C410:D410"/>
    <mergeCell ref="C411:D411"/>
    <mergeCell ref="C412:D412"/>
    <mergeCell ref="C413:D413"/>
    <mergeCell ref="C414:D414"/>
    <mergeCell ref="C427:D427"/>
    <mergeCell ref="C428:D428"/>
    <mergeCell ref="C429:D429"/>
    <mergeCell ref="C430:D430"/>
    <mergeCell ref="C431:D431"/>
    <mergeCell ref="C432:D432"/>
    <mergeCell ref="C421:D421"/>
    <mergeCell ref="C422:D422"/>
    <mergeCell ref="C423:D423"/>
    <mergeCell ref="C424:D424"/>
    <mergeCell ref="C425:D425"/>
    <mergeCell ref="C426:D426"/>
    <mergeCell ref="C439:D439"/>
    <mergeCell ref="C440:D440"/>
    <mergeCell ref="C441:D441"/>
    <mergeCell ref="C442:D442"/>
    <mergeCell ref="C443:D443"/>
    <mergeCell ref="C444:D444"/>
    <mergeCell ref="C433:D433"/>
    <mergeCell ref="C434:D434"/>
    <mergeCell ref="C435:D435"/>
    <mergeCell ref="C436:D436"/>
    <mergeCell ref="C437:D437"/>
    <mergeCell ref="C438:D438"/>
    <mergeCell ref="C451:D451"/>
    <mergeCell ref="C452:D452"/>
    <mergeCell ref="C453:D453"/>
    <mergeCell ref="C454:D454"/>
    <mergeCell ref="C455:D455"/>
    <mergeCell ref="C456:D456"/>
    <mergeCell ref="C445:D445"/>
    <mergeCell ref="C446:D446"/>
    <mergeCell ref="C447:D447"/>
    <mergeCell ref="C448:D448"/>
    <mergeCell ref="C449:D449"/>
    <mergeCell ref="C450:D450"/>
    <mergeCell ref="C463:D463"/>
    <mergeCell ref="C464:D464"/>
    <mergeCell ref="C465:D465"/>
    <mergeCell ref="C466:D466"/>
    <mergeCell ref="C467:D467"/>
    <mergeCell ref="C468:D468"/>
    <mergeCell ref="C457:D457"/>
    <mergeCell ref="C458:D458"/>
    <mergeCell ref="C459:D459"/>
    <mergeCell ref="C460:D460"/>
    <mergeCell ref="C461:D461"/>
    <mergeCell ref="C462:D462"/>
    <mergeCell ref="C475:D475"/>
    <mergeCell ref="C476:D476"/>
    <mergeCell ref="C477:D477"/>
    <mergeCell ref="C478:D478"/>
    <mergeCell ref="C479:D479"/>
    <mergeCell ref="C480:D480"/>
    <mergeCell ref="C469:D469"/>
    <mergeCell ref="C470:D470"/>
    <mergeCell ref="C471:D471"/>
    <mergeCell ref="C472:D472"/>
    <mergeCell ref="C473:D473"/>
    <mergeCell ref="C474:D474"/>
    <mergeCell ref="C487:D487"/>
    <mergeCell ref="C488:D488"/>
    <mergeCell ref="C489:D489"/>
    <mergeCell ref="C490:D490"/>
    <mergeCell ref="B491:E491"/>
    <mergeCell ref="C481:D481"/>
    <mergeCell ref="C482:D482"/>
    <mergeCell ref="C483:D483"/>
    <mergeCell ref="C484:D484"/>
    <mergeCell ref="C485:D485"/>
    <mergeCell ref="C486:D486"/>
  </mergeCells>
  <conditionalFormatting sqref="E459:R488">
    <cfRule type="expression" dxfId="17" priority="1">
      <formula>$E459="Reimbursable*"</formula>
    </cfRule>
  </conditionalFormatting>
  <conditionalFormatting sqref="G9:G457">
    <cfRule type="cellIs" dxfId="16" priority="2" operator="greaterThan">
      <formula>F9</formula>
    </cfRule>
  </conditionalFormatting>
  <dataValidations count="6">
    <dataValidation type="decimal" operator="greaterThanOrEqual" allowBlank="1" showInputMessage="1" showErrorMessage="1" sqref="G8 G18 G24 G35 G61 G84 G489 G92 G107 G183 G213 G218 G238 G246 G252:G253 G306 G312 G377 G405 G417 G458 G273:G274 I16:R16" xr:uid="{CAA983B4-1516-427C-8667-EF9D66C080A7}">
      <formula1>0</formula1>
    </dataValidation>
    <dataValidation type="decimal" operator="lessThanOrEqual" allowBlank="1" showInputMessage="1" showErrorMessage="1" sqref="G490" xr:uid="{65DF7F73-AC12-4886-AB4B-26AC26777F86}">
      <formula1>F490</formula1>
    </dataValidation>
    <dataValidation type="decimal" operator="lessThanOrEqual" allowBlank="1" showInputMessage="1" showErrorMessage="1" errorTitle="Contract Price Exceeded" error="Please enter a lower rate" sqref="G406:G416 G418:G457 G9:G17 G85:G91 G93:G106 G108:G182 G25:G34 G62:G83 G184:G212 G214:G217 G19:G23 G239:G245 G247:G251 G219:G237 G275:G305 G307:G311 G313:G376 G378:G404 G254:G272" xr:uid="{F98AFCDD-E64D-4308-9B7F-55158F497BA5}">
      <formula1>F9</formula1>
    </dataValidation>
    <dataValidation type="decimal" operator="equal" allowBlank="1" showInputMessage="1" showErrorMessage="1" errorTitle="Reimbursable Amount Incorrect" error="Must be $1.00" sqref="G459:G488" xr:uid="{EA5028B0-857B-4CB2-9B67-472D86A5D1D7}">
      <formula1>F459</formula1>
    </dataValidation>
    <dataValidation type="decimal" operator="lessThanOrEqual" allowBlank="1" showInputMessage="1" showErrorMessage="1" error="Please enter a lower rate" sqref="G91" xr:uid="{C2C01FCA-5F99-4BEA-92A4-A9B31B412C39}">
      <formula1>F91</formula1>
    </dataValidation>
    <dataValidation type="decimal" operator="equal" allowBlank="1" showInputMessage="1" showErrorMessage="1" errorTitle="Statute states $80.00" error="Please enter $80.00" sqref="G36:G60" xr:uid="{66EFC78C-AB3A-4300-AD60-FEDDE40AD6DD}">
      <formula1>F36</formula1>
    </dataValidation>
  </dataValidations>
  <pageMargins left="0.7" right="0.7" top="0.75" bottom="0.75" header="0.3" footer="0.3"/>
  <pageSetup orientation="portrait" horizontalDpi="1200" verticalDpi="1200" r:id="rId1"/>
  <drawing r:id="rId2"/>
  <legacyDrawing r:id="rId3"/>
  <mc:AlternateContent xmlns:mc="http://schemas.openxmlformats.org/markup-compatibility/2006">
    <mc:Choice Requires="x14">
      <controls>
        <mc:AlternateContent xmlns:mc="http://schemas.openxmlformats.org/markup-compatibility/2006">
          <mc:Choice Requires="x14">
            <control shapeId="49153" r:id="rId4" name="Check Box 1">
              <controlPr defaultSize="0" autoFill="0" autoLine="0" autoPict="0" altText="Task 1">
                <anchor moveWithCells="1">
                  <from>
                    <xdr:col>8</xdr:col>
                    <xdr:colOff>209550</xdr:colOff>
                    <xdr:row>6</xdr:row>
                    <xdr:rowOff>0</xdr:rowOff>
                  </from>
                  <to>
                    <xdr:col>8</xdr:col>
                    <xdr:colOff>514350</xdr:colOff>
                    <xdr:row>7</xdr:row>
                    <xdr:rowOff>85725</xdr:rowOff>
                  </to>
                </anchor>
              </controlPr>
            </control>
          </mc:Choice>
        </mc:AlternateContent>
        <mc:AlternateContent xmlns:mc="http://schemas.openxmlformats.org/markup-compatibility/2006">
          <mc:Choice Requires="x14">
            <control shapeId="49154" r:id="rId5" name="Check Box 2">
              <controlPr defaultSize="0" autoFill="0" autoLine="0" autoPict="0" altText="Task 2">
                <anchor moveWithCells="1">
                  <from>
                    <xdr:col>9</xdr:col>
                    <xdr:colOff>209550</xdr:colOff>
                    <xdr:row>6</xdr:row>
                    <xdr:rowOff>0</xdr:rowOff>
                  </from>
                  <to>
                    <xdr:col>9</xdr:col>
                    <xdr:colOff>514350</xdr:colOff>
                    <xdr:row>7</xdr:row>
                    <xdr:rowOff>85725</xdr:rowOff>
                  </to>
                </anchor>
              </controlPr>
            </control>
          </mc:Choice>
        </mc:AlternateContent>
        <mc:AlternateContent xmlns:mc="http://schemas.openxmlformats.org/markup-compatibility/2006">
          <mc:Choice Requires="x14">
            <control shapeId="49155" r:id="rId6" name="Check Box 3">
              <controlPr defaultSize="0" autoFill="0" autoLine="0" autoPict="0" altText="Task 3">
                <anchor moveWithCells="1">
                  <from>
                    <xdr:col>10</xdr:col>
                    <xdr:colOff>209550</xdr:colOff>
                    <xdr:row>6</xdr:row>
                    <xdr:rowOff>0</xdr:rowOff>
                  </from>
                  <to>
                    <xdr:col>10</xdr:col>
                    <xdr:colOff>514350</xdr:colOff>
                    <xdr:row>7</xdr:row>
                    <xdr:rowOff>85725</xdr:rowOff>
                  </to>
                </anchor>
              </controlPr>
            </control>
          </mc:Choice>
        </mc:AlternateContent>
        <mc:AlternateContent xmlns:mc="http://schemas.openxmlformats.org/markup-compatibility/2006">
          <mc:Choice Requires="x14">
            <control shapeId="49156" r:id="rId7" name="Check Box 4">
              <controlPr defaultSize="0" autoFill="0" autoLine="0" autoPict="0" altText="Task 4">
                <anchor moveWithCells="1">
                  <from>
                    <xdr:col>11</xdr:col>
                    <xdr:colOff>209550</xdr:colOff>
                    <xdr:row>6</xdr:row>
                    <xdr:rowOff>0</xdr:rowOff>
                  </from>
                  <to>
                    <xdr:col>11</xdr:col>
                    <xdr:colOff>514350</xdr:colOff>
                    <xdr:row>7</xdr:row>
                    <xdr:rowOff>85725</xdr:rowOff>
                  </to>
                </anchor>
              </controlPr>
            </control>
          </mc:Choice>
        </mc:AlternateContent>
        <mc:AlternateContent xmlns:mc="http://schemas.openxmlformats.org/markup-compatibility/2006">
          <mc:Choice Requires="x14">
            <control shapeId="49157" r:id="rId8" name="Check Box 5">
              <controlPr defaultSize="0" autoFill="0" autoLine="0" autoPict="0" altText="Task 5">
                <anchor moveWithCells="1">
                  <from>
                    <xdr:col>12</xdr:col>
                    <xdr:colOff>209550</xdr:colOff>
                    <xdr:row>6</xdr:row>
                    <xdr:rowOff>0</xdr:rowOff>
                  </from>
                  <to>
                    <xdr:col>12</xdr:col>
                    <xdr:colOff>514350</xdr:colOff>
                    <xdr:row>7</xdr:row>
                    <xdr:rowOff>85725</xdr:rowOff>
                  </to>
                </anchor>
              </controlPr>
            </control>
          </mc:Choice>
        </mc:AlternateContent>
        <mc:AlternateContent xmlns:mc="http://schemas.openxmlformats.org/markup-compatibility/2006">
          <mc:Choice Requires="x14">
            <control shapeId="49158" r:id="rId9" name="Check Box 6">
              <controlPr defaultSize="0" autoFill="0" autoLine="0" autoPict="0" altText="Task 6">
                <anchor moveWithCells="1">
                  <from>
                    <xdr:col>13</xdr:col>
                    <xdr:colOff>209550</xdr:colOff>
                    <xdr:row>6</xdr:row>
                    <xdr:rowOff>0</xdr:rowOff>
                  </from>
                  <to>
                    <xdr:col>13</xdr:col>
                    <xdr:colOff>514350</xdr:colOff>
                    <xdr:row>7</xdr:row>
                    <xdr:rowOff>85725</xdr:rowOff>
                  </to>
                </anchor>
              </controlPr>
            </control>
          </mc:Choice>
        </mc:AlternateContent>
        <mc:AlternateContent xmlns:mc="http://schemas.openxmlformats.org/markup-compatibility/2006">
          <mc:Choice Requires="x14">
            <control shapeId="49159" r:id="rId10" name="Check Box 7">
              <controlPr defaultSize="0" autoFill="0" autoLine="0" autoPict="0" altText="Task 7">
                <anchor moveWithCells="1">
                  <from>
                    <xdr:col>14</xdr:col>
                    <xdr:colOff>209550</xdr:colOff>
                    <xdr:row>6</xdr:row>
                    <xdr:rowOff>0</xdr:rowOff>
                  </from>
                  <to>
                    <xdr:col>14</xdr:col>
                    <xdr:colOff>514350</xdr:colOff>
                    <xdr:row>7</xdr:row>
                    <xdr:rowOff>85725</xdr:rowOff>
                  </to>
                </anchor>
              </controlPr>
            </control>
          </mc:Choice>
        </mc:AlternateContent>
        <mc:AlternateContent xmlns:mc="http://schemas.openxmlformats.org/markup-compatibility/2006">
          <mc:Choice Requires="x14">
            <control shapeId="49160" r:id="rId11" name="Check Box 8">
              <controlPr defaultSize="0" autoFill="0" autoLine="0" autoPict="0" altText="Task 8">
                <anchor moveWithCells="1">
                  <from>
                    <xdr:col>15</xdr:col>
                    <xdr:colOff>209550</xdr:colOff>
                    <xdr:row>6</xdr:row>
                    <xdr:rowOff>0</xdr:rowOff>
                  </from>
                  <to>
                    <xdr:col>15</xdr:col>
                    <xdr:colOff>514350</xdr:colOff>
                    <xdr:row>7</xdr:row>
                    <xdr:rowOff>85725</xdr:rowOff>
                  </to>
                </anchor>
              </controlPr>
            </control>
          </mc:Choice>
        </mc:AlternateContent>
        <mc:AlternateContent xmlns:mc="http://schemas.openxmlformats.org/markup-compatibility/2006">
          <mc:Choice Requires="x14">
            <control shapeId="49161" r:id="rId12" name="Check Box 9">
              <controlPr defaultSize="0" autoFill="0" autoLine="0" autoPict="0" altText="Task 9">
                <anchor moveWithCells="1">
                  <from>
                    <xdr:col>16</xdr:col>
                    <xdr:colOff>209550</xdr:colOff>
                    <xdr:row>6</xdr:row>
                    <xdr:rowOff>0</xdr:rowOff>
                  </from>
                  <to>
                    <xdr:col>16</xdr:col>
                    <xdr:colOff>514350</xdr:colOff>
                    <xdr:row>7</xdr:row>
                    <xdr:rowOff>85725</xdr:rowOff>
                  </to>
                </anchor>
              </controlPr>
            </control>
          </mc:Choice>
        </mc:AlternateContent>
        <mc:AlternateContent xmlns:mc="http://schemas.openxmlformats.org/markup-compatibility/2006">
          <mc:Choice Requires="x14">
            <control shapeId="49162" r:id="rId13" name="Check Box 10">
              <controlPr defaultSize="0" autoFill="0" autoLine="0" autoPict="0" altText="Task 10">
                <anchor moveWithCells="1">
                  <from>
                    <xdr:col>17</xdr:col>
                    <xdr:colOff>209550</xdr:colOff>
                    <xdr:row>6</xdr:row>
                    <xdr:rowOff>0</xdr:rowOff>
                  </from>
                  <to>
                    <xdr:col>17</xdr:col>
                    <xdr:colOff>514350</xdr:colOff>
                    <xdr:row>7</xdr:row>
                    <xdr:rowOff>85725</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7FCC8A-E0CA-46A9-A89C-1DEC9E20BB6A}">
  <dimension ref="A1:U491"/>
  <sheetViews>
    <sheetView topLeftCell="B2" zoomScaleNormal="100" workbookViewId="0">
      <selection activeCell="B14" sqref="A14:XFD14"/>
    </sheetView>
  </sheetViews>
  <sheetFormatPr defaultRowHeight="18.75" x14ac:dyDescent="0.3"/>
  <cols>
    <col min="1" max="1" width="6.140625" style="43" hidden="1" customWidth="1"/>
    <col min="2" max="2" width="7.7109375" style="35" customWidth="1"/>
    <col min="3" max="3" width="10.85546875" style="34" customWidth="1"/>
    <col min="4" max="4" width="63.7109375" style="34" customWidth="1"/>
    <col min="5" max="5" width="15.42578125" style="35" customWidth="1"/>
    <col min="6" max="7" width="13.7109375" style="35" customWidth="1"/>
    <col min="8" max="8" width="11.7109375" style="35" customWidth="1"/>
    <col min="9" max="18" width="9.140625" style="35"/>
    <col min="19" max="19" width="9.140625" style="49" hidden="1" customWidth="1"/>
    <col min="20" max="20" width="6.42578125" style="50" hidden="1" customWidth="1"/>
    <col min="21" max="21" width="95" style="51" hidden="1" customWidth="1"/>
    <col min="22" max="16384" width="9.140625" style="34"/>
  </cols>
  <sheetData>
    <row r="1" spans="1:21" s="45" customFormat="1" hidden="1" x14ac:dyDescent="0.3">
      <c r="A1" s="43"/>
      <c r="B1" s="44"/>
      <c r="E1" s="44"/>
      <c r="F1" s="44"/>
      <c r="G1" s="44"/>
      <c r="H1" s="44"/>
      <c r="I1" s="44">
        <v>1</v>
      </c>
      <c r="J1" s="44">
        <v>2</v>
      </c>
      <c r="K1" s="44">
        <v>3</v>
      </c>
      <c r="L1" s="44">
        <v>4</v>
      </c>
      <c r="M1" s="44">
        <v>5</v>
      </c>
      <c r="N1" s="44">
        <v>6</v>
      </c>
      <c r="O1" s="44">
        <v>7</v>
      </c>
      <c r="P1" s="44">
        <v>8</v>
      </c>
      <c r="Q1" s="44">
        <v>9</v>
      </c>
      <c r="R1" s="44">
        <v>10</v>
      </c>
      <c r="S1" s="46"/>
      <c r="T1" s="47"/>
      <c r="U1" s="48"/>
    </row>
    <row r="2" spans="1:21" ht="20.100000000000001" customHeight="1" x14ac:dyDescent="0.3">
      <c r="B2" s="108" t="s">
        <v>565</v>
      </c>
      <c r="C2" s="108"/>
      <c r="D2" s="39" t="s">
        <v>645</v>
      </c>
      <c r="E2" s="39"/>
      <c r="F2" s="39"/>
      <c r="G2" s="39"/>
      <c r="H2" s="39"/>
      <c r="I2" s="39"/>
      <c r="J2" s="39"/>
      <c r="K2" s="109"/>
      <c r="L2" s="109"/>
      <c r="M2" s="109"/>
      <c r="N2" s="109"/>
      <c r="O2" s="109"/>
      <c r="P2" s="109"/>
      <c r="Q2" s="109"/>
      <c r="R2" s="43"/>
    </row>
    <row r="3" spans="1:21" ht="18.75" customHeight="1" x14ac:dyDescent="0.3">
      <c r="B3" s="108" t="s">
        <v>651</v>
      </c>
      <c r="C3" s="108"/>
      <c r="D3" s="39" t="s">
        <v>644</v>
      </c>
      <c r="E3" s="39"/>
      <c r="F3" s="39"/>
      <c r="G3" s="39"/>
      <c r="H3" s="39"/>
      <c r="I3" s="39"/>
      <c r="J3" s="39"/>
      <c r="K3" s="110"/>
      <c r="L3" s="110"/>
      <c r="M3" s="110"/>
      <c r="N3" s="110"/>
      <c r="O3" s="110"/>
      <c r="P3" s="110"/>
      <c r="Q3" s="110"/>
    </row>
    <row r="4" spans="1:21" ht="18.75" customHeight="1" x14ac:dyDescent="0.3">
      <c r="B4" s="108" t="s">
        <v>564</v>
      </c>
      <c r="C4" s="108"/>
      <c r="D4" s="39" t="s">
        <v>646</v>
      </c>
      <c r="E4" s="39"/>
      <c r="F4" s="39"/>
      <c r="G4" s="39"/>
      <c r="H4" s="39"/>
      <c r="I4" s="39"/>
      <c r="J4" s="39"/>
      <c r="K4" s="111"/>
      <c r="L4" s="111"/>
      <c r="M4" s="111"/>
      <c r="N4" s="111"/>
      <c r="O4" s="111"/>
      <c r="P4" s="111"/>
      <c r="Q4" s="111"/>
    </row>
    <row r="5" spans="1:21" ht="21" customHeight="1" thickBot="1" x14ac:dyDescent="0.35">
      <c r="D5" s="39" t="s">
        <v>647</v>
      </c>
      <c r="E5" s="39"/>
      <c r="F5" s="39"/>
      <c r="G5" s="39"/>
      <c r="H5" s="39"/>
      <c r="I5" s="39"/>
      <c r="J5" s="39"/>
    </row>
    <row r="6" spans="1:21" s="53" customFormat="1" ht="19.5" hidden="1" customHeight="1" x14ac:dyDescent="0.3">
      <c r="A6" s="52"/>
      <c r="B6" s="52"/>
      <c r="E6" s="52"/>
      <c r="F6" s="52"/>
      <c r="G6" s="52"/>
      <c r="H6" s="52"/>
      <c r="I6" s="52" t="b">
        <v>1</v>
      </c>
      <c r="J6" s="52" t="b">
        <f t="shared" ref="J6:R6" ca="1" si="0">IF(SUM(J9:J488)&lt;&gt;0,TRUE,FALSE)</f>
        <v>1</v>
      </c>
      <c r="K6" s="52" t="b">
        <f t="shared" ca="1" si="0"/>
        <v>0</v>
      </c>
      <c r="L6" s="52" t="b">
        <f t="shared" ca="1" si="0"/>
        <v>0</v>
      </c>
      <c r="M6" s="52" t="b">
        <f t="shared" ca="1" si="0"/>
        <v>0</v>
      </c>
      <c r="N6" s="52" t="b">
        <f t="shared" ca="1" si="0"/>
        <v>0</v>
      </c>
      <c r="O6" s="52" t="b">
        <f t="shared" ca="1" si="0"/>
        <v>0</v>
      </c>
      <c r="P6" s="52" t="b">
        <f t="shared" ca="1" si="0"/>
        <v>0</v>
      </c>
      <c r="Q6" s="52" t="b">
        <f t="shared" ca="1" si="0"/>
        <v>0</v>
      </c>
      <c r="R6" s="52" t="b">
        <f t="shared" ca="1" si="0"/>
        <v>0</v>
      </c>
      <c r="S6" s="54"/>
      <c r="U6" s="51"/>
    </row>
    <row r="7" spans="1:21" ht="51.4" customHeight="1" thickBot="1" x14ac:dyDescent="0.35">
      <c r="A7" s="55" t="s">
        <v>652</v>
      </c>
      <c r="B7" s="56" t="s">
        <v>1</v>
      </c>
      <c r="C7" s="104" t="s">
        <v>2</v>
      </c>
      <c r="D7" s="105"/>
      <c r="E7" s="57" t="s">
        <v>3</v>
      </c>
      <c r="F7" s="58" t="s">
        <v>653</v>
      </c>
      <c r="G7" s="57" t="s">
        <v>654</v>
      </c>
      <c r="H7" s="57" t="s">
        <v>655</v>
      </c>
      <c r="I7" s="59" t="s">
        <v>656</v>
      </c>
      <c r="J7" s="59" t="s">
        <v>657</v>
      </c>
      <c r="K7" s="59" t="s">
        <v>658</v>
      </c>
      <c r="L7" s="59" t="s">
        <v>659</v>
      </c>
      <c r="M7" s="59" t="s">
        <v>660</v>
      </c>
      <c r="N7" s="59" t="s">
        <v>661</v>
      </c>
      <c r="O7" s="59" t="s">
        <v>662</v>
      </c>
      <c r="P7" s="59" t="s">
        <v>663</v>
      </c>
      <c r="Q7" s="59" t="s">
        <v>664</v>
      </c>
      <c r="R7" s="60" t="s">
        <v>665</v>
      </c>
      <c r="S7" s="61" t="b">
        <v>1</v>
      </c>
    </row>
    <row r="8" spans="1:21" s="67" customFormat="1" x14ac:dyDescent="0.3">
      <c r="A8" s="62">
        <v>1</v>
      </c>
      <c r="B8" s="63" t="s">
        <v>4</v>
      </c>
      <c r="C8" s="106" t="s">
        <v>666</v>
      </c>
      <c r="D8" s="107"/>
      <c r="E8" s="4"/>
      <c r="F8" s="64"/>
      <c r="G8" s="64"/>
      <c r="H8" s="5"/>
      <c r="I8" s="65"/>
      <c r="J8" s="65"/>
      <c r="K8" s="65"/>
      <c r="L8" s="65"/>
      <c r="M8" s="65"/>
      <c r="N8" s="65"/>
      <c r="O8" s="65"/>
      <c r="P8" s="65"/>
      <c r="Q8" s="65"/>
      <c r="R8" s="65"/>
      <c r="S8" s="54" t="b">
        <f>IF(H8&gt;0,TRUE,FALSE)</f>
        <v>0</v>
      </c>
      <c r="T8" s="66"/>
      <c r="U8" s="51" t="str">
        <f>C8</f>
        <v>OFFICE ACTIVITIES</v>
      </c>
    </row>
    <row r="9" spans="1:21" s="67" customFormat="1" x14ac:dyDescent="0.3">
      <c r="A9" s="62">
        <v>2</v>
      </c>
      <c r="B9" s="36" t="s">
        <v>5</v>
      </c>
      <c r="C9" s="98" t="s">
        <v>6</v>
      </c>
      <c r="D9" s="99"/>
      <c r="E9" s="10" t="s">
        <v>7</v>
      </c>
      <c r="F9" s="68">
        <f>IFERROR(INDEX([1]!Rates[[Column1]:[Column71]],
MATCH('[1]SOW Units'!$B9,[1]!Rates[Pay Item],0),
MATCH(TEXT(#REF!,"0"),[1]!Rates[[#Headers],[Column1]:[Column71]],0)),0)</f>
        <v>0</v>
      </c>
      <c r="G9" s="69">
        <f t="shared" ref="G9:G91" si="1">F9</f>
        <v>0</v>
      </c>
      <c r="H9" s="6">
        <f t="shared" ref="H9:H91" si="2">SUM(I9:R9)</f>
        <v>0</v>
      </c>
      <c r="I9" s="70" t="s">
        <v>1045</v>
      </c>
      <c r="J9" s="70"/>
      <c r="K9" s="70"/>
      <c r="L9" s="70"/>
      <c r="M9" s="70"/>
      <c r="N9" s="70"/>
      <c r="O9" s="70"/>
      <c r="P9" s="70"/>
      <c r="Q9" s="70"/>
      <c r="R9" s="70"/>
      <c r="S9" s="54" t="b">
        <f t="shared" ref="S9:S72" si="3">IF(H9&gt;0,TRUE,FALSE)</f>
        <v>0</v>
      </c>
      <c r="T9" s="66" t="str">
        <f t="shared" ref="T9:U83" si="4">B9</f>
        <v>1-1.</v>
      </c>
      <c r="U9" s="51" t="str">
        <f t="shared" si="4"/>
        <v>File Review</v>
      </c>
    </row>
    <row r="10" spans="1:21" s="67" customFormat="1" x14ac:dyDescent="0.3">
      <c r="A10" s="62">
        <v>3</v>
      </c>
      <c r="B10" s="36" t="s">
        <v>8</v>
      </c>
      <c r="C10" s="98" t="s">
        <v>9</v>
      </c>
      <c r="D10" s="99"/>
      <c r="E10" s="10" t="s">
        <v>10</v>
      </c>
      <c r="F10" s="68">
        <f>IFERROR(INDEX([1]!Rates[[Column1]:[Column71]],
MATCH('[1]SOW Units'!$B10,[1]!Rates[Pay Item],0),
MATCH(TEXT(#REF!,"0"),[1]!Rates[[#Headers],[Column1]:[Column71]],0)),0)</f>
        <v>0</v>
      </c>
      <c r="G10" s="69">
        <f t="shared" si="1"/>
        <v>0</v>
      </c>
      <c r="H10" s="6">
        <f t="shared" si="2"/>
        <v>0</v>
      </c>
      <c r="I10" s="70" t="s">
        <v>1045</v>
      </c>
      <c r="J10" s="70"/>
      <c r="K10" s="70"/>
      <c r="L10" s="70"/>
      <c r="M10" s="70"/>
      <c r="N10" s="70"/>
      <c r="O10" s="70"/>
      <c r="P10" s="70"/>
      <c r="Q10" s="70"/>
      <c r="R10" s="70"/>
      <c r="S10" s="54" t="b">
        <f t="shared" si="3"/>
        <v>0</v>
      </c>
      <c r="T10" s="66" t="str">
        <f t="shared" si="4"/>
        <v>1-2.</v>
      </c>
      <c r="U10" s="51" t="str">
        <f t="shared" si="4"/>
        <v>Site Health &amp; Safety Plan</v>
      </c>
    </row>
    <row r="11" spans="1:21" s="67" customFormat="1" x14ac:dyDescent="0.3">
      <c r="A11" s="62">
        <v>4</v>
      </c>
      <c r="B11" s="36" t="s">
        <v>571</v>
      </c>
      <c r="C11" s="98" t="s">
        <v>667</v>
      </c>
      <c r="D11" s="99"/>
      <c r="E11" s="10" t="s">
        <v>10</v>
      </c>
      <c r="F11" s="68">
        <f>IFERROR(INDEX([1]!Rates[[Column1]:[Column71]],
MATCH('[1]SOW Units'!$B11,[1]!Rates[Pay Item],0),
MATCH(TEXT(#REF!,"0"),[1]!Rates[[#Headers],[Column1]:[Column71]],0)),0)</f>
        <v>0</v>
      </c>
      <c r="G11" s="69">
        <f>F11</f>
        <v>0</v>
      </c>
      <c r="H11" s="6">
        <f t="shared" si="2"/>
        <v>0</v>
      </c>
      <c r="I11" s="70" t="s">
        <v>1045</v>
      </c>
      <c r="J11" s="70"/>
      <c r="K11" s="70"/>
      <c r="L11" s="70"/>
      <c r="M11" s="70"/>
      <c r="N11" s="70"/>
      <c r="O11" s="70"/>
      <c r="P11" s="70"/>
      <c r="Q11" s="70"/>
      <c r="R11" s="70"/>
      <c r="S11" s="54" t="b">
        <f t="shared" si="3"/>
        <v>0</v>
      </c>
      <c r="T11" s="66" t="str">
        <f t="shared" si="4"/>
        <v>1-2.a.</v>
      </c>
      <c r="U11" s="51" t="str">
        <f t="shared" si="4"/>
        <v>Updated Site Health &amp; Safety Plan for Continued Work (no cost to DEP)</v>
      </c>
    </row>
    <row r="12" spans="1:21" s="67" customFormat="1" hidden="1" x14ac:dyDescent="0.3">
      <c r="A12" s="62">
        <v>5</v>
      </c>
      <c r="B12" s="36" t="s">
        <v>11</v>
      </c>
      <c r="C12" s="98" t="s">
        <v>668</v>
      </c>
      <c r="D12" s="99"/>
      <c r="E12" s="10" t="s">
        <v>12</v>
      </c>
      <c r="F12" s="68">
        <f>IFERROR(INDEX([1]!Rates[[Column1]:[Column71]],
MATCH('[1]SOW Units'!$B12,[1]!Rates[Pay Item],0),
MATCH(TEXT(#REF!,"0"),[1]!Rates[[#Headers],[Column1]:[Column71]],0)),0)</f>
        <v>0</v>
      </c>
      <c r="G12" s="69">
        <f t="shared" si="1"/>
        <v>0</v>
      </c>
      <c r="H12" s="6">
        <f t="shared" si="2"/>
        <v>0</v>
      </c>
      <c r="I12" s="70"/>
      <c r="J12" s="70"/>
      <c r="K12" s="70"/>
      <c r="L12" s="70"/>
      <c r="M12" s="70"/>
      <c r="N12" s="70"/>
      <c r="O12" s="70"/>
      <c r="P12" s="70"/>
      <c r="Q12" s="70"/>
      <c r="R12" s="70"/>
      <c r="S12" s="54" t="b">
        <f t="shared" si="3"/>
        <v>0</v>
      </c>
      <c r="T12" s="66" t="str">
        <f t="shared" si="4"/>
        <v>1-3.</v>
      </c>
      <c r="U12" s="51" t="str">
        <f t="shared" si="4"/>
        <v>Notice of Discovery of Contamination Package (initial or TPOC)</v>
      </c>
    </row>
    <row r="13" spans="1:21" s="67" customFormat="1" x14ac:dyDescent="0.3">
      <c r="A13" s="62">
        <v>6</v>
      </c>
      <c r="B13" s="36" t="s">
        <v>13</v>
      </c>
      <c r="C13" s="101" t="s">
        <v>669</v>
      </c>
      <c r="D13" s="102"/>
      <c r="E13" s="7" t="s">
        <v>14</v>
      </c>
      <c r="F13" s="71">
        <v>1</v>
      </c>
      <c r="G13" s="72">
        <f>F13</f>
        <v>1</v>
      </c>
      <c r="H13" s="7">
        <f t="shared" si="2"/>
        <v>300</v>
      </c>
      <c r="I13" s="73"/>
      <c r="J13" s="73">
        <v>300</v>
      </c>
      <c r="K13" s="73"/>
      <c r="L13" s="73"/>
      <c r="M13" s="73"/>
      <c r="N13" s="73"/>
      <c r="O13" s="73"/>
      <c r="P13" s="73"/>
      <c r="Q13" s="73"/>
      <c r="R13" s="73"/>
      <c r="S13" s="54" t="b">
        <f t="shared" si="3"/>
        <v>1</v>
      </c>
      <c r="T13" s="66"/>
      <c r="U13" s="51"/>
    </row>
    <row r="14" spans="1:21" s="67" customFormat="1" x14ac:dyDescent="0.3">
      <c r="A14" s="62">
        <v>7</v>
      </c>
      <c r="B14" s="36" t="s">
        <v>15</v>
      </c>
      <c r="C14" s="98" t="s">
        <v>670</v>
      </c>
      <c r="D14" s="99"/>
      <c r="E14" s="10" t="s">
        <v>16</v>
      </c>
      <c r="F14" s="68">
        <f>IFERROR(INDEX([1]!Rates[[Column1]:[Column71]],
MATCH('[1]SOW Units'!$B14,[1]!Rates[Pay Item],0),
MATCH(TEXT(#REF!,"0"),[1]!Rates[[#Headers],[Column1]:[Column71]],0)),0)</f>
        <v>0</v>
      </c>
      <c r="G14" s="69">
        <f t="shared" si="1"/>
        <v>0</v>
      </c>
      <c r="H14" s="6">
        <f t="shared" si="2"/>
        <v>0</v>
      </c>
      <c r="I14" s="70" t="s">
        <v>1045</v>
      </c>
      <c r="J14" s="70"/>
      <c r="K14" s="70"/>
      <c r="L14" s="70"/>
      <c r="M14" s="70"/>
      <c r="N14" s="70"/>
      <c r="O14" s="70"/>
      <c r="P14" s="70"/>
      <c r="Q14" s="70"/>
      <c r="R14" s="70"/>
      <c r="S14" s="54" t="b">
        <f t="shared" si="3"/>
        <v>0</v>
      </c>
      <c r="T14" s="66" t="str">
        <f t="shared" si="4"/>
        <v>1-5.</v>
      </c>
      <c r="U14" s="51" t="str">
        <f t="shared" si="4"/>
        <v>Obtaining Off-Site Property Access Agreement, ROW Access Agreement or Permit</v>
      </c>
    </row>
    <row r="15" spans="1:21" s="67" customFormat="1" ht="18.75" hidden="1" customHeight="1" x14ac:dyDescent="0.3">
      <c r="A15" s="62">
        <v>8</v>
      </c>
      <c r="B15" s="36" t="s">
        <v>17</v>
      </c>
      <c r="C15" s="101" t="s">
        <v>671</v>
      </c>
      <c r="D15" s="102"/>
      <c r="E15" s="7" t="s">
        <v>14</v>
      </c>
      <c r="F15" s="71">
        <v>1</v>
      </c>
      <c r="G15" s="72">
        <f t="shared" si="1"/>
        <v>1</v>
      </c>
      <c r="H15" s="7">
        <f t="shared" si="2"/>
        <v>0</v>
      </c>
      <c r="I15" s="73"/>
      <c r="J15" s="73"/>
      <c r="K15" s="73"/>
      <c r="L15" s="73"/>
      <c r="M15" s="73"/>
      <c r="N15" s="73"/>
      <c r="O15" s="73"/>
      <c r="P15" s="73"/>
      <c r="Q15" s="73"/>
      <c r="R15" s="73"/>
      <c r="S15" s="54" t="b">
        <f t="shared" si="3"/>
        <v>0</v>
      </c>
      <c r="T15" s="66"/>
      <c r="U15" s="51"/>
    </row>
    <row r="16" spans="1:21" s="67" customFormat="1" ht="18.75" customHeight="1" x14ac:dyDescent="0.3">
      <c r="A16" s="62">
        <v>9</v>
      </c>
      <c r="B16" s="36" t="s">
        <v>568</v>
      </c>
      <c r="C16" s="101" t="s">
        <v>569</v>
      </c>
      <c r="D16" s="102"/>
      <c r="E16" s="6" t="s">
        <v>570</v>
      </c>
      <c r="F16" s="68">
        <f>IFERROR(INDEX([1]!Rates[[Column1]:[Column71]],
MATCH('[1]SOW Units'!$B16,[1]!Rates[Pay Item],0),
MATCH(TEXT(#REF!,"0"),[1]!Rates[[#Headers],[Column1]:[Column71]],0)),0)</f>
        <v>0</v>
      </c>
      <c r="G16" s="69">
        <f t="shared" si="1"/>
        <v>0</v>
      </c>
      <c r="H16" s="6">
        <f t="shared" ca="1" si="2"/>
        <v>300</v>
      </c>
      <c r="I16" s="74">
        <f ca="1">SUMIF($E$10:$E$500,"Reimbursable*",I10:I496)</f>
        <v>0</v>
      </c>
      <c r="J16" s="74">
        <f t="shared" ref="J16:R16" ca="1" si="5">SUMIF($E$10:$E$500,"Reimbursable*",J10:J496)</f>
        <v>300</v>
      </c>
      <c r="K16" s="74">
        <f t="shared" ca="1" si="5"/>
        <v>0</v>
      </c>
      <c r="L16" s="74">
        <f t="shared" ca="1" si="5"/>
        <v>0</v>
      </c>
      <c r="M16" s="74">
        <f t="shared" ca="1" si="5"/>
        <v>0</v>
      </c>
      <c r="N16" s="74">
        <f t="shared" ca="1" si="5"/>
        <v>0</v>
      </c>
      <c r="O16" s="74">
        <f t="shared" ca="1" si="5"/>
        <v>0</v>
      </c>
      <c r="P16" s="74">
        <f t="shared" ca="1" si="5"/>
        <v>0</v>
      </c>
      <c r="Q16" s="74">
        <f t="shared" ca="1" si="5"/>
        <v>0</v>
      </c>
      <c r="R16" s="74">
        <f t="shared" ca="1" si="5"/>
        <v>0</v>
      </c>
      <c r="S16" s="54" t="b">
        <f t="shared" ca="1" si="3"/>
        <v>1</v>
      </c>
      <c r="T16" s="66"/>
      <c r="U16" s="51"/>
    </row>
    <row r="17" spans="1:21" s="67" customFormat="1" hidden="1" x14ac:dyDescent="0.3">
      <c r="A17" s="62">
        <v>10</v>
      </c>
      <c r="B17" s="36" t="s">
        <v>672</v>
      </c>
      <c r="C17" s="98" t="s">
        <v>673</v>
      </c>
      <c r="D17" s="99"/>
      <c r="E17" s="10" t="s">
        <v>10</v>
      </c>
      <c r="F17" s="68">
        <f>IFERROR(INDEX([1]!Rates[[Column1]:[Column71]],
MATCH('[1]SOW Units'!$B17,[1]!Rates[Pay Item],0),
MATCH(TEXT(#REF!,"0"),[1]!Rates[[#Headers],[Column1]:[Column71]],0)),0)</f>
        <v>0</v>
      </c>
      <c r="G17" s="69">
        <f t="shared" si="1"/>
        <v>0</v>
      </c>
      <c r="H17" s="6">
        <f t="shared" si="2"/>
        <v>0</v>
      </c>
      <c r="I17" s="70"/>
      <c r="J17" s="70"/>
      <c r="K17" s="70"/>
      <c r="L17" s="70"/>
      <c r="M17" s="70"/>
      <c r="N17" s="70"/>
      <c r="O17" s="70"/>
      <c r="P17" s="70"/>
      <c r="Q17" s="70"/>
      <c r="R17" s="70"/>
      <c r="S17" s="54" t="b">
        <f t="shared" si="3"/>
        <v>0</v>
      </c>
      <c r="T17" s="66" t="str">
        <f t="shared" ref="T17" si="6">B17</f>
        <v>1-8.</v>
      </c>
      <c r="U17" s="51" t="str">
        <f t="shared" si="4"/>
        <v>Map and Table Generation</v>
      </c>
    </row>
    <row r="18" spans="1:21" s="67" customFormat="1" x14ac:dyDescent="0.3">
      <c r="A18" s="62">
        <v>11</v>
      </c>
      <c r="B18" s="75" t="s">
        <v>18</v>
      </c>
      <c r="C18" s="96" t="s">
        <v>19</v>
      </c>
      <c r="D18" s="97"/>
      <c r="E18" s="76"/>
      <c r="F18" s="77"/>
      <c r="G18" s="78"/>
      <c r="H18" s="8"/>
      <c r="I18" s="79"/>
      <c r="J18" s="79"/>
      <c r="K18" s="79"/>
      <c r="L18" s="79"/>
      <c r="M18" s="79"/>
      <c r="N18" s="79"/>
      <c r="O18" s="79"/>
      <c r="P18" s="79"/>
      <c r="Q18" s="79"/>
      <c r="R18" s="79"/>
      <c r="S18" s="54" t="b">
        <f t="shared" si="3"/>
        <v>0</v>
      </c>
      <c r="T18" s="66"/>
      <c r="U18" s="51" t="str">
        <f t="shared" si="4"/>
        <v>FIELD ACTIVITIES - GENERAL</v>
      </c>
    </row>
    <row r="19" spans="1:21" s="67" customFormat="1" hidden="1" x14ac:dyDescent="0.3">
      <c r="A19" s="62">
        <v>12</v>
      </c>
      <c r="B19" s="36" t="s">
        <v>20</v>
      </c>
      <c r="C19" s="98" t="s">
        <v>21</v>
      </c>
      <c r="D19" s="99"/>
      <c r="E19" s="10" t="s">
        <v>22</v>
      </c>
      <c r="F19" s="68">
        <f>IFERROR(INDEX([1]!Rates[[Column1]:[Column71]],
MATCH('[1]SOW Units'!$B19,[1]!Rates[Pay Item],0),
MATCH(TEXT(#REF!,"0"),[1]!Rates[[#Headers],[Column1]:[Column71]],0)),0)</f>
        <v>0</v>
      </c>
      <c r="G19" s="69">
        <f t="shared" si="1"/>
        <v>0</v>
      </c>
      <c r="H19" s="6">
        <f t="shared" si="2"/>
        <v>0</v>
      </c>
      <c r="I19" s="80"/>
      <c r="J19" s="80"/>
      <c r="K19" s="80"/>
      <c r="L19" s="80"/>
      <c r="M19" s="80"/>
      <c r="N19" s="80"/>
      <c r="O19" s="80"/>
      <c r="P19" s="80"/>
      <c r="Q19" s="80"/>
      <c r="R19" s="80"/>
      <c r="S19" s="54" t="b">
        <f t="shared" si="3"/>
        <v>0</v>
      </c>
      <c r="T19" s="66" t="str">
        <f t="shared" si="4"/>
        <v>2-1.</v>
      </c>
      <c r="U19" s="51" t="str">
        <f t="shared" si="4"/>
        <v>Site Reconnaissance/Field Measurement Visit</v>
      </c>
    </row>
    <row r="20" spans="1:21" s="67" customFormat="1" hidden="1" x14ac:dyDescent="0.3">
      <c r="A20" s="62">
        <v>13</v>
      </c>
      <c r="B20" s="36" t="s">
        <v>23</v>
      </c>
      <c r="C20" s="98" t="s">
        <v>674</v>
      </c>
      <c r="D20" s="99"/>
      <c r="E20" s="10" t="s">
        <v>24</v>
      </c>
      <c r="F20" s="68">
        <f>IFERROR(INDEX([1]!Rates[[Column1]:[Column71]],
MATCH('[1]SOW Units'!$B20,[1]!Rates[Pay Item],0),
MATCH(TEXT(#REF!,"0"),[1]!Rates[[#Headers],[Column1]:[Column71]],0)),0)</f>
        <v>0</v>
      </c>
      <c r="G20" s="69">
        <f t="shared" si="1"/>
        <v>0</v>
      </c>
      <c r="H20" s="6">
        <f t="shared" si="2"/>
        <v>0</v>
      </c>
      <c r="I20" s="80"/>
      <c r="J20" s="80"/>
      <c r="K20" s="80"/>
      <c r="L20" s="80"/>
      <c r="M20" s="80"/>
      <c r="N20" s="80"/>
      <c r="O20" s="80"/>
      <c r="P20" s="80"/>
      <c r="Q20" s="80"/>
      <c r="R20" s="80"/>
      <c r="S20" s="54" t="b">
        <f t="shared" si="3"/>
        <v>0</v>
      </c>
      <c r="T20" s="66" t="str">
        <f t="shared" si="4"/>
        <v>2-2.</v>
      </c>
      <c r="U20" s="51" t="str">
        <f t="shared" si="4"/>
        <v>Receptor Survey and Exposure Pathway Identification</v>
      </c>
    </row>
    <row r="21" spans="1:21" s="67" customFormat="1" ht="33.75" hidden="1" customHeight="1" x14ac:dyDescent="0.3">
      <c r="A21" s="62">
        <v>14</v>
      </c>
      <c r="B21" s="36" t="s">
        <v>25</v>
      </c>
      <c r="C21" s="101" t="s">
        <v>675</v>
      </c>
      <c r="D21" s="103"/>
      <c r="E21" s="7" t="s">
        <v>14</v>
      </c>
      <c r="F21" s="71">
        <v>1</v>
      </c>
      <c r="G21" s="72">
        <f t="shared" si="1"/>
        <v>1</v>
      </c>
      <c r="H21" s="7">
        <f t="shared" si="2"/>
        <v>0</v>
      </c>
      <c r="I21" s="81"/>
      <c r="J21" s="81"/>
      <c r="K21" s="81"/>
      <c r="L21" s="81"/>
      <c r="M21" s="81"/>
      <c r="N21" s="81"/>
      <c r="O21" s="81"/>
      <c r="P21" s="81"/>
      <c r="Q21" s="81"/>
      <c r="R21" s="81"/>
      <c r="S21" s="54" t="b">
        <f t="shared" si="3"/>
        <v>0</v>
      </c>
      <c r="T21" s="66"/>
      <c r="U21" s="51"/>
    </row>
    <row r="22" spans="1:21" s="67" customFormat="1" x14ac:dyDescent="0.3">
      <c r="A22" s="62">
        <v>15</v>
      </c>
      <c r="B22" s="36" t="s">
        <v>26</v>
      </c>
      <c r="C22" s="98" t="s">
        <v>27</v>
      </c>
      <c r="D22" s="99"/>
      <c r="E22" s="10" t="s">
        <v>28</v>
      </c>
      <c r="F22" s="68">
        <f>IFERROR(INDEX([1]!Rates[[Column1]:[Column71]],
MATCH('[1]SOW Units'!$B22,[1]!Rates[Pay Item],0),
MATCH(TEXT(#REF!,"0"),[1]!Rates[[#Headers],[Column1]:[Column71]],0)),0)</f>
        <v>0</v>
      </c>
      <c r="G22" s="69">
        <f t="shared" si="1"/>
        <v>0</v>
      </c>
      <c r="H22" s="6">
        <f t="shared" si="2"/>
        <v>0</v>
      </c>
      <c r="I22" s="80"/>
      <c r="J22" s="80" t="s">
        <v>1045</v>
      </c>
      <c r="K22" s="80"/>
      <c r="L22" s="80"/>
      <c r="M22" s="80"/>
      <c r="N22" s="80"/>
      <c r="O22" s="80"/>
      <c r="P22" s="80"/>
      <c r="Q22" s="80"/>
      <c r="R22" s="80"/>
      <c r="S22" s="54" t="b">
        <f t="shared" si="3"/>
        <v>0</v>
      </c>
      <c r="T22" s="66" t="str">
        <f t="shared" si="4"/>
        <v>2-4.</v>
      </c>
      <c r="U22" s="51" t="str">
        <f t="shared" si="4"/>
        <v>Contractor Oversight for Non-Price Schedule Activities</v>
      </c>
    </row>
    <row r="23" spans="1:21" s="67" customFormat="1" hidden="1" x14ac:dyDescent="0.3">
      <c r="A23" s="62">
        <v>16</v>
      </c>
      <c r="B23" s="36" t="s">
        <v>676</v>
      </c>
      <c r="C23" s="98" t="s">
        <v>677</v>
      </c>
      <c r="D23" s="99"/>
      <c r="E23" s="7" t="s">
        <v>14</v>
      </c>
      <c r="F23" s="71">
        <v>1</v>
      </c>
      <c r="G23" s="72">
        <f t="shared" si="1"/>
        <v>1</v>
      </c>
      <c r="H23" s="7">
        <f t="shared" si="2"/>
        <v>0</v>
      </c>
      <c r="I23" s="81"/>
      <c r="J23" s="81"/>
      <c r="K23" s="81"/>
      <c r="L23" s="81"/>
      <c r="M23" s="81"/>
      <c r="N23" s="81"/>
      <c r="O23" s="81"/>
      <c r="P23" s="81"/>
      <c r="Q23" s="81"/>
      <c r="R23" s="81"/>
      <c r="S23" s="54" t="b">
        <f t="shared" si="3"/>
        <v>0</v>
      </c>
      <c r="T23" s="66"/>
      <c r="U23" s="51"/>
    </row>
    <row r="24" spans="1:21" s="67" customFormat="1" x14ac:dyDescent="0.3">
      <c r="A24" s="62">
        <v>17</v>
      </c>
      <c r="B24" s="75" t="s">
        <v>29</v>
      </c>
      <c r="C24" s="96" t="s">
        <v>30</v>
      </c>
      <c r="D24" s="97"/>
      <c r="E24" s="76"/>
      <c r="F24" s="77"/>
      <c r="G24" s="78"/>
      <c r="H24" s="8"/>
      <c r="I24" s="79"/>
      <c r="J24" s="79"/>
      <c r="K24" s="79"/>
      <c r="L24" s="79"/>
      <c r="M24" s="79"/>
      <c r="N24" s="79"/>
      <c r="O24" s="79"/>
      <c r="P24" s="79"/>
      <c r="Q24" s="79"/>
      <c r="R24" s="79"/>
      <c r="S24" s="54" t="b">
        <f t="shared" si="3"/>
        <v>0</v>
      </c>
      <c r="T24" s="66"/>
      <c r="U24" s="51" t="str">
        <f t="shared" si="4"/>
        <v>MOBILIZATION</v>
      </c>
    </row>
    <row r="25" spans="1:21" s="67" customFormat="1" x14ac:dyDescent="0.3">
      <c r="A25" s="62">
        <v>18</v>
      </c>
      <c r="B25" s="36" t="s">
        <v>31</v>
      </c>
      <c r="C25" s="98" t="s">
        <v>678</v>
      </c>
      <c r="D25" s="99"/>
      <c r="E25" s="10" t="s">
        <v>32</v>
      </c>
      <c r="F25" s="68">
        <f>IFERROR(INDEX([1]!Rates[[Column1]:[Column71]],
MATCH('[1]SOW Units'!$B25,[1]!Rates[Pay Item],0),
MATCH(TEXT(#REF!,"0"),[1]!Rates[[#Headers],[Column1]:[Column71]],0)),0)</f>
        <v>0</v>
      </c>
      <c r="G25" s="69">
        <f t="shared" si="1"/>
        <v>0</v>
      </c>
      <c r="H25" s="6">
        <f t="shared" si="2"/>
        <v>0</v>
      </c>
      <c r="I25" s="80" t="s">
        <v>1045</v>
      </c>
      <c r="J25" s="80" t="s">
        <v>1045</v>
      </c>
      <c r="K25" s="80"/>
      <c r="L25" s="80"/>
      <c r="M25" s="80"/>
      <c r="N25" s="80"/>
      <c r="O25" s="80"/>
      <c r="P25" s="80"/>
      <c r="Q25" s="80"/>
      <c r="R25" s="80"/>
      <c r="S25" s="54" t="b">
        <f t="shared" si="3"/>
        <v>0</v>
      </c>
      <c r="T25" s="66" t="str">
        <f t="shared" si="4"/>
        <v>3-1.</v>
      </c>
      <c r="U25" s="51" t="str">
        <f t="shared" si="4"/>
        <v>Light Duty Vehicle (car or 1/2 ton truck) Mobilization</v>
      </c>
    </row>
    <row r="26" spans="1:21" s="67" customFormat="1" hidden="1" x14ac:dyDescent="0.3">
      <c r="A26" s="62">
        <v>19</v>
      </c>
      <c r="B26" s="36" t="s">
        <v>33</v>
      </c>
      <c r="C26" s="98" t="s">
        <v>679</v>
      </c>
      <c r="D26" s="99"/>
      <c r="E26" s="10" t="s">
        <v>32</v>
      </c>
      <c r="F26" s="68">
        <f>IFERROR(INDEX([1]!Rates[[Column1]:[Column71]],
MATCH('[1]SOW Units'!$B26,[1]!Rates[Pay Item],0),
MATCH(TEXT(#REF!,"0"),[1]!Rates[[#Headers],[Column1]:[Column71]],0)),0)</f>
        <v>0</v>
      </c>
      <c r="G26" s="69">
        <f t="shared" si="1"/>
        <v>0</v>
      </c>
      <c r="H26" s="6">
        <f t="shared" si="2"/>
        <v>0</v>
      </c>
      <c r="I26" s="80"/>
      <c r="J26" s="80"/>
      <c r="K26" s="80"/>
      <c r="L26" s="80"/>
      <c r="M26" s="80"/>
      <c r="N26" s="80"/>
      <c r="O26" s="80"/>
      <c r="P26" s="80"/>
      <c r="Q26" s="80"/>
      <c r="R26" s="80"/>
      <c r="S26" s="54" t="b">
        <f t="shared" si="3"/>
        <v>0</v>
      </c>
      <c r="T26" s="66" t="str">
        <f t="shared" si="4"/>
        <v>3-2.</v>
      </c>
      <c r="U26" s="51" t="str">
        <f t="shared" si="4"/>
        <v>Heavy Duty/Stake Bed Truck (3/4 ton +) Mobilization</v>
      </c>
    </row>
    <row r="27" spans="1:21" s="67" customFormat="1" hidden="1" x14ac:dyDescent="0.3">
      <c r="A27" s="62">
        <v>20</v>
      </c>
      <c r="B27" s="36" t="s">
        <v>34</v>
      </c>
      <c r="C27" s="98" t="s">
        <v>680</v>
      </c>
      <c r="D27" s="99"/>
      <c r="E27" s="10" t="s">
        <v>32</v>
      </c>
      <c r="F27" s="68">
        <f>IFERROR(INDEX([1]!Rates[[Column1]:[Column71]],
MATCH('[1]SOW Units'!$B27,[1]!Rates[Pay Item],0),
MATCH(TEXT(#REF!,"0"),[1]!Rates[[#Headers],[Column1]:[Column71]],0)),0)</f>
        <v>0</v>
      </c>
      <c r="G27" s="69">
        <f t="shared" si="1"/>
        <v>0</v>
      </c>
      <c r="H27" s="6">
        <f t="shared" si="2"/>
        <v>0</v>
      </c>
      <c r="I27" s="80"/>
      <c r="J27" s="80"/>
      <c r="K27" s="80"/>
      <c r="L27" s="80"/>
      <c r="M27" s="80"/>
      <c r="N27" s="80"/>
      <c r="O27" s="80"/>
      <c r="P27" s="80"/>
      <c r="Q27" s="80"/>
      <c r="R27" s="80"/>
      <c r="S27" s="54" t="b">
        <f t="shared" si="3"/>
        <v>0</v>
      </c>
      <c r="T27" s="66" t="str">
        <f t="shared" si="4"/>
        <v>3-3.</v>
      </c>
      <c r="U27" s="51" t="str">
        <f t="shared" si="4"/>
        <v>Work Trailer Mobilization</v>
      </c>
    </row>
    <row r="28" spans="1:21" s="67" customFormat="1" x14ac:dyDescent="0.3">
      <c r="A28" s="62">
        <v>21</v>
      </c>
      <c r="B28" s="36" t="s">
        <v>35</v>
      </c>
      <c r="C28" s="98" t="s">
        <v>681</v>
      </c>
      <c r="D28" s="99"/>
      <c r="E28" s="10" t="s">
        <v>32</v>
      </c>
      <c r="F28" s="68">
        <f>IFERROR(INDEX([1]!Rates[[Column1]:[Column71]],
MATCH('[1]SOW Units'!$B28,[1]!Rates[Pay Item],0),
MATCH(TEXT(#REF!,"0"),[1]!Rates[[#Headers],[Column1]:[Column71]],0)),0)</f>
        <v>0</v>
      </c>
      <c r="G28" s="69">
        <f t="shared" si="1"/>
        <v>0</v>
      </c>
      <c r="H28" s="6">
        <f t="shared" si="2"/>
        <v>0</v>
      </c>
      <c r="I28" s="80"/>
      <c r="J28" s="80" t="s">
        <v>1045</v>
      </c>
      <c r="K28" s="80"/>
      <c r="L28" s="80"/>
      <c r="M28" s="80"/>
      <c r="N28" s="80"/>
      <c r="O28" s="80"/>
      <c r="P28" s="80"/>
      <c r="Q28" s="80"/>
      <c r="R28" s="80"/>
      <c r="S28" s="54" t="b">
        <f t="shared" si="3"/>
        <v>0</v>
      </c>
      <c r="T28" s="66" t="str">
        <f t="shared" si="4"/>
        <v>3-4.</v>
      </c>
      <c r="U28" s="51" t="str">
        <f t="shared" si="4"/>
        <v xml:space="preserve">DPT Rig and Support Vehicles Mobilization </v>
      </c>
    </row>
    <row r="29" spans="1:21" s="67" customFormat="1" x14ac:dyDescent="0.3">
      <c r="A29" s="62">
        <v>22</v>
      </c>
      <c r="B29" s="36" t="s">
        <v>36</v>
      </c>
      <c r="C29" s="98" t="s">
        <v>682</v>
      </c>
      <c r="D29" s="99"/>
      <c r="E29" s="10" t="s">
        <v>32</v>
      </c>
      <c r="F29" s="68">
        <f>IFERROR(INDEX([1]!Rates[[Column1]:[Column71]],
MATCH('[1]SOW Units'!$B29,[1]!Rates[Pay Item],0),
MATCH(TEXT(#REF!,"0"),[1]!Rates[[#Headers],[Column1]:[Column71]],0)),0)</f>
        <v>0</v>
      </c>
      <c r="G29" s="69">
        <f t="shared" si="1"/>
        <v>0</v>
      </c>
      <c r="H29" s="6">
        <f t="shared" si="2"/>
        <v>0</v>
      </c>
      <c r="I29" s="80"/>
      <c r="J29" s="80" t="s">
        <v>1045</v>
      </c>
      <c r="K29" s="80"/>
      <c r="L29" s="80"/>
      <c r="M29" s="80"/>
      <c r="N29" s="80"/>
      <c r="O29" s="80"/>
      <c r="P29" s="80"/>
      <c r="Q29" s="80"/>
      <c r="R29" s="80"/>
      <c r="S29" s="54" t="b">
        <f t="shared" si="3"/>
        <v>0</v>
      </c>
      <c r="T29" s="66" t="str">
        <f t="shared" si="4"/>
        <v>3-5.</v>
      </c>
      <c r="U29" s="51" t="str">
        <f t="shared" si="4"/>
        <v>Drill Rig and Support Vehicles Mobilization (hollow stem auger, mud rotary or sonic)</v>
      </c>
    </row>
    <row r="30" spans="1:21" s="67" customFormat="1" hidden="1" x14ac:dyDescent="0.3">
      <c r="A30" s="62">
        <v>24</v>
      </c>
      <c r="B30" s="36" t="s">
        <v>37</v>
      </c>
      <c r="C30" s="98" t="s">
        <v>683</v>
      </c>
      <c r="D30" s="99"/>
      <c r="E30" s="10" t="s">
        <v>32</v>
      </c>
      <c r="F30" s="68">
        <f>IFERROR(INDEX([1]!Rates[[Column1]:[Column71]],
MATCH('[1]SOW Units'!$B30,[1]!Rates[Pay Item],0),
MATCH(TEXT(#REF!,"0"),[1]!Rates[[#Headers],[Column1]:[Column71]],0)),0)</f>
        <v>0</v>
      </c>
      <c r="G30" s="69">
        <f t="shared" si="1"/>
        <v>0</v>
      </c>
      <c r="H30" s="6">
        <f t="shared" si="2"/>
        <v>0</v>
      </c>
      <c r="I30" s="80"/>
      <c r="J30" s="80"/>
      <c r="K30" s="80"/>
      <c r="L30" s="80"/>
      <c r="M30" s="80"/>
      <c r="N30" s="80"/>
      <c r="O30" s="80"/>
      <c r="P30" s="80"/>
      <c r="Q30" s="80"/>
      <c r="R30" s="80"/>
      <c r="S30" s="54" t="b">
        <f t="shared" si="3"/>
        <v>0</v>
      </c>
      <c r="T30" s="66" t="str">
        <f t="shared" si="4"/>
        <v>3-6.</v>
      </c>
      <c r="U30" s="51" t="str">
        <f t="shared" si="4"/>
        <v>Excavator Mobilization</v>
      </c>
    </row>
    <row r="31" spans="1:21" s="67" customFormat="1" hidden="1" x14ac:dyDescent="0.3">
      <c r="A31" s="62">
        <v>26</v>
      </c>
      <c r="B31" s="36" t="s">
        <v>38</v>
      </c>
      <c r="C31" s="98" t="s">
        <v>684</v>
      </c>
      <c r="D31" s="99"/>
      <c r="E31" s="10" t="s">
        <v>32</v>
      </c>
      <c r="F31" s="68">
        <f>IFERROR(INDEX([1]!Rates[[Column1]:[Column71]],
MATCH('[1]SOW Units'!$B31,[1]!Rates[Pay Item],0),
MATCH(TEXT(#REF!,"0"),[1]!Rates[[#Headers],[Column1]:[Column71]],0)),0)</f>
        <v>0</v>
      </c>
      <c r="G31" s="69">
        <f t="shared" si="1"/>
        <v>0</v>
      </c>
      <c r="H31" s="6">
        <f t="shared" si="2"/>
        <v>0</v>
      </c>
      <c r="I31" s="80"/>
      <c r="J31" s="80"/>
      <c r="K31" s="80"/>
      <c r="L31" s="80"/>
      <c r="M31" s="80"/>
      <c r="N31" s="80"/>
      <c r="O31" s="80"/>
      <c r="P31" s="80"/>
      <c r="Q31" s="80"/>
      <c r="R31" s="80"/>
      <c r="S31" s="54" t="b">
        <f t="shared" si="3"/>
        <v>0</v>
      </c>
      <c r="T31" s="66" t="str">
        <f t="shared" si="4"/>
        <v>3-7.</v>
      </c>
      <c r="U31" s="51" t="str">
        <f t="shared" si="4"/>
        <v>LDA Rig and Support Vehicles Mobilization</v>
      </c>
    </row>
    <row r="32" spans="1:21" s="67" customFormat="1" hidden="1" x14ac:dyDescent="0.3">
      <c r="A32" s="62">
        <v>28</v>
      </c>
      <c r="B32" s="36" t="s">
        <v>39</v>
      </c>
      <c r="C32" s="98" t="s">
        <v>685</v>
      </c>
      <c r="D32" s="99"/>
      <c r="E32" s="10" t="s">
        <v>32</v>
      </c>
      <c r="F32" s="68">
        <f>IFERROR(INDEX([1]!Rates[[Column1]:[Column71]],
MATCH('[1]SOW Units'!$B32,[1]!Rates[Pay Item],0),
MATCH(TEXT(#REF!,"0"),[1]!Rates[[#Headers],[Column1]:[Column71]],0)),0)</f>
        <v>0</v>
      </c>
      <c r="G32" s="69">
        <f t="shared" si="1"/>
        <v>0</v>
      </c>
      <c r="H32" s="6">
        <f t="shared" si="2"/>
        <v>0</v>
      </c>
      <c r="I32" s="80"/>
      <c r="J32" s="80"/>
      <c r="K32" s="80"/>
      <c r="L32" s="80"/>
      <c r="M32" s="80"/>
      <c r="N32" s="80"/>
      <c r="O32" s="80"/>
      <c r="P32" s="80"/>
      <c r="Q32" s="80"/>
      <c r="R32" s="80"/>
      <c r="S32" s="54" t="b">
        <f t="shared" si="3"/>
        <v>0</v>
      </c>
      <c r="T32" s="66" t="str">
        <f t="shared" si="4"/>
        <v>3-8.</v>
      </c>
      <c r="U32" s="51" t="str">
        <f t="shared" si="4"/>
        <v>Loader/Backhoe Mobilization</v>
      </c>
    </row>
    <row r="33" spans="1:21" s="67" customFormat="1" hidden="1" x14ac:dyDescent="0.3">
      <c r="A33" s="62">
        <v>30</v>
      </c>
      <c r="B33" s="36" t="s">
        <v>40</v>
      </c>
      <c r="C33" s="98" t="s">
        <v>686</v>
      </c>
      <c r="D33" s="99"/>
      <c r="E33" s="10" t="s">
        <v>32</v>
      </c>
      <c r="F33" s="68">
        <f>IFERROR(INDEX([1]!Rates[[Column1]:[Column71]],
MATCH('[1]SOW Units'!$B33,[1]!Rates[Pay Item],0),
MATCH(TEXT(#REF!,"0"),[1]!Rates[[#Headers],[Column1]:[Column71]],0)),0)</f>
        <v>0</v>
      </c>
      <c r="G33" s="69">
        <f t="shared" si="1"/>
        <v>0</v>
      </c>
      <c r="H33" s="6">
        <f t="shared" si="2"/>
        <v>0</v>
      </c>
      <c r="I33" s="80"/>
      <c r="J33" s="80"/>
      <c r="K33" s="80"/>
      <c r="L33" s="80"/>
      <c r="M33" s="80"/>
      <c r="N33" s="80"/>
      <c r="O33" s="80"/>
      <c r="P33" s="80"/>
      <c r="Q33" s="80"/>
      <c r="R33" s="80"/>
      <c r="S33" s="54" t="b">
        <f t="shared" si="3"/>
        <v>0</v>
      </c>
      <c r="T33" s="66" t="str">
        <f t="shared" si="4"/>
        <v>3-9.</v>
      </c>
      <c r="U33" s="51" t="str">
        <f t="shared" si="4"/>
        <v xml:space="preserve">Mini Excavator/Loader Mobilization </v>
      </c>
    </row>
    <row r="34" spans="1:21" s="67" customFormat="1" hidden="1" x14ac:dyDescent="0.3">
      <c r="A34" s="62">
        <v>31</v>
      </c>
      <c r="B34" s="36" t="s">
        <v>41</v>
      </c>
      <c r="C34" s="98" t="s">
        <v>687</v>
      </c>
      <c r="D34" s="99"/>
      <c r="E34" s="10" t="s">
        <v>32</v>
      </c>
      <c r="F34" s="68">
        <f>IFERROR(INDEX([1]!Rates[[Column1]:[Column71]],
MATCH('[1]SOW Units'!$B34,[1]!Rates[Pay Item],0),
MATCH(TEXT(#REF!,"0"),[1]!Rates[[#Headers],[Column1]:[Column71]],0)),0)</f>
        <v>0</v>
      </c>
      <c r="G34" s="69">
        <f t="shared" si="1"/>
        <v>0</v>
      </c>
      <c r="H34" s="6">
        <f t="shared" si="2"/>
        <v>0</v>
      </c>
      <c r="I34" s="80"/>
      <c r="J34" s="80"/>
      <c r="K34" s="80"/>
      <c r="L34" s="80"/>
      <c r="M34" s="80"/>
      <c r="N34" s="80"/>
      <c r="O34" s="80"/>
      <c r="P34" s="80"/>
      <c r="Q34" s="80"/>
      <c r="R34" s="80"/>
      <c r="S34" s="54" t="b">
        <f t="shared" si="3"/>
        <v>0</v>
      </c>
      <c r="T34" s="66" t="str">
        <f t="shared" si="4"/>
        <v>3-10.</v>
      </c>
      <c r="U34" s="51" t="str">
        <f t="shared" si="4"/>
        <v>Drum Compactor Mobilization</v>
      </c>
    </row>
    <row r="35" spans="1:21" s="67" customFormat="1" x14ac:dyDescent="0.3">
      <c r="A35" s="62">
        <v>32</v>
      </c>
      <c r="B35" s="75" t="s">
        <v>42</v>
      </c>
      <c r="C35" s="96" t="s">
        <v>44</v>
      </c>
      <c r="D35" s="97"/>
      <c r="E35" s="76"/>
      <c r="F35" s="77"/>
      <c r="G35" s="78"/>
      <c r="H35" s="8"/>
      <c r="I35" s="79"/>
      <c r="J35" s="79"/>
      <c r="K35" s="79"/>
      <c r="L35" s="79"/>
      <c r="M35" s="79"/>
      <c r="N35" s="79"/>
      <c r="O35" s="79"/>
      <c r="P35" s="79"/>
      <c r="Q35" s="79"/>
      <c r="R35" s="79"/>
      <c r="S35" s="54" t="b">
        <f t="shared" si="3"/>
        <v>0</v>
      </c>
      <c r="T35" s="66"/>
      <c r="U35" s="51" t="str">
        <f t="shared" si="4"/>
        <v>DRILLING AND BORING</v>
      </c>
    </row>
    <row r="36" spans="1:21" s="67" customFormat="1" x14ac:dyDescent="0.3">
      <c r="A36" s="62">
        <v>34</v>
      </c>
      <c r="B36" s="36" t="s">
        <v>688</v>
      </c>
      <c r="C36" s="98" t="s">
        <v>573</v>
      </c>
      <c r="D36" s="99"/>
      <c r="E36" s="10" t="s">
        <v>689</v>
      </c>
      <c r="F36" s="68">
        <f>IFERROR(INDEX([1]!Rates[[Column1]:[Column71]],
MATCH('[1]SOW Units'!$B36,[1]!Rates[Pay Item],0),
MATCH(TEXT(#REF!,"0"),[1]!Rates[[#Headers],[Column1]:[Column71]],0)),0)</f>
        <v>0</v>
      </c>
      <c r="G36" s="69">
        <f t="shared" si="1"/>
        <v>0</v>
      </c>
      <c r="H36" s="6">
        <f t="shared" si="2"/>
        <v>0</v>
      </c>
      <c r="I36" s="80"/>
      <c r="J36" s="80" t="s">
        <v>1045</v>
      </c>
      <c r="K36" s="80"/>
      <c r="L36" s="80"/>
      <c r="M36" s="80"/>
      <c r="N36" s="80"/>
      <c r="O36" s="80"/>
      <c r="P36" s="80"/>
      <c r="Q36" s="80"/>
      <c r="R36" s="80"/>
      <c r="S36" s="54" t="b">
        <f t="shared" si="3"/>
        <v>0</v>
      </c>
      <c r="T36" s="66" t="str">
        <f t="shared" si="4"/>
        <v>4-1.a.</v>
      </c>
      <c r="U36" s="51" t="str">
        <f t="shared" si="4"/>
        <v>Split Spoon Sampling – 2 foot (during boring) &lt; 50 feet</v>
      </c>
    </row>
    <row r="37" spans="1:21" s="67" customFormat="1" x14ac:dyDescent="0.3">
      <c r="A37" s="62">
        <v>36</v>
      </c>
      <c r="B37" s="36" t="s">
        <v>572</v>
      </c>
      <c r="C37" s="98" t="s">
        <v>574</v>
      </c>
      <c r="D37" s="99"/>
      <c r="E37" s="10" t="s">
        <v>689</v>
      </c>
      <c r="F37" s="68">
        <f>IFERROR(INDEX([1]!Rates[[Column1]:[Column71]],
MATCH('[1]SOW Units'!$B37,[1]!Rates[Pay Item],0),
MATCH(TEXT(#REF!,"0"),[1]!Rates[[#Headers],[Column1]:[Column71]],0)),0)</f>
        <v>0</v>
      </c>
      <c r="G37" s="69">
        <f t="shared" si="1"/>
        <v>0</v>
      </c>
      <c r="H37" s="6">
        <f t="shared" si="2"/>
        <v>0</v>
      </c>
      <c r="I37" s="80"/>
      <c r="J37" s="80" t="s">
        <v>1045</v>
      </c>
      <c r="K37" s="80"/>
      <c r="L37" s="80"/>
      <c r="M37" s="80"/>
      <c r="N37" s="80"/>
      <c r="O37" s="80"/>
      <c r="P37" s="80"/>
      <c r="Q37" s="80"/>
      <c r="R37" s="80"/>
      <c r="S37" s="54" t="b">
        <f t="shared" si="3"/>
        <v>0</v>
      </c>
      <c r="T37" s="66" t="str">
        <f t="shared" si="4"/>
        <v>4-1.b.</v>
      </c>
      <c r="U37" s="51" t="str">
        <f t="shared" si="4"/>
        <v>Split Spoon Sampling – 2 foot (during boring) 50 to 100 feet</v>
      </c>
    </row>
    <row r="38" spans="1:21" s="67" customFormat="1" x14ac:dyDescent="0.3">
      <c r="A38" s="62">
        <v>37</v>
      </c>
      <c r="B38" s="36" t="s">
        <v>690</v>
      </c>
      <c r="C38" s="98" t="s">
        <v>575</v>
      </c>
      <c r="D38" s="99"/>
      <c r="E38" s="10" t="s">
        <v>689</v>
      </c>
      <c r="F38" s="68">
        <f>IFERROR(INDEX([1]!Rates[[Column1]:[Column71]],
MATCH('[1]SOW Units'!$B38,[1]!Rates[Pay Item],0),
MATCH(TEXT(#REF!,"0"),[1]!Rates[[#Headers],[Column1]:[Column71]],0)),0)</f>
        <v>0</v>
      </c>
      <c r="G38" s="69">
        <f t="shared" si="1"/>
        <v>0</v>
      </c>
      <c r="H38" s="6">
        <f t="shared" si="2"/>
        <v>0</v>
      </c>
      <c r="I38" s="80"/>
      <c r="J38" s="80" t="s">
        <v>1045</v>
      </c>
      <c r="K38" s="80"/>
      <c r="L38" s="80"/>
      <c r="M38" s="80"/>
      <c r="N38" s="80"/>
      <c r="O38" s="80"/>
      <c r="P38" s="80"/>
      <c r="Q38" s="80"/>
      <c r="R38" s="80"/>
      <c r="S38" s="54" t="b">
        <f t="shared" si="3"/>
        <v>0</v>
      </c>
      <c r="T38" s="66" t="str">
        <f t="shared" si="4"/>
        <v>4-1.c.</v>
      </c>
      <c r="U38" s="51" t="str">
        <f t="shared" si="4"/>
        <v>Split Spoon Sampling – 2 foot (during boring) &gt; 100 feet</v>
      </c>
    </row>
    <row r="39" spans="1:21" s="67" customFormat="1" x14ac:dyDescent="0.3">
      <c r="A39" s="62">
        <v>38</v>
      </c>
      <c r="B39" s="36" t="s">
        <v>691</v>
      </c>
      <c r="C39" s="98" t="s">
        <v>45</v>
      </c>
      <c r="D39" s="99"/>
      <c r="E39" s="10" t="s">
        <v>692</v>
      </c>
      <c r="F39" s="68">
        <f>IFERROR(INDEX([1]!Rates[[Column1]:[Column71]],
MATCH('[1]SOW Units'!$B39,[1]!Rates[Pay Item],0),
MATCH(TEXT(#REF!,"0"),[1]!Rates[[#Headers],[Column1]:[Column71]],0)),0)</f>
        <v>0</v>
      </c>
      <c r="G39" s="69">
        <f t="shared" si="1"/>
        <v>0</v>
      </c>
      <c r="H39" s="6">
        <f t="shared" si="2"/>
        <v>0</v>
      </c>
      <c r="I39" s="80"/>
      <c r="J39" s="80" t="s">
        <v>1045</v>
      </c>
      <c r="K39" s="80"/>
      <c r="L39" s="80"/>
      <c r="M39" s="80"/>
      <c r="N39" s="80"/>
      <c r="O39" s="80"/>
      <c r="P39" s="80"/>
      <c r="Q39" s="80"/>
      <c r="R39" s="80"/>
      <c r="S39" s="54" t="b">
        <f t="shared" si="3"/>
        <v>0</v>
      </c>
      <c r="T39" s="66" t="str">
        <f t="shared" si="4"/>
        <v>4-1.d.</v>
      </c>
      <c r="U39" s="51" t="str">
        <f t="shared" si="4"/>
        <v>Sonic Core Sampling - 5 or 10 foot (during boring)</v>
      </c>
    </row>
    <row r="40" spans="1:21" s="67" customFormat="1" x14ac:dyDescent="0.3">
      <c r="A40" s="62">
        <v>39</v>
      </c>
      <c r="B40" s="36" t="s">
        <v>693</v>
      </c>
      <c r="C40" s="98" t="s">
        <v>46</v>
      </c>
      <c r="D40" s="99"/>
      <c r="E40" s="10" t="s">
        <v>47</v>
      </c>
      <c r="F40" s="68">
        <f>IFERROR(INDEX([1]!Rates[[Column1]:[Column71]],
MATCH('[1]SOW Units'!$B40,[1]!Rates[Pay Item],0),
MATCH(TEXT(#REF!,"0"),[1]!Rates[[#Headers],[Column1]:[Column71]],0)),0)</f>
        <v>0</v>
      </c>
      <c r="G40" s="69">
        <f t="shared" si="1"/>
        <v>0</v>
      </c>
      <c r="H40" s="6">
        <f t="shared" si="2"/>
        <v>0</v>
      </c>
      <c r="I40" s="80"/>
      <c r="J40" s="80" t="s">
        <v>1045</v>
      </c>
      <c r="K40" s="80"/>
      <c r="L40" s="80"/>
      <c r="M40" s="80"/>
      <c r="N40" s="80"/>
      <c r="O40" s="80"/>
      <c r="P40" s="80"/>
      <c r="Q40" s="80"/>
      <c r="R40" s="80"/>
      <c r="S40" s="54" t="b">
        <f t="shared" si="3"/>
        <v>0</v>
      </c>
      <c r="T40" s="66" t="str">
        <f t="shared" si="4"/>
        <v>4-2.</v>
      </c>
      <c r="U40" s="51" t="str">
        <f t="shared" si="4"/>
        <v xml:space="preserve">Hand Auger Boring ≤ 10 foot total depth </v>
      </c>
    </row>
    <row r="41" spans="1:21" s="67" customFormat="1" x14ac:dyDescent="0.3">
      <c r="A41" s="62">
        <v>40</v>
      </c>
      <c r="B41" s="36" t="s">
        <v>694</v>
      </c>
      <c r="C41" s="98" t="s">
        <v>577</v>
      </c>
      <c r="D41" s="99"/>
      <c r="E41" s="10" t="s">
        <v>578</v>
      </c>
      <c r="F41" s="68">
        <f>IFERROR(INDEX([1]!Rates[[Column1]:[Column71]],
MATCH('[1]SOW Units'!$B41,[1]!Rates[Pay Item],0),
MATCH(TEXT(#REF!,"0"),[1]!Rates[[#Headers],[Column1]:[Column71]],0)),0)</f>
        <v>0</v>
      </c>
      <c r="G41" s="69">
        <f t="shared" si="1"/>
        <v>0</v>
      </c>
      <c r="H41" s="6">
        <f t="shared" si="2"/>
        <v>0</v>
      </c>
      <c r="I41" s="80"/>
      <c r="J41" s="80" t="s">
        <v>1045</v>
      </c>
      <c r="K41" s="80"/>
      <c r="L41" s="80"/>
      <c r="M41" s="80"/>
      <c r="N41" s="80"/>
      <c r="O41" s="80"/>
      <c r="P41" s="80"/>
      <c r="Q41" s="80"/>
      <c r="R41" s="80"/>
      <c r="S41" s="54" t="b">
        <f t="shared" si="3"/>
        <v>0</v>
      </c>
      <c r="T41" s="66" t="str">
        <f t="shared" si="4"/>
        <v>4-3.</v>
      </c>
      <c r="U41" s="51" t="str">
        <f t="shared" si="4"/>
        <v>Direct Push Technology (DPT) Rig and Equipment</v>
      </c>
    </row>
    <row r="42" spans="1:21" s="67" customFormat="1" ht="33" hidden="1" x14ac:dyDescent="0.3">
      <c r="A42" s="62">
        <v>41</v>
      </c>
      <c r="B42" s="36" t="s">
        <v>695</v>
      </c>
      <c r="C42" s="98" t="s">
        <v>696</v>
      </c>
      <c r="D42" s="99"/>
      <c r="E42" s="10" t="s">
        <v>578</v>
      </c>
      <c r="F42" s="68">
        <f>IFERROR(INDEX([1]!Rates[[Column1]:[Column71]],
MATCH('[1]SOW Units'!$B42,[1]!Rates[Pay Item],0),
MATCH(TEXT(#REF!,"0"),[1]!Rates[[#Headers],[Column1]:[Column71]],0)),0)</f>
        <v>0</v>
      </c>
      <c r="G42" s="69">
        <f t="shared" si="1"/>
        <v>0</v>
      </c>
      <c r="H42" s="6">
        <f t="shared" si="2"/>
        <v>0</v>
      </c>
      <c r="I42" s="80"/>
      <c r="J42" s="80"/>
      <c r="K42" s="80"/>
      <c r="L42" s="80"/>
      <c r="M42" s="80"/>
      <c r="N42" s="80"/>
      <c r="O42" s="80"/>
      <c r="P42" s="80"/>
      <c r="Q42" s="80"/>
      <c r="R42" s="80"/>
      <c r="S42" s="54" t="b">
        <f t="shared" si="3"/>
        <v>0</v>
      </c>
      <c r="T42" s="66" t="str">
        <f t="shared" si="4"/>
        <v>4-4.</v>
      </c>
      <c r="U42" s="51" t="str">
        <f t="shared" si="4"/>
        <v>DPT Membrane Interface Probe (MIP) Equipped with PID and ECD
(add-on cost to DPT base rate)</v>
      </c>
    </row>
    <row r="43" spans="1:21" s="67" customFormat="1" x14ac:dyDescent="0.3">
      <c r="A43" s="62">
        <v>42</v>
      </c>
      <c r="B43" s="36" t="s">
        <v>697</v>
      </c>
      <c r="C43" s="98" t="s">
        <v>548</v>
      </c>
      <c r="D43" s="99"/>
      <c r="E43" s="10" t="s">
        <v>48</v>
      </c>
      <c r="F43" s="68">
        <f>IFERROR(INDEX([1]!Rates[[Column1]:[Column71]],
MATCH('[1]SOW Units'!$B43,[1]!Rates[Pay Item],0),
MATCH(TEXT(#REF!,"0"),[1]!Rates[[#Headers],[Column1]:[Column71]],0)),0)</f>
        <v>0</v>
      </c>
      <c r="G43" s="69">
        <f t="shared" si="1"/>
        <v>0</v>
      </c>
      <c r="H43" s="6">
        <f t="shared" si="2"/>
        <v>0</v>
      </c>
      <c r="I43" s="80"/>
      <c r="J43" s="80" t="s">
        <v>1045</v>
      </c>
      <c r="K43" s="80"/>
      <c r="L43" s="80"/>
      <c r="M43" s="80"/>
      <c r="N43" s="80"/>
      <c r="O43" s="80"/>
      <c r="P43" s="80"/>
      <c r="Q43" s="80"/>
      <c r="R43" s="80"/>
      <c r="S43" s="54" t="b">
        <f t="shared" si="3"/>
        <v>0</v>
      </c>
      <c r="T43" s="66" t="str">
        <f t="shared" si="4"/>
        <v>4-5.</v>
      </c>
      <c r="U43" s="51" t="str">
        <f t="shared" si="4"/>
        <v xml:space="preserve">HSA or MR Boring, ≤ 6 inch diameter, &lt; 50 foot total depth </v>
      </c>
    </row>
    <row r="44" spans="1:21" s="67" customFormat="1" x14ac:dyDescent="0.3">
      <c r="A44" s="62">
        <v>43</v>
      </c>
      <c r="B44" s="36" t="s">
        <v>698</v>
      </c>
      <c r="C44" s="98" t="s">
        <v>53</v>
      </c>
      <c r="D44" s="99"/>
      <c r="E44" s="10" t="s">
        <v>48</v>
      </c>
      <c r="F44" s="68">
        <f>IFERROR(INDEX([1]!Rates[[Column1]:[Column71]],
MATCH('[1]SOW Units'!$B44,[1]!Rates[Pay Item],0),
MATCH(TEXT(#REF!,"0"),[1]!Rates[[#Headers],[Column1]:[Column71]],0)),0)</f>
        <v>0</v>
      </c>
      <c r="G44" s="69">
        <f t="shared" si="1"/>
        <v>0</v>
      </c>
      <c r="H44" s="6">
        <f t="shared" si="2"/>
        <v>0</v>
      </c>
      <c r="I44" s="80"/>
      <c r="J44" s="80" t="s">
        <v>1045</v>
      </c>
      <c r="K44" s="80"/>
      <c r="L44" s="80"/>
      <c r="M44" s="80"/>
      <c r="N44" s="80"/>
      <c r="O44" s="80"/>
      <c r="P44" s="80"/>
      <c r="Q44" s="80"/>
      <c r="R44" s="80"/>
      <c r="S44" s="54" t="b">
        <f t="shared" si="3"/>
        <v>0</v>
      </c>
      <c r="T44" s="66" t="str">
        <f t="shared" si="4"/>
        <v>4-6.</v>
      </c>
      <c r="U44" s="51" t="str">
        <f t="shared" si="4"/>
        <v xml:space="preserve">HSA or MR Boring, ≤ 6 inch diameter, 50 to 100 foot total depth </v>
      </c>
    </row>
    <row r="45" spans="1:21" s="67" customFormat="1" x14ac:dyDescent="0.3">
      <c r="A45" s="62">
        <v>44</v>
      </c>
      <c r="B45" s="36" t="s">
        <v>699</v>
      </c>
      <c r="C45" s="98" t="s">
        <v>55</v>
      </c>
      <c r="D45" s="99"/>
      <c r="E45" s="10" t="s">
        <v>48</v>
      </c>
      <c r="F45" s="68">
        <f>IFERROR(INDEX([1]!Rates[[Column1]:[Column71]],
MATCH('[1]SOW Units'!$B45,[1]!Rates[Pay Item],0),
MATCH(TEXT(#REF!,"0"),[1]!Rates[[#Headers],[Column1]:[Column71]],0)),0)</f>
        <v>0</v>
      </c>
      <c r="G45" s="69">
        <f t="shared" si="1"/>
        <v>0</v>
      </c>
      <c r="H45" s="6">
        <f t="shared" si="2"/>
        <v>0</v>
      </c>
      <c r="I45" s="80"/>
      <c r="J45" s="80" t="s">
        <v>1045</v>
      </c>
      <c r="K45" s="80"/>
      <c r="L45" s="80"/>
      <c r="M45" s="80"/>
      <c r="N45" s="80"/>
      <c r="O45" s="80"/>
      <c r="P45" s="80"/>
      <c r="Q45" s="80"/>
      <c r="R45" s="80"/>
      <c r="S45" s="54" t="b">
        <f t="shared" si="3"/>
        <v>0</v>
      </c>
      <c r="T45" s="66" t="str">
        <f t="shared" si="4"/>
        <v>4-7.</v>
      </c>
      <c r="U45" s="51" t="str">
        <f t="shared" si="4"/>
        <v xml:space="preserve">HSA or MR Boring, ≤ 6 inch diameter, &gt; 100 foot total depth </v>
      </c>
    </row>
    <row r="46" spans="1:21" s="67" customFormat="1" x14ac:dyDescent="0.3">
      <c r="A46" s="62">
        <v>45</v>
      </c>
      <c r="B46" s="36" t="s">
        <v>700</v>
      </c>
      <c r="C46" s="98" t="s">
        <v>57</v>
      </c>
      <c r="D46" s="99"/>
      <c r="E46" s="10" t="s">
        <v>48</v>
      </c>
      <c r="F46" s="68">
        <f>IFERROR(INDEX([1]!Rates[[Column1]:[Column71]],
MATCH('[1]SOW Units'!$B46,[1]!Rates[Pay Item],0),
MATCH(TEXT(#REF!,"0"),[1]!Rates[[#Headers],[Column1]:[Column71]],0)),0)</f>
        <v>0</v>
      </c>
      <c r="G46" s="69">
        <f t="shared" si="1"/>
        <v>0</v>
      </c>
      <c r="H46" s="6">
        <f t="shared" si="2"/>
        <v>0</v>
      </c>
      <c r="I46" s="80"/>
      <c r="J46" s="80" t="s">
        <v>1045</v>
      </c>
      <c r="K46" s="80"/>
      <c r="L46" s="80"/>
      <c r="M46" s="80"/>
      <c r="N46" s="80"/>
      <c r="O46" s="80"/>
      <c r="P46" s="80"/>
      <c r="Q46" s="80"/>
      <c r="R46" s="80"/>
      <c r="S46" s="54" t="b">
        <f t="shared" si="3"/>
        <v>0</v>
      </c>
      <c r="T46" s="66" t="str">
        <f t="shared" si="4"/>
        <v>4-8.</v>
      </c>
      <c r="U46" s="51" t="str">
        <f t="shared" si="4"/>
        <v xml:space="preserve">HSA or MR Boring, &gt; 6 to 10 inch diameter, &lt; 50 foot total depth </v>
      </c>
    </row>
    <row r="47" spans="1:21" s="67" customFormat="1" x14ac:dyDescent="0.3">
      <c r="A47" s="62">
        <v>46</v>
      </c>
      <c r="B47" s="36" t="s">
        <v>701</v>
      </c>
      <c r="C47" s="98" t="s">
        <v>58</v>
      </c>
      <c r="D47" s="99"/>
      <c r="E47" s="10" t="s">
        <v>48</v>
      </c>
      <c r="F47" s="68">
        <f>IFERROR(INDEX([1]!Rates[[Column1]:[Column71]],
MATCH('[1]SOW Units'!$B47,[1]!Rates[Pay Item],0),
MATCH(TEXT(#REF!,"0"),[1]!Rates[[#Headers],[Column1]:[Column71]],0)),0)</f>
        <v>0</v>
      </c>
      <c r="G47" s="69">
        <f t="shared" si="1"/>
        <v>0</v>
      </c>
      <c r="H47" s="6">
        <f t="shared" si="2"/>
        <v>0</v>
      </c>
      <c r="I47" s="80"/>
      <c r="J47" s="80" t="s">
        <v>1045</v>
      </c>
      <c r="K47" s="80"/>
      <c r="L47" s="80"/>
      <c r="M47" s="80"/>
      <c r="N47" s="80"/>
      <c r="O47" s="80"/>
      <c r="P47" s="80"/>
      <c r="Q47" s="80"/>
      <c r="R47" s="80"/>
      <c r="S47" s="54" t="b">
        <f t="shared" si="3"/>
        <v>0</v>
      </c>
      <c r="T47" s="66" t="str">
        <f t="shared" si="4"/>
        <v>4-9.</v>
      </c>
      <c r="U47" s="51" t="str">
        <f t="shared" si="4"/>
        <v xml:space="preserve">HSA or MR Boring, &gt; 6 to 10 inch diameter, 50 to 100 foot total depth </v>
      </c>
    </row>
    <row r="48" spans="1:21" s="67" customFormat="1" x14ac:dyDescent="0.3">
      <c r="A48" s="62">
        <v>48</v>
      </c>
      <c r="B48" s="36" t="s">
        <v>702</v>
      </c>
      <c r="C48" s="98" t="s">
        <v>60</v>
      </c>
      <c r="D48" s="99"/>
      <c r="E48" s="10" t="s">
        <v>48</v>
      </c>
      <c r="F48" s="68">
        <f>IFERROR(INDEX([1]!Rates[[Column1]:[Column71]],
MATCH('[1]SOW Units'!$B48,[1]!Rates[Pay Item],0),
MATCH(TEXT(#REF!,"0"),[1]!Rates[[#Headers],[Column1]:[Column71]],0)),0)</f>
        <v>0</v>
      </c>
      <c r="G48" s="69">
        <f t="shared" si="1"/>
        <v>0</v>
      </c>
      <c r="H48" s="6">
        <f t="shared" si="2"/>
        <v>0</v>
      </c>
      <c r="I48" s="80"/>
      <c r="J48" s="80" t="s">
        <v>1045</v>
      </c>
      <c r="K48" s="80"/>
      <c r="L48" s="80"/>
      <c r="M48" s="80"/>
      <c r="N48" s="80"/>
      <c r="O48" s="80"/>
      <c r="P48" s="80"/>
      <c r="Q48" s="80"/>
      <c r="R48" s="80"/>
      <c r="S48" s="54" t="b">
        <f t="shared" si="3"/>
        <v>0</v>
      </c>
      <c r="T48" s="66" t="str">
        <f t="shared" si="4"/>
        <v>4-10.</v>
      </c>
      <c r="U48" s="51" t="str">
        <f t="shared" si="4"/>
        <v xml:space="preserve">HSA or MR Boring, &gt; 6 to 10 inch diameter, &gt; 100 foot total depth </v>
      </c>
    </row>
    <row r="49" spans="1:21" s="67" customFormat="1" x14ac:dyDescent="0.3">
      <c r="A49" s="62">
        <v>49</v>
      </c>
      <c r="B49" s="36" t="s">
        <v>703</v>
      </c>
      <c r="C49" s="98" t="s">
        <v>62</v>
      </c>
      <c r="D49" s="99"/>
      <c r="E49" s="10" t="s">
        <v>48</v>
      </c>
      <c r="F49" s="68">
        <f>IFERROR(INDEX([1]!Rates[[Column1]:[Column71]],
MATCH('[1]SOW Units'!$B49,[1]!Rates[Pay Item],0),
MATCH(TEXT(#REF!,"0"),[1]!Rates[[#Headers],[Column1]:[Column71]],0)),0)</f>
        <v>0</v>
      </c>
      <c r="G49" s="69">
        <f t="shared" si="1"/>
        <v>0</v>
      </c>
      <c r="H49" s="6">
        <f t="shared" si="2"/>
        <v>0</v>
      </c>
      <c r="I49" s="80"/>
      <c r="J49" s="80" t="s">
        <v>1045</v>
      </c>
      <c r="K49" s="80"/>
      <c r="L49" s="80"/>
      <c r="M49" s="80"/>
      <c r="N49" s="80"/>
      <c r="O49" s="80"/>
      <c r="P49" s="80"/>
      <c r="Q49" s="80"/>
      <c r="R49" s="80"/>
      <c r="S49" s="54" t="b">
        <f t="shared" si="3"/>
        <v>0</v>
      </c>
      <c r="T49" s="66" t="str">
        <f t="shared" si="4"/>
        <v>4-11.</v>
      </c>
      <c r="U49" s="51" t="str">
        <f t="shared" si="4"/>
        <v xml:space="preserve">HSA or MR Boring, &gt; 10 to 14 inch diameter, &lt; 50 foot total depth </v>
      </c>
    </row>
    <row r="50" spans="1:21" s="67" customFormat="1" x14ac:dyDescent="0.3">
      <c r="A50" s="62">
        <v>50</v>
      </c>
      <c r="B50" s="36" t="s">
        <v>704</v>
      </c>
      <c r="C50" s="98" t="s">
        <v>64</v>
      </c>
      <c r="D50" s="99"/>
      <c r="E50" s="10" t="s">
        <v>48</v>
      </c>
      <c r="F50" s="68">
        <f>IFERROR(INDEX([1]!Rates[[Column1]:[Column71]],
MATCH('[1]SOW Units'!$B50,[1]!Rates[Pay Item],0),
MATCH(TEXT(#REF!,"0"),[1]!Rates[[#Headers],[Column1]:[Column71]],0)),0)</f>
        <v>0</v>
      </c>
      <c r="G50" s="69">
        <f t="shared" si="1"/>
        <v>0</v>
      </c>
      <c r="H50" s="6">
        <f t="shared" si="2"/>
        <v>0</v>
      </c>
      <c r="I50" s="80"/>
      <c r="J50" s="80" t="s">
        <v>1045</v>
      </c>
      <c r="K50" s="80"/>
      <c r="L50" s="80"/>
      <c r="M50" s="80"/>
      <c r="N50" s="80"/>
      <c r="O50" s="80"/>
      <c r="P50" s="80"/>
      <c r="Q50" s="80"/>
      <c r="R50" s="80"/>
      <c r="S50" s="54" t="b">
        <f t="shared" si="3"/>
        <v>0</v>
      </c>
      <c r="T50" s="66" t="str">
        <f t="shared" si="4"/>
        <v>4-12.</v>
      </c>
      <c r="U50" s="51" t="str">
        <f t="shared" si="4"/>
        <v xml:space="preserve">HSA or MR Boring, &gt; 10 to 14 inch diameter, 50 to 100 foot total depth </v>
      </c>
    </row>
    <row r="51" spans="1:21" s="67" customFormat="1" x14ac:dyDescent="0.3">
      <c r="A51" s="62">
        <v>51</v>
      </c>
      <c r="B51" s="36" t="s">
        <v>705</v>
      </c>
      <c r="C51" s="98" t="s">
        <v>66</v>
      </c>
      <c r="D51" s="99"/>
      <c r="E51" s="10" t="s">
        <v>48</v>
      </c>
      <c r="F51" s="68">
        <f>IFERROR(INDEX([1]!Rates[[Column1]:[Column71]],
MATCH('[1]SOW Units'!$B51,[1]!Rates[Pay Item],0),
MATCH(TEXT(#REF!,"0"),[1]!Rates[[#Headers],[Column1]:[Column71]],0)),0)</f>
        <v>0</v>
      </c>
      <c r="G51" s="69">
        <f t="shared" si="1"/>
        <v>0</v>
      </c>
      <c r="H51" s="6">
        <f t="shared" si="2"/>
        <v>0</v>
      </c>
      <c r="I51" s="80"/>
      <c r="J51" s="80" t="s">
        <v>1045</v>
      </c>
      <c r="K51" s="80"/>
      <c r="L51" s="80"/>
      <c r="M51" s="80"/>
      <c r="N51" s="80"/>
      <c r="O51" s="80"/>
      <c r="P51" s="80"/>
      <c r="Q51" s="80"/>
      <c r="R51" s="80"/>
      <c r="S51" s="54" t="b">
        <f t="shared" si="3"/>
        <v>0</v>
      </c>
      <c r="T51" s="66" t="str">
        <f t="shared" si="4"/>
        <v>4-13.</v>
      </c>
      <c r="U51" s="51" t="str">
        <f t="shared" si="4"/>
        <v xml:space="preserve">HSA or MR Boring, &gt; 10 to 14 inch diameter, &gt; 100 foot total depth </v>
      </c>
    </row>
    <row r="52" spans="1:21" s="67" customFormat="1" x14ac:dyDescent="0.3">
      <c r="A52" s="62">
        <v>53</v>
      </c>
      <c r="B52" s="36" t="s">
        <v>706</v>
      </c>
      <c r="C52" s="98" t="s">
        <v>68</v>
      </c>
      <c r="D52" s="99"/>
      <c r="E52" s="10" t="s">
        <v>48</v>
      </c>
      <c r="F52" s="68">
        <f>IFERROR(INDEX([1]!Rates[[Column1]:[Column71]],
MATCH('[1]SOW Units'!$B52,[1]!Rates[Pay Item],0),
MATCH(TEXT(#REF!,"0"),[1]!Rates[[#Headers],[Column1]:[Column71]],0)),0)</f>
        <v>0</v>
      </c>
      <c r="G52" s="69">
        <f t="shared" si="1"/>
        <v>0</v>
      </c>
      <c r="H52" s="6">
        <f t="shared" si="2"/>
        <v>0</v>
      </c>
      <c r="I52" s="80"/>
      <c r="J52" s="80" t="s">
        <v>1045</v>
      </c>
      <c r="K52" s="80"/>
      <c r="L52" s="80"/>
      <c r="M52" s="80"/>
      <c r="N52" s="80"/>
      <c r="O52" s="80"/>
      <c r="P52" s="80"/>
      <c r="Q52" s="80"/>
      <c r="R52" s="80"/>
      <c r="S52" s="54" t="b">
        <f t="shared" si="3"/>
        <v>0</v>
      </c>
      <c r="T52" s="66" t="str">
        <f t="shared" si="4"/>
        <v>4-14.</v>
      </c>
      <c r="U52" s="51" t="str">
        <f t="shared" si="4"/>
        <v xml:space="preserve">Sonic Boring, ≤ 6 inch diameter, &lt; 50 foot total depth </v>
      </c>
    </row>
    <row r="53" spans="1:21" s="67" customFormat="1" x14ac:dyDescent="0.3">
      <c r="A53" s="62">
        <v>55</v>
      </c>
      <c r="B53" s="36" t="s">
        <v>707</v>
      </c>
      <c r="C53" s="98" t="s">
        <v>70</v>
      </c>
      <c r="D53" s="99"/>
      <c r="E53" s="10" t="s">
        <v>48</v>
      </c>
      <c r="F53" s="68">
        <f>IFERROR(INDEX([1]!Rates[[Column1]:[Column71]],
MATCH('[1]SOW Units'!$B53,[1]!Rates[Pay Item],0),
MATCH(TEXT(#REF!,"0"),[1]!Rates[[#Headers],[Column1]:[Column71]],0)),0)</f>
        <v>0</v>
      </c>
      <c r="G53" s="69">
        <f t="shared" si="1"/>
        <v>0</v>
      </c>
      <c r="H53" s="6">
        <f t="shared" si="2"/>
        <v>0</v>
      </c>
      <c r="I53" s="80"/>
      <c r="J53" s="80" t="s">
        <v>1045</v>
      </c>
      <c r="K53" s="80"/>
      <c r="L53" s="80"/>
      <c r="M53" s="80"/>
      <c r="N53" s="80"/>
      <c r="O53" s="80"/>
      <c r="P53" s="80"/>
      <c r="Q53" s="80"/>
      <c r="R53" s="80"/>
      <c r="S53" s="54" t="b">
        <f t="shared" si="3"/>
        <v>0</v>
      </c>
      <c r="T53" s="66" t="str">
        <f t="shared" si="4"/>
        <v>4-15.</v>
      </c>
      <c r="U53" s="51" t="str">
        <f t="shared" si="4"/>
        <v xml:space="preserve">Sonic Boring, ≤ 6 inch diameter, 50 to 100 foot total depth </v>
      </c>
    </row>
    <row r="54" spans="1:21" s="67" customFormat="1" x14ac:dyDescent="0.3">
      <c r="A54" s="62">
        <v>58</v>
      </c>
      <c r="B54" s="36" t="s">
        <v>708</v>
      </c>
      <c r="C54" s="98" t="s">
        <v>72</v>
      </c>
      <c r="D54" s="99"/>
      <c r="E54" s="10" t="s">
        <v>48</v>
      </c>
      <c r="F54" s="68">
        <f>IFERROR(INDEX([1]!Rates[[Column1]:[Column71]],
MATCH('[1]SOW Units'!$B54,[1]!Rates[Pay Item],0),
MATCH(TEXT(#REF!,"0"),[1]!Rates[[#Headers],[Column1]:[Column71]],0)),0)</f>
        <v>0</v>
      </c>
      <c r="G54" s="69">
        <f t="shared" si="1"/>
        <v>0</v>
      </c>
      <c r="H54" s="6">
        <f t="shared" si="2"/>
        <v>0</v>
      </c>
      <c r="I54" s="80"/>
      <c r="J54" s="80" t="s">
        <v>1045</v>
      </c>
      <c r="K54" s="80"/>
      <c r="L54" s="80"/>
      <c r="M54" s="80"/>
      <c r="N54" s="80"/>
      <c r="O54" s="80"/>
      <c r="P54" s="80"/>
      <c r="Q54" s="80"/>
      <c r="R54" s="80"/>
      <c r="S54" s="54" t="b">
        <f t="shared" si="3"/>
        <v>0</v>
      </c>
      <c r="T54" s="66" t="str">
        <f t="shared" si="4"/>
        <v>4-16.</v>
      </c>
      <c r="U54" s="51" t="str">
        <f t="shared" si="4"/>
        <v xml:space="preserve">Sonic Boring, ≤ 6 inch diameter, &gt; 100 foot total depth </v>
      </c>
    </row>
    <row r="55" spans="1:21" s="67" customFormat="1" x14ac:dyDescent="0.3">
      <c r="A55" s="62">
        <v>59</v>
      </c>
      <c r="B55" s="36" t="s">
        <v>709</v>
      </c>
      <c r="C55" s="98" t="s">
        <v>73</v>
      </c>
      <c r="D55" s="99"/>
      <c r="E55" s="10" t="s">
        <v>48</v>
      </c>
      <c r="F55" s="68">
        <f>IFERROR(INDEX([1]!Rates[[Column1]:[Column71]],
MATCH('[1]SOW Units'!$B55,[1]!Rates[Pay Item],0),
MATCH(TEXT(#REF!,"0"),[1]!Rates[[#Headers],[Column1]:[Column71]],0)),0)</f>
        <v>0</v>
      </c>
      <c r="G55" s="69">
        <f t="shared" si="1"/>
        <v>0</v>
      </c>
      <c r="H55" s="6">
        <f t="shared" si="2"/>
        <v>0</v>
      </c>
      <c r="I55" s="80"/>
      <c r="J55" s="80" t="s">
        <v>1045</v>
      </c>
      <c r="K55" s="80"/>
      <c r="L55" s="80"/>
      <c r="M55" s="80"/>
      <c r="N55" s="80"/>
      <c r="O55" s="80"/>
      <c r="P55" s="80"/>
      <c r="Q55" s="80"/>
      <c r="R55" s="80"/>
      <c r="S55" s="54" t="b">
        <f t="shared" si="3"/>
        <v>0</v>
      </c>
      <c r="T55" s="66" t="str">
        <f t="shared" si="4"/>
        <v>4-17.</v>
      </c>
      <c r="U55" s="51" t="str">
        <f t="shared" si="4"/>
        <v xml:space="preserve">Sonic Boring, &gt; 6 to 10 inch diameter, &lt; 50 foot total depth </v>
      </c>
    </row>
    <row r="56" spans="1:21" s="67" customFormat="1" x14ac:dyDescent="0.3">
      <c r="A56" s="62">
        <v>60</v>
      </c>
      <c r="B56" s="36" t="s">
        <v>710</v>
      </c>
      <c r="C56" s="98" t="s">
        <v>74</v>
      </c>
      <c r="D56" s="99"/>
      <c r="E56" s="10" t="s">
        <v>48</v>
      </c>
      <c r="F56" s="68">
        <f>IFERROR(INDEX([1]!Rates[[Column1]:[Column71]],
MATCH('[1]SOW Units'!$B56,[1]!Rates[Pay Item],0),
MATCH(TEXT(#REF!,"0"),[1]!Rates[[#Headers],[Column1]:[Column71]],0)),0)</f>
        <v>0</v>
      </c>
      <c r="G56" s="69">
        <f t="shared" si="1"/>
        <v>0</v>
      </c>
      <c r="H56" s="6">
        <f t="shared" si="2"/>
        <v>0</v>
      </c>
      <c r="I56" s="80"/>
      <c r="J56" s="80" t="s">
        <v>1045</v>
      </c>
      <c r="K56" s="80"/>
      <c r="L56" s="80"/>
      <c r="M56" s="80"/>
      <c r="N56" s="80"/>
      <c r="O56" s="80"/>
      <c r="P56" s="80"/>
      <c r="Q56" s="80"/>
      <c r="R56" s="80"/>
      <c r="S56" s="54" t="b">
        <f t="shared" si="3"/>
        <v>0</v>
      </c>
      <c r="T56" s="66" t="str">
        <f t="shared" si="4"/>
        <v>4-18.</v>
      </c>
      <c r="U56" s="51" t="str">
        <f t="shared" si="4"/>
        <v xml:space="preserve">Sonic Boring, &gt; 6 to 10 inch diameter, 50 to 100 foot total depth </v>
      </c>
    </row>
    <row r="57" spans="1:21" s="67" customFormat="1" x14ac:dyDescent="0.3">
      <c r="A57" s="62">
        <v>61</v>
      </c>
      <c r="B57" s="36" t="s">
        <v>711</v>
      </c>
      <c r="C57" s="98" t="s">
        <v>75</v>
      </c>
      <c r="D57" s="99"/>
      <c r="E57" s="10" t="s">
        <v>48</v>
      </c>
      <c r="F57" s="68">
        <f>IFERROR(INDEX([1]!Rates[[Column1]:[Column71]],
MATCH('[1]SOW Units'!$B57,[1]!Rates[Pay Item],0),
MATCH(TEXT(#REF!,"0"),[1]!Rates[[#Headers],[Column1]:[Column71]],0)),0)</f>
        <v>0</v>
      </c>
      <c r="G57" s="69">
        <f t="shared" si="1"/>
        <v>0</v>
      </c>
      <c r="H57" s="6">
        <f t="shared" si="2"/>
        <v>0</v>
      </c>
      <c r="I57" s="80"/>
      <c r="J57" s="80" t="s">
        <v>1045</v>
      </c>
      <c r="K57" s="80"/>
      <c r="L57" s="80"/>
      <c r="M57" s="80"/>
      <c r="N57" s="80"/>
      <c r="O57" s="80"/>
      <c r="P57" s="80"/>
      <c r="Q57" s="80"/>
      <c r="R57" s="80"/>
      <c r="S57" s="54" t="b">
        <f t="shared" si="3"/>
        <v>0</v>
      </c>
      <c r="T57" s="66" t="str">
        <f t="shared" si="4"/>
        <v>4-19.</v>
      </c>
      <c r="U57" s="51" t="str">
        <f t="shared" si="4"/>
        <v xml:space="preserve">Sonic Boring, &gt; 6 to 10 inch diameter, &gt; 100 foot total depth </v>
      </c>
    </row>
    <row r="58" spans="1:21" s="67" customFormat="1" x14ac:dyDescent="0.3">
      <c r="A58" s="62">
        <v>62</v>
      </c>
      <c r="B58" s="36" t="s">
        <v>712</v>
      </c>
      <c r="C58" s="98" t="s">
        <v>76</v>
      </c>
      <c r="D58" s="99"/>
      <c r="E58" s="10" t="s">
        <v>48</v>
      </c>
      <c r="F58" s="68">
        <f>IFERROR(INDEX([1]!Rates[[Column1]:[Column71]],
MATCH('[1]SOW Units'!$B58,[1]!Rates[Pay Item],0),
MATCH(TEXT(#REF!,"0"),[1]!Rates[[#Headers],[Column1]:[Column71]],0)),0)</f>
        <v>0</v>
      </c>
      <c r="G58" s="69">
        <f t="shared" si="1"/>
        <v>0</v>
      </c>
      <c r="H58" s="6">
        <f t="shared" si="2"/>
        <v>0</v>
      </c>
      <c r="I58" s="80"/>
      <c r="J58" s="80" t="s">
        <v>1045</v>
      </c>
      <c r="K58" s="80"/>
      <c r="L58" s="80"/>
      <c r="M58" s="80"/>
      <c r="N58" s="80"/>
      <c r="O58" s="80"/>
      <c r="P58" s="80"/>
      <c r="Q58" s="80"/>
      <c r="R58" s="80"/>
      <c r="S58" s="54" t="b">
        <f t="shared" si="3"/>
        <v>0</v>
      </c>
      <c r="T58" s="66" t="str">
        <f t="shared" si="4"/>
        <v>4-20.</v>
      </c>
      <c r="U58" s="51" t="str">
        <f t="shared" si="4"/>
        <v xml:space="preserve">Sonic Boring, &gt; 10 to 14 inch diameter, &lt; 50 foot total depth </v>
      </c>
    </row>
    <row r="59" spans="1:21" s="67" customFormat="1" x14ac:dyDescent="0.3">
      <c r="A59" s="62">
        <v>63</v>
      </c>
      <c r="B59" s="36" t="s">
        <v>713</v>
      </c>
      <c r="C59" s="98" t="s">
        <v>77</v>
      </c>
      <c r="D59" s="99"/>
      <c r="E59" s="10" t="s">
        <v>48</v>
      </c>
      <c r="F59" s="68">
        <f>IFERROR(INDEX([1]!Rates[[Column1]:[Column71]],
MATCH('[1]SOW Units'!$B59,[1]!Rates[Pay Item],0),
MATCH(TEXT(#REF!,"0"),[1]!Rates[[#Headers],[Column1]:[Column71]],0)),0)</f>
        <v>0</v>
      </c>
      <c r="G59" s="69">
        <f t="shared" si="1"/>
        <v>0</v>
      </c>
      <c r="H59" s="6">
        <f t="shared" si="2"/>
        <v>0</v>
      </c>
      <c r="I59" s="80"/>
      <c r="J59" s="80" t="s">
        <v>1045</v>
      </c>
      <c r="K59" s="80"/>
      <c r="L59" s="80"/>
      <c r="M59" s="80"/>
      <c r="N59" s="80"/>
      <c r="O59" s="80"/>
      <c r="P59" s="80"/>
      <c r="Q59" s="80"/>
      <c r="R59" s="80"/>
      <c r="S59" s="54" t="b">
        <f t="shared" si="3"/>
        <v>0</v>
      </c>
      <c r="T59" s="66" t="str">
        <f t="shared" si="4"/>
        <v>4-21.</v>
      </c>
      <c r="U59" s="51" t="str">
        <f t="shared" si="4"/>
        <v xml:space="preserve">Sonic Boring, &gt; 10 to 14 inch diameter, 50 to 100 foot total depth </v>
      </c>
    </row>
    <row r="60" spans="1:21" s="67" customFormat="1" x14ac:dyDescent="0.3">
      <c r="A60" s="62">
        <v>64</v>
      </c>
      <c r="B60" s="36" t="s">
        <v>714</v>
      </c>
      <c r="C60" s="98" t="s">
        <v>78</v>
      </c>
      <c r="D60" s="99"/>
      <c r="E60" s="10" t="s">
        <v>48</v>
      </c>
      <c r="F60" s="68">
        <f>IFERROR(INDEX([1]!Rates[[Column1]:[Column71]],
MATCH('[1]SOW Units'!$B60,[1]!Rates[Pay Item],0),
MATCH(TEXT(#REF!,"0"),[1]!Rates[[#Headers],[Column1]:[Column71]],0)),0)</f>
        <v>0</v>
      </c>
      <c r="G60" s="69">
        <f t="shared" si="1"/>
        <v>0</v>
      </c>
      <c r="H60" s="6">
        <f t="shared" si="2"/>
        <v>0</v>
      </c>
      <c r="I60" s="80"/>
      <c r="J60" s="80" t="s">
        <v>1045</v>
      </c>
      <c r="K60" s="80"/>
      <c r="L60" s="80"/>
      <c r="M60" s="80"/>
      <c r="N60" s="80"/>
      <c r="O60" s="80"/>
      <c r="P60" s="80"/>
      <c r="Q60" s="80"/>
      <c r="R60" s="80"/>
      <c r="S60" s="54" t="b">
        <f t="shared" si="3"/>
        <v>0</v>
      </c>
      <c r="T60" s="66" t="str">
        <f t="shared" si="4"/>
        <v>4-22.</v>
      </c>
      <c r="U60" s="51" t="str">
        <f t="shared" si="4"/>
        <v xml:space="preserve">Sonic Boring, &gt; 10 to 14 inch diameter, &gt; 100 foot total depth </v>
      </c>
    </row>
    <row r="61" spans="1:21" s="67" customFormat="1" x14ac:dyDescent="0.3">
      <c r="A61" s="62">
        <v>65</v>
      </c>
      <c r="B61" s="75" t="s">
        <v>43</v>
      </c>
      <c r="C61" s="96" t="s">
        <v>80</v>
      </c>
      <c r="D61" s="97"/>
      <c r="E61" s="76"/>
      <c r="F61" s="77"/>
      <c r="G61" s="78"/>
      <c r="H61" s="8"/>
      <c r="I61" s="79"/>
      <c r="J61" s="79"/>
      <c r="K61" s="79"/>
      <c r="L61" s="79"/>
      <c r="M61" s="79"/>
      <c r="N61" s="79"/>
      <c r="O61" s="79"/>
      <c r="P61" s="79"/>
      <c r="Q61" s="79"/>
      <c r="R61" s="79"/>
      <c r="S61" s="54" t="b">
        <f t="shared" si="3"/>
        <v>0</v>
      </c>
      <c r="T61" s="66"/>
      <c r="U61" s="51" t="str">
        <f t="shared" si="4"/>
        <v>WELL INSTALLATION</v>
      </c>
    </row>
    <row r="62" spans="1:21" s="67" customFormat="1" x14ac:dyDescent="0.3">
      <c r="A62" s="62">
        <v>66</v>
      </c>
      <c r="B62" s="36" t="s">
        <v>715</v>
      </c>
      <c r="C62" s="98" t="s">
        <v>716</v>
      </c>
      <c r="D62" s="99"/>
      <c r="E62" s="10" t="s">
        <v>48</v>
      </c>
      <c r="F62" s="68">
        <f>IFERROR(INDEX([1]!Rates[[Column1]:[Column71]],
MATCH('[1]SOW Units'!$B62,[1]!Rates[Pay Item],0),
MATCH(TEXT(#REF!,"0"),[1]!Rates[[#Headers],[Column1]:[Column71]],0)),0)</f>
        <v>0</v>
      </c>
      <c r="G62" s="69">
        <f t="shared" ref="G62:G64" si="7">F62</f>
        <v>0</v>
      </c>
      <c r="H62" s="6">
        <f t="shared" ref="H62:H64" si="8">SUM(I62:R62)</f>
        <v>0</v>
      </c>
      <c r="I62" s="80"/>
      <c r="J62" s="80" t="s">
        <v>1045</v>
      </c>
      <c r="K62" s="80"/>
      <c r="L62" s="80"/>
      <c r="M62" s="80"/>
      <c r="N62" s="80"/>
      <c r="O62" s="80"/>
      <c r="P62" s="80"/>
      <c r="Q62" s="80"/>
      <c r="R62" s="80"/>
      <c r="S62" s="54" t="b">
        <f t="shared" si="3"/>
        <v>0</v>
      </c>
      <c r="T62" s="66" t="str">
        <f t="shared" si="4"/>
        <v>5-1.</v>
      </c>
      <c r="U62" s="51" t="str">
        <f t="shared" si="4"/>
        <v>Well Installation - 1 inch diameter (vertical)</v>
      </c>
    </row>
    <row r="63" spans="1:21" s="67" customFormat="1" x14ac:dyDescent="0.3">
      <c r="A63" s="62">
        <v>67</v>
      </c>
      <c r="B63" s="36" t="s">
        <v>717</v>
      </c>
      <c r="C63" s="98" t="s">
        <v>718</v>
      </c>
      <c r="D63" s="99"/>
      <c r="E63" s="10" t="s">
        <v>48</v>
      </c>
      <c r="F63" s="68">
        <f>IFERROR(INDEX([1]!Rates[[Column1]:[Column71]],
MATCH('[1]SOW Units'!$B63,[1]!Rates[Pay Item],0),
MATCH(TEXT(#REF!,"0"),[1]!Rates[[#Headers],[Column1]:[Column71]],0)),0)</f>
        <v>0</v>
      </c>
      <c r="G63" s="69">
        <f t="shared" si="7"/>
        <v>0</v>
      </c>
      <c r="H63" s="6">
        <f t="shared" si="8"/>
        <v>0</v>
      </c>
      <c r="I63" s="80"/>
      <c r="J63" s="80" t="s">
        <v>1045</v>
      </c>
      <c r="K63" s="80"/>
      <c r="L63" s="80"/>
      <c r="M63" s="80"/>
      <c r="N63" s="80"/>
      <c r="O63" s="80"/>
      <c r="P63" s="80"/>
      <c r="Q63" s="80"/>
      <c r="R63" s="80"/>
      <c r="S63" s="54" t="b">
        <f t="shared" si="3"/>
        <v>0</v>
      </c>
      <c r="T63" s="66" t="str">
        <f t="shared" si="4"/>
        <v>5-2.a.</v>
      </c>
      <c r="U63" s="51" t="str">
        <f t="shared" si="4"/>
        <v>Well Installation - 2 inch diameter (vertical)</v>
      </c>
    </row>
    <row r="64" spans="1:21" s="67" customFormat="1" hidden="1" x14ac:dyDescent="0.3">
      <c r="A64" s="62">
        <v>68</v>
      </c>
      <c r="B64" s="36" t="s">
        <v>719</v>
      </c>
      <c r="C64" s="98" t="s">
        <v>720</v>
      </c>
      <c r="D64" s="99"/>
      <c r="E64" s="10" t="s">
        <v>48</v>
      </c>
      <c r="F64" s="68">
        <f>IFERROR(INDEX([1]!Rates[[Column1]:[Column71]],
MATCH('[1]SOW Units'!$B64,[1]!Rates[Pay Item],0),
MATCH(TEXT(#REF!,"0"),[1]!Rates[[#Headers],[Column1]:[Column71]],0)),0)</f>
        <v>0</v>
      </c>
      <c r="G64" s="69">
        <f t="shared" si="7"/>
        <v>0</v>
      </c>
      <c r="H64" s="6">
        <f t="shared" si="8"/>
        <v>0</v>
      </c>
      <c r="I64" s="80"/>
      <c r="J64" s="80"/>
      <c r="K64" s="80"/>
      <c r="L64" s="80"/>
      <c r="M64" s="80"/>
      <c r="N64" s="80"/>
      <c r="O64" s="80"/>
      <c r="P64" s="80"/>
      <c r="Q64" s="80"/>
      <c r="R64" s="80"/>
      <c r="S64" s="54" t="b">
        <f t="shared" si="3"/>
        <v>0</v>
      </c>
      <c r="T64" s="66" t="str">
        <f t="shared" si="4"/>
        <v>5-2.b.</v>
      </c>
      <c r="U64" s="51" t="str">
        <f t="shared" si="4"/>
        <v>Horizontal Well Installation - 2 inch diameter (includes trenching)</v>
      </c>
    </row>
    <row r="65" spans="1:21" s="67" customFormat="1" x14ac:dyDescent="0.3">
      <c r="A65" s="62">
        <v>69</v>
      </c>
      <c r="B65" s="36" t="s">
        <v>576</v>
      </c>
      <c r="C65" s="98" t="s">
        <v>721</v>
      </c>
      <c r="D65" s="99"/>
      <c r="E65" s="10" t="s">
        <v>48</v>
      </c>
      <c r="F65" s="68">
        <f>IFERROR(INDEX([1]!Rates[[Column1]:[Column71]],
MATCH('[1]SOW Units'!$B65,[1]!Rates[Pay Item],0),
MATCH(TEXT(#REF!,"0"),[1]!Rates[[#Headers],[Column1]:[Column71]],0)),0)</f>
        <v>0</v>
      </c>
      <c r="G65" s="69">
        <f t="shared" si="1"/>
        <v>0</v>
      </c>
      <c r="H65" s="6">
        <f t="shared" si="2"/>
        <v>0</v>
      </c>
      <c r="I65" s="80"/>
      <c r="J65" s="80" t="s">
        <v>1045</v>
      </c>
      <c r="K65" s="80"/>
      <c r="L65" s="80"/>
      <c r="M65" s="80"/>
      <c r="N65" s="80"/>
      <c r="O65" s="80"/>
      <c r="P65" s="80"/>
      <c r="Q65" s="80"/>
      <c r="R65" s="80"/>
      <c r="S65" s="54" t="b">
        <f t="shared" si="3"/>
        <v>0</v>
      </c>
      <c r="T65" s="66" t="str">
        <f t="shared" si="4"/>
        <v>5-3.a.</v>
      </c>
      <c r="U65" s="51" t="str">
        <f t="shared" si="4"/>
        <v>Well Installation - 4 inch diameter (vertical)</v>
      </c>
    </row>
    <row r="66" spans="1:21" s="67" customFormat="1" hidden="1" x14ac:dyDescent="0.3">
      <c r="A66" s="62">
        <v>70</v>
      </c>
      <c r="B66" s="36" t="s">
        <v>722</v>
      </c>
      <c r="C66" s="98" t="s">
        <v>723</v>
      </c>
      <c r="D66" s="99"/>
      <c r="E66" s="10" t="s">
        <v>48</v>
      </c>
      <c r="F66" s="68">
        <f>IFERROR(INDEX([1]!Rates[[Column1]:[Column71]],
MATCH('[1]SOW Units'!$B66,[1]!Rates[Pay Item],0),
MATCH(TEXT(#REF!,"0"),[1]!Rates[[#Headers],[Column1]:[Column71]],0)),0)</f>
        <v>0</v>
      </c>
      <c r="G66" s="69">
        <f t="shared" si="1"/>
        <v>0</v>
      </c>
      <c r="H66" s="6">
        <f t="shared" si="2"/>
        <v>0</v>
      </c>
      <c r="I66" s="80"/>
      <c r="J66" s="80"/>
      <c r="K66" s="80"/>
      <c r="L66" s="80"/>
      <c r="M66" s="80"/>
      <c r="N66" s="80"/>
      <c r="O66" s="80"/>
      <c r="P66" s="80"/>
      <c r="Q66" s="80"/>
      <c r="R66" s="80"/>
      <c r="S66" s="54" t="b">
        <f t="shared" si="3"/>
        <v>0</v>
      </c>
      <c r="T66" s="66" t="str">
        <f t="shared" si="4"/>
        <v>5-3.b.</v>
      </c>
      <c r="U66" s="51" t="str">
        <f t="shared" si="4"/>
        <v>Horizontal Well Installation - 4 inch diameter (includes trenching)</v>
      </c>
    </row>
    <row r="67" spans="1:21" s="67" customFormat="1" x14ac:dyDescent="0.3">
      <c r="A67" s="62">
        <v>71</v>
      </c>
      <c r="B67" s="36" t="s">
        <v>49</v>
      </c>
      <c r="C67" s="98" t="s">
        <v>724</v>
      </c>
      <c r="D67" s="99"/>
      <c r="E67" s="10" t="s">
        <v>48</v>
      </c>
      <c r="F67" s="68">
        <f>IFERROR(INDEX([1]!Rates[[Column1]:[Column71]],
MATCH('[1]SOW Units'!$B67,[1]!Rates[Pay Item],0),
MATCH(TEXT(#REF!,"0"),[1]!Rates[[#Headers],[Column1]:[Column71]],0)),0)</f>
        <v>0</v>
      </c>
      <c r="G67" s="69">
        <f t="shared" si="1"/>
        <v>0</v>
      </c>
      <c r="H67" s="6">
        <f t="shared" si="2"/>
        <v>0</v>
      </c>
      <c r="I67" s="80"/>
      <c r="J67" s="80" t="s">
        <v>1045</v>
      </c>
      <c r="K67" s="80"/>
      <c r="L67" s="80"/>
      <c r="M67" s="80"/>
      <c r="N67" s="80"/>
      <c r="O67" s="80"/>
      <c r="P67" s="80"/>
      <c r="Q67" s="80"/>
      <c r="R67" s="80"/>
      <c r="S67" s="54" t="b">
        <f t="shared" si="3"/>
        <v>0</v>
      </c>
      <c r="T67" s="66" t="str">
        <f t="shared" si="4"/>
        <v>5-4.</v>
      </c>
      <c r="U67" s="51" t="str">
        <f t="shared" si="4"/>
        <v>Well Installation - 1.5 inch diameter (vertical)</v>
      </c>
    </row>
    <row r="68" spans="1:21" s="67" customFormat="1" x14ac:dyDescent="0.3">
      <c r="A68" s="62">
        <v>72</v>
      </c>
      <c r="B68" s="36" t="s">
        <v>50</v>
      </c>
      <c r="C68" s="98" t="s">
        <v>725</v>
      </c>
      <c r="D68" s="99"/>
      <c r="E68" s="10" t="s">
        <v>48</v>
      </c>
      <c r="F68" s="68">
        <f>IFERROR(INDEX([1]!Rates[[Column1]:[Column71]],
MATCH('[1]SOW Units'!$B68,[1]!Rates[Pay Item],0),
MATCH(TEXT(#REF!,"0"),[1]!Rates[[#Headers],[Column1]:[Column71]],0)),0)</f>
        <v>0</v>
      </c>
      <c r="G68" s="69">
        <f t="shared" si="1"/>
        <v>0</v>
      </c>
      <c r="H68" s="6">
        <f t="shared" si="2"/>
        <v>0</v>
      </c>
      <c r="I68" s="80"/>
      <c r="J68" s="80" t="s">
        <v>1045</v>
      </c>
      <c r="K68" s="80"/>
      <c r="L68" s="130" t="s">
        <v>648</v>
      </c>
      <c r="M68" s="131"/>
      <c r="N68" s="131"/>
      <c r="O68" s="131"/>
      <c r="P68" s="132"/>
      <c r="Q68" s="80"/>
      <c r="R68" s="80"/>
      <c r="S68" s="54" t="b">
        <f t="shared" si="3"/>
        <v>0</v>
      </c>
      <c r="T68" s="66" t="str">
        <f t="shared" si="4"/>
        <v>5-5.</v>
      </c>
      <c r="U68" s="51" t="str">
        <f t="shared" si="4"/>
        <v>Well Installation - 6 inch diameter (vertical)</v>
      </c>
    </row>
    <row r="69" spans="1:21" s="67" customFormat="1" x14ac:dyDescent="0.3">
      <c r="A69" s="62">
        <v>73</v>
      </c>
      <c r="B69" s="36" t="s">
        <v>51</v>
      </c>
      <c r="C69" s="98" t="s">
        <v>86</v>
      </c>
      <c r="D69" s="99"/>
      <c r="E69" s="10" t="s">
        <v>48</v>
      </c>
      <c r="F69" s="68">
        <f>IFERROR(INDEX([1]!Rates[[Column1]:[Column71]],
MATCH('[1]SOW Units'!$B69,[1]!Rates[Pay Item],0),
MATCH(TEXT(#REF!,"0"),[1]!Rates[[#Headers],[Column1]:[Column71]],0)),0)</f>
        <v>0</v>
      </c>
      <c r="G69" s="69">
        <f t="shared" si="1"/>
        <v>0</v>
      </c>
      <c r="H69" s="6">
        <f t="shared" si="2"/>
        <v>0</v>
      </c>
      <c r="I69" s="80"/>
      <c r="J69" s="80" t="s">
        <v>1045</v>
      </c>
      <c r="K69" s="80"/>
      <c r="L69" s="133"/>
      <c r="M69" s="134"/>
      <c r="N69" s="134"/>
      <c r="O69" s="134"/>
      <c r="P69" s="135"/>
      <c r="Q69" s="80"/>
      <c r="R69" s="80"/>
      <c r="S69" s="54" t="b">
        <f t="shared" si="3"/>
        <v>0</v>
      </c>
      <c r="T69" s="66" t="str">
        <f t="shared" si="4"/>
        <v>5-6.</v>
      </c>
      <c r="U69" s="51" t="str">
        <f t="shared" si="4"/>
        <v>Surface Casing - 6 inch diameter</v>
      </c>
    </row>
    <row r="70" spans="1:21" s="67" customFormat="1" x14ac:dyDescent="0.3">
      <c r="A70" s="62">
        <v>74</v>
      </c>
      <c r="B70" s="36" t="s">
        <v>52</v>
      </c>
      <c r="C70" s="98" t="s">
        <v>88</v>
      </c>
      <c r="D70" s="99"/>
      <c r="E70" s="10" t="s">
        <v>48</v>
      </c>
      <c r="F70" s="68">
        <f>IFERROR(INDEX([1]!Rates[[Column1]:[Column71]],
MATCH('[1]SOW Units'!$B70,[1]!Rates[Pay Item],0),
MATCH(TEXT(#REF!,"0"),[1]!Rates[[#Headers],[Column1]:[Column71]],0)),0)</f>
        <v>0</v>
      </c>
      <c r="G70" s="69">
        <f t="shared" si="1"/>
        <v>0</v>
      </c>
      <c r="H70" s="6">
        <f t="shared" si="2"/>
        <v>0</v>
      </c>
      <c r="I70" s="80"/>
      <c r="J70" s="80" t="s">
        <v>1045</v>
      </c>
      <c r="K70" s="80"/>
      <c r="L70" s="133"/>
      <c r="M70" s="134"/>
      <c r="N70" s="134"/>
      <c r="O70" s="134"/>
      <c r="P70" s="135"/>
      <c r="Q70" s="80"/>
      <c r="R70" s="80"/>
      <c r="S70" s="54" t="b">
        <f t="shared" si="3"/>
        <v>0</v>
      </c>
      <c r="T70" s="66" t="str">
        <f t="shared" si="4"/>
        <v>5-7.</v>
      </c>
      <c r="U70" s="51" t="str">
        <f t="shared" si="4"/>
        <v>Surface Casing - 8 inch diameter</v>
      </c>
    </row>
    <row r="71" spans="1:21" s="67" customFormat="1" x14ac:dyDescent="0.3">
      <c r="A71" s="62">
        <v>75</v>
      </c>
      <c r="B71" s="36" t="s">
        <v>54</v>
      </c>
      <c r="C71" s="98" t="s">
        <v>90</v>
      </c>
      <c r="D71" s="99"/>
      <c r="E71" s="10" t="s">
        <v>48</v>
      </c>
      <c r="F71" s="68">
        <f>IFERROR(INDEX([1]!Rates[[Column1]:[Column71]],
MATCH('[1]SOW Units'!$B71,[1]!Rates[Pay Item],0),
MATCH(TEXT(#REF!,"0"),[1]!Rates[[#Headers],[Column1]:[Column71]],0)),0)</f>
        <v>0</v>
      </c>
      <c r="G71" s="69">
        <f t="shared" si="1"/>
        <v>0</v>
      </c>
      <c r="H71" s="6">
        <f t="shared" si="2"/>
        <v>0</v>
      </c>
      <c r="I71" s="80"/>
      <c r="J71" s="80" t="s">
        <v>1045</v>
      </c>
      <c r="K71" s="80"/>
      <c r="L71" s="133"/>
      <c r="M71" s="134"/>
      <c r="N71" s="134"/>
      <c r="O71" s="134"/>
      <c r="P71" s="135"/>
      <c r="Q71" s="80"/>
      <c r="R71" s="80"/>
      <c r="S71" s="54" t="b">
        <f t="shared" si="3"/>
        <v>0</v>
      </c>
      <c r="T71" s="66" t="str">
        <f t="shared" si="4"/>
        <v>5-8.</v>
      </c>
      <c r="U71" s="51" t="str">
        <f t="shared" si="4"/>
        <v>Surface Casing - 10 inch diameter</v>
      </c>
    </row>
    <row r="72" spans="1:21" s="67" customFormat="1" x14ac:dyDescent="0.3">
      <c r="A72" s="62">
        <v>76</v>
      </c>
      <c r="B72" s="36" t="s">
        <v>56</v>
      </c>
      <c r="C72" s="98" t="s">
        <v>91</v>
      </c>
      <c r="D72" s="99"/>
      <c r="E72" s="10" t="s">
        <v>48</v>
      </c>
      <c r="F72" s="68">
        <f>IFERROR(INDEX([1]!Rates[[Column1]:[Column71]],
MATCH('[1]SOW Units'!$B72,[1]!Rates[Pay Item],0),
MATCH(TEXT(#REF!,"0"),[1]!Rates[[#Headers],[Column1]:[Column71]],0)),0)</f>
        <v>0</v>
      </c>
      <c r="G72" s="69">
        <f t="shared" si="1"/>
        <v>0</v>
      </c>
      <c r="H72" s="6">
        <f t="shared" si="2"/>
        <v>0</v>
      </c>
      <c r="I72" s="80"/>
      <c r="J72" s="80" t="s">
        <v>1045</v>
      </c>
      <c r="K72" s="80"/>
      <c r="L72" s="133"/>
      <c r="M72" s="134"/>
      <c r="N72" s="134"/>
      <c r="O72" s="134"/>
      <c r="P72" s="135"/>
      <c r="Q72" s="80"/>
      <c r="R72" s="80"/>
      <c r="S72" s="54" t="b">
        <f t="shared" si="3"/>
        <v>0</v>
      </c>
      <c r="T72" s="66" t="str">
        <f t="shared" si="4"/>
        <v>5-9.</v>
      </c>
      <c r="U72" s="51" t="str">
        <f t="shared" si="4"/>
        <v>Surface Casing - 12 inch diameter</v>
      </c>
    </row>
    <row r="73" spans="1:21" s="67" customFormat="1" x14ac:dyDescent="0.3">
      <c r="A73" s="62">
        <v>77</v>
      </c>
      <c r="B73" s="36" t="s">
        <v>726</v>
      </c>
      <c r="C73" s="98" t="s">
        <v>92</v>
      </c>
      <c r="D73" s="99"/>
      <c r="E73" s="10" t="s">
        <v>48</v>
      </c>
      <c r="F73" s="68">
        <f>IFERROR(INDEX([1]!Rates[[Column1]:[Column71]],
MATCH('[1]SOW Units'!$B73,[1]!Rates[Pay Item],0),
MATCH(TEXT(#REF!,"0"),[1]!Rates[[#Headers],[Column1]:[Column71]],0)),0)</f>
        <v>0</v>
      </c>
      <c r="G73" s="69">
        <f t="shared" si="1"/>
        <v>0</v>
      </c>
      <c r="H73" s="6">
        <f t="shared" si="2"/>
        <v>0</v>
      </c>
      <c r="I73" s="80"/>
      <c r="J73" s="80" t="s">
        <v>1045</v>
      </c>
      <c r="K73" s="80"/>
      <c r="L73" s="133"/>
      <c r="M73" s="134"/>
      <c r="N73" s="134"/>
      <c r="O73" s="134"/>
      <c r="P73" s="135"/>
      <c r="Q73" s="80"/>
      <c r="R73" s="80"/>
      <c r="S73" s="54" t="b">
        <f t="shared" ref="S73:S136" si="9">IF(H73&gt;0,TRUE,FALSE)</f>
        <v>0</v>
      </c>
      <c r="T73" s="66" t="str">
        <f t="shared" si="4"/>
        <v>5-10.a.</v>
      </c>
      <c r="U73" s="51" t="str">
        <f t="shared" si="4"/>
        <v>Additional Well Screen &gt; 20 feet - 1 inch diameter</v>
      </c>
    </row>
    <row r="74" spans="1:21" s="67" customFormat="1" x14ac:dyDescent="0.3">
      <c r="A74" s="62">
        <v>78</v>
      </c>
      <c r="B74" s="36" t="s">
        <v>727</v>
      </c>
      <c r="C74" s="98" t="s">
        <v>93</v>
      </c>
      <c r="D74" s="99"/>
      <c r="E74" s="10" t="s">
        <v>48</v>
      </c>
      <c r="F74" s="68">
        <f>IFERROR(INDEX([1]!Rates[[Column1]:[Column71]],
MATCH('[1]SOW Units'!$B74,[1]!Rates[Pay Item],0),
MATCH(TEXT(#REF!,"0"),[1]!Rates[[#Headers],[Column1]:[Column71]],0)),0)</f>
        <v>0</v>
      </c>
      <c r="G74" s="69">
        <f t="shared" si="1"/>
        <v>0</v>
      </c>
      <c r="H74" s="6">
        <f t="shared" si="2"/>
        <v>0</v>
      </c>
      <c r="I74" s="80"/>
      <c r="J74" s="80" t="s">
        <v>1045</v>
      </c>
      <c r="K74" s="80"/>
      <c r="L74" s="133"/>
      <c r="M74" s="134"/>
      <c r="N74" s="134"/>
      <c r="O74" s="134"/>
      <c r="P74" s="135"/>
      <c r="Q74" s="80"/>
      <c r="R74" s="80"/>
      <c r="S74" s="54" t="b">
        <f t="shared" si="9"/>
        <v>0</v>
      </c>
      <c r="T74" s="66" t="str">
        <f t="shared" si="4"/>
        <v>5-10.b.</v>
      </c>
      <c r="U74" s="51" t="str">
        <f t="shared" si="4"/>
        <v>Additional Well Screen &gt; 20 feet - 2 inch diameter</v>
      </c>
    </row>
    <row r="75" spans="1:21" s="67" customFormat="1" x14ac:dyDescent="0.3">
      <c r="A75" s="62">
        <v>80</v>
      </c>
      <c r="B75" s="36" t="s">
        <v>728</v>
      </c>
      <c r="C75" s="98" t="s">
        <v>94</v>
      </c>
      <c r="D75" s="99"/>
      <c r="E75" s="10" t="s">
        <v>48</v>
      </c>
      <c r="F75" s="68">
        <f>IFERROR(INDEX([1]!Rates[[Column1]:[Column71]],
MATCH('[1]SOW Units'!$B75,[1]!Rates[Pay Item],0),
MATCH(TEXT(#REF!,"0"),[1]!Rates[[#Headers],[Column1]:[Column71]],0)),0)</f>
        <v>0</v>
      </c>
      <c r="G75" s="69">
        <f t="shared" si="1"/>
        <v>0</v>
      </c>
      <c r="H75" s="6">
        <f t="shared" si="2"/>
        <v>0</v>
      </c>
      <c r="I75" s="80"/>
      <c r="J75" s="80" t="s">
        <v>1045</v>
      </c>
      <c r="K75" s="80"/>
      <c r="L75" s="133"/>
      <c r="M75" s="134"/>
      <c r="N75" s="134"/>
      <c r="O75" s="134"/>
      <c r="P75" s="135"/>
      <c r="Q75" s="80"/>
      <c r="R75" s="80"/>
      <c r="S75" s="54" t="b">
        <f t="shared" si="9"/>
        <v>0</v>
      </c>
      <c r="T75" s="66" t="str">
        <f t="shared" si="4"/>
        <v>5-10.c.</v>
      </c>
      <c r="U75" s="51" t="str">
        <f t="shared" si="4"/>
        <v>Additional Well Screen &gt; 20 feet - 4 inch diameter</v>
      </c>
    </row>
    <row r="76" spans="1:21" s="67" customFormat="1" x14ac:dyDescent="0.3">
      <c r="A76" s="62">
        <v>81</v>
      </c>
      <c r="B76" s="36" t="s">
        <v>729</v>
      </c>
      <c r="C76" s="98" t="s">
        <v>95</v>
      </c>
      <c r="D76" s="99"/>
      <c r="E76" s="10" t="s">
        <v>48</v>
      </c>
      <c r="F76" s="68">
        <f>IFERROR(INDEX([1]!Rates[[Column1]:[Column71]],
MATCH('[1]SOW Units'!$B76,[1]!Rates[Pay Item],0),
MATCH(TEXT(#REF!,"0"),[1]!Rates[[#Headers],[Column1]:[Column71]],0)),0)</f>
        <v>0</v>
      </c>
      <c r="G76" s="69">
        <f t="shared" si="1"/>
        <v>0</v>
      </c>
      <c r="H76" s="6">
        <f t="shared" si="2"/>
        <v>0</v>
      </c>
      <c r="I76" s="80"/>
      <c r="J76" s="80" t="s">
        <v>1045</v>
      </c>
      <c r="K76" s="80"/>
      <c r="L76" s="133"/>
      <c r="M76" s="134"/>
      <c r="N76" s="134"/>
      <c r="O76" s="134"/>
      <c r="P76" s="135"/>
      <c r="Q76" s="80"/>
      <c r="R76" s="80"/>
      <c r="S76" s="54" t="b">
        <f t="shared" si="9"/>
        <v>0</v>
      </c>
      <c r="T76" s="66" t="str">
        <f t="shared" si="4"/>
        <v>5-10.d.</v>
      </c>
      <c r="U76" s="51" t="str">
        <f t="shared" si="4"/>
        <v>Additional Well Screen &gt; 20 feet - 6 inch diameter</v>
      </c>
    </row>
    <row r="77" spans="1:21" s="67" customFormat="1" x14ac:dyDescent="0.3">
      <c r="A77" s="62">
        <v>83</v>
      </c>
      <c r="B77" s="36" t="s">
        <v>59</v>
      </c>
      <c r="C77" s="98" t="s">
        <v>96</v>
      </c>
      <c r="D77" s="99"/>
      <c r="E77" s="10" t="s">
        <v>730</v>
      </c>
      <c r="F77" s="68">
        <f>IFERROR(INDEX([1]!Rates[[Column1]:[Column71]],
MATCH('[1]SOW Units'!$B77,[1]!Rates[Pay Item],0),
MATCH(TEXT(#REF!,"0"),[1]!Rates[[#Headers],[Column1]:[Column71]],0)),0)</f>
        <v>0</v>
      </c>
      <c r="G77" s="69">
        <f t="shared" si="1"/>
        <v>0</v>
      </c>
      <c r="H77" s="6">
        <f t="shared" si="2"/>
        <v>0</v>
      </c>
      <c r="I77" s="80"/>
      <c r="J77" s="80" t="s">
        <v>1045</v>
      </c>
      <c r="K77" s="80"/>
      <c r="L77" s="133"/>
      <c r="M77" s="134"/>
      <c r="N77" s="134"/>
      <c r="O77" s="134"/>
      <c r="P77" s="135"/>
      <c r="Q77" s="80"/>
      <c r="R77" s="80"/>
      <c r="S77" s="54" t="b">
        <f t="shared" si="9"/>
        <v>0</v>
      </c>
      <c r="T77" s="66" t="str">
        <f t="shared" si="4"/>
        <v>5-11.</v>
      </c>
      <c r="U77" s="51" t="str">
        <f t="shared" si="4"/>
        <v xml:space="preserve">Above Grade Well Completion </v>
      </c>
    </row>
    <row r="78" spans="1:21" s="67" customFormat="1" x14ac:dyDescent="0.3">
      <c r="A78" s="62">
        <v>84</v>
      </c>
      <c r="B78" s="36" t="s">
        <v>61</v>
      </c>
      <c r="C78" s="98" t="s">
        <v>97</v>
      </c>
      <c r="D78" s="99"/>
      <c r="E78" s="10" t="s">
        <v>98</v>
      </c>
      <c r="F78" s="68">
        <f>IFERROR(INDEX([1]!Rates[[Column1]:[Column71]],
MATCH('[1]SOW Units'!$B78,[1]!Rates[Pay Item],0),
MATCH(TEXT(#REF!,"0"),[1]!Rates[[#Headers],[Column1]:[Column71]],0)),0)</f>
        <v>0</v>
      </c>
      <c r="G78" s="69">
        <f t="shared" si="1"/>
        <v>0</v>
      </c>
      <c r="H78" s="6">
        <f t="shared" si="2"/>
        <v>0</v>
      </c>
      <c r="I78" s="80"/>
      <c r="J78" s="80" t="s">
        <v>1045</v>
      </c>
      <c r="K78" s="80"/>
      <c r="L78" s="133"/>
      <c r="M78" s="134"/>
      <c r="N78" s="134"/>
      <c r="O78" s="134"/>
      <c r="P78" s="135"/>
      <c r="Q78" s="80"/>
      <c r="R78" s="80"/>
      <c r="S78" s="54" t="b">
        <f t="shared" si="9"/>
        <v>0</v>
      </c>
      <c r="T78" s="66" t="str">
        <f t="shared" si="4"/>
        <v>5-12.</v>
      </c>
      <c r="U78" s="51" t="str">
        <f t="shared" si="4"/>
        <v>Installation of Well Vault - 2 x 2 x 2 foot</v>
      </c>
    </row>
    <row r="79" spans="1:21" s="67" customFormat="1" x14ac:dyDescent="0.3">
      <c r="A79" s="62">
        <v>85</v>
      </c>
      <c r="B79" s="36" t="s">
        <v>63</v>
      </c>
      <c r="C79" s="98" t="s">
        <v>99</v>
      </c>
      <c r="D79" s="99"/>
      <c r="E79" s="10" t="s">
        <v>98</v>
      </c>
      <c r="F79" s="68">
        <f>IFERROR(INDEX([1]!Rates[[Column1]:[Column71]],
MATCH('[1]SOW Units'!$B79,[1]!Rates[Pay Item],0),
MATCH(TEXT(#REF!,"0"),[1]!Rates[[#Headers],[Column1]:[Column71]],0)),0)</f>
        <v>0</v>
      </c>
      <c r="G79" s="69">
        <f t="shared" si="1"/>
        <v>0</v>
      </c>
      <c r="H79" s="6">
        <f t="shared" si="2"/>
        <v>0</v>
      </c>
      <c r="I79" s="80"/>
      <c r="J79" s="80" t="s">
        <v>1045</v>
      </c>
      <c r="K79" s="80"/>
      <c r="L79" s="133"/>
      <c r="M79" s="134"/>
      <c r="N79" s="134"/>
      <c r="O79" s="134"/>
      <c r="P79" s="135"/>
      <c r="Q79" s="80"/>
      <c r="R79" s="80"/>
      <c r="S79" s="54" t="b">
        <f t="shared" si="9"/>
        <v>0</v>
      </c>
      <c r="T79" s="66" t="str">
        <f t="shared" si="4"/>
        <v>5-13.</v>
      </c>
      <c r="U79" s="51" t="str">
        <f t="shared" si="4"/>
        <v>Installation of Well Vault - 4 x 4 x 2 foot</v>
      </c>
    </row>
    <row r="80" spans="1:21" s="67" customFormat="1" x14ac:dyDescent="0.3">
      <c r="A80" s="62">
        <v>86</v>
      </c>
      <c r="B80" s="36" t="s">
        <v>65</v>
      </c>
      <c r="C80" s="98" t="s">
        <v>579</v>
      </c>
      <c r="D80" s="99"/>
      <c r="E80" s="10" t="s">
        <v>730</v>
      </c>
      <c r="F80" s="68">
        <f>IFERROR(INDEX([1]!Rates[[Column1]:[Column71]],
MATCH('[1]SOW Units'!$B80,[1]!Rates[Pay Item],0),
MATCH(TEXT(#REF!,"0"),[1]!Rates[[#Headers],[Column1]:[Column71]],0)),0)</f>
        <v>0</v>
      </c>
      <c r="G80" s="69">
        <f t="shared" si="1"/>
        <v>0</v>
      </c>
      <c r="H80" s="6">
        <f t="shared" si="2"/>
        <v>0</v>
      </c>
      <c r="I80" s="80"/>
      <c r="J80" s="80" t="s">
        <v>1045</v>
      </c>
      <c r="K80" s="80"/>
      <c r="L80" s="80"/>
      <c r="M80" s="80"/>
      <c r="N80" s="80"/>
      <c r="O80" s="80"/>
      <c r="P80" s="80"/>
      <c r="Q80" s="80"/>
      <c r="R80" s="80"/>
      <c r="S80" s="54" t="b">
        <f t="shared" si="9"/>
        <v>0</v>
      </c>
      <c r="T80" s="66" t="str">
        <f t="shared" si="4"/>
        <v>5-14.</v>
      </c>
      <c r="U80" s="51" t="str">
        <f t="shared" si="4"/>
        <v>Well Redevelopment</v>
      </c>
    </row>
    <row r="81" spans="1:21" s="67" customFormat="1" x14ac:dyDescent="0.3">
      <c r="A81" s="62">
        <v>87</v>
      </c>
      <c r="B81" s="36" t="s">
        <v>67</v>
      </c>
      <c r="C81" s="98" t="s">
        <v>731</v>
      </c>
      <c r="D81" s="99"/>
      <c r="E81" s="10" t="s">
        <v>730</v>
      </c>
      <c r="F81" s="68">
        <f>IFERROR(INDEX([1]!Rates[[Column1]:[Column71]],
MATCH('[1]SOW Units'!$B81,[1]!Rates[Pay Item],0),
MATCH(TEXT(#REF!,"0"),[1]!Rates[[#Headers],[Column1]:[Column71]],0)),0)</f>
        <v>0</v>
      </c>
      <c r="G81" s="69">
        <f t="shared" si="1"/>
        <v>0</v>
      </c>
      <c r="H81" s="6">
        <f t="shared" si="2"/>
        <v>0</v>
      </c>
      <c r="I81" s="80"/>
      <c r="J81" s="80" t="s">
        <v>1045</v>
      </c>
      <c r="K81" s="80"/>
      <c r="L81" s="80"/>
      <c r="M81" s="80"/>
      <c r="N81" s="80"/>
      <c r="O81" s="80"/>
      <c r="P81" s="80"/>
      <c r="Q81" s="80"/>
      <c r="R81" s="80"/>
      <c r="S81" s="54" t="b">
        <f t="shared" si="9"/>
        <v>0</v>
      </c>
      <c r="T81" s="66" t="str">
        <f t="shared" si="4"/>
        <v>5-15.</v>
      </c>
      <c r="U81" s="51" t="str">
        <f t="shared" si="4"/>
        <v>Removal and Reinstallation of 8-inch Manhole and Well Pad</v>
      </c>
    </row>
    <row r="82" spans="1:21" s="67" customFormat="1" x14ac:dyDescent="0.3">
      <c r="A82" s="62">
        <v>88</v>
      </c>
      <c r="B82" s="36" t="s">
        <v>69</v>
      </c>
      <c r="C82" s="98" t="s">
        <v>732</v>
      </c>
      <c r="D82" s="99"/>
      <c r="E82" s="10" t="s">
        <v>730</v>
      </c>
      <c r="F82" s="68">
        <f>IFERROR(INDEX([1]!Rates[[Column1]:[Column71]],
MATCH('[1]SOW Units'!$B82,[1]!Rates[Pay Item],0),
MATCH(TEXT(#REF!,"0"),[1]!Rates[[#Headers],[Column1]:[Column71]],0)),0)</f>
        <v>0</v>
      </c>
      <c r="G82" s="69">
        <f t="shared" si="1"/>
        <v>0</v>
      </c>
      <c r="H82" s="6">
        <f t="shared" si="2"/>
        <v>0</v>
      </c>
      <c r="I82" s="80"/>
      <c r="J82" s="80" t="s">
        <v>1045</v>
      </c>
      <c r="K82" s="80"/>
      <c r="L82" s="80"/>
      <c r="M82" s="80"/>
      <c r="N82" s="80"/>
      <c r="O82" s="80"/>
      <c r="P82" s="80"/>
      <c r="Q82" s="80"/>
      <c r="R82" s="80"/>
      <c r="S82" s="54" t="b">
        <f t="shared" si="9"/>
        <v>0</v>
      </c>
      <c r="T82" s="66" t="str">
        <f t="shared" si="4"/>
        <v>5-16.</v>
      </c>
      <c r="U82" s="51" t="str">
        <f t="shared" si="4"/>
        <v xml:space="preserve">Removal and Reinstallation of 12-inch Manhole and Well Pad </v>
      </c>
    </row>
    <row r="83" spans="1:21" s="67" customFormat="1" x14ac:dyDescent="0.3">
      <c r="A83" s="62">
        <v>89</v>
      </c>
      <c r="B83" s="36" t="s">
        <v>71</v>
      </c>
      <c r="C83" s="98" t="s">
        <v>733</v>
      </c>
      <c r="D83" s="99"/>
      <c r="E83" s="10" t="s">
        <v>48</v>
      </c>
      <c r="F83" s="68">
        <f>IFERROR(INDEX([1]!Rates[[Column1]:[Column71]],
MATCH('[1]SOW Units'!$B83,[1]!Rates[Pay Item],0),
MATCH(TEXT(#REF!,"0"),[1]!Rates[[#Headers],[Column1]:[Column71]],0)),0)</f>
        <v>0</v>
      </c>
      <c r="G83" s="69">
        <f t="shared" si="1"/>
        <v>0</v>
      </c>
      <c r="H83" s="6">
        <f t="shared" si="2"/>
        <v>0</v>
      </c>
      <c r="I83" s="80"/>
      <c r="J83" s="80" t="s">
        <v>1045</v>
      </c>
      <c r="K83" s="80"/>
      <c r="L83" s="80"/>
      <c r="M83" s="80"/>
      <c r="N83" s="80"/>
      <c r="O83" s="80"/>
      <c r="P83" s="80"/>
      <c r="Q83" s="80"/>
      <c r="R83" s="80"/>
      <c r="S83" s="54" t="b">
        <f t="shared" si="9"/>
        <v>0</v>
      </c>
      <c r="T83" s="66" t="str">
        <f t="shared" si="4"/>
        <v>5-17.</v>
      </c>
      <c r="U83" s="51" t="str">
        <f t="shared" si="4"/>
        <v>Prepacked Screen</v>
      </c>
    </row>
    <row r="84" spans="1:21" s="67" customFormat="1" x14ac:dyDescent="0.3">
      <c r="A84" s="62">
        <v>90</v>
      </c>
      <c r="B84" s="75" t="s">
        <v>79</v>
      </c>
      <c r="C84" s="96" t="s">
        <v>101</v>
      </c>
      <c r="D84" s="97"/>
      <c r="E84" s="76"/>
      <c r="F84" s="77"/>
      <c r="G84" s="78"/>
      <c r="H84" s="8"/>
      <c r="I84" s="79"/>
      <c r="J84" s="79"/>
      <c r="K84" s="79"/>
      <c r="L84" s="79"/>
      <c r="M84" s="79"/>
      <c r="N84" s="79"/>
      <c r="O84" s="79"/>
      <c r="P84" s="79"/>
      <c r="Q84" s="79"/>
      <c r="R84" s="79"/>
      <c r="S84" s="54" t="b">
        <f t="shared" si="9"/>
        <v>0</v>
      </c>
      <c r="T84" s="66"/>
      <c r="U84" s="51" t="str">
        <f t="shared" ref="U84:U147" si="10">C84</f>
        <v>WELL ABANDONMENT</v>
      </c>
    </row>
    <row r="85" spans="1:21" s="67" customFormat="1" x14ac:dyDescent="0.3">
      <c r="A85" s="62">
        <v>91</v>
      </c>
      <c r="B85" s="36" t="s">
        <v>81</v>
      </c>
      <c r="C85" s="98" t="s">
        <v>103</v>
      </c>
      <c r="D85" s="99"/>
      <c r="E85" s="10" t="s">
        <v>48</v>
      </c>
      <c r="F85" s="68">
        <f>IFERROR(INDEX([1]!Rates[[Column1]:[Column71]],
MATCH('[1]SOW Units'!$B85,[1]!Rates[Pay Item],0),
MATCH(TEXT(#REF!,"0"),[1]!Rates[[#Headers],[Column1]:[Column71]],0)),0)</f>
        <v>0</v>
      </c>
      <c r="G85" s="69">
        <f t="shared" si="1"/>
        <v>0</v>
      </c>
      <c r="H85" s="6">
        <f t="shared" si="2"/>
        <v>0</v>
      </c>
      <c r="I85" s="80"/>
      <c r="J85" s="80" t="s">
        <v>1045</v>
      </c>
      <c r="K85" s="80"/>
      <c r="L85" s="80"/>
      <c r="M85" s="80"/>
      <c r="N85" s="80"/>
      <c r="O85" s="80"/>
      <c r="P85" s="80"/>
      <c r="Q85" s="80"/>
      <c r="R85" s="80"/>
      <c r="S85" s="54" t="b">
        <f t="shared" si="9"/>
        <v>0</v>
      </c>
      <c r="T85" s="66" t="str">
        <f t="shared" ref="T85:U206" si="11">B85</f>
        <v>6-1.</v>
      </c>
      <c r="U85" s="51" t="str">
        <f t="shared" si="10"/>
        <v>Grout and Abandon Well, 1 to 2 inch diameter</v>
      </c>
    </row>
    <row r="86" spans="1:21" s="67" customFormat="1" x14ac:dyDescent="0.3">
      <c r="A86" s="62">
        <v>92</v>
      </c>
      <c r="B86" s="36" t="s">
        <v>82</v>
      </c>
      <c r="C86" s="98" t="s">
        <v>105</v>
      </c>
      <c r="D86" s="99"/>
      <c r="E86" s="10" t="s">
        <v>48</v>
      </c>
      <c r="F86" s="68">
        <f>IFERROR(INDEX([1]!Rates[[Column1]:[Column71]],
MATCH('[1]SOW Units'!$B86,[1]!Rates[Pay Item],0),
MATCH(TEXT(#REF!,"0"),[1]!Rates[[#Headers],[Column1]:[Column71]],0)),0)</f>
        <v>0</v>
      </c>
      <c r="G86" s="69">
        <f t="shared" si="1"/>
        <v>0</v>
      </c>
      <c r="H86" s="6">
        <f t="shared" si="2"/>
        <v>0</v>
      </c>
      <c r="I86" s="80"/>
      <c r="J86" s="80" t="s">
        <v>1045</v>
      </c>
      <c r="K86" s="80"/>
      <c r="L86" s="80"/>
      <c r="M86" s="80"/>
      <c r="N86" s="80"/>
      <c r="O86" s="80"/>
      <c r="P86" s="80"/>
      <c r="Q86" s="80"/>
      <c r="R86" s="80"/>
      <c r="S86" s="54" t="b">
        <f t="shared" si="9"/>
        <v>0</v>
      </c>
      <c r="T86" s="66" t="str">
        <f t="shared" si="11"/>
        <v>6-2.</v>
      </c>
      <c r="U86" s="51" t="str">
        <f t="shared" si="10"/>
        <v>Grout and Abandon Well, &gt; 2 to 4 inch diameter</v>
      </c>
    </row>
    <row r="87" spans="1:21" s="67" customFormat="1" x14ac:dyDescent="0.3">
      <c r="A87" s="62">
        <v>93</v>
      </c>
      <c r="B87" s="36" t="s">
        <v>83</v>
      </c>
      <c r="C87" s="98" t="s">
        <v>107</v>
      </c>
      <c r="D87" s="99"/>
      <c r="E87" s="10" t="s">
        <v>48</v>
      </c>
      <c r="F87" s="68">
        <f>IFERROR(INDEX([1]!Rates[[Column1]:[Column71]],
MATCH('[1]SOW Units'!$B87,[1]!Rates[Pay Item],0),
MATCH(TEXT(#REF!,"0"),[1]!Rates[[#Headers],[Column1]:[Column71]],0)),0)</f>
        <v>0</v>
      </c>
      <c r="G87" s="69">
        <f t="shared" si="1"/>
        <v>0</v>
      </c>
      <c r="H87" s="6">
        <f t="shared" si="2"/>
        <v>0</v>
      </c>
      <c r="I87" s="80"/>
      <c r="J87" s="80" t="s">
        <v>1045</v>
      </c>
      <c r="K87" s="80"/>
      <c r="L87" s="80"/>
      <c r="M87" s="80"/>
      <c r="N87" s="80"/>
      <c r="O87" s="80"/>
      <c r="P87" s="80"/>
      <c r="Q87" s="80"/>
      <c r="R87" s="80"/>
      <c r="S87" s="54" t="b">
        <f t="shared" si="9"/>
        <v>0</v>
      </c>
      <c r="T87" s="66" t="str">
        <f t="shared" si="11"/>
        <v>6-3.</v>
      </c>
      <c r="U87" s="51" t="str">
        <f t="shared" si="10"/>
        <v>Grout and Abandon Well, &gt; 4 to 6 inch diameter</v>
      </c>
    </row>
    <row r="88" spans="1:21" s="67" customFormat="1" x14ac:dyDescent="0.3">
      <c r="A88" s="62">
        <v>94</v>
      </c>
      <c r="B88" s="36" t="s">
        <v>84</v>
      </c>
      <c r="C88" s="98" t="s">
        <v>109</v>
      </c>
      <c r="D88" s="99"/>
      <c r="E88" s="10" t="s">
        <v>48</v>
      </c>
      <c r="F88" s="68">
        <f>IFERROR(INDEX([1]!Rates[[Column1]:[Column71]],
MATCH('[1]SOW Units'!$B88,[1]!Rates[Pay Item],0),
MATCH(TEXT(#REF!,"0"),[1]!Rates[[#Headers],[Column1]:[Column71]],0)),0)</f>
        <v>0</v>
      </c>
      <c r="G88" s="69">
        <f t="shared" si="1"/>
        <v>0</v>
      </c>
      <c r="H88" s="6">
        <f t="shared" si="2"/>
        <v>0</v>
      </c>
      <c r="I88" s="80"/>
      <c r="J88" s="80" t="s">
        <v>1045</v>
      </c>
      <c r="K88" s="80"/>
      <c r="L88" s="80"/>
      <c r="M88" s="80"/>
      <c r="N88" s="80"/>
      <c r="O88" s="80"/>
      <c r="P88" s="80"/>
      <c r="Q88" s="80"/>
      <c r="R88" s="80"/>
      <c r="S88" s="54" t="b">
        <f t="shared" si="9"/>
        <v>0</v>
      </c>
      <c r="T88" s="66" t="str">
        <f t="shared" si="11"/>
        <v>6-4.</v>
      </c>
      <c r="U88" s="51" t="str">
        <f t="shared" si="10"/>
        <v>Grout and Abandon Well, &gt; 6 inch diameter</v>
      </c>
    </row>
    <row r="89" spans="1:21" s="67" customFormat="1" x14ac:dyDescent="0.3">
      <c r="A89" s="62">
        <v>95</v>
      </c>
      <c r="B89" s="36" t="s">
        <v>85</v>
      </c>
      <c r="C89" s="98" t="s">
        <v>111</v>
      </c>
      <c r="D89" s="99"/>
      <c r="E89" s="10" t="s">
        <v>98</v>
      </c>
      <c r="F89" s="68">
        <f>IFERROR(INDEX([1]!Rates[[Column1]:[Column71]],
MATCH('[1]SOW Units'!$B89,[1]!Rates[Pay Item],0),
MATCH(TEXT(#REF!,"0"),[1]!Rates[[#Headers],[Column1]:[Column71]],0)),0)</f>
        <v>0</v>
      </c>
      <c r="G89" s="69">
        <f t="shared" si="1"/>
        <v>0</v>
      </c>
      <c r="H89" s="6">
        <f t="shared" si="2"/>
        <v>0</v>
      </c>
      <c r="I89" s="80"/>
      <c r="J89" s="80" t="s">
        <v>1045</v>
      </c>
      <c r="K89" s="80"/>
      <c r="L89" s="80"/>
      <c r="M89" s="80"/>
      <c r="N89" s="80"/>
      <c r="O89" s="80"/>
      <c r="P89" s="80"/>
      <c r="Q89" s="80"/>
      <c r="R89" s="80"/>
      <c r="S89" s="54" t="b">
        <f t="shared" si="9"/>
        <v>0</v>
      </c>
      <c r="T89" s="66" t="str">
        <f t="shared" si="11"/>
        <v>6-5.</v>
      </c>
      <c r="U89" s="51" t="str">
        <f t="shared" si="10"/>
        <v>Removal of Well Vault - 2 x 2 x 2 foot</v>
      </c>
    </row>
    <row r="90" spans="1:21" s="67" customFormat="1" x14ac:dyDescent="0.3">
      <c r="A90" s="62">
        <v>96</v>
      </c>
      <c r="B90" s="36" t="s">
        <v>87</v>
      </c>
      <c r="C90" s="98" t="s">
        <v>113</v>
      </c>
      <c r="D90" s="99"/>
      <c r="E90" s="10" t="s">
        <v>98</v>
      </c>
      <c r="F90" s="68">
        <f>IFERROR(INDEX([1]!Rates[[Column1]:[Column71]],
MATCH('[1]SOW Units'!$B90,[1]!Rates[Pay Item],0),
MATCH(TEXT(#REF!,"0"),[1]!Rates[[#Headers],[Column1]:[Column71]],0)),0)</f>
        <v>0</v>
      </c>
      <c r="G90" s="69">
        <f t="shared" si="1"/>
        <v>0</v>
      </c>
      <c r="H90" s="6">
        <f t="shared" si="2"/>
        <v>0</v>
      </c>
      <c r="I90" s="80"/>
      <c r="J90" s="80" t="s">
        <v>1045</v>
      </c>
      <c r="K90" s="80"/>
      <c r="L90" s="80"/>
      <c r="M90" s="80"/>
      <c r="N90" s="80"/>
      <c r="O90" s="80"/>
      <c r="P90" s="80"/>
      <c r="Q90" s="80"/>
      <c r="R90" s="80"/>
      <c r="S90" s="54" t="b">
        <f t="shared" si="9"/>
        <v>0</v>
      </c>
      <c r="T90" s="66" t="str">
        <f t="shared" si="11"/>
        <v>6-6.</v>
      </c>
      <c r="U90" s="51" t="str">
        <f t="shared" si="10"/>
        <v>Removal of Well Vault - 4 x 4 x 2 foot</v>
      </c>
    </row>
    <row r="91" spans="1:21" s="67" customFormat="1" x14ac:dyDescent="0.3">
      <c r="A91" s="62">
        <v>97</v>
      </c>
      <c r="B91" s="36" t="s">
        <v>89</v>
      </c>
      <c r="C91" s="98" t="s">
        <v>580</v>
      </c>
      <c r="D91" s="99"/>
      <c r="E91" s="10" t="s">
        <v>730</v>
      </c>
      <c r="F91" s="68">
        <f>IFERROR(INDEX([1]!Rates[[Column1]:[Column71]],
MATCH('[1]SOW Units'!$B91,[1]!Rates[Pay Item],0),
MATCH(TEXT(#REF!,"0"),[1]!Rates[[#Headers],[Column1]:[Column71]],0)),0)</f>
        <v>0</v>
      </c>
      <c r="G91" s="69">
        <f t="shared" si="1"/>
        <v>0</v>
      </c>
      <c r="H91" s="6">
        <f t="shared" si="2"/>
        <v>0</v>
      </c>
      <c r="I91" s="80"/>
      <c r="J91" s="80" t="s">
        <v>1045</v>
      </c>
      <c r="K91" s="80"/>
      <c r="L91" s="80"/>
      <c r="M91" s="80"/>
      <c r="N91" s="80"/>
      <c r="O91" s="80"/>
      <c r="P91" s="80"/>
      <c r="Q91" s="80"/>
      <c r="R91" s="80"/>
      <c r="S91" s="54" t="b">
        <f t="shared" si="9"/>
        <v>0</v>
      </c>
      <c r="T91" s="66" t="str">
        <f t="shared" si="11"/>
        <v>6-7.</v>
      </c>
      <c r="U91" s="51" t="str">
        <f t="shared" si="10"/>
        <v>Removal of Well Pad and Manhole</v>
      </c>
    </row>
    <row r="92" spans="1:21" s="67" customFormat="1" x14ac:dyDescent="0.3">
      <c r="A92" s="62">
        <v>98</v>
      </c>
      <c r="B92" s="75" t="s">
        <v>100</v>
      </c>
      <c r="C92" s="96" t="s">
        <v>115</v>
      </c>
      <c r="D92" s="97"/>
      <c r="E92" s="76"/>
      <c r="F92" s="77"/>
      <c r="G92" s="78"/>
      <c r="H92" s="8"/>
      <c r="I92" s="79"/>
      <c r="J92" s="79"/>
      <c r="K92" s="79"/>
      <c r="L92" s="79"/>
      <c r="M92" s="79"/>
      <c r="N92" s="79"/>
      <c r="O92" s="79"/>
      <c r="P92" s="79"/>
      <c r="Q92" s="79"/>
      <c r="R92" s="79"/>
      <c r="S92" s="54" t="b">
        <f t="shared" si="9"/>
        <v>0</v>
      </c>
      <c r="T92" s="66"/>
      <c r="U92" s="51" t="str">
        <f t="shared" si="10"/>
        <v>SAMPLE COLLECTION AND FIELD TESTING</v>
      </c>
    </row>
    <row r="93" spans="1:21" s="67" customFormat="1" x14ac:dyDescent="0.3">
      <c r="A93" s="62">
        <v>99</v>
      </c>
      <c r="B93" s="36" t="s">
        <v>102</v>
      </c>
      <c r="C93" s="98" t="s">
        <v>117</v>
      </c>
      <c r="D93" s="99"/>
      <c r="E93" s="10" t="s">
        <v>730</v>
      </c>
      <c r="F93" s="68">
        <f>IFERROR(INDEX([1]!Rates[[Column1]:[Column71]],
MATCH('[1]SOW Units'!$B93,[1]!Rates[Pay Item],0),
MATCH(TEXT(#REF!,"0"),[1]!Rates[[#Headers],[Column1]:[Column71]],0)),0)</f>
        <v>0</v>
      </c>
      <c r="G93" s="69">
        <f t="shared" ref="G93:G212" si="12">F93</f>
        <v>0</v>
      </c>
      <c r="H93" s="6">
        <f t="shared" ref="H93:H212" si="13">SUM(I93:R93)</f>
        <v>0</v>
      </c>
      <c r="I93" s="80"/>
      <c r="J93" s="80" t="s">
        <v>1045</v>
      </c>
      <c r="K93" s="80"/>
      <c r="L93" s="80"/>
      <c r="M93" s="80"/>
      <c r="N93" s="80"/>
      <c r="O93" s="80"/>
      <c r="P93" s="80"/>
      <c r="Q93" s="80"/>
      <c r="R93" s="80"/>
      <c r="S93" s="54" t="b">
        <f t="shared" si="9"/>
        <v>0</v>
      </c>
      <c r="T93" s="66" t="str">
        <f t="shared" si="11"/>
        <v>7-1.</v>
      </c>
      <c r="U93" s="51" t="str">
        <f t="shared" si="10"/>
        <v>Monitoring Well Sampling with Water Level, ≤ 100 foot depth</v>
      </c>
    </row>
    <row r="94" spans="1:21" s="67" customFormat="1" x14ac:dyDescent="0.3">
      <c r="A94" s="62">
        <v>100</v>
      </c>
      <c r="B94" s="36" t="s">
        <v>104</v>
      </c>
      <c r="C94" s="98" t="s">
        <v>119</v>
      </c>
      <c r="D94" s="99"/>
      <c r="E94" s="10" t="s">
        <v>730</v>
      </c>
      <c r="F94" s="68">
        <f>IFERROR(INDEX([1]!Rates[[Column1]:[Column71]],
MATCH('[1]SOW Units'!$B94,[1]!Rates[Pay Item],0),
MATCH(TEXT(#REF!,"0"),[1]!Rates[[#Headers],[Column1]:[Column71]],0)),0)</f>
        <v>0</v>
      </c>
      <c r="G94" s="69">
        <f t="shared" si="12"/>
        <v>0</v>
      </c>
      <c r="H94" s="6">
        <f t="shared" si="13"/>
        <v>0</v>
      </c>
      <c r="I94" s="80"/>
      <c r="J94" s="80" t="s">
        <v>1045</v>
      </c>
      <c r="K94" s="80"/>
      <c r="L94" s="80"/>
      <c r="M94" s="80"/>
      <c r="N94" s="80"/>
      <c r="O94" s="80"/>
      <c r="P94" s="80"/>
      <c r="Q94" s="80"/>
      <c r="R94" s="80"/>
      <c r="S94" s="54" t="b">
        <f t="shared" si="9"/>
        <v>0</v>
      </c>
      <c r="T94" s="66" t="str">
        <f t="shared" si="11"/>
        <v>7-2.</v>
      </c>
      <c r="U94" s="51" t="str">
        <f t="shared" si="10"/>
        <v>Monitoring Well Sampling with Water Level, &gt; 100 foot depth</v>
      </c>
    </row>
    <row r="95" spans="1:21" s="67" customFormat="1" x14ac:dyDescent="0.3">
      <c r="A95" s="62">
        <v>101</v>
      </c>
      <c r="B95" s="36" t="s">
        <v>106</v>
      </c>
      <c r="C95" s="98" t="s">
        <v>121</v>
      </c>
      <c r="D95" s="99"/>
      <c r="E95" s="10" t="s">
        <v>730</v>
      </c>
      <c r="F95" s="68">
        <f>IFERROR(INDEX([1]!Rates[[Column1]:[Column71]],
MATCH('[1]SOW Units'!$B95,[1]!Rates[Pay Item],0),
MATCH(TEXT(#REF!,"0"),[1]!Rates[[#Headers],[Column1]:[Column71]],0)),0)</f>
        <v>0</v>
      </c>
      <c r="G95" s="69">
        <f t="shared" si="12"/>
        <v>0</v>
      </c>
      <c r="H95" s="6">
        <f t="shared" si="13"/>
        <v>0</v>
      </c>
      <c r="I95" s="80"/>
      <c r="J95" s="80" t="s">
        <v>1045</v>
      </c>
      <c r="K95" s="80"/>
      <c r="L95" s="80"/>
      <c r="M95" s="80"/>
      <c r="N95" s="80"/>
      <c r="O95" s="80"/>
      <c r="P95" s="80"/>
      <c r="Q95" s="80"/>
      <c r="R95" s="80"/>
      <c r="S95" s="54" t="b">
        <f t="shared" si="9"/>
        <v>0</v>
      </c>
      <c r="T95" s="66" t="str">
        <f t="shared" si="11"/>
        <v>7-3.</v>
      </c>
      <c r="U95" s="51" t="str">
        <f t="shared" si="10"/>
        <v>Domestic Water Well Sampling</v>
      </c>
    </row>
    <row r="96" spans="1:21" s="67" customFormat="1" x14ac:dyDescent="0.3">
      <c r="A96" s="62">
        <v>102</v>
      </c>
      <c r="B96" s="36" t="s">
        <v>108</v>
      </c>
      <c r="C96" s="98" t="s">
        <v>123</v>
      </c>
      <c r="D96" s="99"/>
      <c r="E96" s="10" t="s">
        <v>124</v>
      </c>
      <c r="F96" s="68">
        <f>IFERROR(INDEX([1]!Rates[[Column1]:[Column71]],
MATCH('[1]SOW Units'!$B96,[1]!Rates[Pay Item],0),
MATCH(TEXT(#REF!,"0"),[1]!Rates[[#Headers],[Column1]:[Column71]],0)),0)</f>
        <v>0</v>
      </c>
      <c r="G96" s="69">
        <f t="shared" si="12"/>
        <v>0</v>
      </c>
      <c r="H96" s="6">
        <f t="shared" si="13"/>
        <v>0</v>
      </c>
      <c r="I96" s="80"/>
      <c r="J96" s="80" t="s">
        <v>1045</v>
      </c>
      <c r="K96" s="80"/>
      <c r="L96" s="80"/>
      <c r="M96" s="80"/>
      <c r="N96" s="80"/>
      <c r="O96" s="80"/>
      <c r="P96" s="80"/>
      <c r="Q96" s="80"/>
      <c r="R96" s="80"/>
      <c r="S96" s="54" t="b">
        <f t="shared" si="9"/>
        <v>0</v>
      </c>
      <c r="T96" s="66" t="str">
        <f t="shared" si="11"/>
        <v>7-4.</v>
      </c>
      <c r="U96" s="51" t="str">
        <f t="shared" si="10"/>
        <v xml:space="preserve">Other Water Sampling </v>
      </c>
    </row>
    <row r="97" spans="1:21" s="67" customFormat="1" x14ac:dyDescent="0.3">
      <c r="A97" s="62">
        <v>103</v>
      </c>
      <c r="B97" s="36" t="s">
        <v>110</v>
      </c>
      <c r="C97" s="98" t="s">
        <v>126</v>
      </c>
      <c r="D97" s="99"/>
      <c r="E97" s="10" t="s">
        <v>124</v>
      </c>
      <c r="F97" s="68">
        <f>IFERROR(INDEX([1]!Rates[[Column1]:[Column71]],
MATCH('[1]SOW Units'!$B97,[1]!Rates[Pay Item],0),
MATCH(TEXT(#REF!,"0"),[1]!Rates[[#Headers],[Column1]:[Column71]],0)),0)</f>
        <v>0</v>
      </c>
      <c r="G97" s="69">
        <f t="shared" si="12"/>
        <v>0</v>
      </c>
      <c r="H97" s="6">
        <f t="shared" si="13"/>
        <v>0</v>
      </c>
      <c r="I97" s="80"/>
      <c r="J97" s="80" t="s">
        <v>1045</v>
      </c>
      <c r="K97" s="80"/>
      <c r="L97" s="80"/>
      <c r="M97" s="80"/>
      <c r="N97" s="80"/>
      <c r="O97" s="80"/>
      <c r="P97" s="80"/>
      <c r="Q97" s="80"/>
      <c r="R97" s="80"/>
      <c r="S97" s="54" t="b">
        <f t="shared" si="9"/>
        <v>0</v>
      </c>
      <c r="T97" s="66" t="str">
        <f t="shared" si="11"/>
        <v>7-5.</v>
      </c>
      <c r="U97" s="51" t="str">
        <f t="shared" si="10"/>
        <v>Free Product Sample Collection</v>
      </c>
    </row>
    <row r="98" spans="1:21" s="67" customFormat="1" x14ac:dyDescent="0.3">
      <c r="A98" s="62">
        <v>104</v>
      </c>
      <c r="B98" s="36" t="s">
        <v>112</v>
      </c>
      <c r="C98" s="98" t="s">
        <v>128</v>
      </c>
      <c r="D98" s="99"/>
      <c r="E98" s="10" t="s">
        <v>124</v>
      </c>
      <c r="F98" s="68">
        <f>IFERROR(INDEX([1]!Rates[[Column1]:[Column71]],
MATCH('[1]SOW Units'!$B98,[1]!Rates[Pay Item],0),
MATCH(TEXT(#REF!,"0"),[1]!Rates[[#Headers],[Column1]:[Column71]],0)),0)</f>
        <v>0</v>
      </c>
      <c r="G98" s="69">
        <f t="shared" si="12"/>
        <v>0</v>
      </c>
      <c r="H98" s="6">
        <f t="shared" si="13"/>
        <v>0</v>
      </c>
      <c r="I98" s="80"/>
      <c r="J98" s="80" t="s">
        <v>1045</v>
      </c>
      <c r="K98" s="80"/>
      <c r="L98" s="80"/>
      <c r="M98" s="80"/>
      <c r="N98" s="80"/>
      <c r="O98" s="80"/>
      <c r="P98" s="80"/>
      <c r="Q98" s="80"/>
      <c r="R98" s="80"/>
      <c r="S98" s="54" t="b">
        <f t="shared" si="9"/>
        <v>0</v>
      </c>
      <c r="T98" s="66" t="str">
        <f t="shared" si="11"/>
        <v>7-6.</v>
      </c>
      <c r="U98" s="51" t="str">
        <f t="shared" si="10"/>
        <v>Soil/Sediment Sample Collection</v>
      </c>
    </row>
    <row r="99" spans="1:21" s="67" customFormat="1" x14ac:dyDescent="0.3">
      <c r="A99" s="62">
        <v>105</v>
      </c>
      <c r="B99" s="36" t="s">
        <v>734</v>
      </c>
      <c r="C99" s="98" t="s">
        <v>735</v>
      </c>
      <c r="D99" s="99"/>
      <c r="E99" s="10" t="s">
        <v>730</v>
      </c>
      <c r="F99" s="68">
        <f>IFERROR(INDEX([1]!Rates[[Column1]:[Column71]],
MATCH('[1]SOW Units'!$B99,[1]!Rates[Pay Item],0),
MATCH(TEXT(#REF!,"0"),[1]!Rates[[#Headers],[Column1]:[Column71]],0)),0)</f>
        <v>0</v>
      </c>
      <c r="G99" s="69">
        <f t="shared" si="12"/>
        <v>0</v>
      </c>
      <c r="H99" s="6">
        <f t="shared" si="13"/>
        <v>0</v>
      </c>
      <c r="I99" s="80"/>
      <c r="J99" s="80" t="s">
        <v>1045</v>
      </c>
      <c r="K99" s="80"/>
      <c r="L99" s="80"/>
      <c r="M99" s="80"/>
      <c r="N99" s="80"/>
      <c r="O99" s="80"/>
      <c r="P99" s="80"/>
      <c r="Q99" s="80"/>
      <c r="R99" s="80"/>
      <c r="S99" s="54" t="b">
        <f t="shared" si="9"/>
        <v>0</v>
      </c>
      <c r="T99" s="66" t="str">
        <f t="shared" si="11"/>
        <v>7-7.</v>
      </c>
      <c r="U99" s="51" t="str">
        <f t="shared" si="10"/>
        <v xml:space="preserve">Water Level/Free Product Gauging </v>
      </c>
    </row>
    <row r="100" spans="1:21" s="67" customFormat="1" x14ac:dyDescent="0.3">
      <c r="A100" s="62">
        <v>106</v>
      </c>
      <c r="B100" s="36" t="s">
        <v>736</v>
      </c>
      <c r="C100" s="98" t="s">
        <v>737</v>
      </c>
      <c r="D100" s="99"/>
      <c r="E100" s="10" t="s">
        <v>730</v>
      </c>
      <c r="F100" s="68">
        <f>IFERROR(INDEX([1]!Rates[[Column1]:[Column71]],
MATCH('[1]SOW Units'!$B100,[1]!Rates[Pay Item],0),
MATCH(TEXT(#REF!,"0"),[1]!Rates[[#Headers],[Column1]:[Column71]],0)),0)</f>
        <v>0</v>
      </c>
      <c r="G100" s="69">
        <f t="shared" si="12"/>
        <v>0</v>
      </c>
      <c r="H100" s="6">
        <f t="shared" si="13"/>
        <v>0</v>
      </c>
      <c r="I100" s="80"/>
      <c r="J100" s="80"/>
      <c r="K100" s="80"/>
      <c r="L100" s="80"/>
      <c r="M100" s="80"/>
      <c r="N100" s="80"/>
      <c r="O100" s="80"/>
      <c r="P100" s="80"/>
      <c r="Q100" s="80"/>
      <c r="R100" s="80"/>
      <c r="S100" s="54" t="b">
        <f t="shared" si="9"/>
        <v>0</v>
      </c>
      <c r="T100" s="66" t="str">
        <f t="shared" si="11"/>
        <v>7-8.</v>
      </c>
      <c r="U100" s="51" t="str">
        <f t="shared" si="10"/>
        <v xml:space="preserve">Free Product Gauging and Bailing </v>
      </c>
    </row>
    <row r="101" spans="1:21" s="67" customFormat="1" ht="35.1" hidden="1" customHeight="1" x14ac:dyDescent="0.3">
      <c r="A101" s="62">
        <v>107</v>
      </c>
      <c r="B101" s="36" t="s">
        <v>738</v>
      </c>
      <c r="C101" s="98" t="s">
        <v>739</v>
      </c>
      <c r="D101" s="99"/>
      <c r="E101" s="10" t="s">
        <v>124</v>
      </c>
      <c r="F101" s="68">
        <f>IFERROR(INDEX([1]!Rates[[Column1]:[Column71]],
MATCH('[1]SOW Units'!$B101,[1]!Rates[Pay Item],0),
MATCH(TEXT(#REF!,"0"),[1]!Rates[[#Headers],[Column1]:[Column71]],0)),0)</f>
        <v>0</v>
      </c>
      <c r="G101" s="69">
        <f t="shared" si="12"/>
        <v>0</v>
      </c>
      <c r="H101" s="6">
        <f t="shared" si="13"/>
        <v>0</v>
      </c>
      <c r="I101" s="80"/>
      <c r="J101" s="80"/>
      <c r="K101" s="80"/>
      <c r="L101" s="80"/>
      <c r="M101" s="80"/>
      <c r="N101" s="80"/>
      <c r="O101" s="80"/>
      <c r="P101" s="80"/>
      <c r="Q101" s="80"/>
      <c r="R101" s="80"/>
      <c r="S101" s="54" t="b">
        <f t="shared" si="9"/>
        <v>0</v>
      </c>
      <c r="T101" s="66" t="str">
        <f t="shared" si="11"/>
        <v>7-9.</v>
      </c>
      <c r="U101" s="51" t="str">
        <f t="shared" si="10"/>
        <v>Vapor/Ambient Air Sample Collection - Passive Dosimeter, Sorbent Tube, TedlarTM Bag (or equivalent)</v>
      </c>
    </row>
    <row r="102" spans="1:21" s="67" customFormat="1" hidden="1" x14ac:dyDescent="0.3">
      <c r="A102" s="62">
        <v>108</v>
      </c>
      <c r="B102" s="36" t="s">
        <v>740</v>
      </c>
      <c r="C102" s="98" t="s">
        <v>741</v>
      </c>
      <c r="D102" s="99"/>
      <c r="E102" s="10" t="s">
        <v>124</v>
      </c>
      <c r="F102" s="68">
        <f>IFERROR(INDEX([1]!Rates[[Column1]:[Column71]],
MATCH('[1]SOW Units'!$B102,[1]!Rates[Pay Item],0),
MATCH(TEXT(#REF!,"0"),[1]!Rates[[#Headers],[Column1]:[Column71]],0)),0)</f>
        <v>0</v>
      </c>
      <c r="G102" s="69">
        <f t="shared" si="12"/>
        <v>0</v>
      </c>
      <c r="H102" s="6">
        <f t="shared" si="13"/>
        <v>0</v>
      </c>
      <c r="I102" s="80"/>
      <c r="J102" s="80"/>
      <c r="K102" s="80"/>
      <c r="L102" s="80"/>
      <c r="M102" s="80"/>
      <c r="N102" s="80"/>
      <c r="O102" s="80"/>
      <c r="P102" s="80"/>
      <c r="Q102" s="80"/>
      <c r="R102" s="80"/>
      <c r="S102" s="54" t="b">
        <f t="shared" si="9"/>
        <v>0</v>
      </c>
      <c r="T102" s="66" t="str">
        <f t="shared" si="11"/>
        <v>7-10.</v>
      </c>
      <c r="U102" s="51" t="str">
        <f t="shared" si="10"/>
        <v>Vapor/Ambient Air Sample Collection - SUMMATM Canister (or equivalent)</v>
      </c>
    </row>
    <row r="103" spans="1:21" s="67" customFormat="1" ht="33" x14ac:dyDescent="0.3">
      <c r="A103" s="62">
        <v>109</v>
      </c>
      <c r="B103" s="36" t="s">
        <v>742</v>
      </c>
      <c r="C103" s="98" t="s">
        <v>582</v>
      </c>
      <c r="D103" s="99"/>
      <c r="E103" s="10" t="s">
        <v>583</v>
      </c>
      <c r="F103" s="68">
        <f>IFERROR(INDEX([1]!Rates[[Column1]:[Column71]],
MATCH('[1]SOW Units'!$B103,[1]!Rates[Pay Item],0),
MATCH(TEXT(#REF!,"0"),[1]!Rates[[#Headers],[Column1]:[Column71]],0)),0)</f>
        <v>0</v>
      </c>
      <c r="G103" s="69">
        <f t="shared" si="12"/>
        <v>0</v>
      </c>
      <c r="H103" s="6">
        <f t="shared" si="13"/>
        <v>0</v>
      </c>
      <c r="I103" s="80"/>
      <c r="J103" s="80" t="s">
        <v>1045</v>
      </c>
      <c r="K103" s="80"/>
      <c r="L103" s="80"/>
      <c r="M103" s="80"/>
      <c r="N103" s="80"/>
      <c r="O103" s="80"/>
      <c r="P103" s="80"/>
      <c r="Q103" s="80"/>
      <c r="R103" s="80"/>
      <c r="S103" s="54" t="b">
        <f t="shared" si="9"/>
        <v>0</v>
      </c>
      <c r="T103" s="66" t="str">
        <f t="shared" si="11"/>
        <v>7-11.</v>
      </c>
      <c r="U103" s="51" t="str">
        <f t="shared" si="10"/>
        <v>Electronic Data Deliverables (EDD)</v>
      </c>
    </row>
    <row r="104" spans="1:21" s="67" customFormat="1" hidden="1" x14ac:dyDescent="0.3">
      <c r="A104" s="62">
        <v>110</v>
      </c>
      <c r="B104" s="36" t="s">
        <v>743</v>
      </c>
      <c r="C104" s="98" t="s">
        <v>585</v>
      </c>
      <c r="D104" s="99"/>
      <c r="E104" s="10" t="s">
        <v>730</v>
      </c>
      <c r="F104" s="68">
        <f>IFERROR(INDEX([1]!Rates[[Column1]:[Column71]],
MATCH('[1]SOW Units'!$B104,[1]!Rates[Pay Item],0),
MATCH(TEXT(#REF!,"0"),[1]!Rates[[#Headers],[Column1]:[Column71]],0)),0)</f>
        <v>0</v>
      </c>
      <c r="G104" s="69">
        <f t="shared" si="12"/>
        <v>0</v>
      </c>
      <c r="H104" s="6">
        <f t="shared" si="13"/>
        <v>0</v>
      </c>
      <c r="I104" s="80"/>
      <c r="J104" s="80"/>
      <c r="K104" s="80"/>
      <c r="L104" s="80"/>
      <c r="M104" s="80"/>
      <c r="N104" s="80"/>
      <c r="O104" s="80"/>
      <c r="P104" s="80"/>
      <c r="Q104" s="80"/>
      <c r="R104" s="80"/>
      <c r="S104" s="54" t="b">
        <f t="shared" si="9"/>
        <v>0</v>
      </c>
      <c r="T104" s="66" t="str">
        <f t="shared" si="11"/>
        <v>7-12.</v>
      </c>
      <c r="U104" s="51" t="str">
        <f t="shared" si="10"/>
        <v>Survey Latitude/Longitude of Existing Monitor Wells</v>
      </c>
    </row>
    <row r="105" spans="1:21" s="67" customFormat="1" hidden="1" x14ac:dyDescent="0.3">
      <c r="A105" s="62">
        <v>111</v>
      </c>
      <c r="B105" s="36" t="s">
        <v>744</v>
      </c>
      <c r="C105" s="98" t="s">
        <v>587</v>
      </c>
      <c r="D105" s="99"/>
      <c r="E105" s="10" t="s">
        <v>730</v>
      </c>
      <c r="F105" s="68">
        <f>IFERROR(INDEX([1]!Rates[[Column1]:[Column71]],
MATCH('[1]SOW Units'!$B105,[1]!Rates[Pay Item],0),
MATCH(TEXT(#REF!,"0"),[1]!Rates[[#Headers],[Column1]:[Column71]],0)),0)</f>
        <v>0</v>
      </c>
      <c r="G105" s="69">
        <f t="shared" si="12"/>
        <v>0</v>
      </c>
      <c r="H105" s="6">
        <f t="shared" si="13"/>
        <v>0</v>
      </c>
      <c r="I105" s="80"/>
      <c r="J105" s="80"/>
      <c r="K105" s="80"/>
      <c r="L105" s="80"/>
      <c r="M105" s="80"/>
      <c r="N105" s="80"/>
      <c r="O105" s="80"/>
      <c r="P105" s="80"/>
      <c r="Q105" s="80"/>
      <c r="R105" s="80"/>
      <c r="S105" s="54" t="b">
        <f t="shared" si="9"/>
        <v>0</v>
      </c>
      <c r="T105" s="66" t="str">
        <f t="shared" si="11"/>
        <v>7-13.</v>
      </c>
      <c r="U105" s="51" t="str">
        <f t="shared" si="10"/>
        <v>Survey Latitude/Longitude of New Monitor Wells</v>
      </c>
    </row>
    <row r="106" spans="1:21" s="67" customFormat="1" x14ac:dyDescent="0.3">
      <c r="A106" s="62">
        <v>112</v>
      </c>
      <c r="B106" s="36" t="s">
        <v>745</v>
      </c>
      <c r="C106" s="98" t="s">
        <v>746</v>
      </c>
      <c r="D106" s="99"/>
      <c r="E106" s="10" t="s">
        <v>124</v>
      </c>
      <c r="F106" s="68">
        <f>IFERROR(INDEX([1]!Rates[[Column1]:[Column71]],
MATCH('[1]SOW Units'!$B106,[1]!Rates[Pay Item],0),
MATCH(TEXT(#REF!,"0"),[1]!Rates[[#Headers],[Column1]:[Column71]],0)),0)</f>
        <v>0</v>
      </c>
      <c r="G106" s="69">
        <f t="shared" si="12"/>
        <v>0</v>
      </c>
      <c r="H106" s="6">
        <f t="shared" si="13"/>
        <v>0</v>
      </c>
      <c r="I106" s="80"/>
      <c r="J106" s="80" t="s">
        <v>1045</v>
      </c>
      <c r="K106" s="80"/>
      <c r="L106" s="80"/>
      <c r="M106" s="80"/>
      <c r="N106" s="80"/>
      <c r="O106" s="80"/>
      <c r="P106" s="80"/>
      <c r="Q106" s="80"/>
      <c r="R106" s="80"/>
      <c r="S106" s="54" t="b">
        <f t="shared" si="9"/>
        <v>0</v>
      </c>
      <c r="T106" s="66" t="str">
        <f t="shared" si="11"/>
        <v>7-14.</v>
      </c>
      <c r="U106" s="51" t="str">
        <f t="shared" si="10"/>
        <v>Encore (25 gram)</v>
      </c>
    </row>
    <row r="107" spans="1:21" s="67" customFormat="1" x14ac:dyDescent="0.3">
      <c r="A107" s="62">
        <v>113</v>
      </c>
      <c r="B107" s="75" t="s">
        <v>114</v>
      </c>
      <c r="C107" s="96" t="s">
        <v>134</v>
      </c>
      <c r="D107" s="97"/>
      <c r="E107" s="76"/>
      <c r="F107" s="77"/>
      <c r="G107" s="78"/>
      <c r="H107" s="8"/>
      <c r="I107" s="79"/>
      <c r="J107" s="79"/>
      <c r="K107" s="79"/>
      <c r="L107" s="79"/>
      <c r="M107" s="79"/>
      <c r="N107" s="79"/>
      <c r="O107" s="79"/>
      <c r="P107" s="79"/>
      <c r="Q107" s="79"/>
      <c r="R107" s="79"/>
      <c r="S107" s="54" t="b">
        <f t="shared" si="9"/>
        <v>0</v>
      </c>
      <c r="T107" s="66"/>
      <c r="U107" s="51" t="str">
        <f t="shared" si="10"/>
        <v xml:space="preserve">LABORATORY ANALYSIS  </v>
      </c>
    </row>
    <row r="108" spans="1:21" s="67" customFormat="1" ht="33" x14ac:dyDescent="0.3">
      <c r="A108" s="62">
        <v>114</v>
      </c>
      <c r="B108" s="36" t="s">
        <v>116</v>
      </c>
      <c r="C108" s="98" t="s">
        <v>747</v>
      </c>
      <c r="D108" s="99"/>
      <c r="E108" s="10" t="s">
        <v>124</v>
      </c>
      <c r="F108" s="68">
        <f>IFERROR(INDEX([1]!Rates[[Column1]:[Column71]],
MATCH('[1]SOW Units'!$B108,[1]!Rates[Pay Item],0),
MATCH(TEXT(#REF!,"0"),[1]!Rates[[#Headers],[Column1]:[Column71]],0)),0)</f>
        <v>0</v>
      </c>
      <c r="G108" s="69">
        <f t="shared" si="12"/>
        <v>0</v>
      </c>
      <c r="H108" s="6">
        <f t="shared" si="13"/>
        <v>0</v>
      </c>
      <c r="I108" s="80"/>
      <c r="J108" s="80" t="s">
        <v>1045</v>
      </c>
      <c r="K108" s="80"/>
      <c r="L108" s="80"/>
      <c r="M108" s="80"/>
      <c r="N108" s="80"/>
      <c r="O108" s="80"/>
      <c r="P108" s="80"/>
      <c r="Q108" s="80"/>
      <c r="R108" s="80"/>
      <c r="S108" s="54" t="b">
        <f t="shared" si="9"/>
        <v>0</v>
      </c>
      <c r="T108" s="66" t="str">
        <f t="shared" si="11"/>
        <v>8-1.</v>
      </c>
      <c r="U108" s="51" t="str">
        <f t="shared" si="10"/>
        <v>Soil, Used Oil/Unknown Product Group-Table D of Ch. 62-780, F.A.C., except for non-Priority Pollutant Organics (multiple methods)</v>
      </c>
    </row>
    <row r="109" spans="1:21" s="67" customFormat="1" x14ac:dyDescent="0.3">
      <c r="A109" s="62">
        <v>115</v>
      </c>
      <c r="B109" s="36" t="s">
        <v>118</v>
      </c>
      <c r="C109" s="98" t="s">
        <v>135</v>
      </c>
      <c r="D109" s="99"/>
      <c r="E109" s="10" t="s">
        <v>124</v>
      </c>
      <c r="F109" s="68">
        <f>IFERROR(INDEX([1]!Rates[[Column1]:[Column71]],
MATCH('[1]SOW Units'!$B109,[1]!Rates[Pay Item],0),
MATCH(TEXT(#REF!,"0"),[1]!Rates[[#Headers],[Column1]:[Column71]],0)),0)</f>
        <v>0</v>
      </c>
      <c r="G109" s="69">
        <f t="shared" si="12"/>
        <v>0</v>
      </c>
      <c r="H109" s="6">
        <f t="shared" si="13"/>
        <v>0</v>
      </c>
      <c r="I109" s="80"/>
      <c r="J109" s="80" t="s">
        <v>1045</v>
      </c>
      <c r="K109" s="80"/>
      <c r="L109" s="80"/>
      <c r="M109" s="80"/>
      <c r="N109" s="80"/>
      <c r="O109" s="80"/>
      <c r="P109" s="80"/>
      <c r="Q109" s="80"/>
      <c r="R109" s="80"/>
      <c r="S109" s="54" t="b">
        <f t="shared" si="9"/>
        <v>0</v>
      </c>
      <c r="T109" s="66" t="str">
        <f t="shared" si="11"/>
        <v>8-2.</v>
      </c>
      <c r="U109" s="51" t="str">
        <f t="shared" si="10"/>
        <v>Soil, BTEX + MTBE (EPA 8021 or EPA 8260)</v>
      </c>
    </row>
    <row r="110" spans="1:21" s="67" customFormat="1" x14ac:dyDescent="0.3">
      <c r="A110" s="62">
        <v>116</v>
      </c>
      <c r="B110" s="36" t="s">
        <v>120</v>
      </c>
      <c r="C110" s="98" t="s">
        <v>137</v>
      </c>
      <c r="D110" s="99"/>
      <c r="E110" s="10" t="s">
        <v>124</v>
      </c>
      <c r="F110" s="68">
        <f>IFERROR(INDEX([1]!Rates[[Column1]:[Column71]],
MATCH('[1]SOW Units'!$B110,[1]!Rates[Pay Item],0),
MATCH(TEXT(#REF!,"0"),[1]!Rates[[#Headers],[Column1]:[Column71]],0)),0)</f>
        <v>0</v>
      </c>
      <c r="G110" s="69">
        <f t="shared" si="12"/>
        <v>0</v>
      </c>
      <c r="H110" s="6">
        <f t="shared" si="13"/>
        <v>0</v>
      </c>
      <c r="I110" s="80"/>
      <c r="J110" s="80" t="s">
        <v>1045</v>
      </c>
      <c r="K110" s="80"/>
      <c r="L110" s="80"/>
      <c r="M110" s="80"/>
      <c r="N110" s="80"/>
      <c r="O110" s="80"/>
      <c r="P110" s="80"/>
      <c r="Q110" s="80"/>
      <c r="R110" s="80"/>
      <c r="S110" s="54" t="b">
        <f t="shared" si="9"/>
        <v>0</v>
      </c>
      <c r="T110" s="66" t="str">
        <f t="shared" si="11"/>
        <v>8-3.</v>
      </c>
      <c r="U110" s="51" t="str">
        <f t="shared" si="10"/>
        <v>Soil, Volatile Organic Halocarbons (EPA 8021 or EPA 8260)</v>
      </c>
    </row>
    <row r="111" spans="1:21" s="67" customFormat="1" x14ac:dyDescent="0.3">
      <c r="A111" s="62">
        <v>117</v>
      </c>
      <c r="B111" s="36" t="s">
        <v>122</v>
      </c>
      <c r="C111" s="98" t="s">
        <v>139</v>
      </c>
      <c r="D111" s="99"/>
      <c r="E111" s="10" t="s">
        <v>124</v>
      </c>
      <c r="F111" s="68">
        <f>IFERROR(INDEX([1]!Rates[[Column1]:[Column71]],
MATCH('[1]SOW Units'!$B111,[1]!Rates[Pay Item],0),
MATCH(TEXT(#REF!,"0"),[1]!Rates[[#Headers],[Column1]:[Column71]],0)),0)</f>
        <v>0</v>
      </c>
      <c r="G111" s="69">
        <f t="shared" si="12"/>
        <v>0</v>
      </c>
      <c r="H111" s="6">
        <f t="shared" si="13"/>
        <v>0</v>
      </c>
      <c r="I111" s="80"/>
      <c r="J111" s="80" t="s">
        <v>1045</v>
      </c>
      <c r="K111" s="80"/>
      <c r="L111" s="80"/>
      <c r="M111" s="80"/>
      <c r="N111" s="80"/>
      <c r="O111" s="80"/>
      <c r="P111" s="80"/>
      <c r="Q111" s="80"/>
      <c r="R111" s="80"/>
      <c r="S111" s="54" t="b">
        <f t="shared" si="9"/>
        <v>0</v>
      </c>
      <c r="T111" s="66" t="str">
        <f t="shared" si="11"/>
        <v>8-4.</v>
      </c>
      <c r="U111" s="51" t="str">
        <f t="shared" si="10"/>
        <v>Soil, BTEX + MTBE + VOHs (EPA 8021 or EPA 8260)</v>
      </c>
    </row>
    <row r="112" spans="1:21" s="67" customFormat="1" x14ac:dyDescent="0.3">
      <c r="A112" s="62">
        <v>118</v>
      </c>
      <c r="B112" s="36" t="s">
        <v>125</v>
      </c>
      <c r="C112" s="98" t="s">
        <v>141</v>
      </c>
      <c r="D112" s="99"/>
      <c r="E112" s="10" t="s">
        <v>124</v>
      </c>
      <c r="F112" s="68">
        <f>IFERROR(INDEX([1]!Rates[[Column1]:[Column71]],
MATCH('[1]SOW Units'!$B112,[1]!Rates[Pay Item],0),
MATCH(TEXT(#REF!,"0"),[1]!Rates[[#Headers],[Column1]:[Column71]],0)),0)</f>
        <v>0</v>
      </c>
      <c r="G112" s="69">
        <f t="shared" si="12"/>
        <v>0</v>
      </c>
      <c r="H112" s="6">
        <f t="shared" si="13"/>
        <v>0</v>
      </c>
      <c r="I112" s="80"/>
      <c r="J112" s="80" t="s">
        <v>1045</v>
      </c>
      <c r="K112" s="80"/>
      <c r="L112" s="80"/>
      <c r="M112" s="80"/>
      <c r="N112" s="80"/>
      <c r="O112" s="80"/>
      <c r="P112" s="80"/>
      <c r="Q112" s="80"/>
      <c r="R112" s="80"/>
      <c r="S112" s="54" t="b">
        <f t="shared" si="9"/>
        <v>0</v>
      </c>
      <c r="T112" s="66" t="str">
        <f t="shared" si="11"/>
        <v>8-5.</v>
      </c>
      <c r="U112" s="51" t="str">
        <f t="shared" si="10"/>
        <v>Soil, Polycyclic Aromatic Hydrocarbons (EPA 8270 or EPA 8310)</v>
      </c>
    </row>
    <row r="113" spans="1:21" s="67" customFormat="1" x14ac:dyDescent="0.3">
      <c r="A113" s="62">
        <v>119</v>
      </c>
      <c r="B113" s="36" t="s">
        <v>127</v>
      </c>
      <c r="C113" s="98" t="s">
        <v>143</v>
      </c>
      <c r="D113" s="99"/>
      <c r="E113" s="10" t="s">
        <v>124</v>
      </c>
      <c r="F113" s="68">
        <f>IFERROR(INDEX([1]!Rates[[Column1]:[Column71]],
MATCH('[1]SOW Units'!$B113,[1]!Rates[Pay Item],0),
MATCH(TEXT(#REF!,"0"),[1]!Rates[[#Headers],[Column1]:[Column71]],0)),0)</f>
        <v>0</v>
      </c>
      <c r="G113" s="69">
        <f t="shared" si="12"/>
        <v>0</v>
      </c>
      <c r="H113" s="6">
        <f t="shared" si="13"/>
        <v>0</v>
      </c>
      <c r="I113" s="80"/>
      <c r="J113" s="80" t="s">
        <v>1045</v>
      </c>
      <c r="K113" s="80"/>
      <c r="L113" s="80"/>
      <c r="M113" s="80"/>
      <c r="N113" s="80"/>
      <c r="O113" s="80"/>
      <c r="P113" s="80"/>
      <c r="Q113" s="80"/>
      <c r="R113" s="80"/>
      <c r="S113" s="54" t="b">
        <f t="shared" si="9"/>
        <v>0</v>
      </c>
      <c r="T113" s="66" t="str">
        <f t="shared" si="11"/>
        <v>8-6.</v>
      </c>
      <c r="U113" s="51" t="str">
        <f t="shared" si="10"/>
        <v>Soil, Priority Pollutant Volatile Organics (EPA 8260)</v>
      </c>
    </row>
    <row r="114" spans="1:21" s="67" customFormat="1" ht="33" x14ac:dyDescent="0.3">
      <c r="A114" s="62">
        <v>120</v>
      </c>
      <c r="B114" s="36" t="s">
        <v>129</v>
      </c>
      <c r="C114" s="98" t="s">
        <v>144</v>
      </c>
      <c r="D114" s="99"/>
      <c r="E114" s="10" t="s">
        <v>124</v>
      </c>
      <c r="F114" s="68">
        <f>IFERROR(INDEX([1]!Rates[[Column1]:[Column71]],
MATCH('[1]SOW Units'!$B114,[1]!Rates[Pay Item],0),
MATCH(TEXT(#REF!,"0"),[1]!Rates[[#Headers],[Column1]:[Column71]],0)),0)</f>
        <v>0</v>
      </c>
      <c r="G114" s="69">
        <f t="shared" si="12"/>
        <v>0</v>
      </c>
      <c r="H114" s="6">
        <f t="shared" si="13"/>
        <v>0</v>
      </c>
      <c r="I114" s="80"/>
      <c r="J114" s="80" t="s">
        <v>1045</v>
      </c>
      <c r="K114" s="80"/>
      <c r="L114" s="80"/>
      <c r="M114" s="80"/>
      <c r="N114" s="80"/>
      <c r="O114" s="80"/>
      <c r="P114" s="80"/>
      <c r="Q114" s="80"/>
      <c r="R114" s="80"/>
      <c r="S114" s="54" t="b">
        <f t="shared" si="9"/>
        <v>0</v>
      </c>
      <c r="T114" s="66" t="str">
        <f t="shared" si="11"/>
        <v>8-7.</v>
      </c>
      <c r="U114" s="51" t="str">
        <f t="shared" si="10"/>
        <v>Soil, Priority Pollutant Extractable Organics-Base Neutral and Acid Extractables (EPA 8270 list [e.g., EPA 8081/8082 + EPA 8270])</v>
      </c>
    </row>
    <row r="115" spans="1:21" s="67" customFormat="1" x14ac:dyDescent="0.3">
      <c r="A115" s="62">
        <v>121</v>
      </c>
      <c r="B115" s="36" t="s">
        <v>130</v>
      </c>
      <c r="C115" s="98" t="s">
        <v>145</v>
      </c>
      <c r="D115" s="99"/>
      <c r="E115" s="10" t="s">
        <v>124</v>
      </c>
      <c r="F115" s="68">
        <f>IFERROR(INDEX([1]!Rates[[Column1]:[Column71]],
MATCH('[1]SOW Units'!$B115,[1]!Rates[Pay Item],0),
MATCH(TEXT(#REF!,"0"),[1]!Rates[[#Headers],[Column1]:[Column71]],0)),0)</f>
        <v>0</v>
      </c>
      <c r="G115" s="69">
        <f t="shared" si="12"/>
        <v>0</v>
      </c>
      <c r="H115" s="6">
        <f t="shared" si="13"/>
        <v>0</v>
      </c>
      <c r="I115" s="80"/>
      <c r="J115" s="80" t="s">
        <v>1045</v>
      </c>
      <c r="K115" s="80"/>
      <c r="L115" s="80"/>
      <c r="M115" s="80"/>
      <c r="N115" s="80"/>
      <c r="O115" s="80"/>
      <c r="P115" s="80"/>
      <c r="Q115" s="80"/>
      <c r="R115" s="80"/>
      <c r="S115" s="54" t="b">
        <f t="shared" si="9"/>
        <v>0</v>
      </c>
      <c r="T115" s="66" t="str">
        <f t="shared" si="11"/>
        <v>8-8.</v>
      </c>
      <c r="U115" s="51" t="str">
        <f t="shared" si="10"/>
        <v>Soil, Total Recoverable Petroleum Hydrocarbons (FL-PRO)</v>
      </c>
    </row>
    <row r="116" spans="1:21" s="67" customFormat="1" x14ac:dyDescent="0.3">
      <c r="A116" s="62">
        <v>122</v>
      </c>
      <c r="B116" s="36" t="s">
        <v>748</v>
      </c>
      <c r="C116" s="98" t="s">
        <v>589</v>
      </c>
      <c r="D116" s="99"/>
      <c r="E116" s="10" t="s">
        <v>124</v>
      </c>
      <c r="F116" s="68">
        <f>IFERROR(INDEX([1]!Rates[[Column1]:[Column71]],
MATCH('[1]SOW Units'!$B116,[1]!Rates[Pay Item],0),
MATCH(TEXT(#REF!,"0"),[1]!Rates[[#Headers],[Column1]:[Column71]],0)),0)</f>
        <v>0</v>
      </c>
      <c r="G116" s="69">
        <f t="shared" si="12"/>
        <v>0</v>
      </c>
      <c r="H116" s="6">
        <f t="shared" si="13"/>
        <v>0</v>
      </c>
      <c r="I116" s="80"/>
      <c r="J116" s="80" t="s">
        <v>1045</v>
      </c>
      <c r="K116" s="80"/>
      <c r="L116" s="80"/>
      <c r="M116" s="80"/>
      <c r="N116" s="80"/>
      <c r="O116" s="80"/>
      <c r="P116" s="80"/>
      <c r="Q116" s="80"/>
      <c r="R116" s="80"/>
      <c r="S116" s="54" t="b">
        <f t="shared" si="9"/>
        <v>0</v>
      </c>
      <c r="T116" s="66" t="str">
        <f t="shared" si="11"/>
        <v>8-8.a.</v>
      </c>
      <c r="U116" s="51" t="str">
        <f t="shared" si="10"/>
        <v>Soil, TRPH Fractionation (MADEP-EPH/VPH Method or TPHCWG Direct Method)</v>
      </c>
    </row>
    <row r="117" spans="1:21" s="67" customFormat="1" x14ac:dyDescent="0.3">
      <c r="A117" s="62">
        <v>123</v>
      </c>
      <c r="B117" s="36" t="s">
        <v>131</v>
      </c>
      <c r="C117" s="98" t="s">
        <v>147</v>
      </c>
      <c r="D117" s="99"/>
      <c r="E117" s="10" t="s">
        <v>124</v>
      </c>
      <c r="F117" s="68">
        <f>IFERROR(INDEX([1]!Rates[[Column1]:[Column71]],
MATCH('[1]SOW Units'!$B117,[1]!Rates[Pay Item],0),
MATCH(TEXT(#REF!,"0"),[1]!Rates[[#Headers],[Column1]:[Column71]],0)),0)</f>
        <v>0</v>
      </c>
      <c r="G117" s="69">
        <f t="shared" si="12"/>
        <v>0</v>
      </c>
      <c r="H117" s="6">
        <f t="shared" si="13"/>
        <v>0</v>
      </c>
      <c r="I117" s="80"/>
      <c r="J117" s="80" t="s">
        <v>1045</v>
      </c>
      <c r="K117" s="80"/>
      <c r="L117" s="80"/>
      <c r="M117" s="80"/>
      <c r="N117" s="80"/>
      <c r="O117" s="80"/>
      <c r="P117" s="80"/>
      <c r="Q117" s="80"/>
      <c r="R117" s="80"/>
      <c r="S117" s="54" t="b">
        <f t="shared" si="9"/>
        <v>0</v>
      </c>
      <c r="T117" s="66" t="str">
        <f t="shared" si="11"/>
        <v>8-9.</v>
      </c>
      <c r="U117" s="51" t="str">
        <f t="shared" si="10"/>
        <v>Soil, PCBs [or Aroclors] (EPA 8082)</v>
      </c>
    </row>
    <row r="118" spans="1:21" s="67" customFormat="1" ht="33" x14ac:dyDescent="0.3">
      <c r="A118" s="62">
        <v>124</v>
      </c>
      <c r="B118" s="36" t="s">
        <v>132</v>
      </c>
      <c r="C118" s="98" t="s">
        <v>749</v>
      </c>
      <c r="D118" s="99"/>
      <c r="E118" s="10" t="s">
        <v>124</v>
      </c>
      <c r="F118" s="68">
        <f>IFERROR(INDEX([1]!Rates[[Column1]:[Column71]],
MATCH('[1]SOW Units'!$B118,[1]!Rates[Pay Item],0),
MATCH(TEXT(#REF!,"0"),[1]!Rates[[#Headers],[Column1]:[Column71]],0)),0)</f>
        <v>0</v>
      </c>
      <c r="G118" s="69">
        <f t="shared" si="12"/>
        <v>0</v>
      </c>
      <c r="H118" s="6">
        <f t="shared" si="13"/>
        <v>0</v>
      </c>
      <c r="I118" s="80"/>
      <c r="J118" s="80" t="s">
        <v>1045</v>
      </c>
      <c r="K118" s="80"/>
      <c r="L118" s="80"/>
      <c r="M118" s="80"/>
      <c r="N118" s="80"/>
      <c r="O118" s="80"/>
      <c r="P118" s="80"/>
      <c r="Q118" s="80"/>
      <c r="R118" s="80"/>
      <c r="S118" s="54" t="b">
        <f t="shared" si="9"/>
        <v>0</v>
      </c>
      <c r="T118" s="66" t="str">
        <f t="shared" si="11"/>
        <v>8-10.</v>
      </c>
      <c r="U118" s="51" t="str">
        <f t="shared" si="10"/>
        <v>Soil, 8 RCRA Metals (EPA 6010 or EPA 6020 [Arsenic, Barium, Cadmium, Chromium, Lead, Selenium, Silver] and EPA 6020 or EPA 7471 [Mercury])</v>
      </c>
    </row>
    <row r="119" spans="1:21" s="67" customFormat="1" x14ac:dyDescent="0.3">
      <c r="A119" s="62">
        <v>125</v>
      </c>
      <c r="B119" s="36" t="s">
        <v>581</v>
      </c>
      <c r="C119" s="98" t="s">
        <v>150</v>
      </c>
      <c r="D119" s="99"/>
      <c r="E119" s="10" t="s">
        <v>124</v>
      </c>
      <c r="F119" s="68">
        <f>IFERROR(INDEX([1]!Rates[[Column1]:[Column71]],
MATCH('[1]SOW Units'!$B119,[1]!Rates[Pay Item],0),
MATCH(TEXT(#REF!,"0"),[1]!Rates[[#Headers],[Column1]:[Column71]],0)),0)</f>
        <v>0</v>
      </c>
      <c r="G119" s="69">
        <f t="shared" si="12"/>
        <v>0</v>
      </c>
      <c r="H119" s="6">
        <f t="shared" si="13"/>
        <v>0</v>
      </c>
      <c r="I119" s="80"/>
      <c r="J119" s="80" t="s">
        <v>1045</v>
      </c>
      <c r="K119" s="80"/>
      <c r="L119" s="80"/>
      <c r="M119" s="80"/>
      <c r="N119" s="80"/>
      <c r="O119" s="80"/>
      <c r="P119" s="80"/>
      <c r="Q119" s="80"/>
      <c r="R119" s="80"/>
      <c r="S119" s="54" t="b">
        <f t="shared" si="9"/>
        <v>0</v>
      </c>
      <c r="T119" s="66" t="str">
        <f t="shared" si="11"/>
        <v>8-11.</v>
      </c>
      <c r="U119" s="51" t="str">
        <f t="shared" si="10"/>
        <v>Soil, Arsenic (EPA 6010 or EPA 6020)</v>
      </c>
    </row>
    <row r="120" spans="1:21" s="67" customFormat="1" x14ac:dyDescent="0.3">
      <c r="A120" s="62">
        <v>126</v>
      </c>
      <c r="B120" s="36" t="s">
        <v>584</v>
      </c>
      <c r="C120" s="98" t="s">
        <v>151</v>
      </c>
      <c r="D120" s="99"/>
      <c r="E120" s="10" t="s">
        <v>124</v>
      </c>
      <c r="F120" s="68">
        <f>IFERROR(INDEX([1]!Rates[[Column1]:[Column71]],
MATCH('[1]SOW Units'!$B120,[1]!Rates[Pay Item],0),
MATCH(TEXT(#REF!,"0"),[1]!Rates[[#Headers],[Column1]:[Column71]],0)),0)</f>
        <v>0</v>
      </c>
      <c r="G120" s="69">
        <f t="shared" si="12"/>
        <v>0</v>
      </c>
      <c r="H120" s="6">
        <f t="shared" si="13"/>
        <v>0</v>
      </c>
      <c r="I120" s="80"/>
      <c r="J120" s="80" t="s">
        <v>1045</v>
      </c>
      <c r="K120" s="80"/>
      <c r="L120" s="80"/>
      <c r="M120" s="80"/>
      <c r="N120" s="80"/>
      <c r="O120" s="80"/>
      <c r="P120" s="80"/>
      <c r="Q120" s="80"/>
      <c r="R120" s="80"/>
      <c r="S120" s="54" t="b">
        <f t="shared" si="9"/>
        <v>0</v>
      </c>
      <c r="T120" s="66" t="str">
        <f t="shared" si="11"/>
        <v>8-12.</v>
      </c>
      <c r="U120" s="51" t="str">
        <f t="shared" si="10"/>
        <v>Soil, Cadmium (EPA 6010 or EPA 6020)</v>
      </c>
    </row>
    <row r="121" spans="1:21" s="67" customFormat="1" x14ac:dyDescent="0.3">
      <c r="A121" s="62">
        <v>127</v>
      </c>
      <c r="B121" s="36" t="s">
        <v>586</v>
      </c>
      <c r="C121" s="98" t="s">
        <v>153</v>
      </c>
      <c r="D121" s="99"/>
      <c r="E121" s="10" t="s">
        <v>124</v>
      </c>
      <c r="F121" s="68">
        <f>IFERROR(INDEX([1]!Rates[[Column1]:[Column71]],
MATCH('[1]SOW Units'!$B121,[1]!Rates[Pay Item],0),
MATCH(TEXT(#REF!,"0"),[1]!Rates[[#Headers],[Column1]:[Column71]],0)),0)</f>
        <v>0</v>
      </c>
      <c r="G121" s="69">
        <f t="shared" si="12"/>
        <v>0</v>
      </c>
      <c r="H121" s="6">
        <f t="shared" si="13"/>
        <v>0</v>
      </c>
      <c r="I121" s="80"/>
      <c r="J121" s="80" t="s">
        <v>1045</v>
      </c>
      <c r="K121" s="80"/>
      <c r="L121" s="80"/>
      <c r="M121" s="80"/>
      <c r="N121" s="80"/>
      <c r="O121" s="80"/>
      <c r="P121" s="80"/>
      <c r="Q121" s="80"/>
      <c r="R121" s="80"/>
      <c r="S121" s="54" t="b">
        <f t="shared" si="9"/>
        <v>0</v>
      </c>
      <c r="T121" s="66" t="str">
        <f t="shared" si="11"/>
        <v>8-13.</v>
      </c>
      <c r="U121" s="51" t="str">
        <f t="shared" si="10"/>
        <v>Soil, Chromium (EPA 6010 or EPA 6020)</v>
      </c>
    </row>
    <row r="122" spans="1:21" s="67" customFormat="1" x14ac:dyDescent="0.3">
      <c r="A122" s="62">
        <v>128</v>
      </c>
      <c r="B122" s="36" t="s">
        <v>750</v>
      </c>
      <c r="C122" s="98" t="s">
        <v>155</v>
      </c>
      <c r="D122" s="99"/>
      <c r="E122" s="10" t="s">
        <v>124</v>
      </c>
      <c r="F122" s="68">
        <f>IFERROR(INDEX([1]!Rates[[Column1]:[Column71]],
MATCH('[1]SOW Units'!$B122,[1]!Rates[Pay Item],0),
MATCH(TEXT(#REF!,"0"),[1]!Rates[[#Headers],[Column1]:[Column71]],0)),0)</f>
        <v>0</v>
      </c>
      <c r="G122" s="69">
        <f t="shared" si="12"/>
        <v>0</v>
      </c>
      <c r="H122" s="6">
        <f t="shared" si="13"/>
        <v>0</v>
      </c>
      <c r="I122" s="80"/>
      <c r="J122" s="80" t="s">
        <v>1045</v>
      </c>
      <c r="K122" s="80"/>
      <c r="L122" s="80"/>
      <c r="M122" s="80"/>
      <c r="N122" s="80"/>
      <c r="O122" s="80"/>
      <c r="P122" s="80"/>
      <c r="Q122" s="80"/>
      <c r="R122" s="80"/>
      <c r="S122" s="54" t="b">
        <f t="shared" si="9"/>
        <v>0</v>
      </c>
      <c r="T122" s="66" t="str">
        <f t="shared" si="11"/>
        <v>8-14.</v>
      </c>
      <c r="U122" s="51" t="str">
        <f t="shared" si="10"/>
        <v>Soil, Lead (EPA 6010 or EPA 6020)</v>
      </c>
    </row>
    <row r="123" spans="1:21" s="67" customFormat="1" x14ac:dyDescent="0.3">
      <c r="A123" s="62">
        <v>129</v>
      </c>
      <c r="B123" s="36" t="s">
        <v>751</v>
      </c>
      <c r="C123" s="98" t="s">
        <v>157</v>
      </c>
      <c r="D123" s="99"/>
      <c r="E123" s="10" t="s">
        <v>124</v>
      </c>
      <c r="F123" s="68">
        <f>IFERROR(INDEX([1]!Rates[[Column1]:[Column71]],
MATCH('[1]SOW Units'!$B123,[1]!Rates[Pay Item],0),
MATCH(TEXT(#REF!,"0"),[1]!Rates[[#Headers],[Column1]:[Column71]],0)),0)</f>
        <v>0</v>
      </c>
      <c r="G123" s="69">
        <f t="shared" si="12"/>
        <v>0</v>
      </c>
      <c r="H123" s="6">
        <f t="shared" si="13"/>
        <v>0</v>
      </c>
      <c r="I123" s="80"/>
      <c r="J123" s="80" t="s">
        <v>1045</v>
      </c>
      <c r="K123" s="80"/>
      <c r="L123" s="80"/>
      <c r="M123" s="80"/>
      <c r="N123" s="80"/>
      <c r="O123" s="80"/>
      <c r="P123" s="80"/>
      <c r="Q123" s="80"/>
      <c r="R123" s="80"/>
      <c r="S123" s="54" t="b">
        <f t="shared" si="9"/>
        <v>0</v>
      </c>
      <c r="T123" s="66" t="str">
        <f t="shared" si="11"/>
        <v>8-15.</v>
      </c>
      <c r="U123" s="51" t="str">
        <f t="shared" si="10"/>
        <v>Soil, Toxicity Characteristic Leaching Procedure-Extraction Only (EPA 1311)</v>
      </c>
    </row>
    <row r="124" spans="1:21" s="67" customFormat="1" x14ac:dyDescent="0.3">
      <c r="A124" s="62">
        <v>130</v>
      </c>
      <c r="B124" s="36" t="s">
        <v>752</v>
      </c>
      <c r="C124" s="98" t="s">
        <v>753</v>
      </c>
      <c r="D124" s="99"/>
      <c r="E124" s="10" t="s">
        <v>124</v>
      </c>
      <c r="F124" s="68">
        <f>IFERROR(INDEX([1]!Rates[[Column1]:[Column71]],
MATCH('[1]SOW Units'!$B124,[1]!Rates[Pay Item],0),
MATCH(TEXT(#REF!,"0"),[1]!Rates[[#Headers],[Column1]:[Column71]],0)),0)</f>
        <v>0</v>
      </c>
      <c r="G124" s="69">
        <f t="shared" si="12"/>
        <v>0</v>
      </c>
      <c r="H124" s="6">
        <f t="shared" si="13"/>
        <v>0</v>
      </c>
      <c r="I124" s="80"/>
      <c r="J124" s="80" t="s">
        <v>1045</v>
      </c>
      <c r="K124" s="80"/>
      <c r="L124" s="80"/>
      <c r="M124" s="80"/>
      <c r="N124" s="80"/>
      <c r="O124" s="80"/>
      <c r="P124" s="80"/>
      <c r="Q124" s="80"/>
      <c r="R124" s="80"/>
      <c r="S124" s="54" t="b">
        <f t="shared" si="9"/>
        <v>0</v>
      </c>
      <c r="T124" s="66" t="str">
        <f t="shared" si="11"/>
        <v>8-16.</v>
      </c>
      <c r="U124" s="51" t="str">
        <f t="shared" si="10"/>
        <v>Soil, Synthetic Precipitation Leaching Procedure-Extraction Only (EPA 1312)</v>
      </c>
    </row>
    <row r="125" spans="1:21" s="67" customFormat="1" x14ac:dyDescent="0.3">
      <c r="A125" s="62">
        <v>131</v>
      </c>
      <c r="B125" s="36" t="s">
        <v>754</v>
      </c>
      <c r="C125" s="98" t="s">
        <v>160</v>
      </c>
      <c r="D125" s="99"/>
      <c r="E125" s="10" t="s">
        <v>124</v>
      </c>
      <c r="F125" s="68">
        <f>IFERROR(INDEX([1]!Rates[[Column1]:[Column71]],
MATCH('[1]SOW Units'!$B125,[1]!Rates[Pay Item],0),
MATCH(TEXT(#REF!,"0"),[1]!Rates[[#Headers],[Column1]:[Column71]],0)),0)</f>
        <v>0</v>
      </c>
      <c r="G125" s="69">
        <f t="shared" si="12"/>
        <v>0</v>
      </c>
      <c r="H125" s="6">
        <f t="shared" si="13"/>
        <v>0</v>
      </c>
      <c r="I125" s="80"/>
      <c r="J125" s="80" t="s">
        <v>1045</v>
      </c>
      <c r="K125" s="80"/>
      <c r="L125" s="80"/>
      <c r="M125" s="80"/>
      <c r="N125" s="80"/>
      <c r="O125" s="80"/>
      <c r="P125" s="80"/>
      <c r="Q125" s="80"/>
      <c r="R125" s="80"/>
      <c r="S125" s="54" t="b">
        <f t="shared" si="9"/>
        <v>0</v>
      </c>
      <c r="T125" s="66" t="str">
        <f t="shared" si="11"/>
        <v>8-17.</v>
      </c>
      <c r="U125" s="51" t="str">
        <f t="shared" si="10"/>
        <v>Soil, Organic Carbon, Total (EPA 9060 or Walkey-Black)</v>
      </c>
    </row>
    <row r="126" spans="1:21" s="67" customFormat="1" ht="35.1" customHeight="1" x14ac:dyDescent="0.3">
      <c r="A126" s="62">
        <v>132</v>
      </c>
      <c r="B126" s="36" t="s">
        <v>755</v>
      </c>
      <c r="C126" s="98" t="s">
        <v>756</v>
      </c>
      <c r="D126" s="99"/>
      <c r="E126" s="10" t="s">
        <v>124</v>
      </c>
      <c r="F126" s="68">
        <f>IFERROR(INDEX([1]!Rates[[Column1]:[Column71]],
MATCH('[1]SOW Units'!$B126,[1]!Rates[Pay Item],0),
MATCH(TEXT(#REF!,"0"),[1]!Rates[[#Headers],[Column1]:[Column71]],0)),0)</f>
        <v>0</v>
      </c>
      <c r="G126" s="69">
        <f t="shared" si="12"/>
        <v>0</v>
      </c>
      <c r="H126" s="6">
        <f t="shared" si="13"/>
        <v>0</v>
      </c>
      <c r="I126" s="80"/>
      <c r="J126" s="80" t="s">
        <v>1045</v>
      </c>
      <c r="K126" s="80"/>
      <c r="L126" s="80"/>
      <c r="M126" s="80"/>
      <c r="N126" s="80"/>
      <c r="O126" s="80"/>
      <c r="P126" s="80"/>
      <c r="Q126" s="80"/>
      <c r="R126" s="80"/>
      <c r="S126" s="54" t="b">
        <f t="shared" si="9"/>
        <v>0</v>
      </c>
      <c r="T126" s="66" t="str">
        <f t="shared" si="11"/>
        <v>8-18.</v>
      </c>
      <c r="U126" s="51" t="str">
        <f t="shared" si="10"/>
        <v>Soil, Dry Bulk Density (ASTM D1556-07, ASTM D2167-08, ASTM D2922-01, -04, -04e, -96e1 or ASTM D2937-10)</v>
      </c>
    </row>
    <row r="127" spans="1:21" s="67" customFormat="1" x14ac:dyDescent="0.3">
      <c r="A127" s="62">
        <v>133</v>
      </c>
      <c r="B127" s="36" t="s">
        <v>757</v>
      </c>
      <c r="C127" s="98" t="s">
        <v>163</v>
      </c>
      <c r="D127" s="99"/>
      <c r="E127" s="10" t="s">
        <v>124</v>
      </c>
      <c r="F127" s="68">
        <f>IFERROR(INDEX([1]!Rates[[Column1]:[Column71]],
MATCH('[1]SOW Units'!$B127,[1]!Rates[Pay Item],0),
MATCH(TEXT(#REF!,"0"),[1]!Rates[[#Headers],[Column1]:[Column71]],0)),0)</f>
        <v>0</v>
      </c>
      <c r="G127" s="69">
        <f t="shared" si="12"/>
        <v>0</v>
      </c>
      <c r="H127" s="6">
        <f t="shared" si="13"/>
        <v>0</v>
      </c>
      <c r="I127" s="80"/>
      <c r="J127" s="80" t="s">
        <v>1045</v>
      </c>
      <c r="K127" s="80"/>
      <c r="L127" s="80"/>
      <c r="M127" s="80"/>
      <c r="N127" s="80"/>
      <c r="O127" s="80"/>
      <c r="P127" s="80"/>
      <c r="Q127" s="80"/>
      <c r="R127" s="80"/>
      <c r="S127" s="54" t="b">
        <f t="shared" si="9"/>
        <v>0</v>
      </c>
      <c r="T127" s="66" t="str">
        <f t="shared" si="11"/>
        <v>8-19.</v>
      </c>
      <c r="U127" s="51" t="str">
        <f t="shared" si="10"/>
        <v>Soil, Moisture Content (ASTM D2216-10)</v>
      </c>
    </row>
    <row r="128" spans="1:21" s="67" customFormat="1" x14ac:dyDescent="0.3">
      <c r="A128" s="62">
        <v>134</v>
      </c>
      <c r="B128" s="36" t="s">
        <v>758</v>
      </c>
      <c r="C128" s="98" t="s">
        <v>165</v>
      </c>
      <c r="D128" s="99"/>
      <c r="E128" s="10" t="s">
        <v>124</v>
      </c>
      <c r="F128" s="68">
        <f>IFERROR(INDEX([1]!Rates[[Column1]:[Column71]],
MATCH('[1]SOW Units'!$B128,[1]!Rates[Pay Item],0),
MATCH(TEXT(#REF!,"0"),[1]!Rates[[#Headers],[Column1]:[Column71]],0)),0)</f>
        <v>0</v>
      </c>
      <c r="G128" s="69">
        <f t="shared" si="12"/>
        <v>0</v>
      </c>
      <c r="H128" s="6">
        <f t="shared" si="13"/>
        <v>0</v>
      </c>
      <c r="I128" s="80"/>
      <c r="J128" s="80" t="s">
        <v>1045</v>
      </c>
      <c r="K128" s="80"/>
      <c r="L128" s="80"/>
      <c r="M128" s="80"/>
      <c r="N128" s="80"/>
      <c r="O128" s="80"/>
      <c r="P128" s="80"/>
      <c r="Q128" s="80"/>
      <c r="R128" s="80"/>
      <c r="S128" s="54" t="b">
        <f t="shared" si="9"/>
        <v>0</v>
      </c>
      <c r="T128" s="66" t="str">
        <f t="shared" si="11"/>
        <v>8-20.</v>
      </c>
      <c r="U128" s="51" t="str">
        <f t="shared" si="10"/>
        <v>Soil, Texture, (See Gee 7 Bauder [1966])</v>
      </c>
    </row>
    <row r="129" spans="1:21" s="67" customFormat="1" ht="35.1" customHeight="1" x14ac:dyDescent="0.3">
      <c r="A129" s="62">
        <v>135</v>
      </c>
      <c r="B129" s="36" t="s">
        <v>759</v>
      </c>
      <c r="C129" s="98" t="s">
        <v>760</v>
      </c>
      <c r="D129" s="99"/>
      <c r="E129" s="10" t="s">
        <v>124</v>
      </c>
      <c r="F129" s="68">
        <f>IFERROR(INDEX([1]!Rates[[Column1]:[Column71]],
MATCH('[1]SOW Units'!$B129,[1]!Rates[Pay Item],0),
MATCH(TEXT(#REF!,"0"),[1]!Rates[[#Headers],[Column1]:[Column71]],0)),0)</f>
        <v>0</v>
      </c>
      <c r="G129" s="69">
        <f t="shared" si="12"/>
        <v>0</v>
      </c>
      <c r="H129" s="6">
        <f t="shared" si="13"/>
        <v>0</v>
      </c>
      <c r="I129" s="80"/>
      <c r="J129" s="80" t="s">
        <v>1045</v>
      </c>
      <c r="K129" s="80"/>
      <c r="L129" s="80"/>
      <c r="M129" s="80"/>
      <c r="N129" s="80"/>
      <c r="O129" s="80"/>
      <c r="P129" s="80"/>
      <c r="Q129" s="80"/>
      <c r="R129" s="80"/>
      <c r="S129" s="54" t="b">
        <f t="shared" si="9"/>
        <v>0</v>
      </c>
      <c r="T129" s="66" t="str">
        <f t="shared" si="11"/>
        <v>8-21.</v>
      </c>
      <c r="U129" s="51" t="str">
        <f t="shared" si="10"/>
        <v>Soil, Cumene (Isopropyl benzene), 1,2,4-Trimethylbenzene and 1,3,5-Trimethylbenzene (EPA 8260)</v>
      </c>
    </row>
    <row r="130" spans="1:21" s="67" customFormat="1" x14ac:dyDescent="0.3">
      <c r="A130" s="62">
        <v>136</v>
      </c>
      <c r="B130" s="36" t="s">
        <v>761</v>
      </c>
      <c r="C130" s="98" t="s">
        <v>762</v>
      </c>
      <c r="D130" s="99"/>
      <c r="E130" s="10" t="s">
        <v>124</v>
      </c>
      <c r="F130" s="68">
        <f>IFERROR(INDEX([1]!Rates[[Column1]:[Column71]],
MATCH('[1]SOW Units'!$B130,[1]!Rates[Pay Item],0),
MATCH(TEXT(#REF!,"0"),[1]!Rates[[#Headers],[Column1]:[Column71]],0)),0)</f>
        <v>0</v>
      </c>
      <c r="G130" s="69">
        <f t="shared" si="12"/>
        <v>0</v>
      </c>
      <c r="H130" s="6">
        <f t="shared" si="13"/>
        <v>0</v>
      </c>
      <c r="I130" s="80"/>
      <c r="J130" s="80" t="s">
        <v>1045</v>
      </c>
      <c r="K130" s="80"/>
      <c r="L130" s="80"/>
      <c r="M130" s="80"/>
      <c r="N130" s="80"/>
      <c r="O130" s="80"/>
      <c r="P130" s="80"/>
      <c r="Q130" s="80"/>
      <c r="R130" s="80"/>
      <c r="S130" s="54" t="b">
        <f t="shared" si="9"/>
        <v>0</v>
      </c>
      <c r="T130" s="66" t="str">
        <f t="shared" si="11"/>
        <v>8-22.</v>
      </c>
      <c r="U130" s="51" t="str">
        <f t="shared" si="10"/>
        <v>Water, Gasoline/Kerosene Analytical Group-Table C of Ch. 62-780, F.A.C. (multiple methods)</v>
      </c>
    </row>
    <row r="131" spans="1:21" s="67" customFormat="1" ht="33" x14ac:dyDescent="0.3">
      <c r="A131" s="62">
        <v>137</v>
      </c>
      <c r="B131" s="36" t="s">
        <v>763</v>
      </c>
      <c r="C131" s="98" t="s">
        <v>764</v>
      </c>
      <c r="D131" s="99"/>
      <c r="E131" s="10" t="s">
        <v>124</v>
      </c>
      <c r="F131" s="68">
        <f>IFERROR(INDEX([1]!Rates[[Column1]:[Column71]],
MATCH('[1]SOW Units'!$B131,[1]!Rates[Pay Item],0),
MATCH(TEXT(#REF!,"0"),[1]!Rates[[#Headers],[Column1]:[Column71]],0)),0)</f>
        <v>0</v>
      </c>
      <c r="G131" s="69">
        <f t="shared" si="12"/>
        <v>0</v>
      </c>
      <c r="H131" s="6">
        <f t="shared" si="13"/>
        <v>0</v>
      </c>
      <c r="I131" s="80"/>
      <c r="J131" s="80" t="s">
        <v>1045</v>
      </c>
      <c r="K131" s="80"/>
      <c r="L131" s="80"/>
      <c r="M131" s="80"/>
      <c r="N131" s="80"/>
      <c r="O131" s="80"/>
      <c r="P131" s="80"/>
      <c r="Q131" s="80"/>
      <c r="R131" s="80"/>
      <c r="S131" s="54" t="b">
        <f t="shared" si="9"/>
        <v>0</v>
      </c>
      <c r="T131" s="66" t="str">
        <f t="shared" si="11"/>
        <v>8-23.</v>
      </c>
      <c r="U131" s="51" t="str">
        <f t="shared" si="10"/>
        <v>Water, Used Oil/Unknown Product Group-Table D of Ch. 62-780, F.A.C., except for non-Priority Pollutant Organics (multiple methods)</v>
      </c>
    </row>
    <row r="132" spans="1:21" s="67" customFormat="1" x14ac:dyDescent="0.3">
      <c r="A132" s="62">
        <v>138</v>
      </c>
      <c r="B132" s="36" t="s">
        <v>765</v>
      </c>
      <c r="C132" s="98" t="s">
        <v>166</v>
      </c>
      <c r="D132" s="99"/>
      <c r="E132" s="10" t="s">
        <v>124</v>
      </c>
      <c r="F132" s="68">
        <f>IFERROR(INDEX([1]!Rates[[Column1]:[Column71]],
MATCH('[1]SOW Units'!$B132,[1]!Rates[Pay Item],0),
MATCH(TEXT(#REF!,"0"),[1]!Rates[[#Headers],[Column1]:[Column71]],0)),0)</f>
        <v>0</v>
      </c>
      <c r="G132" s="69">
        <f t="shared" si="12"/>
        <v>0</v>
      </c>
      <c r="H132" s="6">
        <f t="shared" si="13"/>
        <v>0</v>
      </c>
      <c r="I132" s="80"/>
      <c r="J132" s="80" t="s">
        <v>1045</v>
      </c>
      <c r="K132" s="80"/>
      <c r="L132" s="80"/>
      <c r="M132" s="80"/>
      <c r="N132" s="80"/>
      <c r="O132" s="80"/>
      <c r="P132" s="80"/>
      <c r="Q132" s="80"/>
      <c r="R132" s="80"/>
      <c r="S132" s="54" t="b">
        <f t="shared" si="9"/>
        <v>0</v>
      </c>
      <c r="T132" s="66" t="str">
        <f t="shared" si="11"/>
        <v>8-24.</v>
      </c>
      <c r="U132" s="51" t="str">
        <f t="shared" si="10"/>
        <v>Water, BTEX + MTBE (EPA 602, EPA 624, EPA 8021 or EPA 8260)</v>
      </c>
    </row>
    <row r="133" spans="1:21" s="67" customFormat="1" x14ac:dyDescent="0.3">
      <c r="A133" s="62">
        <v>139</v>
      </c>
      <c r="B133" s="36" t="s">
        <v>766</v>
      </c>
      <c r="C133" s="98" t="s">
        <v>167</v>
      </c>
      <c r="D133" s="99"/>
      <c r="E133" s="10" t="s">
        <v>124</v>
      </c>
      <c r="F133" s="68">
        <f>IFERROR(INDEX([1]!Rates[[Column1]:[Column71]],
MATCH('[1]SOW Units'!$B133,[1]!Rates[Pay Item],0),
MATCH(TEXT(#REF!,"0"),[1]!Rates[[#Headers],[Column1]:[Column71]],0)),0)</f>
        <v>0</v>
      </c>
      <c r="G133" s="69">
        <f t="shared" si="12"/>
        <v>0</v>
      </c>
      <c r="H133" s="6">
        <f t="shared" si="13"/>
        <v>0</v>
      </c>
      <c r="I133" s="80"/>
      <c r="J133" s="80" t="s">
        <v>1045</v>
      </c>
      <c r="K133" s="80"/>
      <c r="L133" s="80"/>
      <c r="M133" s="80"/>
      <c r="N133" s="80"/>
      <c r="O133" s="80"/>
      <c r="P133" s="80"/>
      <c r="Q133" s="80"/>
      <c r="R133" s="80"/>
      <c r="S133" s="54" t="b">
        <f t="shared" si="9"/>
        <v>0</v>
      </c>
      <c r="T133" s="66" t="str">
        <f t="shared" si="11"/>
        <v>8-25.</v>
      </c>
      <c r="U133" s="51" t="str">
        <f t="shared" si="10"/>
        <v>Water, Volatile Organic Halocarbons, except EDB (EPA 8021 or EPA 8260)</v>
      </c>
    </row>
    <row r="134" spans="1:21" s="67" customFormat="1" x14ac:dyDescent="0.3">
      <c r="A134" s="62">
        <v>140</v>
      </c>
      <c r="B134" s="36" t="s">
        <v>767</v>
      </c>
      <c r="C134" s="98" t="s">
        <v>168</v>
      </c>
      <c r="D134" s="99"/>
      <c r="E134" s="10" t="s">
        <v>124</v>
      </c>
      <c r="F134" s="68">
        <f>IFERROR(INDEX([1]!Rates[[Column1]:[Column71]],
MATCH('[1]SOW Units'!$B134,[1]!Rates[Pay Item],0),
MATCH(TEXT(#REF!,"0"),[1]!Rates[[#Headers],[Column1]:[Column71]],0)),0)</f>
        <v>0</v>
      </c>
      <c r="G134" s="69">
        <f t="shared" si="12"/>
        <v>0</v>
      </c>
      <c r="H134" s="6">
        <f t="shared" si="13"/>
        <v>0</v>
      </c>
      <c r="I134" s="80"/>
      <c r="J134" s="80" t="s">
        <v>1045</v>
      </c>
      <c r="K134" s="80"/>
      <c r="L134" s="80"/>
      <c r="M134" s="80"/>
      <c r="N134" s="80"/>
      <c r="O134" s="80"/>
      <c r="P134" s="80"/>
      <c r="Q134" s="80"/>
      <c r="R134" s="80"/>
      <c r="S134" s="54" t="b">
        <f t="shared" si="9"/>
        <v>0</v>
      </c>
      <c r="T134" s="66" t="str">
        <f t="shared" si="11"/>
        <v>8-26.</v>
      </c>
      <c r="U134" s="51" t="str">
        <f t="shared" si="10"/>
        <v>Water, BTEX + MTBE + VOHs (EPA 601/602, EPA 624, EPA 6021 or EPA 8260)</v>
      </c>
    </row>
    <row r="135" spans="1:21" s="67" customFormat="1" ht="33" x14ac:dyDescent="0.3">
      <c r="A135" s="62">
        <v>141</v>
      </c>
      <c r="B135" s="36" t="s">
        <v>768</v>
      </c>
      <c r="C135" s="98" t="s">
        <v>169</v>
      </c>
      <c r="D135" s="99"/>
      <c r="E135" s="10" t="s">
        <v>124</v>
      </c>
      <c r="F135" s="68">
        <f>IFERROR(INDEX([1]!Rates[[Column1]:[Column71]],
MATCH('[1]SOW Units'!$B135,[1]!Rates[Pay Item],0),
MATCH(TEXT(#REF!,"0"),[1]!Rates[[#Headers],[Column1]:[Column71]],0)),0)</f>
        <v>0</v>
      </c>
      <c r="G135" s="69">
        <f t="shared" si="12"/>
        <v>0</v>
      </c>
      <c r="H135" s="6">
        <f t="shared" si="13"/>
        <v>0</v>
      </c>
      <c r="I135" s="80"/>
      <c r="J135" s="80" t="s">
        <v>1045</v>
      </c>
      <c r="K135" s="80"/>
      <c r="L135" s="80"/>
      <c r="M135" s="80"/>
      <c r="N135" s="80"/>
      <c r="O135" s="80"/>
      <c r="P135" s="80"/>
      <c r="Q135" s="80"/>
      <c r="R135" s="80"/>
      <c r="S135" s="54" t="b">
        <f t="shared" si="9"/>
        <v>0</v>
      </c>
      <c r="T135" s="66" t="str">
        <f t="shared" si="11"/>
        <v>8-27.</v>
      </c>
      <c r="U135" s="51" t="str">
        <f t="shared" si="10"/>
        <v>Water, Polycyclic Aromatic Hydrocarbons, including 1-methylnaphthalene + 2-methylnaphthalene (EPA 610 [HPLC], EPA 625, EPA 8270 or EPA 8310)</v>
      </c>
    </row>
    <row r="136" spans="1:21" s="67" customFormat="1" x14ac:dyDescent="0.3">
      <c r="A136" s="62">
        <v>142</v>
      </c>
      <c r="B136" s="36" t="s">
        <v>769</v>
      </c>
      <c r="C136" s="98" t="s">
        <v>170</v>
      </c>
      <c r="D136" s="99"/>
      <c r="E136" s="10" t="s">
        <v>124</v>
      </c>
      <c r="F136" s="68">
        <f>IFERROR(INDEX([1]!Rates[[Column1]:[Column71]],
MATCH('[1]SOW Units'!$B136,[1]!Rates[Pay Item],0),
MATCH(TEXT(#REF!,"0"),[1]!Rates[[#Headers],[Column1]:[Column71]],0)),0)</f>
        <v>0</v>
      </c>
      <c r="G136" s="69">
        <f t="shared" si="12"/>
        <v>0</v>
      </c>
      <c r="H136" s="6">
        <f t="shared" si="13"/>
        <v>0</v>
      </c>
      <c r="I136" s="80"/>
      <c r="J136" s="80" t="s">
        <v>1045</v>
      </c>
      <c r="K136" s="80"/>
      <c r="L136" s="80"/>
      <c r="M136" s="80"/>
      <c r="N136" s="80"/>
      <c r="O136" s="80"/>
      <c r="P136" s="80"/>
      <c r="Q136" s="80"/>
      <c r="R136" s="80"/>
      <c r="S136" s="54" t="b">
        <f t="shared" si="9"/>
        <v>0</v>
      </c>
      <c r="T136" s="66" t="str">
        <f t="shared" si="11"/>
        <v>8-28.</v>
      </c>
      <c r="U136" s="51" t="str">
        <f t="shared" si="10"/>
        <v>Water, EDB [1,2-dibromoethane or ethylene dibromide] (EPA 504.1 or EPA 8011)</v>
      </c>
    </row>
    <row r="137" spans="1:21" s="67" customFormat="1" x14ac:dyDescent="0.3">
      <c r="A137" s="62">
        <v>143</v>
      </c>
      <c r="B137" s="36" t="s">
        <v>770</v>
      </c>
      <c r="C137" s="98" t="s">
        <v>590</v>
      </c>
      <c r="D137" s="99"/>
      <c r="E137" s="10" t="s">
        <v>124</v>
      </c>
      <c r="F137" s="68">
        <f>IFERROR(INDEX([1]!Rates[[Column1]:[Column71]],
MATCH('[1]SOW Units'!$B137,[1]!Rates[Pay Item],0),
MATCH(TEXT(#REF!,"0"),[1]!Rates[[#Headers],[Column1]:[Column71]],0)),0)</f>
        <v>0</v>
      </c>
      <c r="G137" s="69">
        <f t="shared" si="12"/>
        <v>0</v>
      </c>
      <c r="H137" s="6">
        <f t="shared" si="13"/>
        <v>0</v>
      </c>
      <c r="I137" s="80"/>
      <c r="J137" s="80" t="s">
        <v>1045</v>
      </c>
      <c r="K137" s="80"/>
      <c r="L137" s="80"/>
      <c r="M137" s="80"/>
      <c r="N137" s="80"/>
      <c r="O137" s="80"/>
      <c r="P137" s="80"/>
      <c r="Q137" s="80"/>
      <c r="R137" s="80"/>
      <c r="S137" s="54" t="b">
        <f t="shared" ref="S137:S200" si="14">IF(H137&gt;0,TRUE,FALSE)</f>
        <v>0</v>
      </c>
      <c r="T137" s="66" t="str">
        <f t="shared" si="11"/>
        <v>8-29.</v>
      </c>
      <c r="U137" s="51" t="str">
        <f t="shared" si="10"/>
        <v>Water, EDB [1,2-dibromoethane or ethylene dibromide] (EPA 8260 SIM)</v>
      </c>
    </row>
    <row r="138" spans="1:21" s="67" customFormat="1" x14ac:dyDescent="0.3">
      <c r="A138" s="62">
        <v>144</v>
      </c>
      <c r="B138" s="36" t="s">
        <v>771</v>
      </c>
      <c r="C138" s="98" t="s">
        <v>171</v>
      </c>
      <c r="D138" s="99"/>
      <c r="E138" s="10" t="s">
        <v>124</v>
      </c>
      <c r="F138" s="68">
        <f>IFERROR(INDEX([1]!Rates[[Column1]:[Column71]],
MATCH('[1]SOW Units'!$B138,[1]!Rates[Pay Item],0),
MATCH(TEXT(#REF!,"0"),[1]!Rates[[#Headers],[Column1]:[Column71]],0)),0)</f>
        <v>0</v>
      </c>
      <c r="G138" s="69">
        <f t="shared" si="12"/>
        <v>0</v>
      </c>
      <c r="H138" s="6">
        <f t="shared" si="13"/>
        <v>0</v>
      </c>
      <c r="I138" s="80"/>
      <c r="J138" s="80" t="s">
        <v>1045</v>
      </c>
      <c r="K138" s="80"/>
      <c r="L138" s="80"/>
      <c r="M138" s="80"/>
      <c r="N138" s="80"/>
      <c r="O138" s="80"/>
      <c r="P138" s="80"/>
      <c r="Q138" s="80"/>
      <c r="R138" s="80"/>
      <c r="S138" s="54" t="b">
        <f t="shared" si="14"/>
        <v>0</v>
      </c>
      <c r="T138" s="66" t="str">
        <f t="shared" si="11"/>
        <v>8-30.</v>
      </c>
      <c r="U138" s="51" t="str">
        <f t="shared" si="10"/>
        <v>Water, Priority Pollutant Volatile Organics [for NPDES purposes only] (EPA 624)</v>
      </c>
    </row>
    <row r="139" spans="1:21" s="67" customFormat="1" x14ac:dyDescent="0.3">
      <c r="A139" s="62">
        <v>145</v>
      </c>
      <c r="B139" s="36" t="s">
        <v>772</v>
      </c>
      <c r="C139" s="98" t="s">
        <v>172</v>
      </c>
      <c r="D139" s="99"/>
      <c r="E139" s="10" t="s">
        <v>124</v>
      </c>
      <c r="F139" s="68">
        <f>IFERROR(INDEX([1]!Rates[[Column1]:[Column71]],
MATCH('[1]SOW Units'!$B139,[1]!Rates[Pay Item],0),
MATCH(TEXT(#REF!,"0"),[1]!Rates[[#Headers],[Column1]:[Column71]],0)),0)</f>
        <v>0</v>
      </c>
      <c r="G139" s="69">
        <f t="shared" si="12"/>
        <v>0</v>
      </c>
      <c r="H139" s="6">
        <f t="shared" si="13"/>
        <v>0</v>
      </c>
      <c r="I139" s="80"/>
      <c r="J139" s="80" t="s">
        <v>1045</v>
      </c>
      <c r="K139" s="80"/>
      <c r="L139" s="80"/>
      <c r="M139" s="80"/>
      <c r="N139" s="80"/>
      <c r="O139" s="80"/>
      <c r="P139" s="80"/>
      <c r="Q139" s="80"/>
      <c r="R139" s="80"/>
      <c r="S139" s="54" t="b">
        <f t="shared" si="14"/>
        <v>0</v>
      </c>
      <c r="T139" s="66" t="str">
        <f t="shared" si="11"/>
        <v>8-31.</v>
      </c>
      <c r="U139" s="51" t="str">
        <f t="shared" si="10"/>
        <v>Water, Priority Pollutant Volatile Organics (EPA 8260)</v>
      </c>
    </row>
    <row r="140" spans="1:21" s="67" customFormat="1" ht="33" x14ac:dyDescent="0.3">
      <c r="A140" s="62">
        <v>146</v>
      </c>
      <c r="B140" s="36" t="s">
        <v>773</v>
      </c>
      <c r="C140" s="98" t="s">
        <v>173</v>
      </c>
      <c r="D140" s="99"/>
      <c r="E140" s="10" t="s">
        <v>124</v>
      </c>
      <c r="F140" s="68">
        <f>IFERROR(INDEX([1]!Rates[[Column1]:[Column71]],
MATCH('[1]SOW Units'!$B140,[1]!Rates[Pay Item],0),
MATCH(TEXT(#REF!,"0"),[1]!Rates[[#Headers],[Column1]:[Column71]],0)),0)</f>
        <v>0</v>
      </c>
      <c r="G140" s="69">
        <f t="shared" si="12"/>
        <v>0</v>
      </c>
      <c r="H140" s="6">
        <f t="shared" si="13"/>
        <v>0</v>
      </c>
      <c r="I140" s="80"/>
      <c r="J140" s="80" t="s">
        <v>1045</v>
      </c>
      <c r="K140" s="80"/>
      <c r="L140" s="80"/>
      <c r="M140" s="80"/>
      <c r="N140" s="80"/>
      <c r="O140" s="80"/>
      <c r="P140" s="80"/>
      <c r="Q140" s="80"/>
      <c r="R140" s="80"/>
      <c r="S140" s="54" t="b">
        <f t="shared" si="14"/>
        <v>0</v>
      </c>
      <c r="T140" s="66" t="str">
        <f t="shared" si="11"/>
        <v>8-32.</v>
      </c>
      <c r="U140" s="51" t="str">
        <f t="shared" si="10"/>
        <v>Water, Priority Pollutant Extractable Organics-Base Neutral and Acid Extractables [for NPDES purposes only] (EPA 625 list [e.g., EPA 608 + EPA 625])</v>
      </c>
    </row>
    <row r="141" spans="1:21" s="67" customFormat="1" ht="33" x14ac:dyDescent="0.3">
      <c r="A141" s="62">
        <v>147</v>
      </c>
      <c r="B141" s="36" t="s">
        <v>774</v>
      </c>
      <c r="C141" s="98" t="s">
        <v>174</v>
      </c>
      <c r="D141" s="99"/>
      <c r="E141" s="10" t="s">
        <v>124</v>
      </c>
      <c r="F141" s="68">
        <f>IFERROR(INDEX([1]!Rates[[Column1]:[Column71]],
MATCH('[1]SOW Units'!$B141,[1]!Rates[Pay Item],0),
MATCH(TEXT(#REF!,"0"),[1]!Rates[[#Headers],[Column1]:[Column71]],0)),0)</f>
        <v>0</v>
      </c>
      <c r="G141" s="69">
        <f t="shared" si="12"/>
        <v>0</v>
      </c>
      <c r="H141" s="6">
        <f t="shared" si="13"/>
        <v>0</v>
      </c>
      <c r="I141" s="80"/>
      <c r="J141" s="80" t="s">
        <v>1045</v>
      </c>
      <c r="K141" s="80"/>
      <c r="L141" s="80"/>
      <c r="M141" s="80"/>
      <c r="N141" s="80"/>
      <c r="O141" s="80"/>
      <c r="P141" s="80"/>
      <c r="Q141" s="80"/>
      <c r="R141" s="80"/>
      <c r="S141" s="54" t="b">
        <f t="shared" si="14"/>
        <v>0</v>
      </c>
      <c r="T141" s="66" t="str">
        <f t="shared" si="11"/>
        <v>8-33.</v>
      </c>
      <c r="U141" s="51" t="str">
        <f t="shared" si="10"/>
        <v>Water, Priority Pollutant Extractable Organics-Base Neutral and Acid Extractables (EPA 8270 list [e.g., EPA 8081/8082 + EPA 8270 or EPA 608 + EPA 8270)</v>
      </c>
    </row>
    <row r="142" spans="1:21" s="67" customFormat="1" x14ac:dyDescent="0.3">
      <c r="A142" s="62">
        <v>148</v>
      </c>
      <c r="B142" s="36" t="s">
        <v>775</v>
      </c>
      <c r="C142" s="98" t="s">
        <v>175</v>
      </c>
      <c r="D142" s="99"/>
      <c r="E142" s="10" t="s">
        <v>124</v>
      </c>
      <c r="F142" s="68">
        <f>IFERROR(INDEX([1]!Rates[[Column1]:[Column71]],
MATCH('[1]SOW Units'!$B142,[1]!Rates[Pay Item],0),
MATCH(TEXT(#REF!,"0"),[1]!Rates[[#Headers],[Column1]:[Column71]],0)),0)</f>
        <v>0</v>
      </c>
      <c r="G142" s="69">
        <f t="shared" si="12"/>
        <v>0</v>
      </c>
      <c r="H142" s="6">
        <f t="shared" si="13"/>
        <v>0</v>
      </c>
      <c r="I142" s="80"/>
      <c r="J142" s="80" t="s">
        <v>1045</v>
      </c>
      <c r="K142" s="80"/>
      <c r="L142" s="80"/>
      <c r="M142" s="80"/>
      <c r="N142" s="80"/>
      <c r="O142" s="80"/>
      <c r="P142" s="80"/>
      <c r="Q142" s="80"/>
      <c r="R142" s="80"/>
      <c r="S142" s="54" t="b">
        <f t="shared" si="14"/>
        <v>0</v>
      </c>
      <c r="T142" s="66" t="str">
        <f t="shared" si="11"/>
        <v>8-34.</v>
      </c>
      <c r="U142" s="51" t="str">
        <f t="shared" si="10"/>
        <v>Water, Total Recoverable Petroleum Hydrocarbons (FL-PRO)</v>
      </c>
    </row>
    <row r="143" spans="1:21" s="67" customFormat="1" x14ac:dyDescent="0.3">
      <c r="A143" s="62">
        <v>149</v>
      </c>
      <c r="B143" s="36" t="s">
        <v>776</v>
      </c>
      <c r="C143" s="98" t="s">
        <v>176</v>
      </c>
      <c r="D143" s="99"/>
      <c r="E143" s="10" t="s">
        <v>124</v>
      </c>
      <c r="F143" s="68">
        <f>IFERROR(INDEX([1]!Rates[[Column1]:[Column71]],
MATCH('[1]SOW Units'!$B143,[1]!Rates[Pay Item],0),
MATCH(TEXT(#REF!,"0"),[1]!Rates[[#Headers],[Column1]:[Column71]],0)),0)</f>
        <v>0</v>
      </c>
      <c r="G143" s="69">
        <f t="shared" si="12"/>
        <v>0</v>
      </c>
      <c r="H143" s="6">
        <f t="shared" si="13"/>
        <v>0</v>
      </c>
      <c r="I143" s="80"/>
      <c r="J143" s="80" t="s">
        <v>1045</v>
      </c>
      <c r="K143" s="80"/>
      <c r="L143" s="80"/>
      <c r="M143" s="80"/>
      <c r="N143" s="80"/>
      <c r="O143" s="80"/>
      <c r="P143" s="80"/>
      <c r="Q143" s="80"/>
      <c r="R143" s="80"/>
      <c r="S143" s="54" t="b">
        <f t="shared" si="14"/>
        <v>0</v>
      </c>
      <c r="T143" s="66" t="str">
        <f t="shared" si="11"/>
        <v>8-35.</v>
      </c>
      <c r="U143" s="51" t="str">
        <f t="shared" si="10"/>
        <v>Water, PCBs [or Aroclors] (EPA 608 or EPA 8082)</v>
      </c>
    </row>
    <row r="144" spans="1:21" s="67" customFormat="1" x14ac:dyDescent="0.3">
      <c r="A144" s="62">
        <v>150</v>
      </c>
      <c r="B144" s="36" t="s">
        <v>777</v>
      </c>
      <c r="C144" s="98" t="s">
        <v>177</v>
      </c>
      <c r="D144" s="99"/>
      <c r="E144" s="10" t="s">
        <v>124</v>
      </c>
      <c r="F144" s="68">
        <f>IFERROR(INDEX([1]!Rates[[Column1]:[Column71]],
MATCH('[1]SOW Units'!$B144,[1]!Rates[Pay Item],0),
MATCH(TEXT(#REF!,"0"),[1]!Rates[[#Headers],[Column1]:[Column71]],0)),0)</f>
        <v>0</v>
      </c>
      <c r="G144" s="69">
        <f t="shared" si="12"/>
        <v>0</v>
      </c>
      <c r="H144" s="6">
        <f t="shared" si="13"/>
        <v>0</v>
      </c>
      <c r="I144" s="80"/>
      <c r="J144" s="80" t="s">
        <v>1045</v>
      </c>
      <c r="K144" s="80"/>
      <c r="L144" s="80"/>
      <c r="M144" s="80"/>
      <c r="N144" s="80"/>
      <c r="O144" s="80"/>
      <c r="P144" s="80"/>
      <c r="Q144" s="80"/>
      <c r="R144" s="80"/>
      <c r="S144" s="54" t="b">
        <f t="shared" si="14"/>
        <v>0</v>
      </c>
      <c r="T144" s="66" t="str">
        <f t="shared" si="11"/>
        <v>8-36.</v>
      </c>
      <c r="U144" s="51" t="str">
        <f t="shared" si="10"/>
        <v>Water, Arsenic, Total (EPA 200.7, EPA 200.8, EPA 6010 or EPA 6020)</v>
      </c>
    </row>
    <row r="145" spans="1:21" s="67" customFormat="1" x14ac:dyDescent="0.3">
      <c r="A145" s="62">
        <v>151</v>
      </c>
      <c r="B145" s="36" t="s">
        <v>778</v>
      </c>
      <c r="C145" s="98" t="s">
        <v>178</v>
      </c>
      <c r="D145" s="99"/>
      <c r="E145" s="10" t="s">
        <v>124</v>
      </c>
      <c r="F145" s="68">
        <f>IFERROR(INDEX([1]!Rates[[Column1]:[Column71]],
MATCH('[1]SOW Units'!$B145,[1]!Rates[Pay Item],0),
MATCH(TEXT(#REF!,"0"),[1]!Rates[[#Headers],[Column1]:[Column71]],0)),0)</f>
        <v>0</v>
      </c>
      <c r="G145" s="69">
        <f t="shared" si="12"/>
        <v>0</v>
      </c>
      <c r="H145" s="6">
        <f t="shared" si="13"/>
        <v>0</v>
      </c>
      <c r="I145" s="80"/>
      <c r="J145" s="80" t="s">
        <v>1045</v>
      </c>
      <c r="K145" s="80"/>
      <c r="L145" s="80"/>
      <c r="M145" s="80"/>
      <c r="N145" s="80"/>
      <c r="O145" s="80"/>
      <c r="P145" s="80"/>
      <c r="Q145" s="80"/>
      <c r="R145" s="80"/>
      <c r="S145" s="54" t="b">
        <f t="shared" si="14"/>
        <v>0</v>
      </c>
      <c r="T145" s="66" t="str">
        <f t="shared" si="11"/>
        <v>8-37.</v>
      </c>
      <c r="U145" s="51" t="str">
        <f t="shared" si="10"/>
        <v>Water, Cadmium, Total (EPA 200.7, EPA 200.8, EPA 6010 or EPA 6020)</v>
      </c>
    </row>
    <row r="146" spans="1:21" s="67" customFormat="1" x14ac:dyDescent="0.3">
      <c r="A146" s="62">
        <v>152</v>
      </c>
      <c r="B146" s="36" t="s">
        <v>779</v>
      </c>
      <c r="C146" s="98" t="s">
        <v>179</v>
      </c>
      <c r="D146" s="99"/>
      <c r="E146" s="10" t="s">
        <v>124</v>
      </c>
      <c r="F146" s="68">
        <f>IFERROR(INDEX([1]!Rates[[Column1]:[Column71]],
MATCH('[1]SOW Units'!$B146,[1]!Rates[Pay Item],0),
MATCH(TEXT(#REF!,"0"),[1]!Rates[[#Headers],[Column1]:[Column71]],0)),0)</f>
        <v>0</v>
      </c>
      <c r="G146" s="69">
        <f t="shared" si="12"/>
        <v>0</v>
      </c>
      <c r="H146" s="6">
        <f t="shared" si="13"/>
        <v>0</v>
      </c>
      <c r="I146" s="80"/>
      <c r="J146" s="80" t="s">
        <v>1045</v>
      </c>
      <c r="K146" s="80"/>
      <c r="L146" s="80"/>
      <c r="M146" s="80"/>
      <c r="N146" s="80"/>
      <c r="O146" s="80"/>
      <c r="P146" s="80"/>
      <c r="Q146" s="80"/>
      <c r="R146" s="80"/>
      <c r="S146" s="54" t="b">
        <f t="shared" si="14"/>
        <v>0</v>
      </c>
      <c r="T146" s="66" t="str">
        <f t="shared" si="11"/>
        <v>8-38.</v>
      </c>
      <c r="U146" s="51" t="str">
        <f t="shared" si="10"/>
        <v>Water, Chromium, Total (EPA 200.7, EPA 200.8, EPA 6010 or EPA 6020)</v>
      </c>
    </row>
    <row r="147" spans="1:21" s="67" customFormat="1" x14ac:dyDescent="0.3">
      <c r="A147" s="62">
        <v>153</v>
      </c>
      <c r="B147" s="36" t="s">
        <v>780</v>
      </c>
      <c r="C147" s="98" t="s">
        <v>180</v>
      </c>
      <c r="D147" s="99"/>
      <c r="E147" s="10" t="s">
        <v>124</v>
      </c>
      <c r="F147" s="68">
        <f>IFERROR(INDEX([1]!Rates[[Column1]:[Column71]],
MATCH('[1]SOW Units'!$B147,[1]!Rates[Pay Item],0),
MATCH(TEXT(#REF!,"0"),[1]!Rates[[#Headers],[Column1]:[Column71]],0)),0)</f>
        <v>0</v>
      </c>
      <c r="G147" s="69">
        <f t="shared" si="12"/>
        <v>0</v>
      </c>
      <c r="H147" s="6">
        <f t="shared" si="13"/>
        <v>0</v>
      </c>
      <c r="I147" s="80"/>
      <c r="J147" s="80" t="s">
        <v>1045</v>
      </c>
      <c r="K147" s="80"/>
      <c r="L147" s="80"/>
      <c r="M147" s="80"/>
      <c r="N147" s="80"/>
      <c r="O147" s="80"/>
      <c r="P147" s="80"/>
      <c r="Q147" s="80"/>
      <c r="R147" s="80"/>
      <c r="S147" s="54" t="b">
        <f t="shared" si="14"/>
        <v>0</v>
      </c>
      <c r="T147" s="66" t="str">
        <f t="shared" si="11"/>
        <v>8-39.</v>
      </c>
      <c r="U147" s="51" t="str">
        <f t="shared" si="10"/>
        <v>Water, Lead, Total (EPA 200.7, EPA 200.8, EPA 6010 or EPA 6020)</v>
      </c>
    </row>
    <row r="148" spans="1:21" s="67" customFormat="1" ht="35.1" customHeight="1" x14ac:dyDescent="0.3">
      <c r="A148" s="62">
        <v>154</v>
      </c>
      <c r="B148" s="36" t="s">
        <v>781</v>
      </c>
      <c r="C148" s="98" t="s">
        <v>591</v>
      </c>
      <c r="D148" s="99"/>
      <c r="E148" s="10" t="s">
        <v>124</v>
      </c>
      <c r="F148" s="68">
        <f>IFERROR(INDEX([1]!Rates[[Column1]:[Column71]],
MATCH('[1]SOW Units'!$B148,[1]!Rates[Pay Item],0),
MATCH(TEXT(#REF!,"0"),[1]!Rates[[#Headers],[Column1]:[Column71]],0)),0)</f>
        <v>0</v>
      </c>
      <c r="G148" s="69">
        <f t="shared" si="12"/>
        <v>0</v>
      </c>
      <c r="H148" s="6">
        <f t="shared" si="13"/>
        <v>0</v>
      </c>
      <c r="I148" s="80"/>
      <c r="J148" s="80" t="s">
        <v>1045</v>
      </c>
      <c r="K148" s="80"/>
      <c r="L148" s="80"/>
      <c r="M148" s="80"/>
      <c r="N148" s="80"/>
      <c r="O148" s="80"/>
      <c r="P148" s="80"/>
      <c r="Q148" s="80"/>
      <c r="R148" s="80"/>
      <c r="S148" s="54" t="b">
        <f t="shared" si="14"/>
        <v>0</v>
      </c>
      <c r="T148" s="66" t="str">
        <f t="shared" si="11"/>
        <v>8-40.</v>
      </c>
      <c r="U148" s="51" t="str">
        <f t="shared" si="11"/>
        <v>Water, Dissolved Lead (includes filter appropriate to sample method - EPA 200.7, 200.9, 6010B, or 7380)</v>
      </c>
    </row>
    <row r="149" spans="1:21" s="67" customFormat="1" x14ac:dyDescent="0.3">
      <c r="A149" s="62">
        <v>155</v>
      </c>
      <c r="B149" s="36" t="s">
        <v>782</v>
      </c>
      <c r="C149" s="98" t="s">
        <v>181</v>
      </c>
      <c r="D149" s="99"/>
      <c r="E149" s="10" t="s">
        <v>124</v>
      </c>
      <c r="F149" s="68">
        <f>IFERROR(INDEX([1]!Rates[[Column1]:[Column71]],
MATCH('[1]SOW Units'!$B149,[1]!Rates[Pay Item],0),
MATCH(TEXT(#REF!,"0"),[1]!Rates[[#Headers],[Column1]:[Column71]],0)),0)</f>
        <v>0</v>
      </c>
      <c r="G149" s="69">
        <f t="shared" si="12"/>
        <v>0</v>
      </c>
      <c r="H149" s="6">
        <f t="shared" si="13"/>
        <v>0</v>
      </c>
      <c r="I149" s="80"/>
      <c r="J149" s="80" t="s">
        <v>1045</v>
      </c>
      <c r="K149" s="80"/>
      <c r="L149" s="80"/>
      <c r="M149" s="80"/>
      <c r="N149" s="80"/>
      <c r="O149" s="80"/>
      <c r="P149" s="80"/>
      <c r="Q149" s="80"/>
      <c r="R149" s="80"/>
      <c r="S149" s="54" t="b">
        <f t="shared" si="14"/>
        <v>0</v>
      </c>
      <c r="T149" s="66" t="str">
        <f t="shared" si="11"/>
        <v>8-41.</v>
      </c>
      <c r="U149" s="51" t="str">
        <f t="shared" si="11"/>
        <v>Water, Mercury, Total (EPA 245.1, EPA 6020 or EPA 7470)</v>
      </c>
    </row>
    <row r="150" spans="1:21" s="67" customFormat="1" x14ac:dyDescent="0.3">
      <c r="A150" s="62">
        <v>156</v>
      </c>
      <c r="B150" s="36" t="s">
        <v>783</v>
      </c>
      <c r="C150" s="98" t="s">
        <v>182</v>
      </c>
      <c r="D150" s="99"/>
      <c r="E150" s="10" t="s">
        <v>124</v>
      </c>
      <c r="F150" s="68">
        <f>IFERROR(INDEX([1]!Rates[[Column1]:[Column71]],
MATCH('[1]SOW Units'!$B150,[1]!Rates[Pay Item],0),
MATCH(TEXT(#REF!,"0"),[1]!Rates[[#Headers],[Column1]:[Column71]],0)),0)</f>
        <v>0</v>
      </c>
      <c r="G150" s="69">
        <f t="shared" si="12"/>
        <v>0</v>
      </c>
      <c r="H150" s="6">
        <f t="shared" si="13"/>
        <v>0</v>
      </c>
      <c r="I150" s="80"/>
      <c r="J150" s="80" t="s">
        <v>1045</v>
      </c>
      <c r="K150" s="80"/>
      <c r="L150" s="80"/>
      <c r="M150" s="80"/>
      <c r="N150" s="80"/>
      <c r="O150" s="80"/>
      <c r="P150" s="80"/>
      <c r="Q150" s="80"/>
      <c r="R150" s="80"/>
      <c r="S150" s="54" t="b">
        <f t="shared" si="14"/>
        <v>0</v>
      </c>
      <c r="T150" s="66" t="str">
        <f t="shared" si="11"/>
        <v>8-42.</v>
      </c>
      <c r="U150" s="51" t="str">
        <f t="shared" si="11"/>
        <v>Water, Calcium, Total (EPA 200.7, EPA 6010 or EPA 6020)</v>
      </c>
    </row>
    <row r="151" spans="1:21" s="67" customFormat="1" x14ac:dyDescent="0.3">
      <c r="A151" s="62">
        <v>157</v>
      </c>
      <c r="B151" s="36" t="s">
        <v>784</v>
      </c>
      <c r="C151" s="98" t="s">
        <v>183</v>
      </c>
      <c r="D151" s="99"/>
      <c r="E151" s="10" t="s">
        <v>124</v>
      </c>
      <c r="F151" s="68">
        <f>IFERROR(INDEX([1]!Rates[[Column1]:[Column71]],
MATCH('[1]SOW Units'!$B151,[1]!Rates[Pay Item],0),
MATCH(TEXT(#REF!,"0"),[1]!Rates[[#Headers],[Column1]:[Column71]],0)),0)</f>
        <v>0</v>
      </c>
      <c r="G151" s="69">
        <f t="shared" si="12"/>
        <v>0</v>
      </c>
      <c r="H151" s="6">
        <f t="shared" si="13"/>
        <v>0</v>
      </c>
      <c r="I151" s="80"/>
      <c r="J151" s="80" t="s">
        <v>1045</v>
      </c>
      <c r="K151" s="80"/>
      <c r="L151" s="80"/>
      <c r="M151" s="80"/>
      <c r="N151" s="80"/>
      <c r="O151" s="80"/>
      <c r="P151" s="80"/>
      <c r="Q151" s="80"/>
      <c r="R151" s="80"/>
      <c r="S151" s="54" t="b">
        <f t="shared" si="14"/>
        <v>0</v>
      </c>
      <c r="T151" s="66" t="str">
        <f t="shared" si="11"/>
        <v>8-43.</v>
      </c>
      <c r="U151" s="51" t="str">
        <f t="shared" si="11"/>
        <v>Water, Iron, Total (EPA 200.7, EPA 6010 or EPA 6020)</v>
      </c>
    </row>
    <row r="152" spans="1:21" s="67" customFormat="1" ht="35.1" customHeight="1" x14ac:dyDescent="0.3">
      <c r="A152" s="62">
        <v>158</v>
      </c>
      <c r="B152" s="36" t="s">
        <v>785</v>
      </c>
      <c r="C152" s="98" t="s">
        <v>592</v>
      </c>
      <c r="D152" s="99"/>
      <c r="E152" s="10" t="s">
        <v>124</v>
      </c>
      <c r="F152" s="68">
        <f>IFERROR(INDEX([1]!Rates[[Column1]:[Column71]],
MATCH('[1]SOW Units'!$B152,[1]!Rates[Pay Item],0),
MATCH(TEXT(#REF!,"0"),[1]!Rates[[#Headers],[Column1]:[Column71]],0)),0)</f>
        <v>0</v>
      </c>
      <c r="G152" s="69">
        <f t="shared" si="12"/>
        <v>0</v>
      </c>
      <c r="H152" s="6">
        <f t="shared" si="13"/>
        <v>0</v>
      </c>
      <c r="I152" s="80"/>
      <c r="J152" s="80" t="s">
        <v>1045</v>
      </c>
      <c r="K152" s="80"/>
      <c r="L152" s="80"/>
      <c r="M152" s="80"/>
      <c r="N152" s="80"/>
      <c r="O152" s="80"/>
      <c r="P152" s="80"/>
      <c r="Q152" s="80"/>
      <c r="R152" s="80"/>
      <c r="S152" s="54" t="b">
        <f t="shared" si="14"/>
        <v>0</v>
      </c>
      <c r="T152" s="66" t="str">
        <f t="shared" si="11"/>
        <v>8-44.</v>
      </c>
      <c r="U152" s="51" t="str">
        <f t="shared" si="11"/>
        <v>Water, Dissolved Iron (includes filter appropriate to sample method - EPA 200.7, 200.9, 6010B, or 7380)</v>
      </c>
    </row>
    <row r="153" spans="1:21" s="67" customFormat="1" x14ac:dyDescent="0.3">
      <c r="A153" s="62">
        <v>159</v>
      </c>
      <c r="B153" s="36" t="s">
        <v>786</v>
      </c>
      <c r="C153" s="98" t="s">
        <v>184</v>
      </c>
      <c r="D153" s="99"/>
      <c r="E153" s="10" t="s">
        <v>124</v>
      </c>
      <c r="F153" s="68">
        <f>IFERROR(INDEX([1]!Rates[[Column1]:[Column71]],
MATCH('[1]SOW Units'!$B153,[1]!Rates[Pay Item],0),
MATCH(TEXT(#REF!,"0"),[1]!Rates[[#Headers],[Column1]:[Column71]],0)),0)</f>
        <v>0</v>
      </c>
      <c r="G153" s="69">
        <f t="shared" si="12"/>
        <v>0</v>
      </c>
      <c r="H153" s="6">
        <f t="shared" si="13"/>
        <v>0</v>
      </c>
      <c r="I153" s="80"/>
      <c r="J153" s="80" t="s">
        <v>1045</v>
      </c>
      <c r="K153" s="80"/>
      <c r="L153" s="80"/>
      <c r="M153" s="80"/>
      <c r="N153" s="80"/>
      <c r="O153" s="80"/>
      <c r="P153" s="80"/>
      <c r="Q153" s="80"/>
      <c r="R153" s="80"/>
      <c r="S153" s="54" t="b">
        <f t="shared" si="14"/>
        <v>0</v>
      </c>
      <c r="T153" s="66" t="str">
        <f t="shared" si="11"/>
        <v>8-45.</v>
      </c>
      <c r="U153" s="51" t="str">
        <f t="shared" si="11"/>
        <v>Water, Magnesium, Total (EPA 200.7, EPA 6010 or EPA 6020)</v>
      </c>
    </row>
    <row r="154" spans="1:21" s="67" customFormat="1" x14ac:dyDescent="0.3">
      <c r="A154" s="62">
        <v>160</v>
      </c>
      <c r="B154" s="36" t="s">
        <v>787</v>
      </c>
      <c r="C154" s="98" t="s">
        <v>185</v>
      </c>
      <c r="D154" s="99"/>
      <c r="E154" s="10" t="s">
        <v>124</v>
      </c>
      <c r="F154" s="68">
        <f>IFERROR(INDEX([1]!Rates[[Column1]:[Column71]],
MATCH('[1]SOW Units'!$B154,[1]!Rates[Pay Item],0),
MATCH(TEXT(#REF!,"0"),[1]!Rates[[#Headers],[Column1]:[Column71]],0)),0)</f>
        <v>0</v>
      </c>
      <c r="G154" s="69">
        <f t="shared" si="12"/>
        <v>0</v>
      </c>
      <c r="H154" s="6">
        <f t="shared" si="13"/>
        <v>0</v>
      </c>
      <c r="I154" s="80"/>
      <c r="J154" s="80" t="s">
        <v>1045</v>
      </c>
      <c r="K154" s="80"/>
      <c r="L154" s="80"/>
      <c r="M154" s="80"/>
      <c r="N154" s="80"/>
      <c r="O154" s="80"/>
      <c r="P154" s="80"/>
      <c r="Q154" s="80"/>
      <c r="R154" s="80"/>
      <c r="S154" s="54" t="b">
        <f t="shared" si="14"/>
        <v>0</v>
      </c>
      <c r="T154" s="66" t="str">
        <f t="shared" si="11"/>
        <v>8-46.</v>
      </c>
      <c r="U154" s="51" t="str">
        <f t="shared" si="11"/>
        <v>Water, Manganese, Total (EPA 200.7, EPA 200.8, EPA 6010 or EPA 6020)</v>
      </c>
    </row>
    <row r="155" spans="1:21" s="67" customFormat="1" x14ac:dyDescent="0.3">
      <c r="A155" s="62">
        <v>161</v>
      </c>
      <c r="B155" s="36" t="s">
        <v>788</v>
      </c>
      <c r="C155" s="98" t="s">
        <v>186</v>
      </c>
      <c r="D155" s="99"/>
      <c r="E155" s="10" t="s">
        <v>124</v>
      </c>
      <c r="F155" s="68">
        <f>IFERROR(INDEX([1]!Rates[[Column1]:[Column71]],
MATCH('[1]SOW Units'!$B155,[1]!Rates[Pay Item],0),
MATCH(TEXT(#REF!,"0"),[1]!Rates[[#Headers],[Column1]:[Column71]],0)),0)</f>
        <v>0</v>
      </c>
      <c r="G155" s="69">
        <f t="shared" si="12"/>
        <v>0</v>
      </c>
      <c r="H155" s="6">
        <f t="shared" si="13"/>
        <v>0</v>
      </c>
      <c r="I155" s="80"/>
      <c r="J155" s="80" t="s">
        <v>1045</v>
      </c>
      <c r="K155" s="80"/>
      <c r="L155" s="80"/>
      <c r="M155" s="80"/>
      <c r="N155" s="80"/>
      <c r="O155" s="80"/>
      <c r="P155" s="80"/>
      <c r="Q155" s="80"/>
      <c r="R155" s="80"/>
      <c r="S155" s="54" t="b">
        <f t="shared" si="14"/>
        <v>0</v>
      </c>
      <c r="T155" s="66" t="str">
        <f t="shared" si="11"/>
        <v>8-47.</v>
      </c>
      <c r="U155" s="51" t="str">
        <f t="shared" si="11"/>
        <v>Water, Potassium, Total (EPA 200.7, EPA 6010 or EPA 6020)</v>
      </c>
    </row>
    <row r="156" spans="1:21" s="67" customFormat="1" x14ac:dyDescent="0.3">
      <c r="A156" s="62">
        <v>162</v>
      </c>
      <c r="B156" s="36" t="s">
        <v>789</v>
      </c>
      <c r="C156" s="98" t="s">
        <v>187</v>
      </c>
      <c r="D156" s="99"/>
      <c r="E156" s="10" t="s">
        <v>124</v>
      </c>
      <c r="F156" s="68">
        <f>IFERROR(INDEX([1]!Rates[[Column1]:[Column71]],
MATCH('[1]SOW Units'!$B156,[1]!Rates[Pay Item],0),
MATCH(TEXT(#REF!,"0"),[1]!Rates[[#Headers],[Column1]:[Column71]],0)),0)</f>
        <v>0</v>
      </c>
      <c r="G156" s="69">
        <f t="shared" si="12"/>
        <v>0</v>
      </c>
      <c r="H156" s="6">
        <f t="shared" si="13"/>
        <v>0</v>
      </c>
      <c r="I156" s="80"/>
      <c r="J156" s="80" t="s">
        <v>1045</v>
      </c>
      <c r="K156" s="80"/>
      <c r="L156" s="80"/>
      <c r="M156" s="80"/>
      <c r="N156" s="80"/>
      <c r="O156" s="80"/>
      <c r="P156" s="80"/>
      <c r="Q156" s="80"/>
      <c r="R156" s="80"/>
      <c r="S156" s="54" t="b">
        <f t="shared" si="14"/>
        <v>0</v>
      </c>
      <c r="T156" s="66" t="str">
        <f t="shared" si="11"/>
        <v>8-48.</v>
      </c>
      <c r="U156" s="51" t="str">
        <f t="shared" si="11"/>
        <v>Water, Sodium, Total (EPA 200.7, EPA 6010 or EPA 6020)</v>
      </c>
    </row>
    <row r="157" spans="1:21" s="67" customFormat="1" x14ac:dyDescent="0.3">
      <c r="A157" s="62">
        <v>163</v>
      </c>
      <c r="B157" s="36" t="s">
        <v>790</v>
      </c>
      <c r="C157" s="98" t="s">
        <v>188</v>
      </c>
      <c r="D157" s="99"/>
      <c r="E157" s="10" t="s">
        <v>124</v>
      </c>
      <c r="F157" s="68">
        <f>IFERROR(INDEX([1]!Rates[[Column1]:[Column71]],
MATCH('[1]SOW Units'!$B157,[1]!Rates[Pay Item],0),
MATCH(TEXT(#REF!,"0"),[1]!Rates[[#Headers],[Column1]:[Column71]],0)),0)</f>
        <v>0</v>
      </c>
      <c r="G157" s="69">
        <f t="shared" si="12"/>
        <v>0</v>
      </c>
      <c r="H157" s="6">
        <f t="shared" si="13"/>
        <v>0</v>
      </c>
      <c r="I157" s="80"/>
      <c r="J157" s="80" t="s">
        <v>1045</v>
      </c>
      <c r="K157" s="80"/>
      <c r="L157" s="80"/>
      <c r="M157" s="80"/>
      <c r="N157" s="80"/>
      <c r="O157" s="80"/>
      <c r="P157" s="80"/>
      <c r="Q157" s="80"/>
      <c r="R157" s="80"/>
      <c r="S157" s="54" t="b">
        <f t="shared" si="14"/>
        <v>0</v>
      </c>
      <c r="T157" s="66" t="str">
        <f t="shared" si="11"/>
        <v>8-49.</v>
      </c>
      <c r="U157" s="51" t="str">
        <f t="shared" si="11"/>
        <v>Water, Alkalinity [as CaCO3] (EPA 310.2 or SM 2320 B)</v>
      </c>
    </row>
    <row r="158" spans="1:21" s="67" customFormat="1" ht="35.1" customHeight="1" x14ac:dyDescent="0.3">
      <c r="A158" s="62">
        <v>164</v>
      </c>
      <c r="B158" s="36" t="s">
        <v>791</v>
      </c>
      <c r="C158" s="98" t="s">
        <v>189</v>
      </c>
      <c r="D158" s="99"/>
      <c r="E158" s="10" t="s">
        <v>124</v>
      </c>
      <c r="F158" s="68">
        <f>IFERROR(INDEX([1]!Rates[[Column1]:[Column71]],
MATCH('[1]SOW Units'!$B158,[1]!Rates[Pay Item],0),
MATCH(TEXT(#REF!,"0"),[1]!Rates[[#Headers],[Column1]:[Column71]],0)),0)</f>
        <v>0</v>
      </c>
      <c r="G158" s="69">
        <f t="shared" si="12"/>
        <v>0</v>
      </c>
      <c r="H158" s="6">
        <f t="shared" si="13"/>
        <v>0</v>
      </c>
      <c r="I158" s="80"/>
      <c r="J158" s="80" t="s">
        <v>1045</v>
      </c>
      <c r="K158" s="80"/>
      <c r="L158" s="80"/>
      <c r="M158" s="80"/>
      <c r="N158" s="80"/>
      <c r="O158" s="80"/>
      <c r="P158" s="80"/>
      <c r="Q158" s="80"/>
      <c r="R158" s="80"/>
      <c r="S158" s="54" t="b">
        <f t="shared" si="14"/>
        <v>0</v>
      </c>
      <c r="T158" s="66" t="str">
        <f t="shared" si="11"/>
        <v>8-50.</v>
      </c>
      <c r="U158" s="51" t="str">
        <f t="shared" si="11"/>
        <v>Water, Ammonia [as N] (EPA 350.1, SM 4500-NH3 C, SM 4500-NH3 D, SM 4500-NH3 G or SM 4500-NH3 H)</v>
      </c>
    </row>
    <row r="159" spans="1:21" s="67" customFormat="1" ht="35.1" customHeight="1" x14ac:dyDescent="0.3">
      <c r="A159" s="62">
        <v>165</v>
      </c>
      <c r="B159" s="36" t="s">
        <v>792</v>
      </c>
      <c r="C159" s="98" t="s">
        <v>190</v>
      </c>
      <c r="D159" s="99"/>
      <c r="E159" s="10" t="s">
        <v>124</v>
      </c>
      <c r="F159" s="68">
        <f>IFERROR(INDEX([1]!Rates[[Column1]:[Column71]],
MATCH('[1]SOW Units'!$B159,[1]!Rates[Pay Item],0),
MATCH(TEXT(#REF!,"0"),[1]!Rates[[#Headers],[Column1]:[Column71]],0)),0)</f>
        <v>0</v>
      </c>
      <c r="G159" s="69">
        <f t="shared" si="12"/>
        <v>0</v>
      </c>
      <c r="H159" s="6">
        <f t="shared" si="13"/>
        <v>0</v>
      </c>
      <c r="I159" s="80"/>
      <c r="J159" s="80" t="s">
        <v>1045</v>
      </c>
      <c r="K159" s="80"/>
      <c r="L159" s="80"/>
      <c r="M159" s="80"/>
      <c r="N159" s="80"/>
      <c r="O159" s="80"/>
      <c r="P159" s="80"/>
      <c r="Q159" s="80"/>
      <c r="R159" s="80"/>
      <c r="S159" s="54" t="b">
        <f t="shared" si="14"/>
        <v>0</v>
      </c>
      <c r="T159" s="66" t="str">
        <f t="shared" si="11"/>
        <v>8-51.</v>
      </c>
      <c r="U159" s="51" t="str">
        <f t="shared" si="11"/>
        <v>Water, Chloride (EPA 300.0, EPA 9056, EPA 9251, EPA 9053, SM 4500CI B, SM 4500CI C or SM 4500CI E)</v>
      </c>
    </row>
    <row r="160" spans="1:21" s="67" customFormat="1" x14ac:dyDescent="0.3">
      <c r="A160" s="62">
        <v>166</v>
      </c>
      <c r="B160" s="36" t="s">
        <v>793</v>
      </c>
      <c r="C160" s="98" t="s">
        <v>191</v>
      </c>
      <c r="D160" s="99"/>
      <c r="E160" s="10" t="s">
        <v>124</v>
      </c>
      <c r="F160" s="68">
        <f>IFERROR(INDEX([1]!Rates[[Column1]:[Column71]],
MATCH('[1]SOW Units'!$B160,[1]!Rates[Pay Item],0),
MATCH(TEXT(#REF!,"0"),[1]!Rates[[#Headers],[Column1]:[Column71]],0)),0)</f>
        <v>0</v>
      </c>
      <c r="G160" s="69">
        <f t="shared" si="12"/>
        <v>0</v>
      </c>
      <c r="H160" s="6">
        <f t="shared" si="13"/>
        <v>0</v>
      </c>
      <c r="I160" s="80"/>
      <c r="J160" s="80" t="s">
        <v>1045</v>
      </c>
      <c r="K160" s="80"/>
      <c r="L160" s="80"/>
      <c r="M160" s="80"/>
      <c r="N160" s="80"/>
      <c r="O160" s="80"/>
      <c r="P160" s="80"/>
      <c r="Q160" s="80"/>
      <c r="R160" s="80"/>
      <c r="S160" s="54" t="b">
        <f t="shared" si="14"/>
        <v>0</v>
      </c>
      <c r="T160" s="66" t="str">
        <f t="shared" si="11"/>
        <v>8-52.</v>
      </c>
      <c r="U160" s="51" t="str">
        <f t="shared" si="11"/>
        <v>Water, Hardness, Total [as CaCO3] (SM 2340 B or SM 2340 C)</v>
      </c>
    </row>
    <row r="161" spans="1:21" s="67" customFormat="1" x14ac:dyDescent="0.3">
      <c r="A161" s="62">
        <v>167</v>
      </c>
      <c r="B161" s="36" t="s">
        <v>794</v>
      </c>
      <c r="C161" s="98" t="s">
        <v>192</v>
      </c>
      <c r="D161" s="99"/>
      <c r="E161" s="10" t="s">
        <v>124</v>
      </c>
      <c r="F161" s="68">
        <f>IFERROR(INDEX([1]!Rates[[Column1]:[Column71]],
MATCH('[1]SOW Units'!$B161,[1]!Rates[Pay Item],0),
MATCH(TEXT(#REF!,"0"),[1]!Rates[[#Headers],[Column1]:[Column71]],0)),0)</f>
        <v>0</v>
      </c>
      <c r="G161" s="69">
        <f t="shared" si="12"/>
        <v>0</v>
      </c>
      <c r="H161" s="6">
        <f t="shared" si="13"/>
        <v>0</v>
      </c>
      <c r="I161" s="80"/>
      <c r="J161" s="80" t="s">
        <v>1045</v>
      </c>
      <c r="K161" s="80"/>
      <c r="L161" s="80"/>
      <c r="M161" s="80"/>
      <c r="N161" s="80"/>
      <c r="O161" s="80"/>
      <c r="P161" s="80"/>
      <c r="Q161" s="80"/>
      <c r="R161" s="80"/>
      <c r="S161" s="54" t="b">
        <f t="shared" si="14"/>
        <v>0</v>
      </c>
      <c r="T161" s="66" t="str">
        <f t="shared" si="11"/>
        <v>8-53.</v>
      </c>
      <c r="U161" s="51" t="str">
        <f t="shared" si="11"/>
        <v>Water, Nitrate [as N] (EPA 300.0 or EPA 353.2)</v>
      </c>
    </row>
    <row r="162" spans="1:21" s="67" customFormat="1" x14ac:dyDescent="0.3">
      <c r="A162" s="62">
        <v>168</v>
      </c>
      <c r="B162" s="36" t="s">
        <v>795</v>
      </c>
      <c r="C162" s="98" t="s">
        <v>193</v>
      </c>
      <c r="D162" s="99"/>
      <c r="E162" s="10" t="s">
        <v>124</v>
      </c>
      <c r="F162" s="68">
        <f>IFERROR(INDEX([1]!Rates[[Column1]:[Column71]],
MATCH('[1]SOW Units'!$B162,[1]!Rates[Pay Item],0),
MATCH(TEXT(#REF!,"0"),[1]!Rates[[#Headers],[Column1]:[Column71]],0)),0)</f>
        <v>0</v>
      </c>
      <c r="G162" s="69">
        <f t="shared" si="12"/>
        <v>0</v>
      </c>
      <c r="H162" s="6">
        <f t="shared" si="13"/>
        <v>0</v>
      </c>
      <c r="I162" s="80"/>
      <c r="J162" s="80" t="s">
        <v>1045</v>
      </c>
      <c r="K162" s="80"/>
      <c r="L162" s="80"/>
      <c r="M162" s="80"/>
      <c r="N162" s="80"/>
      <c r="O162" s="80"/>
      <c r="P162" s="80"/>
      <c r="Q162" s="80"/>
      <c r="R162" s="80"/>
      <c r="S162" s="54" t="b">
        <f t="shared" si="14"/>
        <v>0</v>
      </c>
      <c r="T162" s="66" t="str">
        <f t="shared" si="11"/>
        <v>8-54.</v>
      </c>
      <c r="U162" s="51" t="str">
        <f t="shared" si="11"/>
        <v>Water, Nitrate-Nitrite [as N] (EPA 300.0, EPA 353.2, SM 4500-NO3 E or SM 4500-NO3 F)</v>
      </c>
    </row>
    <row r="163" spans="1:21" s="67" customFormat="1" x14ac:dyDescent="0.3">
      <c r="A163" s="62">
        <v>169</v>
      </c>
      <c r="B163" s="36" t="s">
        <v>796</v>
      </c>
      <c r="C163" s="98" t="s">
        <v>194</v>
      </c>
      <c r="D163" s="99"/>
      <c r="E163" s="10" t="s">
        <v>124</v>
      </c>
      <c r="F163" s="68">
        <f>IFERROR(INDEX([1]!Rates[[Column1]:[Column71]],
MATCH('[1]SOW Units'!$B163,[1]!Rates[Pay Item],0),
MATCH(TEXT(#REF!,"0"),[1]!Rates[[#Headers],[Column1]:[Column71]],0)),0)</f>
        <v>0</v>
      </c>
      <c r="G163" s="69">
        <f t="shared" si="12"/>
        <v>0</v>
      </c>
      <c r="H163" s="6">
        <f t="shared" si="13"/>
        <v>0</v>
      </c>
      <c r="I163" s="80"/>
      <c r="J163" s="80" t="s">
        <v>1045</v>
      </c>
      <c r="K163" s="80"/>
      <c r="L163" s="80"/>
      <c r="M163" s="80"/>
      <c r="N163" s="80"/>
      <c r="O163" s="80"/>
      <c r="P163" s="80"/>
      <c r="Q163" s="80"/>
      <c r="R163" s="80"/>
      <c r="S163" s="54" t="b">
        <f t="shared" si="14"/>
        <v>0</v>
      </c>
      <c r="T163" s="66" t="str">
        <f t="shared" si="11"/>
        <v>8-55.</v>
      </c>
      <c r="U163" s="51" t="str">
        <f t="shared" si="11"/>
        <v>Water, Nitrite [as N] (EPA 300.0, EPA 300.1, SM 4500-NO2 B or SM 4500-NO3 F)</v>
      </c>
    </row>
    <row r="164" spans="1:21" s="67" customFormat="1" x14ac:dyDescent="0.3">
      <c r="A164" s="62">
        <v>170</v>
      </c>
      <c r="B164" s="36" t="s">
        <v>797</v>
      </c>
      <c r="C164" s="98" t="s">
        <v>195</v>
      </c>
      <c r="D164" s="99"/>
      <c r="E164" s="10" t="s">
        <v>124</v>
      </c>
      <c r="F164" s="68">
        <f>IFERROR(INDEX([1]!Rates[[Column1]:[Column71]],
MATCH('[1]SOW Units'!$B164,[1]!Rates[Pay Item],0),
MATCH(TEXT(#REF!,"0"),[1]!Rates[[#Headers],[Column1]:[Column71]],0)),0)</f>
        <v>0</v>
      </c>
      <c r="G164" s="69">
        <f t="shared" si="12"/>
        <v>0</v>
      </c>
      <c r="H164" s="6">
        <f t="shared" si="13"/>
        <v>0</v>
      </c>
      <c r="I164" s="80"/>
      <c r="J164" s="80" t="s">
        <v>1045</v>
      </c>
      <c r="K164" s="80"/>
      <c r="L164" s="80"/>
      <c r="M164" s="80"/>
      <c r="N164" s="80"/>
      <c r="O164" s="80"/>
      <c r="P164" s="80"/>
      <c r="Q164" s="80"/>
      <c r="R164" s="80"/>
      <c r="S164" s="54" t="b">
        <f t="shared" si="14"/>
        <v>0</v>
      </c>
      <c r="T164" s="66" t="str">
        <f t="shared" si="11"/>
        <v>8-56.</v>
      </c>
      <c r="U164" s="51" t="str">
        <f t="shared" si="11"/>
        <v>Water, Organic Carbon, Total (SM 5310 B, SM 5310 C or EPA 9060)</v>
      </c>
    </row>
    <row r="165" spans="1:21" s="67" customFormat="1" ht="33" x14ac:dyDescent="0.3">
      <c r="A165" s="62">
        <v>171</v>
      </c>
      <c r="B165" s="36" t="s">
        <v>798</v>
      </c>
      <c r="C165" s="98" t="s">
        <v>196</v>
      </c>
      <c r="D165" s="99"/>
      <c r="E165" s="10" t="s">
        <v>124</v>
      </c>
      <c r="F165" s="68">
        <f>IFERROR(INDEX([1]!Rates[[Column1]:[Column71]],
MATCH('[1]SOW Units'!$B165,[1]!Rates[Pay Item],0),
MATCH(TEXT(#REF!,"0"),[1]!Rates[[#Headers],[Column1]:[Column71]],0)),0)</f>
        <v>0</v>
      </c>
      <c r="G165" s="69">
        <f t="shared" si="12"/>
        <v>0</v>
      </c>
      <c r="H165" s="6">
        <f t="shared" si="13"/>
        <v>0</v>
      </c>
      <c r="I165" s="80"/>
      <c r="J165" s="80" t="s">
        <v>1045</v>
      </c>
      <c r="K165" s="80"/>
      <c r="L165" s="80"/>
      <c r="M165" s="80"/>
      <c r="N165" s="80"/>
      <c r="O165" s="80"/>
      <c r="P165" s="80"/>
      <c r="Q165" s="80"/>
      <c r="R165" s="80"/>
      <c r="S165" s="54" t="b">
        <f t="shared" si="14"/>
        <v>0</v>
      </c>
      <c r="T165" s="66" t="str">
        <f t="shared" si="11"/>
        <v>8-57.</v>
      </c>
      <c r="U165" s="51" t="str">
        <f t="shared" si="11"/>
        <v>Water, Orthophosphate [as P] (EPA 300.0, EPA 300.1, EPA 365.1, EPA 365.3, EPA 9056, SM 4500-PE or SM 4500-PF)</v>
      </c>
    </row>
    <row r="166" spans="1:21" s="67" customFormat="1" x14ac:dyDescent="0.3">
      <c r="A166" s="62">
        <v>172</v>
      </c>
      <c r="B166" s="36" t="s">
        <v>799</v>
      </c>
      <c r="C166" s="98" t="s">
        <v>197</v>
      </c>
      <c r="D166" s="99"/>
      <c r="E166" s="10" t="s">
        <v>124</v>
      </c>
      <c r="F166" s="68">
        <f>IFERROR(INDEX([1]!Rates[[Column1]:[Column71]],
MATCH('[1]SOW Units'!$B166,[1]!Rates[Pay Item],0),
MATCH(TEXT(#REF!,"0"),[1]!Rates[[#Headers],[Column1]:[Column71]],0)),0)</f>
        <v>0</v>
      </c>
      <c r="G166" s="69">
        <f t="shared" si="12"/>
        <v>0</v>
      </c>
      <c r="H166" s="6">
        <f t="shared" si="13"/>
        <v>0</v>
      </c>
      <c r="I166" s="80"/>
      <c r="J166" s="80" t="s">
        <v>1045</v>
      </c>
      <c r="K166" s="80"/>
      <c r="L166" s="80"/>
      <c r="M166" s="80"/>
      <c r="N166" s="80"/>
      <c r="O166" s="80"/>
      <c r="P166" s="80"/>
      <c r="Q166" s="80"/>
      <c r="R166" s="80"/>
      <c r="S166" s="54" t="b">
        <f t="shared" si="14"/>
        <v>0</v>
      </c>
      <c r="T166" s="66" t="str">
        <f t="shared" si="11"/>
        <v>8-58.</v>
      </c>
      <c r="U166" s="51" t="str">
        <f t="shared" si="11"/>
        <v>Water, Residue-filterable [Total Dissolved Solids] (SM 2540 C)</v>
      </c>
    </row>
    <row r="167" spans="1:21" s="67" customFormat="1" x14ac:dyDescent="0.3">
      <c r="A167" s="62">
        <v>173</v>
      </c>
      <c r="B167" s="36" t="s">
        <v>800</v>
      </c>
      <c r="C167" s="98" t="s">
        <v>198</v>
      </c>
      <c r="D167" s="99"/>
      <c r="E167" s="10" t="s">
        <v>124</v>
      </c>
      <c r="F167" s="68">
        <f>IFERROR(INDEX([1]!Rates[[Column1]:[Column71]],
MATCH('[1]SOW Units'!$B167,[1]!Rates[Pay Item],0),
MATCH(TEXT(#REF!,"0"),[1]!Rates[[#Headers],[Column1]:[Column71]],0)),0)</f>
        <v>0</v>
      </c>
      <c r="G167" s="69">
        <f t="shared" si="12"/>
        <v>0</v>
      </c>
      <c r="H167" s="6">
        <f t="shared" si="13"/>
        <v>0</v>
      </c>
      <c r="I167" s="80"/>
      <c r="J167" s="80" t="s">
        <v>1045</v>
      </c>
      <c r="K167" s="80"/>
      <c r="L167" s="80"/>
      <c r="M167" s="80"/>
      <c r="N167" s="80"/>
      <c r="O167" s="80"/>
      <c r="P167" s="80"/>
      <c r="Q167" s="80"/>
      <c r="R167" s="80"/>
      <c r="S167" s="54" t="b">
        <f t="shared" si="14"/>
        <v>0</v>
      </c>
      <c r="T167" s="66" t="str">
        <f t="shared" si="11"/>
        <v>8-59.</v>
      </c>
      <c r="U167" s="51" t="str">
        <f t="shared" si="11"/>
        <v>Water, Residue-nonfilterable [Total Suspended Solids] (SM 2540 D)</v>
      </c>
    </row>
    <row r="168" spans="1:21" s="67" customFormat="1" ht="33" x14ac:dyDescent="0.3">
      <c r="A168" s="62">
        <v>174</v>
      </c>
      <c r="B168" s="36" t="s">
        <v>801</v>
      </c>
      <c r="C168" s="98" t="s">
        <v>199</v>
      </c>
      <c r="D168" s="99"/>
      <c r="E168" s="10" t="s">
        <v>124</v>
      </c>
      <c r="F168" s="68">
        <f>IFERROR(INDEX([1]!Rates[[Column1]:[Column71]],
MATCH('[1]SOW Units'!$B168,[1]!Rates[Pay Item],0),
MATCH(TEXT(#REF!,"0"),[1]!Rates[[#Headers],[Column1]:[Column71]],0)),0)</f>
        <v>0</v>
      </c>
      <c r="G168" s="69">
        <f t="shared" si="12"/>
        <v>0</v>
      </c>
      <c r="H168" s="6">
        <f t="shared" si="13"/>
        <v>0</v>
      </c>
      <c r="I168" s="80"/>
      <c r="J168" s="80" t="s">
        <v>1045</v>
      </c>
      <c r="K168" s="80"/>
      <c r="L168" s="80"/>
      <c r="M168" s="80"/>
      <c r="N168" s="80"/>
      <c r="O168" s="80"/>
      <c r="P168" s="80"/>
      <c r="Q168" s="80"/>
      <c r="R168" s="80"/>
      <c r="S168" s="54" t="b">
        <f t="shared" si="14"/>
        <v>0</v>
      </c>
      <c r="T168" s="66" t="str">
        <f t="shared" si="11"/>
        <v>8-60.</v>
      </c>
      <c r="U168" s="51" t="str">
        <f t="shared" si="11"/>
        <v>Water, Sulfate (ASTM D516-02, ASTM D516-90, EPA 300.0, EPA 300.1, EPA 375.2, EPA 9038, EPA 9056 or SM 4500-SO4 C)</v>
      </c>
    </row>
    <row r="169" spans="1:21" s="67" customFormat="1" x14ac:dyDescent="0.3">
      <c r="A169" s="62">
        <v>175</v>
      </c>
      <c r="B169" s="36" t="s">
        <v>802</v>
      </c>
      <c r="C169" s="98" t="s">
        <v>803</v>
      </c>
      <c r="D169" s="99"/>
      <c r="E169" s="10" t="s">
        <v>124</v>
      </c>
      <c r="F169" s="68">
        <f>IFERROR(INDEX([1]!Rates[[Column1]:[Column71]],
MATCH('[1]SOW Units'!$B169,[1]!Rates[Pay Item],0),
MATCH(TEXT(#REF!,"0"),[1]!Rates[[#Headers],[Column1]:[Column71]],0)),0)</f>
        <v>0</v>
      </c>
      <c r="G169" s="69">
        <f t="shared" si="12"/>
        <v>0</v>
      </c>
      <c r="H169" s="6">
        <f t="shared" si="13"/>
        <v>0</v>
      </c>
      <c r="I169" s="80"/>
      <c r="J169" s="80" t="s">
        <v>1045</v>
      </c>
      <c r="K169" s="80"/>
      <c r="L169" s="80"/>
      <c r="M169" s="80"/>
      <c r="N169" s="80"/>
      <c r="O169" s="80"/>
      <c r="P169" s="80"/>
      <c r="Q169" s="80"/>
      <c r="R169" s="80"/>
      <c r="S169" s="54" t="b">
        <f t="shared" si="14"/>
        <v>0</v>
      </c>
      <c r="T169" s="66" t="str">
        <f t="shared" si="11"/>
        <v>8-61.</v>
      </c>
      <c r="U169" s="51" t="str">
        <f t="shared" si="11"/>
        <v>Water, Heterotrophic Plate Count (SM 9215 B or SIMPLATE)</v>
      </c>
    </row>
    <row r="170" spans="1:21" s="67" customFormat="1" ht="33" x14ac:dyDescent="0.3">
      <c r="A170" s="62">
        <v>176</v>
      </c>
      <c r="B170" s="36" t="s">
        <v>804</v>
      </c>
      <c r="C170" s="98" t="s">
        <v>200</v>
      </c>
      <c r="D170" s="99"/>
      <c r="E170" s="10" t="s">
        <v>124</v>
      </c>
      <c r="F170" s="68">
        <f>IFERROR(INDEX([1]!Rates[[Column1]:[Column71]],
MATCH('[1]SOW Units'!$B170,[1]!Rates[Pay Item],0),
MATCH(TEXT(#REF!,"0"),[1]!Rates[[#Headers],[Column1]:[Column71]],0)),0)</f>
        <v>0</v>
      </c>
      <c r="G170" s="69">
        <f t="shared" si="12"/>
        <v>0</v>
      </c>
      <c r="H170" s="6">
        <f t="shared" si="13"/>
        <v>0</v>
      </c>
      <c r="I170" s="80"/>
      <c r="J170" s="80" t="s">
        <v>1045</v>
      </c>
      <c r="K170" s="80"/>
      <c r="L170" s="80"/>
      <c r="M170" s="80"/>
      <c r="N170" s="80"/>
      <c r="O170" s="80"/>
      <c r="P170" s="80"/>
      <c r="Q170" s="80"/>
      <c r="R170" s="80"/>
      <c r="S170" s="54" t="b">
        <f t="shared" si="14"/>
        <v>0</v>
      </c>
      <c r="T170" s="66" t="str">
        <f t="shared" si="11"/>
        <v>8-62.</v>
      </c>
      <c r="U170" s="51" t="str">
        <f t="shared" si="11"/>
        <v>Water, Acute Bioassay-96 Hour, Freshwater, Vertebrate/Invertebrate [Vertebrate: Pimephales promelas or Cyprinella leedsi/Invertebrate: Ceriodaphnia dubia] (EPA 2000.0/2002.0)</v>
      </c>
    </row>
    <row r="171" spans="1:21" s="67" customFormat="1" ht="33" x14ac:dyDescent="0.3">
      <c r="A171" s="62">
        <v>177</v>
      </c>
      <c r="B171" s="36" t="s">
        <v>805</v>
      </c>
      <c r="C171" s="98" t="s">
        <v>201</v>
      </c>
      <c r="D171" s="99"/>
      <c r="E171" s="10" t="s">
        <v>124</v>
      </c>
      <c r="F171" s="68">
        <f>IFERROR(INDEX([1]!Rates[[Column1]:[Column71]],
MATCH('[1]SOW Units'!$B171,[1]!Rates[Pay Item],0),
MATCH(TEXT(#REF!,"0"),[1]!Rates[[#Headers],[Column1]:[Column71]],0)),0)</f>
        <v>0</v>
      </c>
      <c r="G171" s="69">
        <f t="shared" si="12"/>
        <v>0</v>
      </c>
      <c r="H171" s="6">
        <f t="shared" si="13"/>
        <v>0</v>
      </c>
      <c r="I171" s="80"/>
      <c r="J171" s="80" t="s">
        <v>1045</v>
      </c>
      <c r="K171" s="80"/>
      <c r="L171" s="80"/>
      <c r="M171" s="80"/>
      <c r="N171" s="80"/>
      <c r="O171" s="80"/>
      <c r="P171" s="80"/>
      <c r="Q171" s="80"/>
      <c r="R171" s="80"/>
      <c r="S171" s="54" t="b">
        <f t="shared" si="14"/>
        <v>0</v>
      </c>
      <c r="T171" s="66" t="str">
        <f t="shared" si="11"/>
        <v>8-63.</v>
      </c>
      <c r="U171" s="51" t="str">
        <f t="shared" si="11"/>
        <v>Water, Acute Bioassay-96 Hour, Estuarine + Marine, Vertebrate/Invertebrate [Vertebrate: Menidia beryllina, Meridia menidia or Menida peninsulae/Invertebrate: Mysidopsis bahia] (EPA 2006.0/2007.0)</v>
      </c>
    </row>
    <row r="172" spans="1:21" s="67" customFormat="1" x14ac:dyDescent="0.3">
      <c r="A172" s="62">
        <v>178</v>
      </c>
      <c r="B172" s="36" t="s">
        <v>806</v>
      </c>
      <c r="C172" s="98" t="s">
        <v>593</v>
      </c>
      <c r="D172" s="99"/>
      <c r="E172" s="10" t="s">
        <v>124</v>
      </c>
      <c r="F172" s="68">
        <f>IFERROR(INDEX([1]!Rates[[Column1]:[Column71]],
MATCH('[1]SOW Units'!$B172,[1]!Rates[Pay Item],0),
MATCH(TEXT(#REF!,"0"),[1]!Rates[[#Headers],[Column1]:[Column71]],0)),0)</f>
        <v>0</v>
      </c>
      <c r="G172" s="69">
        <f t="shared" si="12"/>
        <v>0</v>
      </c>
      <c r="H172" s="6">
        <f t="shared" si="13"/>
        <v>0</v>
      </c>
      <c r="I172" s="80"/>
      <c r="J172" s="80" t="s">
        <v>1045</v>
      </c>
      <c r="K172" s="80"/>
      <c r="L172" s="80"/>
      <c r="M172" s="80"/>
      <c r="N172" s="80"/>
      <c r="O172" s="80"/>
      <c r="P172" s="80"/>
      <c r="Q172" s="80"/>
      <c r="R172" s="80"/>
      <c r="S172" s="54" t="b">
        <f t="shared" si="14"/>
        <v>0</v>
      </c>
      <c r="T172" s="66" t="str">
        <f t="shared" si="11"/>
        <v>8-64.</v>
      </c>
      <c r="U172" s="51" t="str">
        <f t="shared" si="11"/>
        <v>Water, BTEX/MTBE + Naphthalene (EPA 8260)</v>
      </c>
    </row>
    <row r="173" spans="1:21" s="67" customFormat="1" x14ac:dyDescent="0.3">
      <c r="A173" s="62">
        <v>179</v>
      </c>
      <c r="B173" s="36" t="s">
        <v>807</v>
      </c>
      <c r="C173" s="98" t="s">
        <v>594</v>
      </c>
      <c r="D173" s="99"/>
      <c r="E173" s="10" t="s">
        <v>124</v>
      </c>
      <c r="F173" s="68">
        <f>IFERROR(INDEX([1]!Rates[[Column1]:[Column71]],
MATCH('[1]SOW Units'!$B173,[1]!Rates[Pay Item],0),
MATCH(TEXT(#REF!,"0"),[1]!Rates[[#Headers],[Column1]:[Column71]],0)),0)</f>
        <v>0</v>
      </c>
      <c r="G173" s="69">
        <f t="shared" si="12"/>
        <v>0</v>
      </c>
      <c r="H173" s="6">
        <f t="shared" si="13"/>
        <v>0</v>
      </c>
      <c r="I173" s="80"/>
      <c r="J173" s="80" t="s">
        <v>1045</v>
      </c>
      <c r="K173" s="80"/>
      <c r="L173" s="80"/>
      <c r="M173" s="80"/>
      <c r="N173" s="80"/>
      <c r="O173" s="80"/>
      <c r="P173" s="80"/>
      <c r="Q173" s="80"/>
      <c r="R173" s="80"/>
      <c r="S173" s="54" t="b">
        <f t="shared" si="14"/>
        <v>0</v>
      </c>
      <c r="T173" s="66" t="str">
        <f t="shared" si="11"/>
        <v>8-65.</v>
      </c>
      <c r="U173" s="51" t="str">
        <f t="shared" si="11"/>
        <v>Water, EDC [1,2-dichloroethane] (EPA Method 8021 or 8260)</v>
      </c>
    </row>
    <row r="174" spans="1:21" s="67" customFormat="1" x14ac:dyDescent="0.3">
      <c r="A174" s="62">
        <v>180</v>
      </c>
      <c r="B174" s="36" t="s">
        <v>808</v>
      </c>
      <c r="C174" s="98" t="s">
        <v>595</v>
      </c>
      <c r="D174" s="99"/>
      <c r="E174" s="10" t="s">
        <v>124</v>
      </c>
      <c r="F174" s="68">
        <f>IFERROR(INDEX([1]!Rates[[Column1]:[Column71]],
MATCH('[1]SOW Units'!$B174,[1]!Rates[Pay Item],0),
MATCH(TEXT(#REF!,"0"),[1]!Rates[[#Headers],[Column1]:[Column71]],0)),0)</f>
        <v>0</v>
      </c>
      <c r="G174" s="69">
        <f t="shared" si="12"/>
        <v>0</v>
      </c>
      <c r="H174" s="6">
        <f t="shared" si="13"/>
        <v>0</v>
      </c>
      <c r="I174" s="80"/>
      <c r="J174" s="80" t="s">
        <v>1045</v>
      </c>
      <c r="K174" s="80"/>
      <c r="L174" s="80"/>
      <c r="M174" s="80"/>
      <c r="N174" s="80"/>
      <c r="O174" s="80"/>
      <c r="P174" s="80"/>
      <c r="Q174" s="80"/>
      <c r="R174" s="80"/>
      <c r="S174" s="54" t="b">
        <f t="shared" si="14"/>
        <v>0</v>
      </c>
      <c r="T174" s="66" t="str">
        <f t="shared" si="11"/>
        <v>8-66.</v>
      </c>
      <c r="U174" s="51" t="str">
        <f t="shared" si="11"/>
        <v>Water, Methane (EPA SOP RSK-175)</v>
      </c>
    </row>
    <row r="175" spans="1:21" s="67" customFormat="1" ht="35.1" customHeight="1" x14ac:dyDescent="0.3">
      <c r="A175" s="62">
        <v>181</v>
      </c>
      <c r="B175" s="36" t="s">
        <v>809</v>
      </c>
      <c r="C175" s="98" t="s">
        <v>810</v>
      </c>
      <c r="D175" s="99"/>
      <c r="E175" s="10" t="s">
        <v>124</v>
      </c>
      <c r="F175" s="68">
        <f>IFERROR(INDEX([1]!Rates[[Column1]:[Column71]],
MATCH('[1]SOW Units'!$B175,[1]!Rates[Pay Item],0),
MATCH(TEXT(#REF!,"0"),[1]!Rates[[#Headers],[Column1]:[Column71]],0)),0)</f>
        <v>0</v>
      </c>
      <c r="G175" s="69">
        <f t="shared" si="12"/>
        <v>0</v>
      </c>
      <c r="H175" s="6">
        <f t="shared" si="13"/>
        <v>0</v>
      </c>
      <c r="I175" s="80"/>
      <c r="J175" s="80" t="s">
        <v>1045</v>
      </c>
      <c r="K175" s="80"/>
      <c r="L175" s="80"/>
      <c r="M175" s="80"/>
      <c r="N175" s="80"/>
      <c r="O175" s="80"/>
      <c r="P175" s="80"/>
      <c r="Q175" s="80"/>
      <c r="R175" s="80"/>
      <c r="S175" s="54" t="b">
        <f t="shared" si="14"/>
        <v>0</v>
      </c>
      <c r="T175" s="66" t="str">
        <f t="shared" si="11"/>
        <v>8-67.</v>
      </c>
      <c r="U175" s="51" t="str">
        <f t="shared" si="11"/>
        <v>Water, Cumene (Isopropyl benzene), 1,2,4-Trimethylbenzene and 1,3,5-Trimethylbenzene (EPA 8260)</v>
      </c>
    </row>
    <row r="176" spans="1:21" s="67" customFormat="1" hidden="1" x14ac:dyDescent="0.3">
      <c r="A176" s="62">
        <v>182</v>
      </c>
      <c r="B176" s="36" t="s">
        <v>811</v>
      </c>
      <c r="C176" s="98" t="s">
        <v>202</v>
      </c>
      <c r="D176" s="99"/>
      <c r="E176" s="10" t="s">
        <v>124</v>
      </c>
      <c r="F176" s="68">
        <f>IFERROR(INDEX([1]!Rates[[Column1]:[Column71]],
MATCH('[1]SOW Units'!$B176,[1]!Rates[Pay Item],0),
MATCH(TEXT(#REF!,"0"),[1]!Rates[[#Headers],[Column1]:[Column71]],0)),0)</f>
        <v>0</v>
      </c>
      <c r="G176" s="69">
        <f t="shared" si="12"/>
        <v>0</v>
      </c>
      <c r="H176" s="6">
        <f t="shared" si="13"/>
        <v>0</v>
      </c>
      <c r="I176" s="80"/>
      <c r="J176" s="80"/>
      <c r="K176" s="80"/>
      <c r="L176" s="80"/>
      <c r="M176" s="80"/>
      <c r="N176" s="80"/>
      <c r="O176" s="80"/>
      <c r="P176" s="80"/>
      <c r="Q176" s="80"/>
      <c r="R176" s="80"/>
      <c r="S176" s="54" t="b">
        <f t="shared" si="14"/>
        <v>0</v>
      </c>
      <c r="T176" s="66" t="str">
        <f t="shared" si="11"/>
        <v>8-68.</v>
      </c>
      <c r="U176" s="51" t="str">
        <f t="shared" si="11"/>
        <v>Air, Total Petroleum Hydrocarbons (EPA Method 18 or TO-3)</v>
      </c>
    </row>
    <row r="177" spans="1:21" s="67" customFormat="1" hidden="1" x14ac:dyDescent="0.3">
      <c r="A177" s="62">
        <v>183</v>
      </c>
      <c r="B177" s="36" t="s">
        <v>812</v>
      </c>
      <c r="C177" s="98" t="s">
        <v>203</v>
      </c>
      <c r="D177" s="99"/>
      <c r="E177" s="10" t="s">
        <v>124</v>
      </c>
      <c r="F177" s="68">
        <f>IFERROR(INDEX([1]!Rates[[Column1]:[Column71]],
MATCH('[1]SOW Units'!$B177,[1]!Rates[Pay Item],0),
MATCH(TEXT(#REF!,"0"),[1]!Rates[[#Headers],[Column1]:[Column71]],0)),0)</f>
        <v>0</v>
      </c>
      <c r="G177" s="69">
        <f t="shared" si="12"/>
        <v>0</v>
      </c>
      <c r="H177" s="6">
        <f t="shared" si="13"/>
        <v>0</v>
      </c>
      <c r="I177" s="80"/>
      <c r="J177" s="80"/>
      <c r="K177" s="80"/>
      <c r="L177" s="80"/>
      <c r="M177" s="80"/>
      <c r="N177" s="80"/>
      <c r="O177" s="80"/>
      <c r="P177" s="80"/>
      <c r="Q177" s="80"/>
      <c r="R177" s="80"/>
      <c r="S177" s="54" t="b">
        <f t="shared" si="14"/>
        <v>0</v>
      </c>
      <c r="T177" s="66" t="str">
        <f t="shared" si="11"/>
        <v>8-69.</v>
      </c>
      <c r="U177" s="51" t="str">
        <f t="shared" si="11"/>
        <v>Air, Volatile Organic Aromatics (EPA Method TO-15)</v>
      </c>
    </row>
    <row r="178" spans="1:21" s="67" customFormat="1" hidden="1" x14ac:dyDescent="0.3">
      <c r="A178" s="62">
        <v>184</v>
      </c>
      <c r="B178" s="36" t="s">
        <v>813</v>
      </c>
      <c r="C178" s="98" t="s">
        <v>204</v>
      </c>
      <c r="D178" s="99"/>
      <c r="E178" s="10" t="s">
        <v>124</v>
      </c>
      <c r="F178" s="68">
        <f>IFERROR(INDEX([1]!Rates[[Column1]:[Column71]],
MATCH('[1]SOW Units'!$B178,[1]!Rates[Pay Item],0),
MATCH(TEXT(#REF!,"0"),[1]!Rates[[#Headers],[Column1]:[Column71]],0)),0)</f>
        <v>0</v>
      </c>
      <c r="G178" s="69">
        <f t="shared" si="12"/>
        <v>0</v>
      </c>
      <c r="H178" s="6">
        <f t="shared" si="13"/>
        <v>0</v>
      </c>
      <c r="I178" s="80"/>
      <c r="J178" s="80"/>
      <c r="K178" s="80"/>
      <c r="L178" s="80"/>
      <c r="M178" s="80"/>
      <c r="N178" s="80"/>
      <c r="O178" s="80"/>
      <c r="P178" s="80"/>
      <c r="Q178" s="80"/>
      <c r="R178" s="80"/>
      <c r="S178" s="54" t="b">
        <f t="shared" si="14"/>
        <v>0</v>
      </c>
      <c r="T178" s="66" t="str">
        <f t="shared" si="11"/>
        <v>8-70.</v>
      </c>
      <c r="U178" s="51" t="str">
        <f t="shared" si="11"/>
        <v>Air, Polycyclic Aromatic Hydrocarbons (EPA Method TO-13)</v>
      </c>
    </row>
    <row r="179" spans="1:21" s="67" customFormat="1" hidden="1" x14ac:dyDescent="0.3">
      <c r="A179" s="62">
        <v>185</v>
      </c>
      <c r="B179" s="36" t="s">
        <v>814</v>
      </c>
      <c r="C179" s="98" t="s">
        <v>205</v>
      </c>
      <c r="D179" s="99"/>
      <c r="E179" s="10" t="s">
        <v>124</v>
      </c>
      <c r="F179" s="68">
        <f>IFERROR(INDEX([1]!Rates[[Column1]:[Column71]],
MATCH('[1]SOW Units'!$B179,[1]!Rates[Pay Item],0),
MATCH(TEXT(#REF!,"0"),[1]!Rates[[#Headers],[Column1]:[Column71]],0)),0)</f>
        <v>0</v>
      </c>
      <c r="G179" s="69">
        <f t="shared" si="12"/>
        <v>0</v>
      </c>
      <c r="H179" s="6">
        <f t="shared" si="13"/>
        <v>0</v>
      </c>
      <c r="I179" s="80"/>
      <c r="J179" s="80"/>
      <c r="K179" s="80"/>
      <c r="L179" s="80"/>
      <c r="M179" s="80"/>
      <c r="N179" s="80"/>
      <c r="O179" s="80"/>
      <c r="P179" s="80"/>
      <c r="Q179" s="80"/>
      <c r="R179" s="80"/>
      <c r="S179" s="54" t="b">
        <f t="shared" si="14"/>
        <v>0</v>
      </c>
      <c r="T179" s="66" t="str">
        <f t="shared" si="11"/>
        <v>8-71.</v>
      </c>
      <c r="U179" s="51" t="str">
        <f t="shared" si="11"/>
        <v>Air, Volatile Organic Compounds (EPA Method TO-17)</v>
      </c>
    </row>
    <row r="180" spans="1:21" s="67" customFormat="1" ht="49.5" hidden="1" x14ac:dyDescent="0.3">
      <c r="A180" s="62">
        <v>186</v>
      </c>
      <c r="B180" s="36" t="s">
        <v>815</v>
      </c>
      <c r="C180" s="98" t="s">
        <v>816</v>
      </c>
      <c r="D180" s="99"/>
      <c r="E180" s="10" t="s">
        <v>570</v>
      </c>
      <c r="F180" s="68">
        <f>IFERROR(INDEX([1]!Rates[[Column1]:[Column71]],
MATCH('[1]SOW Units'!$B180,[1]!Rates[Pay Item],0),
MATCH(TEXT(#REF!,"0"),[1]!Rates[[#Headers],[Column1]:[Column71]],0)),0)</f>
        <v>0</v>
      </c>
      <c r="G180" s="69">
        <f t="shared" si="12"/>
        <v>0</v>
      </c>
      <c r="H180" s="6">
        <f t="shared" si="13"/>
        <v>0</v>
      </c>
      <c r="I180" s="80"/>
      <c r="J180" s="80"/>
      <c r="K180" s="80"/>
      <c r="L180" s="80"/>
      <c r="M180" s="80"/>
      <c r="N180" s="80"/>
      <c r="O180" s="80"/>
      <c r="P180" s="80"/>
      <c r="Q180" s="80"/>
      <c r="R180" s="80"/>
      <c r="S180" s="54" t="b">
        <f t="shared" si="14"/>
        <v>0</v>
      </c>
      <c r="T180" s="66" t="str">
        <f t="shared" si="11"/>
        <v>8-72.</v>
      </c>
      <c r="U180" s="51" t="str">
        <f t="shared" si="11"/>
        <v xml:space="preserve">Additional Laboratory charge for 7 Day Turnaround. This is an additional charge (percentage) above the normal rate for expedited turnaround by the laboratory for an analysis. For Example: entering 0.05 is a 5% surcharge for 7 Day Turnaround above the rate for normal turnaround. </v>
      </c>
    </row>
    <row r="181" spans="1:21" s="67" customFormat="1" ht="49.5" hidden="1" x14ac:dyDescent="0.3">
      <c r="A181" s="62">
        <v>187</v>
      </c>
      <c r="B181" s="36" t="s">
        <v>817</v>
      </c>
      <c r="C181" s="98" t="s">
        <v>818</v>
      </c>
      <c r="D181" s="99"/>
      <c r="E181" s="10" t="s">
        <v>570</v>
      </c>
      <c r="F181" s="68">
        <f>IFERROR(INDEX([1]!Rates[[Column1]:[Column71]],
MATCH('[1]SOW Units'!$B181,[1]!Rates[Pay Item],0),
MATCH(TEXT(#REF!,"0"),[1]!Rates[[#Headers],[Column1]:[Column71]],0)),0)</f>
        <v>0</v>
      </c>
      <c r="G181" s="69">
        <f t="shared" si="12"/>
        <v>0</v>
      </c>
      <c r="H181" s="6">
        <f t="shared" si="13"/>
        <v>0</v>
      </c>
      <c r="I181" s="80"/>
      <c r="J181" s="80"/>
      <c r="K181" s="80"/>
      <c r="L181" s="80"/>
      <c r="M181" s="80"/>
      <c r="N181" s="80"/>
      <c r="O181" s="80"/>
      <c r="P181" s="80"/>
      <c r="Q181" s="80"/>
      <c r="R181" s="80"/>
      <c r="S181" s="54" t="b">
        <f t="shared" si="14"/>
        <v>0</v>
      </c>
      <c r="T181" s="66" t="str">
        <f t="shared" si="11"/>
        <v>8-73.</v>
      </c>
      <c r="U181" s="51" t="str">
        <f t="shared" si="11"/>
        <v xml:space="preserve">Additional Laboratory charge for 3 Day Turnaround. This is an additional charge (percentage) above the normal rate for expedited turnaround by the laboratory for an analysis. For Example: entering 0.50 is a 50% surcharge for 3 Day Turnaround above the rate for normal turnaround. </v>
      </c>
    </row>
    <row r="182" spans="1:21" s="67" customFormat="1" ht="49.5" hidden="1" x14ac:dyDescent="0.3">
      <c r="A182" s="62">
        <v>188</v>
      </c>
      <c r="B182" s="36" t="s">
        <v>819</v>
      </c>
      <c r="C182" s="98" t="s">
        <v>820</v>
      </c>
      <c r="D182" s="99"/>
      <c r="E182" s="10" t="s">
        <v>570</v>
      </c>
      <c r="F182" s="68">
        <f>IFERROR(INDEX([1]!Rates[[Column1]:[Column71]],
MATCH('[1]SOW Units'!$B182,[1]!Rates[Pay Item],0),
MATCH(TEXT(#REF!,"0"),[1]!Rates[[#Headers],[Column1]:[Column71]],0)),0)</f>
        <v>0</v>
      </c>
      <c r="G182" s="69">
        <f t="shared" si="12"/>
        <v>0</v>
      </c>
      <c r="H182" s="6">
        <f t="shared" si="13"/>
        <v>0</v>
      </c>
      <c r="I182" s="80"/>
      <c r="J182" s="80"/>
      <c r="K182" s="80"/>
      <c r="L182" s="80"/>
      <c r="M182" s="80"/>
      <c r="N182" s="80"/>
      <c r="O182" s="80"/>
      <c r="P182" s="80"/>
      <c r="Q182" s="80"/>
      <c r="R182" s="80"/>
      <c r="S182" s="54" t="b">
        <f t="shared" si="14"/>
        <v>0</v>
      </c>
      <c r="T182" s="66" t="str">
        <f t="shared" si="11"/>
        <v>8-74.</v>
      </c>
      <c r="U182" s="51" t="str">
        <f t="shared" si="11"/>
        <v xml:space="preserve">Additional Laboratory charge for 1 Day Turnaround. This is an additional charge (percentage) above the normal rate for expedited turnaround by the laboratory for an analysis. For Example: entering 1.00 is a 100% surcharge for 1 Day Turnaround above the rate for normal turnaround. </v>
      </c>
    </row>
    <row r="183" spans="1:21" s="67" customFormat="1" hidden="1" x14ac:dyDescent="0.3">
      <c r="A183" s="62">
        <v>189</v>
      </c>
      <c r="B183" s="75" t="s">
        <v>133</v>
      </c>
      <c r="C183" s="96" t="s">
        <v>207</v>
      </c>
      <c r="D183" s="97"/>
      <c r="E183" s="76"/>
      <c r="F183" s="77"/>
      <c r="G183" s="78"/>
      <c r="H183" s="8"/>
      <c r="I183" s="79"/>
      <c r="J183" s="79"/>
      <c r="K183" s="79"/>
      <c r="L183" s="79"/>
      <c r="M183" s="79"/>
      <c r="N183" s="79"/>
      <c r="O183" s="79"/>
      <c r="P183" s="79"/>
      <c r="Q183" s="79"/>
      <c r="R183" s="79"/>
      <c r="S183" s="54" t="b">
        <f t="shared" si="14"/>
        <v>0</v>
      </c>
      <c r="T183" s="66"/>
      <c r="U183" s="51" t="str">
        <f t="shared" si="11"/>
        <v>SOIL SOURCE REMOVAL RELATED</v>
      </c>
    </row>
    <row r="184" spans="1:21" s="67" customFormat="1" hidden="1" x14ac:dyDescent="0.3">
      <c r="A184" s="62">
        <v>190</v>
      </c>
      <c r="B184" s="36" t="s">
        <v>821</v>
      </c>
      <c r="C184" s="98" t="s">
        <v>596</v>
      </c>
      <c r="D184" s="99"/>
      <c r="E184" s="10" t="s">
        <v>597</v>
      </c>
      <c r="F184" s="68">
        <f>IFERROR(INDEX([1]!Rates[[Column1]:[Column71]],
MATCH('[1]SOW Units'!$B184,[1]!Rates[Pay Item],0),
MATCH(TEXT(#REF!,"0"),[1]!Rates[[#Headers],[Column1]:[Column71]],0)),0)</f>
        <v>0</v>
      </c>
      <c r="G184" s="69">
        <f t="shared" si="12"/>
        <v>0</v>
      </c>
      <c r="H184" s="6">
        <f t="shared" si="13"/>
        <v>0</v>
      </c>
      <c r="I184" s="80"/>
      <c r="J184" s="80"/>
      <c r="K184" s="80"/>
      <c r="L184" s="80"/>
      <c r="M184" s="80"/>
      <c r="N184" s="80"/>
      <c r="O184" s="80"/>
      <c r="P184" s="80"/>
      <c r="Q184" s="80"/>
      <c r="R184" s="80"/>
      <c r="S184" s="54" t="b">
        <f t="shared" si="14"/>
        <v>0</v>
      </c>
      <c r="T184" s="66" t="str">
        <f t="shared" si="11"/>
        <v>9-1.a.</v>
      </c>
      <c r="U184" s="51" t="str">
        <f t="shared" si="11"/>
        <v>Sheet Piling Installation for ≤  20 feet deep Excavation</v>
      </c>
    </row>
    <row r="185" spans="1:21" s="67" customFormat="1" hidden="1" x14ac:dyDescent="0.3">
      <c r="A185" s="62">
        <v>191</v>
      </c>
      <c r="B185" s="36" t="s">
        <v>822</v>
      </c>
      <c r="C185" s="98" t="s">
        <v>598</v>
      </c>
      <c r="D185" s="99"/>
      <c r="E185" s="10" t="s">
        <v>209</v>
      </c>
      <c r="F185" s="68">
        <f>IFERROR(INDEX([1]!Rates[[Column1]:[Column71]],
MATCH('[1]SOW Units'!$B185,[1]!Rates[Pay Item],0),
MATCH(TEXT(#REF!,"0"),[1]!Rates[[#Headers],[Column1]:[Column71]],0)),0)</f>
        <v>0</v>
      </c>
      <c r="G185" s="69">
        <f t="shared" si="12"/>
        <v>0</v>
      </c>
      <c r="H185" s="6">
        <f t="shared" si="13"/>
        <v>0</v>
      </c>
      <c r="I185" s="80"/>
      <c r="J185" s="80"/>
      <c r="K185" s="80"/>
      <c r="L185" s="80"/>
      <c r="M185" s="80"/>
      <c r="N185" s="80"/>
      <c r="O185" s="80"/>
      <c r="P185" s="80"/>
      <c r="Q185" s="80"/>
      <c r="R185" s="80"/>
      <c r="S185" s="54" t="b">
        <f t="shared" si="14"/>
        <v>0</v>
      </c>
      <c r="T185" s="66" t="str">
        <f t="shared" si="11"/>
        <v>9-1.b.</v>
      </c>
      <c r="U185" s="51" t="str">
        <f t="shared" si="11"/>
        <v>Sheet Piling Rental for ≤  20 feet deep Excavation</v>
      </c>
    </row>
    <row r="186" spans="1:21" s="67" customFormat="1" ht="33" hidden="1" x14ac:dyDescent="0.3">
      <c r="A186" s="62">
        <v>192</v>
      </c>
      <c r="B186" s="36" t="s">
        <v>823</v>
      </c>
      <c r="C186" s="98" t="s">
        <v>824</v>
      </c>
      <c r="D186" s="99"/>
      <c r="E186" s="10" t="s">
        <v>211</v>
      </c>
      <c r="F186" s="68">
        <f>IFERROR(INDEX([1]!Rates[[Column1]:[Column71]],
MATCH('[1]SOW Units'!$B186,[1]!Rates[Pay Item],0),
MATCH(TEXT(#REF!,"0"),[1]!Rates[[#Headers],[Column1]:[Column71]],0)),0)</f>
        <v>0</v>
      </c>
      <c r="G186" s="69">
        <f t="shared" si="12"/>
        <v>0</v>
      </c>
      <c r="H186" s="6">
        <f t="shared" si="13"/>
        <v>0</v>
      </c>
      <c r="I186" s="80"/>
      <c r="J186" s="80"/>
      <c r="K186" s="80"/>
      <c r="L186" s="80"/>
      <c r="M186" s="80"/>
      <c r="N186" s="80"/>
      <c r="O186" s="80"/>
      <c r="P186" s="80"/>
      <c r="Q186" s="80"/>
      <c r="R186" s="80"/>
      <c r="S186" s="54" t="b">
        <f t="shared" si="14"/>
        <v>0</v>
      </c>
      <c r="T186" s="66" t="str">
        <f t="shared" si="11"/>
        <v>9-1.c.</v>
      </c>
      <c r="U186" s="51" t="str">
        <f t="shared" si="11"/>
        <v xml:space="preserve">Sheet Piling Rental for ≤  20 feet deep Excavation </v>
      </c>
    </row>
    <row r="187" spans="1:21" s="67" customFormat="1" ht="33" hidden="1" x14ac:dyDescent="0.3">
      <c r="A187" s="62">
        <v>193</v>
      </c>
      <c r="B187" s="36" t="s">
        <v>825</v>
      </c>
      <c r="C187" s="98" t="s">
        <v>824</v>
      </c>
      <c r="D187" s="99"/>
      <c r="E187" s="10" t="s">
        <v>213</v>
      </c>
      <c r="F187" s="68">
        <f>IFERROR(INDEX([1]!Rates[[Column1]:[Column71]],
MATCH('[1]SOW Units'!$B187,[1]!Rates[Pay Item],0),
MATCH(TEXT(#REF!,"0"),[1]!Rates[[#Headers],[Column1]:[Column71]],0)),0)</f>
        <v>0</v>
      </c>
      <c r="G187" s="69">
        <f t="shared" si="12"/>
        <v>0</v>
      </c>
      <c r="H187" s="6">
        <f t="shared" si="13"/>
        <v>0</v>
      </c>
      <c r="I187" s="80"/>
      <c r="J187" s="80"/>
      <c r="K187" s="80"/>
      <c r="L187" s="80"/>
      <c r="M187" s="80"/>
      <c r="N187" s="80"/>
      <c r="O187" s="80"/>
      <c r="P187" s="80"/>
      <c r="Q187" s="80"/>
      <c r="R187" s="80"/>
      <c r="S187" s="54" t="b">
        <f t="shared" si="14"/>
        <v>0</v>
      </c>
      <c r="T187" s="66" t="str">
        <f t="shared" si="11"/>
        <v>9-1.d.</v>
      </c>
      <c r="U187" s="51" t="str">
        <f t="shared" si="11"/>
        <v xml:space="preserve">Sheet Piling Rental for ≤  20 feet deep Excavation </v>
      </c>
    </row>
    <row r="188" spans="1:21" s="67" customFormat="1" hidden="1" x14ac:dyDescent="0.3">
      <c r="A188" s="62">
        <v>194</v>
      </c>
      <c r="B188" s="36" t="s">
        <v>826</v>
      </c>
      <c r="C188" s="98" t="s">
        <v>599</v>
      </c>
      <c r="D188" s="99"/>
      <c r="E188" s="10" t="s">
        <v>597</v>
      </c>
      <c r="F188" s="68">
        <f>IFERROR(INDEX([1]!Rates[[Column1]:[Column71]],
MATCH('[1]SOW Units'!$B188,[1]!Rates[Pay Item],0),
MATCH(TEXT(#REF!,"0"),[1]!Rates[[#Headers],[Column1]:[Column71]],0)),0)</f>
        <v>0</v>
      </c>
      <c r="G188" s="69">
        <f t="shared" si="12"/>
        <v>0</v>
      </c>
      <c r="H188" s="6">
        <f t="shared" si="13"/>
        <v>0</v>
      </c>
      <c r="I188" s="80"/>
      <c r="J188" s="80"/>
      <c r="K188" s="80"/>
      <c r="L188" s="80"/>
      <c r="M188" s="80"/>
      <c r="N188" s="80"/>
      <c r="O188" s="80"/>
      <c r="P188" s="80"/>
      <c r="Q188" s="80"/>
      <c r="R188" s="80"/>
      <c r="S188" s="54" t="b">
        <f t="shared" si="14"/>
        <v>0</v>
      </c>
      <c r="T188" s="66" t="str">
        <f t="shared" si="11"/>
        <v>9-2.a.</v>
      </c>
      <c r="U188" s="51" t="str">
        <f t="shared" si="11"/>
        <v>Sheet Piling Installation for &gt; 20 feet deep Excavation</v>
      </c>
    </row>
    <row r="189" spans="1:21" s="67" customFormat="1" hidden="1" x14ac:dyDescent="0.3">
      <c r="A189" s="62">
        <v>195</v>
      </c>
      <c r="B189" s="36" t="s">
        <v>827</v>
      </c>
      <c r="C189" s="98" t="s">
        <v>600</v>
      </c>
      <c r="D189" s="99"/>
      <c r="E189" s="10" t="s">
        <v>209</v>
      </c>
      <c r="F189" s="68">
        <f>IFERROR(INDEX([1]!Rates[[Column1]:[Column71]],
MATCH('[1]SOW Units'!$B189,[1]!Rates[Pay Item],0),
MATCH(TEXT(#REF!,"0"),[1]!Rates[[#Headers],[Column1]:[Column71]],0)),0)</f>
        <v>0</v>
      </c>
      <c r="G189" s="69">
        <f t="shared" si="12"/>
        <v>0</v>
      </c>
      <c r="H189" s="6">
        <f t="shared" si="13"/>
        <v>0</v>
      </c>
      <c r="I189" s="80"/>
      <c r="J189" s="80"/>
      <c r="K189" s="80"/>
      <c r="L189" s="80"/>
      <c r="M189" s="80"/>
      <c r="N189" s="80"/>
      <c r="O189" s="80"/>
      <c r="P189" s="80"/>
      <c r="Q189" s="80"/>
      <c r="R189" s="80"/>
      <c r="S189" s="54" t="b">
        <f t="shared" si="14"/>
        <v>0</v>
      </c>
      <c r="T189" s="66" t="str">
        <f t="shared" si="11"/>
        <v>9-2.b.</v>
      </c>
      <c r="U189" s="51" t="str">
        <f t="shared" si="11"/>
        <v>Sheet Piling Rental for &gt;  20 feet deep Excavation</v>
      </c>
    </row>
    <row r="190" spans="1:21" s="67" customFormat="1" ht="33" hidden="1" x14ac:dyDescent="0.3">
      <c r="A190" s="62">
        <v>196</v>
      </c>
      <c r="B190" s="36" t="s">
        <v>828</v>
      </c>
      <c r="C190" s="98" t="s">
        <v>600</v>
      </c>
      <c r="D190" s="99"/>
      <c r="E190" s="10" t="s">
        <v>211</v>
      </c>
      <c r="F190" s="68">
        <f>IFERROR(INDEX([1]!Rates[[Column1]:[Column71]],
MATCH('[1]SOW Units'!$B190,[1]!Rates[Pay Item],0),
MATCH(TEXT(#REF!,"0"),[1]!Rates[[#Headers],[Column1]:[Column71]],0)),0)</f>
        <v>0</v>
      </c>
      <c r="G190" s="69">
        <f t="shared" si="12"/>
        <v>0</v>
      </c>
      <c r="H190" s="6">
        <f t="shared" si="13"/>
        <v>0</v>
      </c>
      <c r="I190" s="80"/>
      <c r="J190" s="80"/>
      <c r="K190" s="80"/>
      <c r="L190" s="80"/>
      <c r="M190" s="80"/>
      <c r="N190" s="80"/>
      <c r="O190" s="80"/>
      <c r="P190" s="80"/>
      <c r="Q190" s="80"/>
      <c r="R190" s="80"/>
      <c r="S190" s="54" t="b">
        <f t="shared" si="14"/>
        <v>0</v>
      </c>
      <c r="T190" s="66" t="str">
        <f t="shared" si="11"/>
        <v>9-2.c.</v>
      </c>
      <c r="U190" s="51" t="str">
        <f t="shared" si="11"/>
        <v>Sheet Piling Rental for &gt;  20 feet deep Excavation</v>
      </c>
    </row>
    <row r="191" spans="1:21" s="67" customFormat="1" ht="33" hidden="1" x14ac:dyDescent="0.3">
      <c r="A191" s="62">
        <v>197</v>
      </c>
      <c r="B191" s="36" t="s">
        <v>829</v>
      </c>
      <c r="C191" s="98" t="s">
        <v>600</v>
      </c>
      <c r="D191" s="99"/>
      <c r="E191" s="10" t="s">
        <v>213</v>
      </c>
      <c r="F191" s="68">
        <f>IFERROR(INDEX([1]!Rates[[Column1]:[Column71]],
MATCH('[1]SOW Units'!$B191,[1]!Rates[Pay Item],0),
MATCH(TEXT(#REF!,"0"),[1]!Rates[[#Headers],[Column1]:[Column71]],0)),0)</f>
        <v>0</v>
      </c>
      <c r="G191" s="69">
        <f t="shared" si="12"/>
        <v>0</v>
      </c>
      <c r="H191" s="6">
        <f t="shared" si="13"/>
        <v>0</v>
      </c>
      <c r="I191" s="80"/>
      <c r="J191" s="80"/>
      <c r="K191" s="80"/>
      <c r="L191" s="80"/>
      <c r="M191" s="80"/>
      <c r="N191" s="80"/>
      <c r="O191" s="80"/>
      <c r="P191" s="80"/>
      <c r="Q191" s="80"/>
      <c r="R191" s="80"/>
      <c r="S191" s="54" t="b">
        <f t="shared" si="14"/>
        <v>0</v>
      </c>
      <c r="T191" s="66" t="str">
        <f t="shared" si="11"/>
        <v>9-2.d.</v>
      </c>
      <c r="U191" s="51" t="str">
        <f t="shared" si="11"/>
        <v>Sheet Piling Rental for &gt;  20 feet deep Excavation</v>
      </c>
    </row>
    <row r="192" spans="1:21" s="67" customFormat="1" hidden="1" x14ac:dyDescent="0.3">
      <c r="A192" s="62">
        <v>198</v>
      </c>
      <c r="B192" s="36" t="s">
        <v>136</v>
      </c>
      <c r="C192" s="98" t="s">
        <v>215</v>
      </c>
      <c r="D192" s="99"/>
      <c r="E192" s="10" t="s">
        <v>216</v>
      </c>
      <c r="F192" s="68">
        <f>IFERROR(INDEX([1]!Rates[[Column1]:[Column71]],
MATCH('[1]SOW Units'!$B192,[1]!Rates[Pay Item],0),
MATCH(TEXT(#REF!,"0"),[1]!Rates[[#Headers],[Column1]:[Column71]],0)),0)</f>
        <v>0</v>
      </c>
      <c r="G192" s="69">
        <f t="shared" si="12"/>
        <v>0</v>
      </c>
      <c r="H192" s="6">
        <f t="shared" si="13"/>
        <v>0</v>
      </c>
      <c r="I192" s="80"/>
      <c r="J192" s="80"/>
      <c r="K192" s="80"/>
      <c r="L192" s="80"/>
      <c r="M192" s="80"/>
      <c r="N192" s="80"/>
      <c r="O192" s="80"/>
      <c r="P192" s="80"/>
      <c r="Q192" s="80"/>
      <c r="R192" s="80"/>
      <c r="S192" s="54" t="b">
        <f t="shared" si="14"/>
        <v>0</v>
      </c>
      <c r="T192" s="66" t="str">
        <f t="shared" si="11"/>
        <v>9-3.</v>
      </c>
      <c r="U192" s="51" t="str">
        <f t="shared" si="11"/>
        <v xml:space="preserve">Conventional Soil Excavation and Loading ≤ 300 cubic yards </v>
      </c>
    </row>
    <row r="193" spans="1:21" s="67" customFormat="1" hidden="1" x14ac:dyDescent="0.3">
      <c r="A193" s="62">
        <v>199</v>
      </c>
      <c r="B193" s="36" t="s">
        <v>138</v>
      </c>
      <c r="C193" s="98" t="s">
        <v>217</v>
      </c>
      <c r="D193" s="99"/>
      <c r="E193" s="10" t="s">
        <v>216</v>
      </c>
      <c r="F193" s="68">
        <f>IFERROR(INDEX([1]!Rates[[Column1]:[Column71]],
MATCH('[1]SOW Units'!$B193,[1]!Rates[Pay Item],0),
MATCH(TEXT(#REF!,"0"),[1]!Rates[[#Headers],[Column1]:[Column71]],0)),0)</f>
        <v>0</v>
      </c>
      <c r="G193" s="69">
        <f t="shared" si="12"/>
        <v>0</v>
      </c>
      <c r="H193" s="6">
        <f t="shared" si="13"/>
        <v>0</v>
      </c>
      <c r="I193" s="80"/>
      <c r="J193" s="80"/>
      <c r="K193" s="80"/>
      <c r="L193" s="80"/>
      <c r="M193" s="80"/>
      <c r="N193" s="80"/>
      <c r="O193" s="80"/>
      <c r="P193" s="80"/>
      <c r="Q193" s="80"/>
      <c r="R193" s="80"/>
      <c r="S193" s="54" t="b">
        <f t="shared" si="14"/>
        <v>0</v>
      </c>
      <c r="T193" s="66" t="str">
        <f t="shared" si="11"/>
        <v>9-4.</v>
      </c>
      <c r="U193" s="51" t="str">
        <f t="shared" si="11"/>
        <v>Conventional Soil Excavation and Loading &gt; 300 cubic yards</v>
      </c>
    </row>
    <row r="194" spans="1:21" s="67" customFormat="1" hidden="1" x14ac:dyDescent="0.3">
      <c r="A194" s="62">
        <v>200</v>
      </c>
      <c r="B194" s="36" t="s">
        <v>140</v>
      </c>
      <c r="C194" s="98" t="s">
        <v>218</v>
      </c>
      <c r="D194" s="99"/>
      <c r="E194" s="10" t="s">
        <v>216</v>
      </c>
      <c r="F194" s="68">
        <f>IFERROR(INDEX([1]!Rates[[Column1]:[Column71]],
MATCH('[1]SOW Units'!$B194,[1]!Rates[Pay Item],0),
MATCH(TEXT(#REF!,"0"),[1]!Rates[[#Headers],[Column1]:[Column71]],0)),0)</f>
        <v>0</v>
      </c>
      <c r="G194" s="69">
        <f t="shared" si="12"/>
        <v>0</v>
      </c>
      <c r="H194" s="6">
        <f t="shared" si="13"/>
        <v>0</v>
      </c>
      <c r="I194" s="80"/>
      <c r="J194" s="80"/>
      <c r="K194" s="80"/>
      <c r="L194" s="80"/>
      <c r="M194" s="80"/>
      <c r="N194" s="80"/>
      <c r="O194" s="80"/>
      <c r="P194" s="80"/>
      <c r="Q194" s="80"/>
      <c r="R194" s="80"/>
      <c r="S194" s="54" t="b">
        <f t="shared" si="14"/>
        <v>0</v>
      </c>
      <c r="T194" s="66" t="str">
        <f t="shared" si="11"/>
        <v>9-5.</v>
      </c>
      <c r="U194" s="51" t="str">
        <f t="shared" si="11"/>
        <v>LDA Excavation and Loading Without Casing ≤ 300 cubic yards</v>
      </c>
    </row>
    <row r="195" spans="1:21" s="67" customFormat="1" hidden="1" x14ac:dyDescent="0.3">
      <c r="A195" s="62">
        <v>201</v>
      </c>
      <c r="B195" s="36" t="s">
        <v>142</v>
      </c>
      <c r="C195" s="98" t="s">
        <v>219</v>
      </c>
      <c r="D195" s="99"/>
      <c r="E195" s="10" t="s">
        <v>216</v>
      </c>
      <c r="F195" s="68">
        <f>IFERROR(INDEX([1]!Rates[[Column1]:[Column71]],
MATCH('[1]SOW Units'!$B195,[1]!Rates[Pay Item],0),
MATCH(TEXT(#REF!,"0"),[1]!Rates[[#Headers],[Column1]:[Column71]],0)),0)</f>
        <v>0</v>
      </c>
      <c r="G195" s="69">
        <f t="shared" si="12"/>
        <v>0</v>
      </c>
      <c r="H195" s="6">
        <f t="shared" si="13"/>
        <v>0</v>
      </c>
      <c r="I195" s="80"/>
      <c r="J195" s="80"/>
      <c r="K195" s="80"/>
      <c r="L195" s="80"/>
      <c r="M195" s="80"/>
      <c r="N195" s="80"/>
      <c r="O195" s="80"/>
      <c r="P195" s="80"/>
      <c r="Q195" s="80"/>
      <c r="R195" s="80"/>
      <c r="S195" s="54" t="b">
        <f t="shared" si="14"/>
        <v>0</v>
      </c>
      <c r="T195" s="66" t="str">
        <f t="shared" si="11"/>
        <v>9-6.</v>
      </c>
      <c r="U195" s="51" t="str">
        <f t="shared" si="11"/>
        <v>LDA Excavation and Loading Without Casing &gt; 300 cubic yards</v>
      </c>
    </row>
    <row r="196" spans="1:21" s="67" customFormat="1" hidden="1" x14ac:dyDescent="0.3">
      <c r="A196" s="62">
        <v>202</v>
      </c>
      <c r="B196" s="36" t="s">
        <v>830</v>
      </c>
      <c r="C196" s="98" t="s">
        <v>220</v>
      </c>
      <c r="D196" s="99"/>
      <c r="E196" s="10" t="s">
        <v>216</v>
      </c>
      <c r="F196" s="68">
        <f>IFERROR(INDEX([1]!Rates[[Column1]:[Column71]],
MATCH('[1]SOW Units'!$B196,[1]!Rates[Pay Item],0),
MATCH(TEXT(#REF!,"0"),[1]!Rates[[#Headers],[Column1]:[Column71]],0)),0)</f>
        <v>0</v>
      </c>
      <c r="G196" s="69">
        <f t="shared" si="12"/>
        <v>0</v>
      </c>
      <c r="H196" s="6">
        <f t="shared" si="13"/>
        <v>0</v>
      </c>
      <c r="I196" s="80"/>
      <c r="J196" s="80"/>
      <c r="K196" s="80"/>
      <c r="L196" s="80"/>
      <c r="M196" s="80"/>
      <c r="N196" s="80"/>
      <c r="O196" s="80"/>
      <c r="P196" s="80"/>
      <c r="Q196" s="80"/>
      <c r="R196" s="80"/>
      <c r="S196" s="54" t="b">
        <f t="shared" si="14"/>
        <v>0</v>
      </c>
      <c r="T196" s="66" t="str">
        <f t="shared" si="11"/>
        <v>9-7.a</v>
      </c>
      <c r="U196" s="51" t="str">
        <f t="shared" si="11"/>
        <v>LDA Excavation and Loading With Surface Casing ≤ 300 cubic yards</v>
      </c>
    </row>
    <row r="197" spans="1:21" s="67" customFormat="1" hidden="1" x14ac:dyDescent="0.3">
      <c r="A197" s="62">
        <v>203</v>
      </c>
      <c r="B197" s="36" t="s">
        <v>831</v>
      </c>
      <c r="C197" s="98" t="s">
        <v>832</v>
      </c>
      <c r="D197" s="99"/>
      <c r="E197" s="10" t="s">
        <v>216</v>
      </c>
      <c r="F197" s="68">
        <f>IFERROR(INDEX([1]!Rates[[Column1]:[Column71]],
MATCH('[1]SOW Units'!$B197,[1]!Rates[Pay Item],0),
MATCH(TEXT(#REF!,"0"),[1]!Rates[[#Headers],[Column1]:[Column71]],0)),0)</f>
        <v>0</v>
      </c>
      <c r="G197" s="69">
        <f t="shared" si="12"/>
        <v>0</v>
      </c>
      <c r="H197" s="6">
        <f t="shared" si="13"/>
        <v>0</v>
      </c>
      <c r="I197" s="80"/>
      <c r="J197" s="80"/>
      <c r="K197" s="80"/>
      <c r="L197" s="80"/>
      <c r="M197" s="80"/>
      <c r="N197" s="80"/>
      <c r="O197" s="80"/>
      <c r="P197" s="80"/>
      <c r="Q197" s="80"/>
      <c r="R197" s="80"/>
      <c r="S197" s="54" t="b">
        <f t="shared" si="14"/>
        <v>0</v>
      </c>
      <c r="T197" s="66" t="str">
        <f t="shared" si="11"/>
        <v>9-7.b.</v>
      </c>
      <c r="U197" s="51" t="str">
        <f t="shared" si="11"/>
        <v>LDA Excavation and Loading With Driven Casing ≤ 300 cubic yards</v>
      </c>
    </row>
    <row r="198" spans="1:21" s="67" customFormat="1" hidden="1" x14ac:dyDescent="0.3">
      <c r="A198" s="62">
        <v>204</v>
      </c>
      <c r="B198" s="36" t="s">
        <v>588</v>
      </c>
      <c r="C198" s="98" t="s">
        <v>221</v>
      </c>
      <c r="D198" s="99"/>
      <c r="E198" s="10" t="s">
        <v>216</v>
      </c>
      <c r="F198" s="68">
        <f>IFERROR(INDEX([1]!Rates[[Column1]:[Column71]],
MATCH('[1]SOW Units'!$B198,[1]!Rates[Pay Item],0),
MATCH(TEXT(#REF!,"0"),[1]!Rates[[#Headers],[Column1]:[Column71]],0)),0)</f>
        <v>0</v>
      </c>
      <c r="G198" s="69">
        <f t="shared" si="12"/>
        <v>0</v>
      </c>
      <c r="H198" s="6">
        <f t="shared" si="13"/>
        <v>0</v>
      </c>
      <c r="I198" s="80"/>
      <c r="J198" s="80"/>
      <c r="K198" s="80"/>
      <c r="L198" s="80"/>
      <c r="M198" s="80"/>
      <c r="N198" s="80"/>
      <c r="O198" s="80"/>
      <c r="P198" s="80"/>
      <c r="Q198" s="80"/>
      <c r="R198" s="80"/>
      <c r="S198" s="54" t="b">
        <f t="shared" si="14"/>
        <v>0</v>
      </c>
      <c r="T198" s="66" t="str">
        <f t="shared" si="11"/>
        <v>9-8.a.</v>
      </c>
      <c r="U198" s="51" t="str">
        <f t="shared" si="11"/>
        <v>LDA Excavation and Loading With Surface Casing &gt; 300 cubic yards</v>
      </c>
    </row>
    <row r="199" spans="1:21" s="67" customFormat="1" hidden="1" x14ac:dyDescent="0.3">
      <c r="A199" s="62">
        <v>205</v>
      </c>
      <c r="B199" s="36" t="s">
        <v>833</v>
      </c>
      <c r="C199" s="98" t="s">
        <v>222</v>
      </c>
      <c r="D199" s="99"/>
      <c r="E199" s="10" t="s">
        <v>216</v>
      </c>
      <c r="F199" s="68">
        <f>IFERROR(INDEX([1]!Rates[[Column1]:[Column71]],
MATCH('[1]SOW Units'!$B199,[1]!Rates[Pay Item],0),
MATCH(TEXT(#REF!,"0"),[1]!Rates[[#Headers],[Column1]:[Column71]],0)),0)</f>
        <v>0</v>
      </c>
      <c r="G199" s="69">
        <f t="shared" si="12"/>
        <v>0</v>
      </c>
      <c r="H199" s="6">
        <f t="shared" si="13"/>
        <v>0</v>
      </c>
      <c r="I199" s="80"/>
      <c r="J199" s="80"/>
      <c r="K199" s="80"/>
      <c r="L199" s="80"/>
      <c r="M199" s="80"/>
      <c r="N199" s="80"/>
      <c r="O199" s="80"/>
      <c r="P199" s="80"/>
      <c r="Q199" s="80"/>
      <c r="R199" s="80"/>
      <c r="S199" s="54" t="b">
        <f t="shared" si="14"/>
        <v>0</v>
      </c>
      <c r="T199" s="66" t="str">
        <f t="shared" si="11"/>
        <v>9-8.b.</v>
      </c>
      <c r="U199" s="51" t="str">
        <f t="shared" si="11"/>
        <v>LDA Excavation and Loading With Driven Casing &gt; 300 cubic yards</v>
      </c>
    </row>
    <row r="200" spans="1:21" s="67" customFormat="1" hidden="1" x14ac:dyDescent="0.3">
      <c r="A200" s="62">
        <v>206</v>
      </c>
      <c r="B200" s="36" t="s">
        <v>146</v>
      </c>
      <c r="C200" s="98" t="s">
        <v>223</v>
      </c>
      <c r="D200" s="99"/>
      <c r="E200" s="10" t="s">
        <v>216</v>
      </c>
      <c r="F200" s="68">
        <f>IFERROR(INDEX([1]!Rates[[Column1]:[Column71]],
MATCH('[1]SOW Units'!$B200,[1]!Rates[Pay Item],0),
MATCH(TEXT(#REF!,"0"),[1]!Rates[[#Headers],[Column1]:[Column71]],0)),0)</f>
        <v>0</v>
      </c>
      <c r="G200" s="69">
        <f t="shared" si="12"/>
        <v>0</v>
      </c>
      <c r="H200" s="6">
        <f t="shared" si="13"/>
        <v>0</v>
      </c>
      <c r="I200" s="80"/>
      <c r="J200" s="80"/>
      <c r="K200" s="80"/>
      <c r="L200" s="80"/>
      <c r="M200" s="80"/>
      <c r="N200" s="80"/>
      <c r="O200" s="80"/>
      <c r="P200" s="80"/>
      <c r="Q200" s="80"/>
      <c r="R200" s="80"/>
      <c r="S200" s="54" t="b">
        <f t="shared" si="14"/>
        <v>0</v>
      </c>
      <c r="T200" s="66" t="str">
        <f t="shared" si="11"/>
        <v>9-9.</v>
      </c>
      <c r="U200" s="51" t="str">
        <f t="shared" si="11"/>
        <v>Flowable Fill Concrete and Installation</v>
      </c>
    </row>
    <row r="201" spans="1:21" s="67" customFormat="1" hidden="1" x14ac:dyDescent="0.3">
      <c r="A201" s="62">
        <v>207</v>
      </c>
      <c r="B201" s="36" t="s">
        <v>148</v>
      </c>
      <c r="C201" s="98" t="s">
        <v>224</v>
      </c>
      <c r="D201" s="99"/>
      <c r="E201" s="10" t="s">
        <v>216</v>
      </c>
      <c r="F201" s="68">
        <f>IFERROR(INDEX([1]!Rates[[Column1]:[Column71]],
MATCH('[1]SOW Units'!$B201,[1]!Rates[Pay Item],0),
MATCH(TEXT(#REF!,"0"),[1]!Rates[[#Headers],[Column1]:[Column71]],0)),0)</f>
        <v>0</v>
      </c>
      <c r="G201" s="69">
        <f t="shared" si="12"/>
        <v>0</v>
      </c>
      <c r="H201" s="6">
        <f t="shared" si="13"/>
        <v>0</v>
      </c>
      <c r="I201" s="80"/>
      <c r="J201" s="80"/>
      <c r="K201" s="80"/>
      <c r="L201" s="80"/>
      <c r="M201" s="80"/>
      <c r="N201" s="80"/>
      <c r="O201" s="80"/>
      <c r="P201" s="80"/>
      <c r="Q201" s="80"/>
      <c r="R201" s="80"/>
      <c r="S201" s="54" t="b">
        <f t="shared" ref="S201:S264" si="15">IF(H201&gt;0,TRUE,FALSE)</f>
        <v>0</v>
      </c>
      <c r="T201" s="66" t="str">
        <f t="shared" si="11"/>
        <v>9-10.</v>
      </c>
      <c r="U201" s="51" t="str">
        <f t="shared" si="11"/>
        <v>Clean Backfill Material, Compaction and Testing (includes transport) ≤ 300 cubic yards</v>
      </c>
    </row>
    <row r="202" spans="1:21" s="67" customFormat="1" hidden="1" x14ac:dyDescent="0.3">
      <c r="A202" s="62">
        <v>208</v>
      </c>
      <c r="B202" s="36" t="s">
        <v>149</v>
      </c>
      <c r="C202" s="98" t="s">
        <v>225</v>
      </c>
      <c r="D202" s="99"/>
      <c r="E202" s="10" t="s">
        <v>216</v>
      </c>
      <c r="F202" s="68">
        <f>IFERROR(INDEX([1]!Rates[[Column1]:[Column71]],
MATCH('[1]SOW Units'!$B202,[1]!Rates[Pay Item],0),
MATCH(TEXT(#REF!,"0"),[1]!Rates[[#Headers],[Column1]:[Column71]],0)),0)</f>
        <v>0</v>
      </c>
      <c r="G202" s="69">
        <f t="shared" si="12"/>
        <v>0</v>
      </c>
      <c r="H202" s="6">
        <f t="shared" si="13"/>
        <v>0</v>
      </c>
      <c r="I202" s="80"/>
      <c r="J202" s="80"/>
      <c r="K202" s="80"/>
      <c r="L202" s="80"/>
      <c r="M202" s="80"/>
      <c r="N202" s="80"/>
      <c r="O202" s="80"/>
      <c r="P202" s="80"/>
      <c r="Q202" s="80"/>
      <c r="R202" s="80"/>
      <c r="S202" s="54" t="b">
        <f t="shared" si="15"/>
        <v>0</v>
      </c>
      <c r="T202" s="66" t="str">
        <f t="shared" si="11"/>
        <v>9-11.</v>
      </c>
      <c r="U202" s="51" t="str">
        <f t="shared" si="11"/>
        <v>Clean Backfill Material, Compaction and Testing (includes transport) &gt; 300 cubic yards</v>
      </c>
    </row>
    <row r="203" spans="1:21" s="67" customFormat="1" hidden="1" x14ac:dyDescent="0.3">
      <c r="A203" s="62">
        <v>210</v>
      </c>
      <c r="B203" s="36" t="s">
        <v>834</v>
      </c>
      <c r="C203" s="98" t="s">
        <v>601</v>
      </c>
      <c r="D203" s="99"/>
      <c r="E203" s="10" t="s">
        <v>216</v>
      </c>
      <c r="F203" s="68">
        <f>IFERROR(INDEX([1]!Rates[[Column1]:[Column71]],
MATCH('[1]SOW Units'!$B203,[1]!Rates[Pay Item],0),
MATCH(TEXT(#REF!,"0"),[1]!Rates[[#Headers],[Column1]:[Column71]],0)),0)</f>
        <v>0</v>
      </c>
      <c r="G203" s="69">
        <f t="shared" si="12"/>
        <v>0</v>
      </c>
      <c r="H203" s="6">
        <f t="shared" si="13"/>
        <v>0</v>
      </c>
      <c r="I203" s="80"/>
      <c r="J203" s="80"/>
      <c r="K203" s="80"/>
      <c r="L203" s="80"/>
      <c r="M203" s="80"/>
      <c r="N203" s="80"/>
      <c r="O203" s="80"/>
      <c r="P203" s="80"/>
      <c r="Q203" s="80"/>
      <c r="R203" s="80"/>
      <c r="S203" s="54" t="b">
        <f t="shared" si="15"/>
        <v>0</v>
      </c>
      <c r="T203" s="66" t="str">
        <f t="shared" si="11"/>
        <v>9-12.a.</v>
      </c>
      <c r="U203" s="51" t="str">
        <f t="shared" si="11"/>
        <v>Clean Overburden Used As Backfill, Compaction and Testing ≤ 300 cubic yards</v>
      </c>
    </row>
    <row r="204" spans="1:21" s="67" customFormat="1" hidden="1" x14ac:dyDescent="0.3">
      <c r="A204" s="62">
        <v>211</v>
      </c>
      <c r="B204" s="36" t="s">
        <v>835</v>
      </c>
      <c r="C204" s="98" t="s">
        <v>602</v>
      </c>
      <c r="D204" s="99"/>
      <c r="E204" s="10" t="s">
        <v>216</v>
      </c>
      <c r="F204" s="68">
        <f>IFERROR(INDEX([1]!Rates[[Column1]:[Column71]],
MATCH('[1]SOW Units'!$B204,[1]!Rates[Pay Item],0),
MATCH(TEXT(#REF!,"0"),[1]!Rates[[#Headers],[Column1]:[Column71]],0)),0)</f>
        <v>0</v>
      </c>
      <c r="G204" s="69">
        <f t="shared" si="12"/>
        <v>0</v>
      </c>
      <c r="H204" s="6">
        <f t="shared" si="13"/>
        <v>0</v>
      </c>
      <c r="I204" s="80"/>
      <c r="J204" s="80"/>
      <c r="K204" s="80"/>
      <c r="L204" s="80"/>
      <c r="M204" s="80"/>
      <c r="N204" s="80"/>
      <c r="O204" s="80"/>
      <c r="P204" s="80"/>
      <c r="Q204" s="80"/>
      <c r="R204" s="80"/>
      <c r="S204" s="54" t="b">
        <f t="shared" si="15"/>
        <v>0</v>
      </c>
      <c r="T204" s="66" t="str">
        <f t="shared" si="11"/>
        <v>9-12.b.</v>
      </c>
      <c r="U204" s="51" t="str">
        <f t="shared" si="11"/>
        <v>Clean Overburden Used As Backfill, Compaction and Testing &gt; 300 cubic yards</v>
      </c>
    </row>
    <row r="205" spans="1:21" s="67" customFormat="1" hidden="1" x14ac:dyDescent="0.3">
      <c r="A205" s="62">
        <v>212</v>
      </c>
      <c r="B205" s="36" t="s">
        <v>152</v>
      </c>
      <c r="C205" s="98" t="s">
        <v>226</v>
      </c>
      <c r="D205" s="99"/>
      <c r="E205" s="10" t="s">
        <v>227</v>
      </c>
      <c r="F205" s="68">
        <f>IFERROR(INDEX([1]!Rates[[Column1]:[Column71]],
MATCH('[1]SOW Units'!$B205,[1]!Rates[Pay Item],0),
MATCH(TEXT(#REF!,"0"),[1]!Rates[[#Headers],[Column1]:[Column71]],0)),0)</f>
        <v>0</v>
      </c>
      <c r="G205" s="69">
        <f t="shared" si="12"/>
        <v>0</v>
      </c>
      <c r="H205" s="6">
        <f t="shared" si="13"/>
        <v>0</v>
      </c>
      <c r="I205" s="80"/>
      <c r="J205" s="80"/>
      <c r="K205" s="80"/>
      <c r="L205" s="80"/>
      <c r="M205" s="80"/>
      <c r="N205" s="80"/>
      <c r="O205" s="80"/>
      <c r="P205" s="80"/>
      <c r="Q205" s="80"/>
      <c r="R205" s="80"/>
      <c r="S205" s="54" t="b">
        <f t="shared" si="15"/>
        <v>0</v>
      </c>
      <c r="T205" s="66" t="str">
        <f t="shared" si="11"/>
        <v>9-13.</v>
      </c>
      <c r="U205" s="51" t="str">
        <f t="shared" si="11"/>
        <v>Pea Gravel</v>
      </c>
    </row>
    <row r="206" spans="1:21" s="67" customFormat="1" hidden="1" x14ac:dyDescent="0.3">
      <c r="A206" s="62">
        <v>213</v>
      </c>
      <c r="B206" s="36" t="s">
        <v>154</v>
      </c>
      <c r="C206" s="98" t="s">
        <v>228</v>
      </c>
      <c r="D206" s="99"/>
      <c r="E206" s="10" t="s">
        <v>227</v>
      </c>
      <c r="F206" s="68">
        <f>IFERROR(INDEX([1]!Rates[[Column1]:[Column71]],
MATCH('[1]SOW Units'!$B206,[1]!Rates[Pay Item],0),
MATCH(TEXT(#REF!,"0"),[1]!Rates[[#Headers],[Column1]:[Column71]],0)),0)</f>
        <v>0</v>
      </c>
      <c r="G206" s="69">
        <f t="shared" si="12"/>
        <v>0</v>
      </c>
      <c r="H206" s="6">
        <f t="shared" si="13"/>
        <v>0</v>
      </c>
      <c r="I206" s="80"/>
      <c r="J206" s="80"/>
      <c r="K206" s="80"/>
      <c r="L206" s="80"/>
      <c r="M206" s="80"/>
      <c r="N206" s="80"/>
      <c r="O206" s="80"/>
      <c r="P206" s="80"/>
      <c r="Q206" s="80"/>
      <c r="R206" s="80"/>
      <c r="S206" s="54" t="b">
        <f t="shared" si="15"/>
        <v>0</v>
      </c>
      <c r="T206" s="66" t="str">
        <f t="shared" si="11"/>
        <v>9-14.</v>
      </c>
      <c r="U206" s="51" t="str">
        <f t="shared" si="11"/>
        <v>#57 Stone</v>
      </c>
    </row>
    <row r="207" spans="1:21" s="67" customFormat="1" hidden="1" x14ac:dyDescent="0.3">
      <c r="A207" s="62">
        <v>215</v>
      </c>
      <c r="B207" s="36" t="s">
        <v>156</v>
      </c>
      <c r="C207" s="98" t="s">
        <v>229</v>
      </c>
      <c r="D207" s="99"/>
      <c r="E207" s="10" t="s">
        <v>28</v>
      </c>
      <c r="F207" s="68">
        <f>IFERROR(INDEX([1]!Rates[[Column1]:[Column71]],
MATCH('[1]SOW Units'!$B207,[1]!Rates[Pay Item],0),
MATCH(TEXT(#REF!,"0"),[1]!Rates[[#Headers],[Column1]:[Column71]],0)),0)</f>
        <v>0</v>
      </c>
      <c r="G207" s="69">
        <f t="shared" si="12"/>
        <v>0</v>
      </c>
      <c r="H207" s="6">
        <f t="shared" si="13"/>
        <v>0</v>
      </c>
      <c r="I207" s="80"/>
      <c r="J207" s="80"/>
      <c r="K207" s="80"/>
      <c r="L207" s="80"/>
      <c r="M207" s="80"/>
      <c r="N207" s="80"/>
      <c r="O207" s="80"/>
      <c r="P207" s="80"/>
      <c r="Q207" s="80"/>
      <c r="R207" s="80"/>
      <c r="S207" s="54" t="b">
        <f t="shared" si="15"/>
        <v>0</v>
      </c>
      <c r="T207" s="66" t="str">
        <f t="shared" ref="T207:U222" si="16">B207</f>
        <v>9-15.</v>
      </c>
      <c r="U207" s="51" t="str">
        <f t="shared" si="16"/>
        <v>Dewatering System, up to 12 well points (includes installation)</v>
      </c>
    </row>
    <row r="208" spans="1:21" s="67" customFormat="1" hidden="1" x14ac:dyDescent="0.3">
      <c r="A208" s="62">
        <v>216</v>
      </c>
      <c r="B208" s="36" t="s">
        <v>158</v>
      </c>
      <c r="C208" s="98" t="s">
        <v>230</v>
      </c>
      <c r="D208" s="99"/>
      <c r="E208" s="10" t="s">
        <v>28</v>
      </c>
      <c r="F208" s="68">
        <f>IFERROR(INDEX([1]!Rates[[Column1]:[Column71]],
MATCH('[1]SOW Units'!$B208,[1]!Rates[Pay Item],0),
MATCH(TEXT(#REF!,"0"),[1]!Rates[[#Headers],[Column1]:[Column71]],0)),0)</f>
        <v>0</v>
      </c>
      <c r="G208" s="69">
        <f t="shared" si="12"/>
        <v>0</v>
      </c>
      <c r="H208" s="6">
        <f t="shared" si="13"/>
        <v>0</v>
      </c>
      <c r="I208" s="80"/>
      <c r="J208" s="80"/>
      <c r="K208" s="80"/>
      <c r="L208" s="80"/>
      <c r="M208" s="80"/>
      <c r="N208" s="80"/>
      <c r="O208" s="80"/>
      <c r="P208" s="80"/>
      <c r="Q208" s="80"/>
      <c r="R208" s="80"/>
      <c r="S208" s="54" t="b">
        <f t="shared" si="15"/>
        <v>0</v>
      </c>
      <c r="T208" s="66" t="str">
        <f t="shared" si="16"/>
        <v>9-16.</v>
      </c>
      <c r="U208" s="51" t="str">
        <f t="shared" si="16"/>
        <v>Additional Dewatering System Well Points (2) (includes installation)</v>
      </c>
    </row>
    <row r="209" spans="1:21" s="67" customFormat="1" hidden="1" x14ac:dyDescent="0.3">
      <c r="A209" s="62">
        <v>217</v>
      </c>
      <c r="B209" s="36" t="s">
        <v>159</v>
      </c>
      <c r="C209" s="98" t="s">
        <v>229</v>
      </c>
      <c r="D209" s="99"/>
      <c r="E209" s="10" t="s">
        <v>231</v>
      </c>
      <c r="F209" s="68">
        <f>IFERROR(INDEX([1]!Rates[[Column1]:[Column71]],
MATCH('[1]SOW Units'!$B209,[1]!Rates[Pay Item],0),
MATCH(TEXT(#REF!,"0"),[1]!Rates[[#Headers],[Column1]:[Column71]],0)),0)</f>
        <v>0</v>
      </c>
      <c r="G209" s="69">
        <f t="shared" si="12"/>
        <v>0</v>
      </c>
      <c r="H209" s="6">
        <f t="shared" si="13"/>
        <v>0</v>
      </c>
      <c r="I209" s="80"/>
      <c r="J209" s="80"/>
      <c r="K209" s="80"/>
      <c r="L209" s="80"/>
      <c r="M209" s="80"/>
      <c r="N209" s="80"/>
      <c r="O209" s="80"/>
      <c r="P209" s="80"/>
      <c r="Q209" s="80"/>
      <c r="R209" s="80"/>
      <c r="S209" s="54" t="b">
        <f t="shared" si="15"/>
        <v>0</v>
      </c>
      <c r="T209" s="66" t="str">
        <f t="shared" si="16"/>
        <v>9-17.</v>
      </c>
      <c r="U209" s="51" t="str">
        <f t="shared" si="16"/>
        <v>Dewatering System, up to 12 well points (includes installation)</v>
      </c>
    </row>
    <row r="210" spans="1:21" s="67" customFormat="1" hidden="1" x14ac:dyDescent="0.3">
      <c r="A210" s="62">
        <v>218</v>
      </c>
      <c r="B210" s="36" t="s">
        <v>161</v>
      </c>
      <c r="C210" s="98" t="s">
        <v>230</v>
      </c>
      <c r="D210" s="99"/>
      <c r="E210" s="10" t="s">
        <v>231</v>
      </c>
      <c r="F210" s="68">
        <f>IFERROR(INDEX([1]!Rates[[Column1]:[Column71]],
MATCH('[1]SOW Units'!$B210,[1]!Rates[Pay Item],0),
MATCH(TEXT(#REF!,"0"),[1]!Rates[[#Headers],[Column1]:[Column71]],0)),0)</f>
        <v>0</v>
      </c>
      <c r="G210" s="69">
        <f t="shared" si="12"/>
        <v>0</v>
      </c>
      <c r="H210" s="6">
        <f t="shared" si="13"/>
        <v>0</v>
      </c>
      <c r="I210" s="80"/>
      <c r="J210" s="80"/>
      <c r="K210" s="80"/>
      <c r="L210" s="80"/>
      <c r="M210" s="80"/>
      <c r="N210" s="80"/>
      <c r="O210" s="80"/>
      <c r="P210" s="80"/>
      <c r="Q210" s="80"/>
      <c r="R210" s="80"/>
      <c r="S210" s="54" t="b">
        <f t="shared" si="15"/>
        <v>0</v>
      </c>
      <c r="T210" s="66" t="str">
        <f t="shared" si="16"/>
        <v>9-18.</v>
      </c>
      <c r="U210" s="51" t="str">
        <f t="shared" si="16"/>
        <v>Additional Dewatering System Well Points (2) (includes installation)</v>
      </c>
    </row>
    <row r="211" spans="1:21" s="67" customFormat="1" hidden="1" x14ac:dyDescent="0.3">
      <c r="A211" s="62">
        <v>220</v>
      </c>
      <c r="B211" s="36" t="s">
        <v>162</v>
      </c>
      <c r="C211" s="98" t="s">
        <v>229</v>
      </c>
      <c r="D211" s="99"/>
      <c r="E211" s="10" t="s">
        <v>232</v>
      </c>
      <c r="F211" s="68">
        <f>IFERROR(INDEX([1]!Rates[[Column1]:[Column71]],
MATCH('[1]SOW Units'!$B211,[1]!Rates[Pay Item],0),
MATCH(TEXT(#REF!,"0"),[1]!Rates[[#Headers],[Column1]:[Column71]],0)),0)</f>
        <v>0</v>
      </c>
      <c r="G211" s="69">
        <f t="shared" si="12"/>
        <v>0</v>
      </c>
      <c r="H211" s="6">
        <f t="shared" si="13"/>
        <v>0</v>
      </c>
      <c r="I211" s="80"/>
      <c r="J211" s="80"/>
      <c r="K211" s="80"/>
      <c r="L211" s="80"/>
      <c r="M211" s="80"/>
      <c r="N211" s="80"/>
      <c r="O211" s="80"/>
      <c r="P211" s="80"/>
      <c r="Q211" s="80"/>
      <c r="R211" s="80"/>
      <c r="S211" s="54" t="b">
        <f t="shared" si="15"/>
        <v>0</v>
      </c>
      <c r="T211" s="66" t="str">
        <f t="shared" si="16"/>
        <v>9-19.</v>
      </c>
      <c r="U211" s="51" t="str">
        <f t="shared" si="16"/>
        <v>Dewatering System, up to 12 well points (includes installation)</v>
      </c>
    </row>
    <row r="212" spans="1:21" s="67" customFormat="1" hidden="1" x14ac:dyDescent="0.3">
      <c r="A212" s="62">
        <v>221</v>
      </c>
      <c r="B212" s="36" t="s">
        <v>164</v>
      </c>
      <c r="C212" s="98" t="s">
        <v>230</v>
      </c>
      <c r="D212" s="99"/>
      <c r="E212" s="10" t="s">
        <v>232</v>
      </c>
      <c r="F212" s="68">
        <f>IFERROR(INDEX([1]!Rates[[Column1]:[Column71]],
MATCH('[1]SOW Units'!$B212,[1]!Rates[Pay Item],0),
MATCH(TEXT(#REF!,"0"),[1]!Rates[[#Headers],[Column1]:[Column71]],0)),0)</f>
        <v>0</v>
      </c>
      <c r="G212" s="69">
        <f t="shared" si="12"/>
        <v>0</v>
      </c>
      <c r="H212" s="6">
        <f t="shared" si="13"/>
        <v>0</v>
      </c>
      <c r="I212" s="80"/>
      <c r="J212" s="80"/>
      <c r="K212" s="80"/>
      <c r="L212" s="80"/>
      <c r="M212" s="80"/>
      <c r="N212" s="80"/>
      <c r="O212" s="80"/>
      <c r="P212" s="80"/>
      <c r="Q212" s="80"/>
      <c r="R212" s="80"/>
      <c r="S212" s="54" t="b">
        <f t="shared" si="15"/>
        <v>0</v>
      </c>
      <c r="T212" s="66" t="str">
        <f t="shared" si="16"/>
        <v>9-20.</v>
      </c>
      <c r="U212" s="51" t="str">
        <f t="shared" si="16"/>
        <v>Additional Dewatering System Well Points (2) (includes installation)</v>
      </c>
    </row>
    <row r="213" spans="1:21" s="67" customFormat="1" hidden="1" x14ac:dyDescent="0.3">
      <c r="A213" s="62">
        <v>222</v>
      </c>
      <c r="B213" s="75" t="s">
        <v>206</v>
      </c>
      <c r="C213" s="96" t="s">
        <v>234</v>
      </c>
      <c r="D213" s="97"/>
      <c r="E213" s="76"/>
      <c r="F213" s="77"/>
      <c r="G213" s="78"/>
      <c r="H213" s="8"/>
      <c r="I213" s="79"/>
      <c r="J213" s="79"/>
      <c r="K213" s="79"/>
      <c r="L213" s="79"/>
      <c r="M213" s="79"/>
      <c r="N213" s="79"/>
      <c r="O213" s="79"/>
      <c r="P213" s="79"/>
      <c r="Q213" s="79"/>
      <c r="R213" s="79"/>
      <c r="S213" s="54" t="b">
        <f t="shared" si="15"/>
        <v>0</v>
      </c>
      <c r="T213" s="66"/>
      <c r="U213" s="51" t="str">
        <f t="shared" si="16"/>
        <v>PETROLEUM STORAGE TANK REMOVAL AND DISPOSAL</v>
      </c>
    </row>
    <row r="214" spans="1:21" s="67" customFormat="1" hidden="1" x14ac:dyDescent="0.3">
      <c r="A214" s="62">
        <v>223</v>
      </c>
      <c r="B214" s="36" t="s">
        <v>208</v>
      </c>
      <c r="C214" s="98" t="s">
        <v>236</v>
      </c>
      <c r="D214" s="99"/>
      <c r="E214" s="10" t="s">
        <v>237</v>
      </c>
      <c r="F214" s="68">
        <f>IFERROR(INDEX([1]!Rates[[Column1]:[Column71]],
MATCH('[1]SOW Units'!$B214,[1]!Rates[Pay Item],0),
MATCH(TEXT(#REF!,"0"),[1]!Rates[[#Headers],[Column1]:[Column71]],0)),0)</f>
        <v>0</v>
      </c>
      <c r="G214" s="69">
        <f t="shared" ref="G214:G290" si="17">F214</f>
        <v>0</v>
      </c>
      <c r="H214" s="6">
        <f t="shared" ref="H214:H277" si="18">SUM(I214:R214)</f>
        <v>0</v>
      </c>
      <c r="I214" s="80"/>
      <c r="J214" s="80"/>
      <c r="K214" s="80"/>
      <c r="L214" s="80"/>
      <c r="M214" s="80"/>
      <c r="N214" s="80"/>
      <c r="O214" s="80"/>
      <c r="P214" s="80"/>
      <c r="Q214" s="80"/>
      <c r="R214" s="80"/>
      <c r="S214" s="54" t="b">
        <f t="shared" si="15"/>
        <v>0</v>
      </c>
      <c r="T214" s="66" t="str">
        <f t="shared" ref="T214:U287" si="19">B214</f>
        <v>10-1.</v>
      </c>
      <c r="U214" s="51" t="str">
        <f t="shared" si="16"/>
        <v>Remove and Dispose Petroleum Storage Tank - ≤ 1,000 gal. capacity</v>
      </c>
    </row>
    <row r="215" spans="1:21" s="67" customFormat="1" hidden="1" x14ac:dyDescent="0.3">
      <c r="A215" s="62">
        <v>228</v>
      </c>
      <c r="B215" s="36" t="s">
        <v>210</v>
      </c>
      <c r="C215" s="98" t="s">
        <v>239</v>
      </c>
      <c r="D215" s="99"/>
      <c r="E215" s="10" t="s">
        <v>237</v>
      </c>
      <c r="F215" s="68">
        <f>IFERROR(INDEX([1]!Rates[[Column1]:[Column71]],
MATCH('[1]SOW Units'!$B215,[1]!Rates[Pay Item],0),
MATCH(TEXT(#REF!,"0"),[1]!Rates[[#Headers],[Column1]:[Column71]],0)),0)</f>
        <v>0</v>
      </c>
      <c r="G215" s="69">
        <f t="shared" si="17"/>
        <v>0</v>
      </c>
      <c r="H215" s="6">
        <f t="shared" si="18"/>
        <v>0</v>
      </c>
      <c r="I215" s="80"/>
      <c r="J215" s="80"/>
      <c r="K215" s="80"/>
      <c r="L215" s="80"/>
      <c r="M215" s="80"/>
      <c r="N215" s="80"/>
      <c r="O215" s="80"/>
      <c r="P215" s="80"/>
      <c r="Q215" s="80"/>
      <c r="R215" s="80"/>
      <c r="S215" s="54" t="b">
        <f t="shared" si="15"/>
        <v>0</v>
      </c>
      <c r="T215" s="66" t="str">
        <f t="shared" si="19"/>
        <v>10-2.</v>
      </c>
      <c r="U215" s="51" t="str">
        <f t="shared" si="16"/>
        <v>Remove and Dispose Petroleum Storage Tank - &gt; 1,000 to 5,000 gal. capacity</v>
      </c>
    </row>
    <row r="216" spans="1:21" s="67" customFormat="1" hidden="1" x14ac:dyDescent="0.3">
      <c r="A216" s="62">
        <v>229</v>
      </c>
      <c r="B216" s="36" t="s">
        <v>212</v>
      </c>
      <c r="C216" s="98" t="s">
        <v>240</v>
      </c>
      <c r="D216" s="99"/>
      <c r="E216" s="10" t="s">
        <v>237</v>
      </c>
      <c r="F216" s="68">
        <f>IFERROR(INDEX([1]!Rates[[Column1]:[Column71]],
MATCH('[1]SOW Units'!$B216,[1]!Rates[Pay Item],0),
MATCH(TEXT(#REF!,"0"),[1]!Rates[[#Headers],[Column1]:[Column71]],0)),0)</f>
        <v>0</v>
      </c>
      <c r="G216" s="69">
        <f t="shared" si="17"/>
        <v>0</v>
      </c>
      <c r="H216" s="6">
        <f t="shared" si="18"/>
        <v>0</v>
      </c>
      <c r="I216" s="80"/>
      <c r="J216" s="80"/>
      <c r="K216" s="80"/>
      <c r="L216" s="80"/>
      <c r="M216" s="80"/>
      <c r="N216" s="80"/>
      <c r="O216" s="80"/>
      <c r="P216" s="80"/>
      <c r="Q216" s="80"/>
      <c r="R216" s="80"/>
      <c r="S216" s="54" t="b">
        <f t="shared" si="15"/>
        <v>0</v>
      </c>
      <c r="T216" s="66" t="str">
        <f t="shared" si="19"/>
        <v>10-3.</v>
      </c>
      <c r="U216" s="51" t="str">
        <f t="shared" si="16"/>
        <v>Remove and Dispose Petroleum Storage Tank - &gt; 5,000 to 10,000 gal. capacity</v>
      </c>
    </row>
    <row r="217" spans="1:21" s="67" customFormat="1" hidden="1" x14ac:dyDescent="0.3">
      <c r="A217" s="62">
        <v>230</v>
      </c>
      <c r="B217" s="36" t="s">
        <v>214</v>
      </c>
      <c r="C217" s="98" t="s">
        <v>242</v>
      </c>
      <c r="D217" s="99"/>
      <c r="E217" s="10" t="s">
        <v>237</v>
      </c>
      <c r="F217" s="68">
        <f>IFERROR(INDEX([1]!Rates[[Column1]:[Column71]],
MATCH('[1]SOW Units'!$B217,[1]!Rates[Pay Item],0),
MATCH(TEXT(#REF!,"0"),[1]!Rates[[#Headers],[Column1]:[Column71]],0)),0)</f>
        <v>0</v>
      </c>
      <c r="G217" s="69">
        <f t="shared" si="17"/>
        <v>0</v>
      </c>
      <c r="H217" s="6">
        <f t="shared" si="18"/>
        <v>0</v>
      </c>
      <c r="I217" s="80"/>
      <c r="J217" s="80"/>
      <c r="K217" s="80"/>
      <c r="L217" s="80"/>
      <c r="M217" s="80"/>
      <c r="N217" s="80"/>
      <c r="O217" s="80"/>
      <c r="P217" s="80"/>
      <c r="Q217" s="80"/>
      <c r="R217" s="80"/>
      <c r="S217" s="54" t="b">
        <f t="shared" si="15"/>
        <v>0</v>
      </c>
      <c r="T217" s="66" t="str">
        <f t="shared" si="19"/>
        <v>10-4.</v>
      </c>
      <c r="U217" s="51" t="str">
        <f t="shared" si="16"/>
        <v>Remove and Dispose Petroleum Storage Tank - &gt; 10,000 gal. capacity</v>
      </c>
    </row>
    <row r="218" spans="1:21" s="67" customFormat="1" x14ac:dyDescent="0.3">
      <c r="A218" s="62">
        <v>231</v>
      </c>
      <c r="B218" s="75" t="s">
        <v>233</v>
      </c>
      <c r="C218" s="96" t="s">
        <v>244</v>
      </c>
      <c r="D218" s="97"/>
      <c r="E218" s="76"/>
      <c r="F218" s="77"/>
      <c r="G218" s="78"/>
      <c r="H218" s="8"/>
      <c r="I218" s="79"/>
      <c r="J218" s="79"/>
      <c r="K218" s="79"/>
      <c r="L218" s="79"/>
      <c r="M218" s="79"/>
      <c r="N218" s="79"/>
      <c r="O218" s="79"/>
      <c r="P218" s="79"/>
      <c r="Q218" s="79"/>
      <c r="R218" s="79"/>
      <c r="S218" s="54" t="b">
        <f t="shared" si="15"/>
        <v>0</v>
      </c>
      <c r="T218" s="66"/>
      <c r="U218" s="51" t="str">
        <f t="shared" si="16"/>
        <v xml:space="preserve">DEBRIS, WASTE AND PRODUCT REMOVAL AND DISPOSAL </v>
      </c>
    </row>
    <row r="219" spans="1:21" s="67" customFormat="1" hidden="1" x14ac:dyDescent="0.3">
      <c r="A219" s="62">
        <v>232</v>
      </c>
      <c r="B219" s="36" t="s">
        <v>235</v>
      </c>
      <c r="C219" s="98" t="s">
        <v>246</v>
      </c>
      <c r="D219" s="99"/>
      <c r="E219" s="10" t="s">
        <v>247</v>
      </c>
      <c r="F219" s="68">
        <f>IFERROR(INDEX([1]!Rates[[Column1]:[Column71]],
MATCH('[1]SOW Units'!$B219,[1]!Rates[Pay Item],0),
MATCH(TEXT(#REF!,"0"),[1]!Rates[[#Headers],[Column1]:[Column71]],0)),0)</f>
        <v>0</v>
      </c>
      <c r="G219" s="69">
        <f t="shared" si="17"/>
        <v>0</v>
      </c>
      <c r="H219" s="6">
        <f t="shared" si="18"/>
        <v>0</v>
      </c>
      <c r="I219" s="80"/>
      <c r="J219" s="80"/>
      <c r="K219" s="80"/>
      <c r="L219" s="80"/>
      <c r="M219" s="80"/>
      <c r="N219" s="80"/>
      <c r="O219" s="80"/>
      <c r="P219" s="80"/>
      <c r="Q219" s="80"/>
      <c r="R219" s="80"/>
      <c r="S219" s="54" t="b">
        <f t="shared" si="15"/>
        <v>0</v>
      </c>
      <c r="T219" s="66" t="str">
        <f t="shared" si="19"/>
        <v>11-1.</v>
      </c>
      <c r="U219" s="51" t="str">
        <f t="shared" si="16"/>
        <v>Removal and Loading of Asphalt and/or Concrete - up to 4 inch thickness</v>
      </c>
    </row>
    <row r="220" spans="1:21" s="67" customFormat="1" hidden="1" x14ac:dyDescent="0.3">
      <c r="A220" s="62">
        <v>233</v>
      </c>
      <c r="B220" s="36" t="s">
        <v>238</v>
      </c>
      <c r="C220" s="98" t="s">
        <v>249</v>
      </c>
      <c r="D220" s="99"/>
      <c r="E220" s="10" t="s">
        <v>247</v>
      </c>
      <c r="F220" s="68">
        <f>IFERROR(INDEX([1]!Rates[[Column1]:[Column71]],
MATCH('[1]SOW Units'!$B220,[1]!Rates[Pay Item],0),
MATCH(TEXT(#REF!,"0"),[1]!Rates[[#Headers],[Column1]:[Column71]],0)),0)</f>
        <v>0</v>
      </c>
      <c r="G220" s="69">
        <f t="shared" si="17"/>
        <v>0</v>
      </c>
      <c r="H220" s="6">
        <f t="shared" si="18"/>
        <v>0</v>
      </c>
      <c r="I220" s="80"/>
      <c r="J220" s="80"/>
      <c r="K220" s="80"/>
      <c r="L220" s="80"/>
      <c r="M220" s="80"/>
      <c r="N220" s="80"/>
      <c r="O220" s="80"/>
      <c r="P220" s="80"/>
      <c r="Q220" s="80"/>
      <c r="R220" s="80"/>
      <c r="S220" s="54" t="b">
        <f t="shared" si="15"/>
        <v>0</v>
      </c>
      <c r="T220" s="66" t="str">
        <f t="shared" si="19"/>
        <v>11-2.</v>
      </c>
      <c r="U220" s="51" t="str">
        <f t="shared" si="16"/>
        <v xml:space="preserve">Additional Removal/Loading Cost for Concrete - &gt; 4 inch thickness </v>
      </c>
    </row>
    <row r="221" spans="1:21" s="67" customFormat="1" hidden="1" x14ac:dyDescent="0.3">
      <c r="A221" s="62">
        <v>234</v>
      </c>
      <c r="B221" s="36" t="s">
        <v>836</v>
      </c>
      <c r="C221" s="98" t="s">
        <v>251</v>
      </c>
      <c r="D221" s="99"/>
      <c r="E221" s="10" t="s">
        <v>227</v>
      </c>
      <c r="F221" s="68">
        <f>IFERROR(INDEX([1]!Rates[[Column1]:[Column71]],
MATCH('[1]SOW Units'!$B221,[1]!Rates[Pay Item],0),
MATCH(TEXT(#REF!,"0"),[1]!Rates[[#Headers],[Column1]:[Column71]],0)),0)</f>
        <v>0</v>
      </c>
      <c r="G221" s="69">
        <f t="shared" si="17"/>
        <v>0</v>
      </c>
      <c r="H221" s="6">
        <f t="shared" si="18"/>
        <v>0</v>
      </c>
      <c r="I221" s="80"/>
      <c r="J221" s="80"/>
      <c r="K221" s="80"/>
      <c r="L221" s="80"/>
      <c r="M221" s="80"/>
      <c r="N221" s="80"/>
      <c r="O221" s="80"/>
      <c r="P221" s="80"/>
      <c r="Q221" s="80"/>
      <c r="R221" s="80"/>
      <c r="S221" s="54" t="b">
        <f t="shared" si="15"/>
        <v>0</v>
      </c>
      <c r="T221" s="66" t="str">
        <f t="shared" si="19"/>
        <v>11-3.</v>
      </c>
      <c r="U221" s="51" t="str">
        <f t="shared" si="16"/>
        <v xml:space="preserve">Loading, Transport and Disposal/Recycle Clean Overburden </v>
      </c>
    </row>
    <row r="222" spans="1:21" s="67" customFormat="1" hidden="1" x14ac:dyDescent="0.3">
      <c r="A222" s="62">
        <v>235</v>
      </c>
      <c r="B222" s="36" t="s">
        <v>241</v>
      </c>
      <c r="C222" s="98" t="s">
        <v>253</v>
      </c>
      <c r="D222" s="99"/>
      <c r="E222" s="10" t="s">
        <v>227</v>
      </c>
      <c r="F222" s="68">
        <f>IFERROR(INDEX([1]!Rates[[Column1]:[Column71]],
MATCH('[1]SOW Units'!$B222,[1]!Rates[Pay Item],0),
MATCH(TEXT(#REF!,"0"),[1]!Rates[[#Headers],[Column1]:[Column71]],0)),0)</f>
        <v>0</v>
      </c>
      <c r="G222" s="69">
        <f t="shared" si="17"/>
        <v>0</v>
      </c>
      <c r="H222" s="6">
        <f t="shared" si="18"/>
        <v>0</v>
      </c>
      <c r="I222" s="80"/>
      <c r="J222" s="80"/>
      <c r="K222" s="80"/>
      <c r="L222" s="80"/>
      <c r="M222" s="80"/>
      <c r="N222" s="80"/>
      <c r="O222" s="80"/>
      <c r="P222" s="80"/>
      <c r="Q222" s="80"/>
      <c r="R222" s="80"/>
      <c r="S222" s="54" t="b">
        <f t="shared" si="15"/>
        <v>0</v>
      </c>
      <c r="T222" s="66" t="str">
        <f t="shared" si="19"/>
        <v>11-4.</v>
      </c>
      <c r="U222" s="51" t="str">
        <f t="shared" si="16"/>
        <v xml:space="preserve">Transport and Disposal of Clean Concrete </v>
      </c>
    </row>
    <row r="223" spans="1:21" s="67" customFormat="1" hidden="1" x14ac:dyDescent="0.3">
      <c r="A223" s="62">
        <v>236</v>
      </c>
      <c r="B223" s="36" t="s">
        <v>837</v>
      </c>
      <c r="C223" s="98" t="s">
        <v>255</v>
      </c>
      <c r="D223" s="99"/>
      <c r="E223" s="10" t="s">
        <v>227</v>
      </c>
      <c r="F223" s="68">
        <f>IFERROR(INDEX([1]!Rates[[Column1]:[Column71]],
MATCH('[1]SOW Units'!$B223,[1]!Rates[Pay Item],0),
MATCH(TEXT(#REF!,"0"),[1]!Rates[[#Headers],[Column1]:[Column71]],0)),0)</f>
        <v>0</v>
      </c>
      <c r="G223" s="69">
        <f t="shared" si="17"/>
        <v>0</v>
      </c>
      <c r="H223" s="6">
        <f t="shared" si="18"/>
        <v>0</v>
      </c>
      <c r="I223" s="80"/>
      <c r="J223" s="80"/>
      <c r="K223" s="80"/>
      <c r="L223" s="80"/>
      <c r="M223" s="80"/>
      <c r="N223" s="80"/>
      <c r="O223" s="80"/>
      <c r="P223" s="80"/>
      <c r="Q223" s="80"/>
      <c r="R223" s="80"/>
      <c r="S223" s="54" t="b">
        <f t="shared" si="15"/>
        <v>0</v>
      </c>
      <c r="T223" s="66" t="str">
        <f t="shared" si="19"/>
        <v>11-5.</v>
      </c>
      <c r="U223" s="51" t="str">
        <f t="shared" si="19"/>
        <v xml:space="preserve">Transport and Disposal of Mixed Debris  </v>
      </c>
    </row>
    <row r="224" spans="1:21" s="67" customFormat="1" x14ac:dyDescent="0.3">
      <c r="A224" s="62">
        <v>237</v>
      </c>
      <c r="B224" s="36" t="s">
        <v>838</v>
      </c>
      <c r="C224" s="98" t="s">
        <v>257</v>
      </c>
      <c r="D224" s="99"/>
      <c r="E224" s="10" t="s">
        <v>258</v>
      </c>
      <c r="F224" s="68">
        <f>IFERROR(INDEX([1]!Rates[[Column1]:[Column71]],
MATCH('[1]SOW Units'!$B224,[1]!Rates[Pay Item],0),
MATCH(TEXT(#REF!,"0"),[1]!Rates[[#Headers],[Column1]:[Column71]],0)),0)</f>
        <v>0</v>
      </c>
      <c r="G224" s="69">
        <f t="shared" si="17"/>
        <v>0</v>
      </c>
      <c r="H224" s="6">
        <f t="shared" si="18"/>
        <v>0</v>
      </c>
      <c r="I224" s="80"/>
      <c r="J224" s="80" t="s">
        <v>1045</v>
      </c>
      <c r="K224" s="80"/>
      <c r="L224" s="80"/>
      <c r="M224" s="80"/>
      <c r="N224" s="80"/>
      <c r="O224" s="80"/>
      <c r="P224" s="80"/>
      <c r="Q224" s="80"/>
      <c r="R224" s="80"/>
      <c r="S224" s="54" t="b">
        <f t="shared" si="15"/>
        <v>0</v>
      </c>
      <c r="T224" s="66" t="str">
        <f t="shared" si="19"/>
        <v>11-6.</v>
      </c>
      <c r="U224" s="51" t="str">
        <f t="shared" si="19"/>
        <v>Transport and Disposal of Petroleum Impacted Soil (includes drum)</v>
      </c>
    </row>
    <row r="225" spans="1:21" s="67" customFormat="1" hidden="1" x14ac:dyDescent="0.3">
      <c r="A225" s="62">
        <v>238</v>
      </c>
      <c r="B225" s="36" t="s">
        <v>839</v>
      </c>
      <c r="C225" s="98" t="s">
        <v>260</v>
      </c>
      <c r="D225" s="99"/>
      <c r="E225" s="10" t="s">
        <v>227</v>
      </c>
      <c r="F225" s="68">
        <f>IFERROR(INDEX([1]!Rates[[Column1]:[Column71]],
MATCH('[1]SOW Units'!$B225,[1]!Rates[Pay Item],0),
MATCH(TEXT(#REF!,"0"),[1]!Rates[[#Headers],[Column1]:[Column71]],0)),0)</f>
        <v>0</v>
      </c>
      <c r="G225" s="69">
        <f t="shared" si="17"/>
        <v>0</v>
      </c>
      <c r="H225" s="6">
        <f t="shared" si="18"/>
        <v>0</v>
      </c>
      <c r="I225" s="80"/>
      <c r="J225" s="80"/>
      <c r="K225" s="80"/>
      <c r="L225" s="80"/>
      <c r="M225" s="80"/>
      <c r="N225" s="80"/>
      <c r="O225" s="80"/>
      <c r="P225" s="80"/>
      <c r="Q225" s="80"/>
      <c r="R225" s="80"/>
      <c r="S225" s="54" t="b">
        <f t="shared" si="15"/>
        <v>0</v>
      </c>
      <c r="T225" s="66" t="str">
        <f t="shared" si="19"/>
        <v>11-7.</v>
      </c>
      <c r="U225" s="51" t="str">
        <f t="shared" si="19"/>
        <v>Transport Petroleum Impacted Soil (bulk) ≤ 100 miles</v>
      </c>
    </row>
    <row r="226" spans="1:21" s="67" customFormat="1" hidden="1" x14ac:dyDescent="0.3">
      <c r="A226" s="62">
        <v>239</v>
      </c>
      <c r="B226" s="36" t="s">
        <v>840</v>
      </c>
      <c r="C226" s="98" t="s">
        <v>261</v>
      </c>
      <c r="D226" s="99"/>
      <c r="E226" s="10" t="s">
        <v>227</v>
      </c>
      <c r="F226" s="68">
        <f>IFERROR(INDEX([1]!Rates[[Column1]:[Column71]],
MATCH('[1]SOW Units'!$B226,[1]!Rates[Pay Item],0),
MATCH(TEXT(#REF!,"0"),[1]!Rates[[#Headers],[Column1]:[Column71]],0)),0)</f>
        <v>0</v>
      </c>
      <c r="G226" s="69">
        <f t="shared" si="17"/>
        <v>0</v>
      </c>
      <c r="H226" s="6">
        <f t="shared" si="18"/>
        <v>0</v>
      </c>
      <c r="I226" s="80"/>
      <c r="J226" s="80"/>
      <c r="K226" s="80"/>
      <c r="L226" s="80"/>
      <c r="M226" s="80"/>
      <c r="N226" s="80"/>
      <c r="O226" s="80"/>
      <c r="P226" s="80"/>
      <c r="Q226" s="80"/>
      <c r="R226" s="80"/>
      <c r="S226" s="54" t="b">
        <f t="shared" si="15"/>
        <v>0</v>
      </c>
      <c r="T226" s="66" t="str">
        <f t="shared" si="19"/>
        <v>11-8.</v>
      </c>
      <c r="U226" s="51" t="str">
        <f t="shared" si="19"/>
        <v>Transport Petroleum Impacted Soil (bulk) &gt; 100 miles</v>
      </c>
    </row>
    <row r="227" spans="1:21" s="67" customFormat="1" hidden="1" x14ac:dyDescent="0.3">
      <c r="A227" s="62">
        <v>240</v>
      </c>
      <c r="B227" s="36" t="s">
        <v>841</v>
      </c>
      <c r="C227" s="98" t="s">
        <v>262</v>
      </c>
      <c r="D227" s="99"/>
      <c r="E227" s="10" t="s">
        <v>227</v>
      </c>
      <c r="F227" s="68">
        <f>IFERROR(INDEX([1]!Rates[[Column1]:[Column71]],
MATCH('[1]SOW Units'!$B227,[1]!Rates[Pay Item],0),
MATCH(TEXT(#REF!,"0"),[1]!Rates[[#Headers],[Column1]:[Column71]],0)),0)</f>
        <v>0</v>
      </c>
      <c r="G227" s="69">
        <f t="shared" si="17"/>
        <v>0</v>
      </c>
      <c r="H227" s="6">
        <f t="shared" si="18"/>
        <v>0</v>
      </c>
      <c r="I227" s="80"/>
      <c r="J227" s="80"/>
      <c r="K227" s="80"/>
      <c r="L227" s="80"/>
      <c r="M227" s="80"/>
      <c r="N227" s="80"/>
      <c r="O227" s="80"/>
      <c r="P227" s="80"/>
      <c r="Q227" s="80"/>
      <c r="R227" s="80"/>
      <c r="S227" s="54" t="b">
        <f t="shared" si="15"/>
        <v>0</v>
      </c>
      <c r="T227" s="66" t="str">
        <f t="shared" si="19"/>
        <v>11-9.</v>
      </c>
      <c r="U227" s="51" t="str">
        <f t="shared" si="19"/>
        <v>Disposal of Petroleum Impacted Soil at a Landfill (bulk) ≤ 450 tons</v>
      </c>
    </row>
    <row r="228" spans="1:21" s="67" customFormat="1" hidden="1" x14ac:dyDescent="0.3">
      <c r="A228" s="62">
        <v>241</v>
      </c>
      <c r="B228" s="36" t="s">
        <v>842</v>
      </c>
      <c r="C228" s="98" t="s">
        <v>263</v>
      </c>
      <c r="D228" s="99"/>
      <c r="E228" s="10" t="s">
        <v>227</v>
      </c>
      <c r="F228" s="68">
        <f>IFERROR(INDEX([1]!Rates[[Column1]:[Column71]],
MATCH('[1]SOW Units'!$B228,[1]!Rates[Pay Item],0),
MATCH(TEXT(#REF!,"0"),[1]!Rates[[#Headers],[Column1]:[Column71]],0)),0)</f>
        <v>0</v>
      </c>
      <c r="G228" s="69">
        <f t="shared" si="17"/>
        <v>0</v>
      </c>
      <c r="H228" s="6">
        <f t="shared" si="18"/>
        <v>0</v>
      </c>
      <c r="I228" s="80"/>
      <c r="J228" s="80"/>
      <c r="K228" s="80"/>
      <c r="L228" s="80"/>
      <c r="M228" s="80"/>
      <c r="N228" s="80"/>
      <c r="O228" s="80"/>
      <c r="P228" s="80"/>
      <c r="Q228" s="80"/>
      <c r="R228" s="80"/>
      <c r="S228" s="54" t="b">
        <f t="shared" si="15"/>
        <v>0</v>
      </c>
      <c r="T228" s="66" t="str">
        <f t="shared" si="19"/>
        <v>11-10.</v>
      </c>
      <c r="U228" s="51" t="str">
        <f t="shared" si="19"/>
        <v>Disposal of Petroleum Impacted Soil at a Landfill (bulk) &gt; 450 tons</v>
      </c>
    </row>
    <row r="229" spans="1:21" s="67" customFormat="1" hidden="1" x14ac:dyDescent="0.3">
      <c r="A229" s="62">
        <v>242</v>
      </c>
      <c r="B229" s="36" t="s">
        <v>843</v>
      </c>
      <c r="C229" s="98" t="s">
        <v>264</v>
      </c>
      <c r="D229" s="99"/>
      <c r="E229" s="10" t="s">
        <v>227</v>
      </c>
      <c r="F229" s="68">
        <f>IFERROR(INDEX([1]!Rates[[Column1]:[Column71]],
MATCH('[1]SOW Units'!$B229,[1]!Rates[Pay Item],0),
MATCH(TEXT(#REF!,"0"),[1]!Rates[[#Headers],[Column1]:[Column71]],0)),0)</f>
        <v>0</v>
      </c>
      <c r="G229" s="69">
        <f t="shared" si="17"/>
        <v>0</v>
      </c>
      <c r="H229" s="6">
        <f t="shared" si="18"/>
        <v>0</v>
      </c>
      <c r="I229" s="80"/>
      <c r="J229" s="80"/>
      <c r="K229" s="80"/>
      <c r="L229" s="80"/>
      <c r="M229" s="80"/>
      <c r="N229" s="80"/>
      <c r="O229" s="80"/>
      <c r="P229" s="80"/>
      <c r="Q229" s="80"/>
      <c r="R229" s="80"/>
      <c r="S229" s="54" t="b">
        <f t="shared" si="15"/>
        <v>0</v>
      </c>
      <c r="T229" s="66" t="str">
        <f t="shared" si="19"/>
        <v>11-11.</v>
      </c>
      <c r="U229" s="51" t="str">
        <f t="shared" si="19"/>
        <v>Disposal of Petroleum Impacted Soil at a Thermal Treatment Facility (bulk) ≤ 450 tons</v>
      </c>
    </row>
    <row r="230" spans="1:21" s="67" customFormat="1" hidden="1" x14ac:dyDescent="0.3">
      <c r="A230" s="62">
        <v>243</v>
      </c>
      <c r="B230" s="36" t="s">
        <v>844</v>
      </c>
      <c r="C230" s="98" t="s">
        <v>265</v>
      </c>
      <c r="D230" s="99"/>
      <c r="E230" s="10" t="s">
        <v>227</v>
      </c>
      <c r="F230" s="68">
        <f>IFERROR(INDEX([1]!Rates[[Column1]:[Column71]],
MATCH('[1]SOW Units'!$B230,[1]!Rates[Pay Item],0),
MATCH(TEXT(#REF!,"0"),[1]!Rates[[#Headers],[Column1]:[Column71]],0)),0)</f>
        <v>0</v>
      </c>
      <c r="G230" s="69">
        <f t="shared" si="17"/>
        <v>0</v>
      </c>
      <c r="H230" s="6">
        <f t="shared" si="18"/>
        <v>0</v>
      </c>
      <c r="I230" s="80"/>
      <c r="J230" s="80"/>
      <c r="K230" s="80"/>
      <c r="L230" s="80"/>
      <c r="M230" s="80"/>
      <c r="N230" s="80"/>
      <c r="O230" s="80"/>
      <c r="P230" s="80"/>
      <c r="Q230" s="80"/>
      <c r="R230" s="80"/>
      <c r="S230" s="54" t="b">
        <f t="shared" si="15"/>
        <v>0</v>
      </c>
      <c r="T230" s="66" t="str">
        <f t="shared" si="19"/>
        <v>11-12.</v>
      </c>
      <c r="U230" s="51" t="str">
        <f t="shared" si="19"/>
        <v>Disposal of Petroleum Impacted Soil at a Thermal Treatment Facility (bulk) &gt; 450 tons</v>
      </c>
    </row>
    <row r="231" spans="1:21" s="67" customFormat="1" x14ac:dyDescent="0.3">
      <c r="A231" s="62">
        <v>244</v>
      </c>
      <c r="B231" s="36" t="s">
        <v>845</v>
      </c>
      <c r="C231" s="98" t="s">
        <v>266</v>
      </c>
      <c r="D231" s="99"/>
      <c r="E231" s="10" t="s">
        <v>258</v>
      </c>
      <c r="F231" s="68">
        <f>IFERROR(INDEX([1]!Rates[[Column1]:[Column71]],
MATCH('[1]SOW Units'!$B231,[1]!Rates[Pay Item],0),
MATCH(TEXT(#REF!,"0"),[1]!Rates[[#Headers],[Column1]:[Column71]],0)),0)</f>
        <v>0</v>
      </c>
      <c r="G231" s="69">
        <f t="shared" si="17"/>
        <v>0</v>
      </c>
      <c r="H231" s="6">
        <f t="shared" si="18"/>
        <v>0</v>
      </c>
      <c r="I231" s="80"/>
      <c r="J231" s="80" t="s">
        <v>1045</v>
      </c>
      <c r="K231" s="80"/>
      <c r="L231" s="80"/>
      <c r="M231" s="80"/>
      <c r="N231" s="80"/>
      <c r="O231" s="80"/>
      <c r="P231" s="80"/>
      <c r="Q231" s="80"/>
      <c r="R231" s="80"/>
      <c r="S231" s="54" t="b">
        <f t="shared" si="15"/>
        <v>0</v>
      </c>
      <c r="T231" s="66" t="str">
        <f t="shared" si="19"/>
        <v>11-13.</v>
      </c>
      <c r="U231" s="51" t="str">
        <f t="shared" si="19"/>
        <v>Transport and Disposal of Petroleum Contact Water (includes drum)</v>
      </c>
    </row>
    <row r="232" spans="1:21" s="67" customFormat="1" x14ac:dyDescent="0.3">
      <c r="A232" s="62">
        <v>245</v>
      </c>
      <c r="B232" s="36" t="s">
        <v>846</v>
      </c>
      <c r="C232" s="98" t="s">
        <v>267</v>
      </c>
      <c r="D232" s="99"/>
      <c r="E232" s="10" t="s">
        <v>268</v>
      </c>
      <c r="F232" s="68">
        <f>IFERROR(INDEX([1]!Rates[[Column1]:[Column71]],
MATCH('[1]SOW Units'!$B232,[1]!Rates[Pay Item],0),
MATCH(TEXT(#REF!,"0"),[1]!Rates[[#Headers],[Column1]:[Column71]],0)),0)</f>
        <v>0</v>
      </c>
      <c r="G232" s="69">
        <f t="shared" si="17"/>
        <v>0</v>
      </c>
      <c r="H232" s="6">
        <f t="shared" si="18"/>
        <v>0</v>
      </c>
      <c r="I232" s="80"/>
      <c r="J232" s="80" t="s">
        <v>1045</v>
      </c>
      <c r="K232" s="80"/>
      <c r="L232" s="80"/>
      <c r="M232" s="80"/>
      <c r="N232" s="80"/>
      <c r="O232" s="80"/>
      <c r="P232" s="80"/>
      <c r="Q232" s="80"/>
      <c r="R232" s="80"/>
      <c r="S232" s="54" t="b">
        <f t="shared" si="15"/>
        <v>0</v>
      </c>
      <c r="T232" s="66" t="str">
        <f t="shared" si="19"/>
        <v>11-14.</v>
      </c>
      <c r="U232" s="51" t="str">
        <f t="shared" si="19"/>
        <v>Transport and Disposal of Petroleum Contact Water (bulk)</v>
      </c>
    </row>
    <row r="233" spans="1:21" s="67" customFormat="1" hidden="1" x14ac:dyDescent="0.3">
      <c r="A233" s="62">
        <v>246</v>
      </c>
      <c r="B233" s="36" t="s">
        <v>847</v>
      </c>
      <c r="C233" s="101" t="s">
        <v>848</v>
      </c>
      <c r="D233" s="102"/>
      <c r="E233" s="7" t="s">
        <v>14</v>
      </c>
      <c r="F233" s="71">
        <v>1</v>
      </c>
      <c r="G233" s="72">
        <f t="shared" si="17"/>
        <v>1</v>
      </c>
      <c r="H233" s="7">
        <f t="shared" si="18"/>
        <v>0</v>
      </c>
      <c r="I233" s="81"/>
      <c r="J233" s="81"/>
      <c r="K233" s="81"/>
      <c r="L233" s="81"/>
      <c r="M233" s="81"/>
      <c r="N233" s="81"/>
      <c r="O233" s="81"/>
      <c r="P233" s="81"/>
      <c r="Q233" s="81"/>
      <c r="R233" s="81"/>
      <c r="S233" s="54" t="b">
        <f t="shared" si="15"/>
        <v>0</v>
      </c>
      <c r="T233" s="66" t="str">
        <f t="shared" si="19"/>
        <v>11-15.</v>
      </c>
      <c r="U233" s="51"/>
    </row>
    <row r="234" spans="1:21" s="67" customFormat="1" x14ac:dyDescent="0.3">
      <c r="A234" s="62">
        <v>247</v>
      </c>
      <c r="B234" s="36" t="s">
        <v>849</v>
      </c>
      <c r="C234" s="98" t="s">
        <v>269</v>
      </c>
      <c r="D234" s="99"/>
      <c r="E234" s="10" t="s">
        <v>258</v>
      </c>
      <c r="F234" s="68">
        <f>IFERROR(INDEX([1]!Rates[[Column1]:[Column71]],
MATCH('[1]SOW Units'!$B234,[1]!Rates[Pay Item],0),
MATCH(TEXT(#REF!,"0"),[1]!Rates[[#Headers],[Column1]:[Column71]],0)),0)</f>
        <v>0</v>
      </c>
      <c r="G234" s="69">
        <f t="shared" si="17"/>
        <v>0</v>
      </c>
      <c r="H234" s="6">
        <f t="shared" si="18"/>
        <v>0</v>
      </c>
      <c r="I234" s="80"/>
      <c r="J234" s="80" t="s">
        <v>1045</v>
      </c>
      <c r="K234" s="80"/>
      <c r="L234" s="80"/>
      <c r="M234" s="80"/>
      <c r="N234" s="80"/>
      <c r="O234" s="80"/>
      <c r="P234" s="80"/>
      <c r="Q234" s="80"/>
      <c r="R234" s="80"/>
      <c r="S234" s="54" t="b">
        <f t="shared" si="15"/>
        <v>0</v>
      </c>
      <c r="T234" s="66" t="str">
        <f t="shared" si="19"/>
        <v>11-16.</v>
      </c>
      <c r="U234" s="51" t="str">
        <f t="shared" si="19"/>
        <v>Transport and Disposal of Petroleum Product (includes drum)</v>
      </c>
    </row>
    <row r="235" spans="1:21" s="67" customFormat="1" x14ac:dyDescent="0.3">
      <c r="A235" s="62">
        <v>248</v>
      </c>
      <c r="B235" s="36" t="s">
        <v>850</v>
      </c>
      <c r="C235" s="98" t="s">
        <v>270</v>
      </c>
      <c r="D235" s="99"/>
      <c r="E235" s="10" t="s">
        <v>268</v>
      </c>
      <c r="F235" s="68">
        <f>IFERROR(INDEX([1]!Rates[[Column1]:[Column71]],
MATCH('[1]SOW Units'!$B235,[1]!Rates[Pay Item],0),
MATCH(TEXT(#REF!,"0"),[1]!Rates[[#Headers],[Column1]:[Column71]],0)),0)</f>
        <v>0</v>
      </c>
      <c r="G235" s="69">
        <f t="shared" si="17"/>
        <v>0</v>
      </c>
      <c r="H235" s="6">
        <f t="shared" si="18"/>
        <v>0</v>
      </c>
      <c r="I235" s="80"/>
      <c r="J235" s="80" t="s">
        <v>1045</v>
      </c>
      <c r="K235" s="80"/>
      <c r="L235" s="80"/>
      <c r="M235" s="80"/>
      <c r="N235" s="80"/>
      <c r="O235" s="80"/>
      <c r="P235" s="80"/>
      <c r="Q235" s="80"/>
      <c r="R235" s="80"/>
      <c r="S235" s="54" t="b">
        <f t="shared" si="15"/>
        <v>0</v>
      </c>
      <c r="T235" s="66" t="str">
        <f t="shared" si="19"/>
        <v>11-17.</v>
      </c>
      <c r="U235" s="51" t="str">
        <f t="shared" si="19"/>
        <v>Transport and Disposal of Petroleum Product (bulk)</v>
      </c>
    </row>
    <row r="236" spans="1:21" s="67" customFormat="1" hidden="1" x14ac:dyDescent="0.3">
      <c r="A236" s="62">
        <v>249</v>
      </c>
      <c r="B236" s="36" t="s">
        <v>851</v>
      </c>
      <c r="C236" s="98" t="s">
        <v>603</v>
      </c>
      <c r="D236" s="99"/>
      <c r="E236" s="10" t="s">
        <v>231</v>
      </c>
      <c r="F236" s="68">
        <f>IFERROR(INDEX([1]!Rates[[Column1]:[Column71]],
MATCH('[1]SOW Units'!$B236,[1]!Rates[Pay Item],0),
MATCH(TEXT(#REF!,"0"),[1]!Rates[[#Headers],[Column1]:[Column71]],0)),0)</f>
        <v>0</v>
      </c>
      <c r="G236" s="69">
        <f t="shared" si="17"/>
        <v>0</v>
      </c>
      <c r="H236" s="6">
        <f t="shared" si="18"/>
        <v>0</v>
      </c>
      <c r="I236" s="80"/>
      <c r="J236" s="80"/>
      <c r="K236" s="80"/>
      <c r="L236" s="80"/>
      <c r="M236" s="80"/>
      <c r="N236" s="80"/>
      <c r="O236" s="80"/>
      <c r="P236" s="80"/>
      <c r="Q236" s="80"/>
      <c r="R236" s="80"/>
      <c r="S236" s="54" t="b">
        <f t="shared" si="15"/>
        <v>0</v>
      </c>
      <c r="T236" s="66" t="str">
        <f t="shared" si="19"/>
        <v>11-18.</v>
      </c>
      <c r="U236" s="51" t="str">
        <f t="shared" si="19"/>
        <v>Delivery, Pick Up and Rental of 20 Cubic Yard Roll-Off Container</v>
      </c>
    </row>
    <row r="237" spans="1:21" s="67" customFormat="1" hidden="1" x14ac:dyDescent="0.3">
      <c r="A237" s="62">
        <v>250</v>
      </c>
      <c r="B237" s="36" t="s">
        <v>852</v>
      </c>
      <c r="C237" s="98" t="s">
        <v>604</v>
      </c>
      <c r="D237" s="99"/>
      <c r="E237" s="10" t="s">
        <v>231</v>
      </c>
      <c r="F237" s="68">
        <f>IFERROR(INDEX([1]!Rates[[Column1]:[Column71]],
MATCH('[1]SOW Units'!$B237,[1]!Rates[Pay Item],0),
MATCH(TEXT(#REF!,"0"),[1]!Rates[[#Headers],[Column1]:[Column71]],0)),0)</f>
        <v>0</v>
      </c>
      <c r="G237" s="69">
        <f t="shared" si="17"/>
        <v>0</v>
      </c>
      <c r="H237" s="6">
        <f t="shared" si="18"/>
        <v>0</v>
      </c>
      <c r="I237" s="80"/>
      <c r="J237" s="80"/>
      <c r="K237" s="80"/>
      <c r="L237" s="80"/>
      <c r="M237" s="80"/>
      <c r="N237" s="80"/>
      <c r="O237" s="80"/>
      <c r="P237" s="80"/>
      <c r="Q237" s="80"/>
      <c r="R237" s="80"/>
      <c r="S237" s="54" t="b">
        <f t="shared" si="15"/>
        <v>0</v>
      </c>
      <c r="T237" s="66" t="str">
        <f t="shared" si="19"/>
        <v>11-19.</v>
      </c>
      <c r="U237" s="51" t="str">
        <f t="shared" si="19"/>
        <v>Additional Rental of 20 Cubic Yard Roll-Off Container</v>
      </c>
    </row>
    <row r="238" spans="1:21" s="67" customFormat="1" hidden="1" x14ac:dyDescent="0.3">
      <c r="A238" s="62">
        <v>251</v>
      </c>
      <c r="B238" s="75" t="s">
        <v>243</v>
      </c>
      <c r="C238" s="96" t="s">
        <v>272</v>
      </c>
      <c r="D238" s="97"/>
      <c r="E238" s="76"/>
      <c r="F238" s="78"/>
      <c r="G238" s="78"/>
      <c r="H238" s="8"/>
      <c r="I238" s="79"/>
      <c r="J238" s="79"/>
      <c r="K238" s="79"/>
      <c r="L238" s="79"/>
      <c r="M238" s="79"/>
      <c r="N238" s="79"/>
      <c r="O238" s="79"/>
      <c r="P238" s="79"/>
      <c r="Q238" s="79"/>
      <c r="R238" s="79"/>
      <c r="S238" s="54" t="b">
        <f t="shared" si="15"/>
        <v>0</v>
      </c>
      <c r="T238" s="66"/>
      <c r="U238" s="51" t="str">
        <f t="shared" si="19"/>
        <v>RESURFACING</v>
      </c>
    </row>
    <row r="239" spans="1:21" s="67" customFormat="1" hidden="1" x14ac:dyDescent="0.3">
      <c r="A239" s="62">
        <v>252</v>
      </c>
      <c r="B239" s="36" t="s">
        <v>245</v>
      </c>
      <c r="C239" s="98" t="s">
        <v>274</v>
      </c>
      <c r="D239" s="99"/>
      <c r="E239" s="10" t="s">
        <v>247</v>
      </c>
      <c r="F239" s="68">
        <f>IFERROR(INDEX([1]!Rates[[Column1]:[Column71]],
MATCH('[1]SOW Units'!$B239,[1]!Rates[Pay Item],0),
MATCH(TEXT(#REF!,"0"),[1]!Rates[[#Headers],[Column1]:[Column71]],0)),0)</f>
        <v>0</v>
      </c>
      <c r="G239" s="69">
        <f t="shared" si="17"/>
        <v>0</v>
      </c>
      <c r="H239" s="6">
        <f t="shared" si="18"/>
        <v>0</v>
      </c>
      <c r="I239" s="80"/>
      <c r="J239" s="80"/>
      <c r="K239" s="80"/>
      <c r="L239" s="80"/>
      <c r="M239" s="80"/>
      <c r="N239" s="80"/>
      <c r="O239" s="80"/>
      <c r="P239" s="80"/>
      <c r="Q239" s="80"/>
      <c r="R239" s="80"/>
      <c r="S239" s="54" t="b">
        <f t="shared" si="15"/>
        <v>0</v>
      </c>
      <c r="T239" s="66" t="str">
        <f t="shared" si="19"/>
        <v>12-1.</v>
      </c>
      <c r="U239" s="51" t="str">
        <f t="shared" si="19"/>
        <v>Asphalt Paving - 2 inch thickness (includes sub-base)</v>
      </c>
    </row>
    <row r="240" spans="1:21" s="67" customFormat="1" hidden="1" x14ac:dyDescent="0.3">
      <c r="A240" s="62">
        <v>253</v>
      </c>
      <c r="B240" s="36" t="s">
        <v>248</v>
      </c>
      <c r="C240" s="98" t="s">
        <v>276</v>
      </c>
      <c r="D240" s="99"/>
      <c r="E240" s="10" t="s">
        <v>247</v>
      </c>
      <c r="F240" s="68">
        <f>IFERROR(INDEX([1]!Rates[[Column1]:[Column71]],
MATCH('[1]SOW Units'!$B240,[1]!Rates[Pay Item],0),
MATCH(TEXT(#REF!,"0"),[1]!Rates[[#Headers],[Column1]:[Column71]],0)),0)</f>
        <v>0</v>
      </c>
      <c r="G240" s="69">
        <f t="shared" si="17"/>
        <v>0</v>
      </c>
      <c r="H240" s="6">
        <f t="shared" si="18"/>
        <v>0</v>
      </c>
      <c r="I240" s="80"/>
      <c r="J240" s="80"/>
      <c r="K240" s="80"/>
      <c r="L240" s="80"/>
      <c r="M240" s="80"/>
      <c r="N240" s="80"/>
      <c r="O240" s="80"/>
      <c r="P240" s="80"/>
      <c r="Q240" s="80"/>
      <c r="R240" s="80"/>
      <c r="S240" s="54" t="b">
        <f t="shared" si="15"/>
        <v>0</v>
      </c>
      <c r="T240" s="66" t="str">
        <f t="shared" si="19"/>
        <v>12-2.</v>
      </c>
      <c r="U240" s="51" t="str">
        <f t="shared" si="19"/>
        <v xml:space="preserve">Asphalt Paving - additional 1 inch thickness </v>
      </c>
    </row>
    <row r="241" spans="1:21" s="67" customFormat="1" hidden="1" x14ac:dyDescent="0.3">
      <c r="A241" s="62">
        <v>254</v>
      </c>
      <c r="B241" s="36" t="s">
        <v>250</v>
      </c>
      <c r="C241" s="98" t="s">
        <v>278</v>
      </c>
      <c r="D241" s="99"/>
      <c r="E241" s="10" t="s">
        <v>247</v>
      </c>
      <c r="F241" s="68">
        <f>IFERROR(INDEX([1]!Rates[[Column1]:[Column71]],
MATCH('[1]SOW Units'!$B241,[1]!Rates[Pay Item],0),
MATCH(TEXT(#REF!,"0"),[1]!Rates[[#Headers],[Column1]:[Column71]],0)),0)</f>
        <v>0</v>
      </c>
      <c r="G241" s="69">
        <f t="shared" si="17"/>
        <v>0</v>
      </c>
      <c r="H241" s="6">
        <f t="shared" si="18"/>
        <v>0</v>
      </c>
      <c r="I241" s="80"/>
      <c r="J241" s="80"/>
      <c r="K241" s="80"/>
      <c r="L241" s="80"/>
      <c r="M241" s="80"/>
      <c r="N241" s="80"/>
      <c r="O241" s="80"/>
      <c r="P241" s="80"/>
      <c r="Q241" s="80"/>
      <c r="R241" s="80"/>
      <c r="S241" s="54" t="b">
        <f t="shared" si="15"/>
        <v>0</v>
      </c>
      <c r="T241" s="66" t="str">
        <f t="shared" si="19"/>
        <v>12-3.</v>
      </c>
      <c r="U241" s="51" t="str">
        <f t="shared" si="19"/>
        <v>Concrete Paving - 4 inch thickness (includes sub-base)</v>
      </c>
    </row>
    <row r="242" spans="1:21" s="67" customFormat="1" hidden="1" x14ac:dyDescent="0.3">
      <c r="A242" s="62">
        <v>255</v>
      </c>
      <c r="B242" s="36" t="s">
        <v>252</v>
      </c>
      <c r="C242" s="98" t="s">
        <v>280</v>
      </c>
      <c r="D242" s="99"/>
      <c r="E242" s="10" t="s">
        <v>247</v>
      </c>
      <c r="F242" s="68">
        <f>IFERROR(INDEX([1]!Rates[[Column1]:[Column71]],
MATCH('[1]SOW Units'!$B242,[1]!Rates[Pay Item],0),
MATCH(TEXT(#REF!,"0"),[1]!Rates[[#Headers],[Column1]:[Column71]],0)),0)</f>
        <v>0</v>
      </c>
      <c r="G242" s="69">
        <f t="shared" si="17"/>
        <v>0</v>
      </c>
      <c r="H242" s="6">
        <f t="shared" si="18"/>
        <v>0</v>
      </c>
      <c r="I242" s="80"/>
      <c r="J242" s="80"/>
      <c r="K242" s="80"/>
      <c r="L242" s="80"/>
      <c r="M242" s="80"/>
      <c r="N242" s="80"/>
      <c r="O242" s="80"/>
      <c r="P242" s="80"/>
      <c r="Q242" s="80"/>
      <c r="R242" s="80"/>
      <c r="S242" s="54" t="b">
        <f t="shared" si="15"/>
        <v>0</v>
      </c>
      <c r="T242" s="66" t="str">
        <f t="shared" si="19"/>
        <v>12-4.</v>
      </c>
      <c r="U242" s="51" t="str">
        <f t="shared" si="19"/>
        <v xml:space="preserve">Concrete Paving - additional 1 inch thickness </v>
      </c>
    </row>
    <row r="243" spans="1:21" s="67" customFormat="1" hidden="1" x14ac:dyDescent="0.3">
      <c r="A243" s="62">
        <v>256</v>
      </c>
      <c r="B243" s="36" t="s">
        <v>254</v>
      </c>
      <c r="C243" s="98" t="s">
        <v>282</v>
      </c>
      <c r="D243" s="99"/>
      <c r="E243" s="10" t="s">
        <v>247</v>
      </c>
      <c r="F243" s="68">
        <f>IFERROR(INDEX([1]!Rates[[Column1]:[Column71]],
MATCH('[1]SOW Units'!$B243,[1]!Rates[Pay Item],0),
MATCH(TEXT(#REF!,"0"),[1]!Rates[[#Headers],[Column1]:[Column71]],0)),0)</f>
        <v>0</v>
      </c>
      <c r="G243" s="69">
        <f t="shared" si="17"/>
        <v>0</v>
      </c>
      <c r="H243" s="6">
        <f t="shared" si="18"/>
        <v>0</v>
      </c>
      <c r="I243" s="80"/>
      <c r="J243" s="80"/>
      <c r="K243" s="80"/>
      <c r="L243" s="80"/>
      <c r="M243" s="80"/>
      <c r="N243" s="80"/>
      <c r="O243" s="80"/>
      <c r="P243" s="80"/>
      <c r="Q243" s="80"/>
      <c r="R243" s="80"/>
      <c r="S243" s="54" t="b">
        <f t="shared" si="15"/>
        <v>0</v>
      </c>
      <c r="T243" s="66" t="str">
        <f t="shared" si="19"/>
        <v>12-5.</v>
      </c>
      <c r="U243" s="51" t="str">
        <f t="shared" si="19"/>
        <v>Crushed Lime Rock Cover - 2 inch thickness</v>
      </c>
    </row>
    <row r="244" spans="1:21" s="67" customFormat="1" hidden="1" x14ac:dyDescent="0.3">
      <c r="A244" s="62">
        <v>257</v>
      </c>
      <c r="B244" s="36" t="s">
        <v>256</v>
      </c>
      <c r="C244" s="98" t="s">
        <v>283</v>
      </c>
      <c r="D244" s="99"/>
      <c r="E244" s="10" t="s">
        <v>247</v>
      </c>
      <c r="F244" s="68">
        <f>IFERROR(INDEX([1]!Rates[[Column1]:[Column71]],
MATCH('[1]SOW Units'!$B244,[1]!Rates[Pay Item],0),
MATCH(TEXT(#REF!,"0"),[1]!Rates[[#Headers],[Column1]:[Column71]],0)),0)</f>
        <v>0</v>
      </c>
      <c r="G244" s="69">
        <f t="shared" si="17"/>
        <v>0</v>
      </c>
      <c r="H244" s="6">
        <f t="shared" si="18"/>
        <v>0</v>
      </c>
      <c r="I244" s="80"/>
      <c r="J244" s="80"/>
      <c r="K244" s="80"/>
      <c r="L244" s="80"/>
      <c r="M244" s="80"/>
      <c r="N244" s="80"/>
      <c r="O244" s="80"/>
      <c r="P244" s="80"/>
      <c r="Q244" s="80"/>
      <c r="R244" s="80"/>
      <c r="S244" s="54" t="b">
        <f t="shared" si="15"/>
        <v>0</v>
      </c>
      <c r="T244" s="66" t="str">
        <f t="shared" si="19"/>
        <v>12-6.</v>
      </c>
      <c r="U244" s="51" t="str">
        <f t="shared" si="19"/>
        <v>Grass - Sod</v>
      </c>
    </row>
    <row r="245" spans="1:21" s="67" customFormat="1" hidden="1" x14ac:dyDescent="0.3">
      <c r="A245" s="62">
        <v>258</v>
      </c>
      <c r="B245" s="36" t="s">
        <v>259</v>
      </c>
      <c r="C245" s="98" t="s">
        <v>284</v>
      </c>
      <c r="D245" s="99"/>
      <c r="E245" s="10" t="s">
        <v>247</v>
      </c>
      <c r="F245" s="68">
        <f>IFERROR(INDEX([1]!Rates[[Column1]:[Column71]],
MATCH('[1]SOW Units'!$B245,[1]!Rates[Pay Item],0),
MATCH(TEXT(#REF!,"0"),[1]!Rates[[#Headers],[Column1]:[Column71]],0)),0)</f>
        <v>0</v>
      </c>
      <c r="G245" s="69">
        <f t="shared" si="17"/>
        <v>0</v>
      </c>
      <c r="H245" s="6">
        <f t="shared" si="18"/>
        <v>0</v>
      </c>
      <c r="I245" s="80"/>
      <c r="J245" s="80"/>
      <c r="K245" s="80"/>
      <c r="L245" s="80"/>
      <c r="M245" s="80"/>
      <c r="N245" s="80"/>
      <c r="O245" s="80"/>
      <c r="P245" s="80"/>
      <c r="Q245" s="80"/>
      <c r="R245" s="80"/>
      <c r="S245" s="54" t="b">
        <f t="shared" si="15"/>
        <v>0</v>
      </c>
      <c r="T245" s="66" t="str">
        <f t="shared" si="19"/>
        <v>12-7.</v>
      </c>
      <c r="U245" s="51" t="str">
        <f t="shared" si="19"/>
        <v xml:space="preserve">Grass - Seed and Mulch </v>
      </c>
    </row>
    <row r="246" spans="1:21" s="67" customFormat="1" hidden="1" x14ac:dyDescent="0.3">
      <c r="A246" s="62">
        <v>259</v>
      </c>
      <c r="B246" s="75" t="s">
        <v>271</v>
      </c>
      <c r="C246" s="96" t="s">
        <v>286</v>
      </c>
      <c r="D246" s="97"/>
      <c r="E246" s="76"/>
      <c r="F246" s="78"/>
      <c r="G246" s="78"/>
      <c r="H246" s="8"/>
      <c r="I246" s="79"/>
      <c r="J246" s="79"/>
      <c r="K246" s="79"/>
      <c r="L246" s="79"/>
      <c r="M246" s="79"/>
      <c r="N246" s="79"/>
      <c r="O246" s="79"/>
      <c r="P246" s="79"/>
      <c r="Q246" s="79"/>
      <c r="R246" s="79"/>
      <c r="S246" s="54" t="b">
        <f t="shared" si="15"/>
        <v>0</v>
      </c>
      <c r="T246" s="66"/>
      <c r="U246" s="51" t="str">
        <f t="shared" si="19"/>
        <v>IN-SITU INJECTION</v>
      </c>
    </row>
    <row r="247" spans="1:21" s="67" customFormat="1" hidden="1" x14ac:dyDescent="0.3">
      <c r="A247" s="62">
        <v>260</v>
      </c>
      <c r="B247" s="36" t="s">
        <v>273</v>
      </c>
      <c r="C247" s="98" t="s">
        <v>287</v>
      </c>
      <c r="D247" s="99"/>
      <c r="E247" s="10" t="s">
        <v>28</v>
      </c>
      <c r="F247" s="68">
        <f>IFERROR(INDEX([1]!Rates[[Column1]:[Column71]],
MATCH('[1]SOW Units'!$B247,[1]!Rates[Pay Item],0),
MATCH(TEXT(#REF!,"0"),[1]!Rates[[#Headers],[Column1]:[Column71]],0)),0)</f>
        <v>0</v>
      </c>
      <c r="G247" s="69">
        <f t="shared" si="17"/>
        <v>0</v>
      </c>
      <c r="H247" s="6">
        <f t="shared" si="18"/>
        <v>0</v>
      </c>
      <c r="I247" s="80"/>
      <c r="J247" s="80"/>
      <c r="K247" s="80"/>
      <c r="L247" s="80"/>
      <c r="M247" s="80"/>
      <c r="N247" s="80"/>
      <c r="O247" s="80"/>
      <c r="P247" s="80"/>
      <c r="Q247" s="80"/>
      <c r="R247" s="80"/>
      <c r="S247" s="54" t="b">
        <f t="shared" si="15"/>
        <v>0</v>
      </c>
      <c r="T247" s="66" t="str">
        <f t="shared" si="19"/>
        <v>13-1.</v>
      </c>
      <c r="U247" s="51" t="str">
        <f t="shared" si="19"/>
        <v>Direct Push Boring with In-Situ Injection</v>
      </c>
    </row>
    <row r="248" spans="1:21" s="67" customFormat="1" hidden="1" x14ac:dyDescent="0.3">
      <c r="A248" s="62">
        <v>261</v>
      </c>
      <c r="B248" s="36" t="s">
        <v>275</v>
      </c>
      <c r="C248" s="98" t="s">
        <v>289</v>
      </c>
      <c r="D248" s="99"/>
      <c r="E248" s="10" t="s">
        <v>28</v>
      </c>
      <c r="F248" s="68">
        <f>IFERROR(INDEX([1]!Rates[[Column1]:[Column71]],
MATCH('[1]SOW Units'!$B248,[1]!Rates[Pay Item],0),
MATCH(TEXT(#REF!,"0"),[1]!Rates[[#Headers],[Column1]:[Column71]],0)),0)</f>
        <v>0</v>
      </c>
      <c r="G248" s="69">
        <f t="shared" si="17"/>
        <v>0</v>
      </c>
      <c r="H248" s="6">
        <f t="shared" si="18"/>
        <v>0</v>
      </c>
      <c r="I248" s="80"/>
      <c r="J248" s="80"/>
      <c r="K248" s="80"/>
      <c r="L248" s="80"/>
      <c r="M248" s="80"/>
      <c r="N248" s="80"/>
      <c r="O248" s="80"/>
      <c r="P248" s="80"/>
      <c r="Q248" s="80"/>
      <c r="R248" s="80"/>
      <c r="S248" s="54" t="b">
        <f t="shared" si="15"/>
        <v>0</v>
      </c>
      <c r="T248" s="66" t="str">
        <f t="shared" si="19"/>
        <v>13-2.</v>
      </c>
      <c r="U248" s="51" t="str">
        <f t="shared" si="19"/>
        <v>In-Situ Injection Into Existing Well/Treatment Point</v>
      </c>
    </row>
    <row r="249" spans="1:21" s="67" customFormat="1" hidden="1" x14ac:dyDescent="0.3">
      <c r="A249" s="62">
        <v>262</v>
      </c>
      <c r="B249" s="36" t="s">
        <v>277</v>
      </c>
      <c r="C249" s="101" t="s">
        <v>290</v>
      </c>
      <c r="D249" s="102"/>
      <c r="E249" s="7" t="s">
        <v>14</v>
      </c>
      <c r="F249" s="71">
        <v>1</v>
      </c>
      <c r="G249" s="72">
        <f>F249</f>
        <v>1</v>
      </c>
      <c r="H249" s="7">
        <f t="shared" si="18"/>
        <v>0</v>
      </c>
      <c r="I249" s="81"/>
      <c r="J249" s="81"/>
      <c r="K249" s="81"/>
      <c r="L249" s="81"/>
      <c r="M249" s="81"/>
      <c r="N249" s="81"/>
      <c r="O249" s="81"/>
      <c r="P249" s="81"/>
      <c r="Q249" s="81"/>
      <c r="R249" s="81"/>
      <c r="S249" s="54" t="b">
        <f t="shared" si="15"/>
        <v>0</v>
      </c>
      <c r="T249" s="66"/>
      <c r="U249" s="51"/>
    </row>
    <row r="250" spans="1:21" s="67" customFormat="1" hidden="1" x14ac:dyDescent="0.3">
      <c r="A250" s="62">
        <v>263</v>
      </c>
      <c r="B250" s="36" t="s">
        <v>279</v>
      </c>
      <c r="C250" s="98" t="s">
        <v>606</v>
      </c>
      <c r="D250" s="99"/>
      <c r="E250" s="10" t="s">
        <v>231</v>
      </c>
      <c r="F250" s="68">
        <f>IFERROR(INDEX([1]!Rates[[Column1]:[Column71]],
MATCH('[1]SOW Units'!$B250,[1]!Rates[Pay Item],0),
MATCH(TEXT(#REF!,"0"),[1]!Rates[[#Headers],[Column1]:[Column71]],0)),0)</f>
        <v>0</v>
      </c>
      <c r="G250" s="69">
        <f t="shared" si="17"/>
        <v>0</v>
      </c>
      <c r="H250" s="6">
        <f t="shared" si="18"/>
        <v>0</v>
      </c>
      <c r="I250" s="80"/>
      <c r="J250" s="80"/>
      <c r="K250" s="80"/>
      <c r="L250" s="80"/>
      <c r="M250" s="80"/>
      <c r="N250" s="80"/>
      <c r="O250" s="80"/>
      <c r="P250" s="80"/>
      <c r="Q250" s="80"/>
      <c r="R250" s="80"/>
      <c r="S250" s="54" t="b">
        <f t="shared" si="15"/>
        <v>0</v>
      </c>
      <c r="T250" s="66" t="str">
        <f t="shared" si="19"/>
        <v>13-4.</v>
      </c>
      <c r="U250" s="51" t="str">
        <f t="shared" si="19"/>
        <v>Groundwater Injection System (not by direct push)</v>
      </c>
    </row>
    <row r="251" spans="1:21" s="67" customFormat="1" hidden="1" x14ac:dyDescent="0.3">
      <c r="A251" s="62">
        <v>264</v>
      </c>
      <c r="B251" s="36" t="s">
        <v>281</v>
      </c>
      <c r="C251" s="98" t="s">
        <v>606</v>
      </c>
      <c r="D251" s="99"/>
      <c r="E251" s="10" t="s">
        <v>232</v>
      </c>
      <c r="F251" s="68">
        <f>IFERROR(INDEX([1]!Rates[[Column1]:[Column71]],
MATCH('[1]SOW Units'!$B251,[1]!Rates[Pay Item],0),
MATCH(TEXT(#REF!,"0"),[1]!Rates[[#Headers],[Column1]:[Column71]],0)),0)</f>
        <v>0</v>
      </c>
      <c r="G251" s="69">
        <f t="shared" si="17"/>
        <v>0</v>
      </c>
      <c r="H251" s="6">
        <f t="shared" si="18"/>
        <v>0</v>
      </c>
      <c r="I251" s="80"/>
      <c r="J251" s="80"/>
      <c r="K251" s="80"/>
      <c r="L251" s="80"/>
      <c r="M251" s="80"/>
      <c r="N251" s="80"/>
      <c r="O251" s="80"/>
      <c r="P251" s="80"/>
      <c r="Q251" s="80"/>
      <c r="R251" s="80"/>
      <c r="S251" s="54" t="b">
        <f t="shared" si="15"/>
        <v>0</v>
      </c>
      <c r="T251" s="66" t="str">
        <f t="shared" si="19"/>
        <v>13-5.</v>
      </c>
      <c r="U251" s="51" t="str">
        <f t="shared" si="19"/>
        <v>Groundwater Injection System (not by direct push)</v>
      </c>
    </row>
    <row r="252" spans="1:21" s="67" customFormat="1" hidden="1" x14ac:dyDescent="0.3">
      <c r="A252" s="62">
        <v>265</v>
      </c>
      <c r="B252" s="75" t="s">
        <v>285</v>
      </c>
      <c r="C252" s="96" t="s">
        <v>853</v>
      </c>
      <c r="D252" s="97"/>
      <c r="E252" s="76"/>
      <c r="F252" s="78"/>
      <c r="G252" s="78"/>
      <c r="H252" s="8"/>
      <c r="I252" s="79"/>
      <c r="J252" s="79"/>
      <c r="K252" s="79"/>
      <c r="L252" s="79"/>
      <c r="M252" s="79"/>
      <c r="N252" s="79"/>
      <c r="O252" s="79"/>
      <c r="P252" s="79"/>
      <c r="Q252" s="79"/>
      <c r="R252" s="79"/>
      <c r="S252" s="54" t="b">
        <f t="shared" si="15"/>
        <v>0</v>
      </c>
      <c r="T252" s="66"/>
      <c r="U252" s="51" t="str">
        <f t="shared" si="19"/>
        <v>TRENCHING, INTEGRATION AND STARTUP</v>
      </c>
    </row>
    <row r="253" spans="1:21" s="67" customFormat="1" hidden="1" x14ac:dyDescent="0.3">
      <c r="A253" s="62">
        <v>266</v>
      </c>
      <c r="B253" s="75" t="s">
        <v>854</v>
      </c>
      <c r="C253" s="96" t="s">
        <v>293</v>
      </c>
      <c r="D253" s="97"/>
      <c r="E253" s="76"/>
      <c r="F253" s="78"/>
      <c r="G253" s="78"/>
      <c r="H253" s="8"/>
      <c r="I253" s="79"/>
      <c r="J253" s="79"/>
      <c r="K253" s="79"/>
      <c r="L253" s="79"/>
      <c r="M253" s="79"/>
      <c r="N253" s="79"/>
      <c r="O253" s="79"/>
      <c r="P253" s="79"/>
      <c r="Q253" s="79"/>
      <c r="R253" s="79"/>
      <c r="S253" s="54" t="b">
        <f t="shared" si="15"/>
        <v>0</v>
      </c>
      <c r="T253" s="66"/>
      <c r="U253" s="51"/>
    </row>
    <row r="254" spans="1:21" s="67" customFormat="1" ht="33" hidden="1" x14ac:dyDescent="0.3">
      <c r="A254" s="62">
        <v>267</v>
      </c>
      <c r="B254" s="36" t="s">
        <v>649</v>
      </c>
      <c r="C254" s="98" t="s">
        <v>608</v>
      </c>
      <c r="D254" s="99"/>
      <c r="E254" s="10" t="s">
        <v>855</v>
      </c>
      <c r="F254" s="68">
        <f>IFERROR(INDEX([1]!Rates[[Column1]:[Column71]],
MATCH('[1]SOW Units'!$B254,[1]!Rates[Pay Item],0),
MATCH(TEXT(#REF!,"0"),[1]!Rates[[#Headers],[Column1]:[Column71]],0)),0)</f>
        <v>0</v>
      </c>
      <c r="G254" s="69">
        <f t="shared" si="17"/>
        <v>0</v>
      </c>
      <c r="H254" s="6">
        <f t="shared" si="18"/>
        <v>0</v>
      </c>
      <c r="I254" s="80"/>
      <c r="J254" s="80"/>
      <c r="K254" s="80"/>
      <c r="L254" s="80"/>
      <c r="M254" s="80"/>
      <c r="N254" s="80"/>
      <c r="O254" s="80"/>
      <c r="P254" s="80"/>
      <c r="Q254" s="80"/>
      <c r="R254" s="80"/>
      <c r="S254" s="54" t="b">
        <f t="shared" si="15"/>
        <v>0</v>
      </c>
      <c r="T254" s="66" t="str">
        <f t="shared" si="19"/>
        <v>14-1.a.</v>
      </c>
      <c r="U254" s="51" t="str">
        <f t="shared" si="19"/>
        <v>Trenching and Installation of 1-10 Plumbing (and Electrical) Lines in Trench</v>
      </c>
    </row>
    <row r="255" spans="1:21" s="67" customFormat="1" ht="33" hidden="1" x14ac:dyDescent="0.3">
      <c r="A255" s="62">
        <v>268</v>
      </c>
      <c r="B255" s="36" t="s">
        <v>856</v>
      </c>
      <c r="C255" s="98" t="s">
        <v>609</v>
      </c>
      <c r="D255" s="99"/>
      <c r="E255" s="10" t="s">
        <v>855</v>
      </c>
      <c r="F255" s="68">
        <f>IFERROR(INDEX([1]!Rates[[Column1]:[Column71]],
MATCH('[1]SOW Units'!$B255,[1]!Rates[Pay Item],0),
MATCH(TEXT(#REF!,"0"),[1]!Rates[[#Headers],[Column1]:[Column71]],0)),0)</f>
        <v>0</v>
      </c>
      <c r="G255" s="69">
        <f t="shared" si="17"/>
        <v>0</v>
      </c>
      <c r="H255" s="6">
        <f t="shared" si="18"/>
        <v>0</v>
      </c>
      <c r="I255" s="80"/>
      <c r="J255" s="80"/>
      <c r="K255" s="80"/>
      <c r="L255" s="80"/>
      <c r="M255" s="80"/>
      <c r="N255" s="80"/>
      <c r="O255" s="80"/>
      <c r="P255" s="80"/>
      <c r="Q255" s="80"/>
      <c r="R255" s="80"/>
      <c r="S255" s="54" t="b">
        <f t="shared" si="15"/>
        <v>0</v>
      </c>
      <c r="T255" s="66" t="str">
        <f t="shared" si="19"/>
        <v>14-1.b.</v>
      </c>
      <c r="U255" s="51" t="str">
        <f t="shared" si="19"/>
        <v>Trenching and Installation of 11 - 20  Lines</v>
      </c>
    </row>
    <row r="256" spans="1:21" s="67" customFormat="1" ht="33" hidden="1" x14ac:dyDescent="0.3">
      <c r="A256" s="62">
        <v>269</v>
      </c>
      <c r="B256" s="36" t="s">
        <v>857</v>
      </c>
      <c r="C256" s="98" t="s">
        <v>610</v>
      </c>
      <c r="D256" s="99"/>
      <c r="E256" s="10" t="s">
        <v>855</v>
      </c>
      <c r="F256" s="68">
        <f>IFERROR(INDEX([1]!Rates[[Column1]:[Column71]],
MATCH('[1]SOW Units'!$B256,[1]!Rates[Pay Item],0),
MATCH(TEXT(#REF!,"0"),[1]!Rates[[#Headers],[Column1]:[Column71]],0)),0)</f>
        <v>0</v>
      </c>
      <c r="G256" s="69">
        <f t="shared" si="17"/>
        <v>0</v>
      </c>
      <c r="H256" s="6">
        <f t="shared" si="18"/>
        <v>0</v>
      </c>
      <c r="I256" s="80"/>
      <c r="J256" s="80"/>
      <c r="K256" s="80"/>
      <c r="L256" s="80"/>
      <c r="M256" s="80"/>
      <c r="N256" s="80"/>
      <c r="O256" s="80"/>
      <c r="P256" s="80"/>
      <c r="Q256" s="80"/>
      <c r="R256" s="80"/>
      <c r="S256" s="54" t="b">
        <f t="shared" si="15"/>
        <v>0</v>
      </c>
      <c r="T256" s="66" t="str">
        <f t="shared" si="19"/>
        <v>14-1.c.</v>
      </c>
      <c r="U256" s="51" t="str">
        <f t="shared" si="19"/>
        <v>Trenching and Installation of 21 - 30 Lines</v>
      </c>
    </row>
    <row r="257" spans="1:21" s="67" customFormat="1" ht="33" hidden="1" x14ac:dyDescent="0.3">
      <c r="A257" s="62">
        <v>270</v>
      </c>
      <c r="B257" s="36" t="s">
        <v>858</v>
      </c>
      <c r="C257" s="98" t="s">
        <v>611</v>
      </c>
      <c r="D257" s="99"/>
      <c r="E257" s="10" t="s">
        <v>855</v>
      </c>
      <c r="F257" s="68">
        <f>IFERROR(INDEX([1]!Rates[[Column1]:[Column71]],
MATCH('[1]SOW Units'!$B257,[1]!Rates[Pay Item],0),
MATCH(TEXT(#REF!,"0"),[1]!Rates[[#Headers],[Column1]:[Column71]],0)),0)</f>
        <v>0</v>
      </c>
      <c r="G257" s="69">
        <f t="shared" si="17"/>
        <v>0</v>
      </c>
      <c r="H257" s="6">
        <f t="shared" si="18"/>
        <v>0</v>
      </c>
      <c r="I257" s="80"/>
      <c r="J257" s="80"/>
      <c r="K257" s="80"/>
      <c r="L257" s="80"/>
      <c r="M257" s="80"/>
      <c r="N257" s="80"/>
      <c r="O257" s="80"/>
      <c r="P257" s="80"/>
      <c r="Q257" s="80"/>
      <c r="R257" s="80"/>
      <c r="S257" s="54" t="b">
        <f t="shared" si="15"/>
        <v>0</v>
      </c>
      <c r="T257" s="66" t="str">
        <f t="shared" si="19"/>
        <v>14-1.d.</v>
      </c>
      <c r="U257" s="51" t="str">
        <f t="shared" si="19"/>
        <v>Trenching and Installation of Additional 1-10 Lines Greater Than 30 Lines</v>
      </c>
    </row>
    <row r="258" spans="1:21" s="67" customFormat="1" hidden="1" x14ac:dyDescent="0.3">
      <c r="A258" s="62">
        <v>271</v>
      </c>
      <c r="B258" s="36" t="s">
        <v>288</v>
      </c>
      <c r="C258" s="98" t="s">
        <v>859</v>
      </c>
      <c r="D258" s="99"/>
      <c r="E258" s="10" t="s">
        <v>48</v>
      </c>
      <c r="F258" s="68">
        <f>IFERROR(INDEX([1]!Rates[[Column1]:[Column71]],
MATCH('[1]SOW Units'!$B258,[1]!Rates[Pay Item],0),
MATCH(TEXT(#REF!,"0"),[1]!Rates[[#Headers],[Column1]:[Column71]],0)),0)</f>
        <v>0</v>
      </c>
      <c r="G258" s="69">
        <f t="shared" si="17"/>
        <v>0</v>
      </c>
      <c r="H258" s="6">
        <f t="shared" si="18"/>
        <v>0</v>
      </c>
      <c r="I258" s="80"/>
      <c r="J258" s="80"/>
      <c r="K258" s="80"/>
      <c r="L258" s="80"/>
      <c r="M258" s="80"/>
      <c r="N258" s="80"/>
      <c r="O258" s="80"/>
      <c r="P258" s="80"/>
      <c r="Q258" s="80"/>
      <c r="R258" s="80"/>
      <c r="S258" s="54" t="b">
        <f t="shared" si="15"/>
        <v>0</v>
      </c>
      <c r="T258" s="66" t="str">
        <f t="shared" si="19"/>
        <v>14-2.</v>
      </c>
      <c r="U258" s="51" t="str">
        <f t="shared" si="19"/>
        <v>Installation of Plumbing (and Electrical) Lines Above Ground</v>
      </c>
    </row>
    <row r="259" spans="1:21" s="67" customFormat="1" ht="31.5" hidden="1" customHeight="1" x14ac:dyDescent="0.3">
      <c r="A259" s="62">
        <v>272</v>
      </c>
      <c r="B259" s="36" t="s">
        <v>605</v>
      </c>
      <c r="C259" s="101" t="s">
        <v>612</v>
      </c>
      <c r="D259" s="102"/>
      <c r="E259" s="7" t="s">
        <v>14</v>
      </c>
      <c r="F259" s="71">
        <v>1</v>
      </c>
      <c r="G259" s="72">
        <f>F259</f>
        <v>1</v>
      </c>
      <c r="H259" s="7">
        <f t="shared" si="18"/>
        <v>0</v>
      </c>
      <c r="I259" s="81"/>
      <c r="J259" s="81"/>
      <c r="K259" s="81"/>
      <c r="L259" s="81"/>
      <c r="M259" s="81"/>
      <c r="N259" s="81"/>
      <c r="O259" s="81"/>
      <c r="P259" s="81"/>
      <c r="Q259" s="81"/>
      <c r="R259" s="81"/>
      <c r="S259" s="54" t="b">
        <f t="shared" si="15"/>
        <v>0</v>
      </c>
      <c r="T259" s="66"/>
      <c r="U259" s="51"/>
    </row>
    <row r="260" spans="1:21" s="67" customFormat="1" hidden="1" x14ac:dyDescent="0.3">
      <c r="A260" s="62">
        <v>273</v>
      </c>
      <c r="B260" s="36" t="s">
        <v>860</v>
      </c>
      <c r="C260" s="101" t="s">
        <v>613</v>
      </c>
      <c r="D260" s="102"/>
      <c r="E260" s="7" t="s">
        <v>14</v>
      </c>
      <c r="F260" s="71">
        <v>1</v>
      </c>
      <c r="G260" s="72">
        <f t="shared" ref="G260:G261" si="20">F260</f>
        <v>1</v>
      </c>
      <c r="H260" s="7">
        <f t="shared" si="18"/>
        <v>0</v>
      </c>
      <c r="I260" s="81"/>
      <c r="J260" s="81"/>
      <c r="K260" s="81"/>
      <c r="L260" s="81"/>
      <c r="M260" s="81"/>
      <c r="N260" s="81"/>
      <c r="O260" s="81"/>
      <c r="P260" s="81"/>
      <c r="Q260" s="81"/>
      <c r="R260" s="81"/>
      <c r="S260" s="54" t="b">
        <f t="shared" si="15"/>
        <v>0</v>
      </c>
      <c r="T260" s="66"/>
      <c r="U260" s="51"/>
    </row>
    <row r="261" spans="1:21" s="67" customFormat="1" hidden="1" x14ac:dyDescent="0.3">
      <c r="A261" s="62">
        <v>274</v>
      </c>
      <c r="B261" s="36" t="s">
        <v>861</v>
      </c>
      <c r="C261" s="101" t="s">
        <v>614</v>
      </c>
      <c r="D261" s="102"/>
      <c r="E261" s="7" t="s">
        <v>14</v>
      </c>
      <c r="F261" s="71">
        <v>1</v>
      </c>
      <c r="G261" s="72">
        <f t="shared" si="20"/>
        <v>1</v>
      </c>
      <c r="H261" s="7">
        <f t="shared" si="18"/>
        <v>0</v>
      </c>
      <c r="I261" s="81"/>
      <c r="J261" s="81"/>
      <c r="K261" s="81"/>
      <c r="L261" s="81"/>
      <c r="M261" s="81"/>
      <c r="N261" s="81"/>
      <c r="O261" s="81"/>
      <c r="P261" s="81"/>
      <c r="Q261" s="81"/>
      <c r="R261" s="81"/>
      <c r="S261" s="54" t="b">
        <f t="shared" si="15"/>
        <v>0</v>
      </c>
      <c r="T261" s="66"/>
      <c r="U261" s="51"/>
    </row>
    <row r="262" spans="1:21" s="67" customFormat="1" hidden="1" x14ac:dyDescent="0.3">
      <c r="A262" s="62">
        <v>275</v>
      </c>
      <c r="B262" s="75" t="s">
        <v>862</v>
      </c>
      <c r="C262" s="96" t="s">
        <v>298</v>
      </c>
      <c r="D262" s="97"/>
      <c r="E262" s="76"/>
      <c r="F262" s="78"/>
      <c r="G262" s="78"/>
      <c r="H262" s="8"/>
      <c r="I262" s="79"/>
      <c r="J262" s="79"/>
      <c r="K262" s="79"/>
      <c r="L262" s="79"/>
      <c r="M262" s="79"/>
      <c r="N262" s="79"/>
      <c r="O262" s="79"/>
      <c r="P262" s="79"/>
      <c r="Q262" s="79"/>
      <c r="R262" s="79"/>
      <c r="S262" s="54" t="b">
        <f t="shared" si="15"/>
        <v>0</v>
      </c>
      <c r="T262" s="66"/>
      <c r="U262" s="51"/>
    </row>
    <row r="263" spans="1:21" s="67" customFormat="1" ht="50.1" hidden="1" customHeight="1" x14ac:dyDescent="0.3">
      <c r="A263" s="62">
        <v>276</v>
      </c>
      <c r="B263" s="36" t="s">
        <v>863</v>
      </c>
      <c r="C263" s="98" t="s">
        <v>864</v>
      </c>
      <c r="D263" s="99"/>
      <c r="E263" s="10" t="s">
        <v>615</v>
      </c>
      <c r="F263" s="68">
        <f>IFERROR(INDEX([1]!Rates[[Column1]:[Column71]],
MATCH('[1]SOW Units'!$B263,[1]!Rates[Pay Item],0),
MATCH(TEXT(#REF!,"0"),[1]!Rates[[#Headers],[Column1]:[Column71]],0)),0)</f>
        <v>0</v>
      </c>
      <c r="G263" s="69">
        <f t="shared" si="17"/>
        <v>0</v>
      </c>
      <c r="H263" s="6">
        <f t="shared" si="18"/>
        <v>0</v>
      </c>
      <c r="I263" s="80"/>
      <c r="J263" s="80"/>
      <c r="K263" s="80"/>
      <c r="L263" s="80"/>
      <c r="M263" s="80"/>
      <c r="N263" s="80"/>
      <c r="O263" s="80"/>
      <c r="P263" s="80"/>
      <c r="Q263" s="80"/>
      <c r="R263" s="80"/>
      <c r="S263" s="54" t="b">
        <f t="shared" si="15"/>
        <v>0</v>
      </c>
      <c r="T263" s="66" t="str">
        <f t="shared" si="19"/>
        <v>14-4.a.</v>
      </c>
      <c r="U263" s="51" t="str">
        <f t="shared" si="19"/>
        <v>System Installation/Integration/Startup - 1 Technology Component - 1-10 Recovery/Treatment Points</v>
      </c>
    </row>
    <row r="264" spans="1:21" s="67" customFormat="1" ht="50.1" hidden="1" customHeight="1" x14ac:dyDescent="0.3">
      <c r="A264" s="62">
        <v>277</v>
      </c>
      <c r="B264" s="36" t="s">
        <v>865</v>
      </c>
      <c r="C264" s="98" t="s">
        <v>866</v>
      </c>
      <c r="D264" s="99"/>
      <c r="E264" s="10" t="s">
        <v>615</v>
      </c>
      <c r="F264" s="68">
        <f>IFERROR(INDEX([1]!Rates[[Column1]:[Column71]],
MATCH('[1]SOW Units'!$B264,[1]!Rates[Pay Item],0),
MATCH(TEXT(#REF!,"0"),[1]!Rates[[#Headers],[Column1]:[Column71]],0)),0)</f>
        <v>0</v>
      </c>
      <c r="G264" s="69">
        <f t="shared" si="17"/>
        <v>0</v>
      </c>
      <c r="H264" s="6">
        <f t="shared" si="18"/>
        <v>0</v>
      </c>
      <c r="I264" s="80"/>
      <c r="J264" s="80"/>
      <c r="K264" s="80"/>
      <c r="L264" s="80"/>
      <c r="M264" s="80"/>
      <c r="N264" s="80"/>
      <c r="O264" s="80"/>
      <c r="P264" s="80"/>
      <c r="Q264" s="80"/>
      <c r="R264" s="80"/>
      <c r="S264" s="54" t="b">
        <f t="shared" si="15"/>
        <v>0</v>
      </c>
      <c r="T264" s="66" t="str">
        <f t="shared" si="19"/>
        <v>14-4.b.</v>
      </c>
      <c r="U264" s="51" t="str">
        <f t="shared" si="19"/>
        <v>System Installation/Integration/Startup - 1 Technology Component - 11-20 Recovery/Treatment Points</v>
      </c>
    </row>
    <row r="265" spans="1:21" s="67" customFormat="1" ht="50.1" hidden="1" customHeight="1" x14ac:dyDescent="0.3">
      <c r="A265" s="62">
        <v>278</v>
      </c>
      <c r="B265" s="36" t="s">
        <v>867</v>
      </c>
      <c r="C265" s="98" t="s">
        <v>868</v>
      </c>
      <c r="D265" s="99"/>
      <c r="E265" s="10" t="s">
        <v>615</v>
      </c>
      <c r="F265" s="68">
        <f>IFERROR(INDEX([1]!Rates[[Column1]:[Column71]],
MATCH('[1]SOW Units'!$B265,[1]!Rates[Pay Item],0),
MATCH(TEXT(#REF!,"0"),[1]!Rates[[#Headers],[Column1]:[Column71]],0)),0)</f>
        <v>0</v>
      </c>
      <c r="G265" s="69">
        <f t="shared" si="17"/>
        <v>0</v>
      </c>
      <c r="H265" s="6">
        <f t="shared" si="18"/>
        <v>0</v>
      </c>
      <c r="I265" s="80"/>
      <c r="J265" s="80"/>
      <c r="K265" s="80"/>
      <c r="L265" s="80"/>
      <c r="M265" s="80"/>
      <c r="N265" s="80"/>
      <c r="O265" s="80"/>
      <c r="P265" s="80"/>
      <c r="Q265" s="80"/>
      <c r="R265" s="80"/>
      <c r="S265" s="54" t="b">
        <f t="shared" ref="S265:S328" si="21">IF(H265&gt;0,TRUE,FALSE)</f>
        <v>0</v>
      </c>
      <c r="T265" s="66" t="str">
        <f t="shared" si="19"/>
        <v>14-4.c.</v>
      </c>
      <c r="U265" s="51" t="str">
        <f t="shared" si="19"/>
        <v>System Installation/Integration/Startup - 1 Technology Component - 21-30 Recovery/Treatment Points</v>
      </c>
    </row>
    <row r="266" spans="1:21" s="67" customFormat="1" ht="50.1" hidden="1" customHeight="1" x14ac:dyDescent="0.3">
      <c r="A266" s="62">
        <v>279</v>
      </c>
      <c r="B266" s="36" t="s">
        <v>869</v>
      </c>
      <c r="C266" s="98" t="s">
        <v>870</v>
      </c>
      <c r="D266" s="99"/>
      <c r="E266" s="10" t="s">
        <v>615</v>
      </c>
      <c r="F266" s="68">
        <f>IFERROR(INDEX([1]!Rates[[Column1]:[Column71]],
MATCH('[1]SOW Units'!$B266,[1]!Rates[Pay Item],0),
MATCH(TEXT(#REF!,"0"),[1]!Rates[[#Headers],[Column1]:[Column71]],0)),0)</f>
        <v>0</v>
      </c>
      <c r="G266" s="69">
        <f t="shared" si="17"/>
        <v>0</v>
      </c>
      <c r="H266" s="6">
        <f t="shared" si="18"/>
        <v>0</v>
      </c>
      <c r="I266" s="80"/>
      <c r="J266" s="80"/>
      <c r="K266" s="80"/>
      <c r="L266" s="80"/>
      <c r="M266" s="80"/>
      <c r="N266" s="80"/>
      <c r="O266" s="80"/>
      <c r="P266" s="80"/>
      <c r="Q266" s="80"/>
      <c r="R266" s="80"/>
      <c r="S266" s="54" t="b">
        <f t="shared" si="21"/>
        <v>0</v>
      </c>
      <c r="T266" s="66" t="str">
        <f t="shared" si="19"/>
        <v>14-4.d.</v>
      </c>
      <c r="U266" s="51" t="str">
        <f t="shared" si="19"/>
        <v>System Installation/Integration/Startup - 1 Technology Component - 1-10 Additional Recovery/Treatment Points greater Than 30 (This tem is used in conjunction with 14.4.c when needed)</v>
      </c>
    </row>
    <row r="267" spans="1:21" s="67" customFormat="1" ht="49.5" hidden="1" x14ac:dyDescent="0.3">
      <c r="A267" s="62">
        <v>280</v>
      </c>
      <c r="B267" s="36" t="s">
        <v>607</v>
      </c>
      <c r="C267" s="98" t="s">
        <v>871</v>
      </c>
      <c r="D267" s="99"/>
      <c r="E267" s="10" t="s">
        <v>872</v>
      </c>
      <c r="F267" s="68">
        <f>IFERROR(INDEX([1]!Rates[[Column1]:[Column71]],
MATCH('[1]SOW Units'!$B267,[1]!Rates[Pay Item],0),
MATCH(TEXT(#REF!,"0"),[1]!Rates[[#Headers],[Column1]:[Column71]],0)),0)</f>
        <v>0</v>
      </c>
      <c r="G267" s="69">
        <f t="shared" si="17"/>
        <v>0</v>
      </c>
      <c r="H267" s="6">
        <f t="shared" si="18"/>
        <v>0</v>
      </c>
      <c r="I267" s="80"/>
      <c r="J267" s="80"/>
      <c r="K267" s="80"/>
      <c r="L267" s="80"/>
      <c r="M267" s="80"/>
      <c r="N267" s="80"/>
      <c r="O267" s="80"/>
      <c r="P267" s="80"/>
      <c r="Q267" s="80"/>
      <c r="R267" s="80"/>
      <c r="S267" s="54" t="b">
        <f t="shared" si="21"/>
        <v>0</v>
      </c>
      <c r="T267" s="66" t="str">
        <f t="shared" si="19"/>
        <v>14-5.</v>
      </c>
      <c r="U267" s="51" t="str">
        <f t="shared" si="19"/>
        <v>System Installation/Integration/Startup – Addition of 1 Technology Component</v>
      </c>
    </row>
    <row r="268" spans="1:21" s="67" customFormat="1" hidden="1" x14ac:dyDescent="0.3">
      <c r="A268" s="62">
        <v>281</v>
      </c>
      <c r="B268" s="36" t="s">
        <v>873</v>
      </c>
      <c r="C268" s="101" t="s">
        <v>874</v>
      </c>
      <c r="D268" s="102"/>
      <c r="E268" s="7" t="s">
        <v>14</v>
      </c>
      <c r="F268" s="71">
        <v>1</v>
      </c>
      <c r="G268" s="72">
        <f>F268</f>
        <v>1</v>
      </c>
      <c r="H268" s="7">
        <f t="shared" si="18"/>
        <v>0</v>
      </c>
      <c r="I268" s="81"/>
      <c r="J268" s="81"/>
      <c r="K268" s="81"/>
      <c r="L268" s="81"/>
      <c r="M268" s="81"/>
      <c r="N268" s="81"/>
      <c r="O268" s="81"/>
      <c r="P268" s="81"/>
      <c r="Q268" s="81"/>
      <c r="R268" s="81"/>
      <c r="S268" s="54" t="b">
        <f t="shared" si="21"/>
        <v>0</v>
      </c>
      <c r="T268" s="66"/>
      <c r="U268" s="51"/>
    </row>
    <row r="269" spans="1:21" s="67" customFormat="1" hidden="1" x14ac:dyDescent="0.3">
      <c r="A269" s="62">
        <v>283</v>
      </c>
      <c r="B269" s="36" t="s">
        <v>875</v>
      </c>
      <c r="C269" s="101" t="s">
        <v>618</v>
      </c>
      <c r="D269" s="102"/>
      <c r="E269" s="7" t="s">
        <v>14</v>
      </c>
      <c r="F269" s="71">
        <v>1</v>
      </c>
      <c r="G269" s="72">
        <f t="shared" ref="G269:G272" si="22">F269</f>
        <v>1</v>
      </c>
      <c r="H269" s="7">
        <f t="shared" si="18"/>
        <v>0</v>
      </c>
      <c r="I269" s="81"/>
      <c r="J269" s="81"/>
      <c r="K269" s="81"/>
      <c r="L269" s="81"/>
      <c r="M269" s="81"/>
      <c r="N269" s="81"/>
      <c r="O269" s="81"/>
      <c r="P269" s="81"/>
      <c r="Q269" s="81"/>
      <c r="R269" s="81"/>
      <c r="S269" s="54" t="b">
        <f t="shared" si="21"/>
        <v>0</v>
      </c>
      <c r="T269" s="66"/>
      <c r="U269" s="51"/>
    </row>
    <row r="270" spans="1:21" s="67" customFormat="1" hidden="1" x14ac:dyDescent="0.3">
      <c r="A270" s="62">
        <v>285</v>
      </c>
      <c r="B270" s="36" t="s">
        <v>876</v>
      </c>
      <c r="C270" s="101" t="s">
        <v>620</v>
      </c>
      <c r="D270" s="102"/>
      <c r="E270" s="7" t="s">
        <v>14</v>
      </c>
      <c r="F270" s="71">
        <v>1</v>
      </c>
      <c r="G270" s="72">
        <f t="shared" si="22"/>
        <v>1</v>
      </c>
      <c r="H270" s="7">
        <f t="shared" si="18"/>
        <v>0</v>
      </c>
      <c r="I270" s="81"/>
      <c r="J270" s="81"/>
      <c r="K270" s="81"/>
      <c r="L270" s="81"/>
      <c r="M270" s="81"/>
      <c r="N270" s="81"/>
      <c r="O270" s="81"/>
      <c r="P270" s="81"/>
      <c r="Q270" s="81"/>
      <c r="R270" s="81"/>
      <c r="S270" s="54" t="b">
        <f t="shared" si="21"/>
        <v>0</v>
      </c>
      <c r="T270" s="66"/>
      <c r="U270" s="51"/>
    </row>
    <row r="271" spans="1:21" s="67" customFormat="1" hidden="1" x14ac:dyDescent="0.3">
      <c r="A271" s="62">
        <v>286</v>
      </c>
      <c r="B271" s="36" t="s">
        <v>877</v>
      </c>
      <c r="C271" s="101" t="s">
        <v>622</v>
      </c>
      <c r="D271" s="102"/>
      <c r="E271" s="7" t="s">
        <v>14</v>
      </c>
      <c r="F271" s="71">
        <v>1</v>
      </c>
      <c r="G271" s="72">
        <f t="shared" si="22"/>
        <v>1</v>
      </c>
      <c r="H271" s="7">
        <f t="shared" si="18"/>
        <v>0</v>
      </c>
      <c r="I271" s="81"/>
      <c r="J271" s="81"/>
      <c r="K271" s="81"/>
      <c r="L271" s="81"/>
      <c r="M271" s="81"/>
      <c r="N271" s="81"/>
      <c r="O271" s="81"/>
      <c r="P271" s="81"/>
      <c r="Q271" s="81"/>
      <c r="R271" s="81"/>
      <c r="S271" s="54" t="b">
        <f t="shared" si="21"/>
        <v>0</v>
      </c>
      <c r="T271" s="66"/>
      <c r="U271" s="51"/>
    </row>
    <row r="272" spans="1:21" s="67" customFormat="1" hidden="1" x14ac:dyDescent="0.3">
      <c r="A272" s="62">
        <v>287</v>
      </c>
      <c r="B272" s="36" t="s">
        <v>878</v>
      </c>
      <c r="C272" s="101" t="s">
        <v>879</v>
      </c>
      <c r="D272" s="102"/>
      <c r="E272" s="7" t="s">
        <v>14</v>
      </c>
      <c r="F272" s="71">
        <v>1</v>
      </c>
      <c r="G272" s="72">
        <f t="shared" si="22"/>
        <v>1</v>
      </c>
      <c r="H272" s="7">
        <f t="shared" si="18"/>
        <v>0</v>
      </c>
      <c r="I272" s="81"/>
      <c r="J272" s="81"/>
      <c r="K272" s="81"/>
      <c r="L272" s="81"/>
      <c r="M272" s="81"/>
      <c r="N272" s="81"/>
      <c r="O272" s="81"/>
      <c r="P272" s="81"/>
      <c r="Q272" s="81"/>
      <c r="R272" s="81"/>
      <c r="S272" s="54" t="b">
        <f t="shared" si="21"/>
        <v>0</v>
      </c>
      <c r="T272" s="66"/>
      <c r="U272" s="51"/>
    </row>
    <row r="273" spans="1:21" s="67" customFormat="1" ht="35.25" hidden="1" customHeight="1" x14ac:dyDescent="0.3">
      <c r="A273" s="62">
        <v>288</v>
      </c>
      <c r="B273" s="75" t="s">
        <v>291</v>
      </c>
      <c r="C273" s="96" t="s">
        <v>303</v>
      </c>
      <c r="D273" s="97"/>
      <c r="E273" s="76"/>
      <c r="F273" s="78"/>
      <c r="G273" s="78"/>
      <c r="H273" s="8"/>
      <c r="I273" s="79"/>
      <c r="J273" s="79"/>
      <c r="K273" s="79"/>
      <c r="L273" s="79"/>
      <c r="M273" s="79"/>
      <c r="N273" s="79"/>
      <c r="O273" s="79"/>
      <c r="P273" s="79"/>
      <c r="Q273" s="79"/>
      <c r="R273" s="79"/>
      <c r="S273" s="54" t="b">
        <f t="shared" si="21"/>
        <v>0</v>
      </c>
      <c r="T273" s="66"/>
      <c r="U273" s="51" t="str">
        <f t="shared" si="19"/>
        <v>REMEDIAL ACTION - PACKAGED WORK SCOPES (Including Remediation System Equipment)</v>
      </c>
    </row>
    <row r="274" spans="1:21" s="67" customFormat="1" ht="18.75" hidden="1" customHeight="1" x14ac:dyDescent="0.3">
      <c r="A274" s="62">
        <v>289</v>
      </c>
      <c r="B274" s="75" t="s">
        <v>292</v>
      </c>
      <c r="C274" s="96" t="s">
        <v>304</v>
      </c>
      <c r="D274" s="97"/>
      <c r="E274" s="76"/>
      <c r="F274" s="78"/>
      <c r="G274" s="78"/>
      <c r="H274" s="8"/>
      <c r="I274" s="79"/>
      <c r="J274" s="79"/>
      <c r="K274" s="79"/>
      <c r="L274" s="79"/>
      <c r="M274" s="79"/>
      <c r="N274" s="79"/>
      <c r="O274" s="79"/>
      <c r="P274" s="79"/>
      <c r="Q274" s="79"/>
      <c r="R274" s="79"/>
      <c r="S274" s="54" t="b">
        <f t="shared" si="21"/>
        <v>0</v>
      </c>
      <c r="T274" s="66"/>
      <c r="U274" s="51"/>
    </row>
    <row r="275" spans="1:21" s="67" customFormat="1" hidden="1" x14ac:dyDescent="0.3">
      <c r="A275" s="62">
        <v>290</v>
      </c>
      <c r="B275" s="36" t="s">
        <v>294</v>
      </c>
      <c r="C275" s="98" t="s">
        <v>306</v>
      </c>
      <c r="D275" s="99"/>
      <c r="E275" s="10" t="s">
        <v>307</v>
      </c>
      <c r="F275" s="68">
        <f>IFERROR(INDEX([1]!Rates[[Column1]:[Column71]],
MATCH('[1]SOW Units'!$B275,[1]!Rates[Pay Item],0),
MATCH(TEXT(#REF!,"0"),[1]!Rates[[#Headers],[Column1]:[Column71]],0)),0)</f>
        <v>0</v>
      </c>
      <c r="G275" s="69">
        <f t="shared" si="17"/>
        <v>0</v>
      </c>
      <c r="H275" s="6">
        <f t="shared" si="18"/>
        <v>0</v>
      </c>
      <c r="I275" s="80"/>
      <c r="J275" s="80"/>
      <c r="K275" s="80"/>
      <c r="L275" s="80"/>
      <c r="M275" s="80"/>
      <c r="N275" s="80"/>
      <c r="O275" s="80"/>
      <c r="P275" s="80"/>
      <c r="Q275" s="80"/>
      <c r="R275" s="80"/>
      <c r="S275" s="54" t="b">
        <f t="shared" si="21"/>
        <v>0</v>
      </c>
      <c r="T275" s="66" t="str">
        <f t="shared" si="19"/>
        <v>15-1.</v>
      </c>
      <c r="U275" s="51" t="str">
        <f t="shared" si="19"/>
        <v xml:space="preserve">Groundwater Recovery System Pilot Test - 8 hours </v>
      </c>
    </row>
    <row r="276" spans="1:21" s="67" customFormat="1" hidden="1" x14ac:dyDescent="0.3">
      <c r="A276" s="62">
        <v>292</v>
      </c>
      <c r="B276" s="36" t="s">
        <v>295</v>
      </c>
      <c r="C276" s="98" t="s">
        <v>309</v>
      </c>
      <c r="D276" s="99"/>
      <c r="E276" s="10" t="s">
        <v>880</v>
      </c>
      <c r="F276" s="68">
        <f>IFERROR(INDEX([1]!Rates[[Column1]:[Column71]],
MATCH('[1]SOW Units'!$B276,[1]!Rates[Pay Item],0),
MATCH(TEXT(#REF!,"0"),[1]!Rates[[#Headers],[Column1]:[Column71]],0)),0)</f>
        <v>0</v>
      </c>
      <c r="G276" s="69">
        <f t="shared" si="17"/>
        <v>0</v>
      </c>
      <c r="H276" s="6">
        <f t="shared" si="18"/>
        <v>0</v>
      </c>
      <c r="I276" s="80"/>
      <c r="J276" s="80"/>
      <c r="K276" s="80"/>
      <c r="L276" s="80"/>
      <c r="M276" s="80"/>
      <c r="N276" s="80"/>
      <c r="O276" s="80"/>
      <c r="P276" s="80"/>
      <c r="Q276" s="80"/>
      <c r="R276" s="80"/>
      <c r="S276" s="54" t="b">
        <f t="shared" si="21"/>
        <v>0</v>
      </c>
      <c r="T276" s="66" t="str">
        <f t="shared" si="19"/>
        <v>15-2.</v>
      </c>
      <c r="U276" s="51" t="str">
        <f t="shared" si="19"/>
        <v xml:space="preserve">Groundwater Recovery System Pilot Test - Additional Time  </v>
      </c>
    </row>
    <row r="277" spans="1:21" s="67" customFormat="1" hidden="1" x14ac:dyDescent="0.3">
      <c r="A277" s="62">
        <v>293</v>
      </c>
      <c r="B277" s="36" t="s">
        <v>296</v>
      </c>
      <c r="C277" s="98" t="s">
        <v>311</v>
      </c>
      <c r="D277" s="99"/>
      <c r="E277" s="10" t="s">
        <v>307</v>
      </c>
      <c r="F277" s="68">
        <f>IFERROR(INDEX([1]!Rates[[Column1]:[Column71]],
MATCH('[1]SOW Units'!$B277,[1]!Rates[Pay Item],0),
MATCH(TEXT(#REF!,"0"),[1]!Rates[[#Headers],[Column1]:[Column71]],0)),0)</f>
        <v>0</v>
      </c>
      <c r="G277" s="69">
        <f t="shared" si="17"/>
        <v>0</v>
      </c>
      <c r="H277" s="6">
        <f t="shared" si="18"/>
        <v>0</v>
      </c>
      <c r="I277" s="80"/>
      <c r="J277" s="80"/>
      <c r="K277" s="80"/>
      <c r="L277" s="80"/>
      <c r="M277" s="80"/>
      <c r="N277" s="80"/>
      <c r="O277" s="80"/>
      <c r="P277" s="80"/>
      <c r="Q277" s="80"/>
      <c r="R277" s="80"/>
      <c r="S277" s="54" t="b">
        <f t="shared" si="21"/>
        <v>0</v>
      </c>
      <c r="T277" s="66" t="str">
        <f t="shared" si="19"/>
        <v>15-3.</v>
      </c>
      <c r="U277" s="51" t="str">
        <f t="shared" si="19"/>
        <v>Air Sparging or Biosparging Pilot Test - 8 hours</v>
      </c>
    </row>
    <row r="278" spans="1:21" s="67" customFormat="1" hidden="1" x14ac:dyDescent="0.3">
      <c r="A278" s="62">
        <v>294</v>
      </c>
      <c r="B278" s="36" t="s">
        <v>299</v>
      </c>
      <c r="C278" s="98" t="s">
        <v>313</v>
      </c>
      <c r="D278" s="99"/>
      <c r="E278" s="10" t="s">
        <v>880</v>
      </c>
      <c r="F278" s="68">
        <f>IFERROR(INDEX([1]!Rates[[Column1]:[Column71]],
MATCH('[1]SOW Units'!$B278,[1]!Rates[Pay Item],0),
MATCH(TEXT(#REF!,"0"),[1]!Rates[[#Headers],[Column1]:[Column71]],0)),0)</f>
        <v>0</v>
      </c>
      <c r="G278" s="69">
        <f t="shared" si="17"/>
        <v>0</v>
      </c>
      <c r="H278" s="6">
        <f t="shared" ref="H278:H363" si="23">SUM(I278:R278)</f>
        <v>0</v>
      </c>
      <c r="I278" s="80"/>
      <c r="J278" s="80"/>
      <c r="K278" s="80"/>
      <c r="L278" s="80"/>
      <c r="M278" s="80"/>
      <c r="N278" s="80"/>
      <c r="O278" s="80"/>
      <c r="P278" s="80"/>
      <c r="Q278" s="80"/>
      <c r="R278" s="80"/>
      <c r="S278" s="54" t="b">
        <f t="shared" si="21"/>
        <v>0</v>
      </c>
      <c r="T278" s="66" t="str">
        <f t="shared" si="19"/>
        <v>15-4.</v>
      </c>
      <c r="U278" s="51" t="str">
        <f t="shared" si="19"/>
        <v>Air Sparging or Biosparging Pilot Test - Additional Time</v>
      </c>
    </row>
    <row r="279" spans="1:21" s="67" customFormat="1" hidden="1" x14ac:dyDescent="0.3">
      <c r="A279" s="62">
        <v>295</v>
      </c>
      <c r="B279" s="36" t="s">
        <v>300</v>
      </c>
      <c r="C279" s="98" t="s">
        <v>315</v>
      </c>
      <c r="D279" s="99"/>
      <c r="E279" s="10" t="s">
        <v>307</v>
      </c>
      <c r="F279" s="68">
        <f>IFERROR(INDEX([1]!Rates[[Column1]:[Column71]],
MATCH('[1]SOW Units'!$B279,[1]!Rates[Pay Item],0),
MATCH(TEXT(#REF!,"0"),[1]!Rates[[#Headers],[Column1]:[Column71]],0)),0)</f>
        <v>0</v>
      </c>
      <c r="G279" s="69">
        <f t="shared" si="17"/>
        <v>0</v>
      </c>
      <c r="H279" s="6">
        <f t="shared" si="23"/>
        <v>0</v>
      </c>
      <c r="I279" s="80"/>
      <c r="J279" s="80"/>
      <c r="K279" s="80"/>
      <c r="L279" s="80"/>
      <c r="M279" s="80"/>
      <c r="N279" s="80"/>
      <c r="O279" s="80"/>
      <c r="P279" s="80"/>
      <c r="Q279" s="80"/>
      <c r="R279" s="80"/>
      <c r="S279" s="54" t="b">
        <f t="shared" si="21"/>
        <v>0</v>
      </c>
      <c r="T279" s="66" t="str">
        <f t="shared" si="19"/>
        <v>15-5.</v>
      </c>
      <c r="U279" s="51" t="str">
        <f t="shared" si="19"/>
        <v>Vapor Extraction Pilot Test - 8 hours</v>
      </c>
    </row>
    <row r="280" spans="1:21" s="67" customFormat="1" hidden="1" x14ac:dyDescent="0.3">
      <c r="A280" s="62">
        <v>297</v>
      </c>
      <c r="B280" s="36" t="s">
        <v>301</v>
      </c>
      <c r="C280" s="98" t="s">
        <v>316</v>
      </c>
      <c r="D280" s="99"/>
      <c r="E280" s="10" t="s">
        <v>880</v>
      </c>
      <c r="F280" s="68">
        <f>IFERROR(INDEX([1]!Rates[[Column1]:[Column71]],
MATCH('[1]SOW Units'!$B280,[1]!Rates[Pay Item],0),
MATCH(TEXT(#REF!,"0"),[1]!Rates[[#Headers],[Column1]:[Column71]],0)),0)</f>
        <v>0</v>
      </c>
      <c r="G280" s="69">
        <f t="shared" si="17"/>
        <v>0</v>
      </c>
      <c r="H280" s="6">
        <f t="shared" si="23"/>
        <v>0</v>
      </c>
      <c r="I280" s="80"/>
      <c r="J280" s="80"/>
      <c r="K280" s="80"/>
      <c r="L280" s="80"/>
      <c r="M280" s="80"/>
      <c r="N280" s="80"/>
      <c r="O280" s="80"/>
      <c r="P280" s="80"/>
      <c r="Q280" s="80"/>
      <c r="R280" s="80"/>
      <c r="S280" s="54" t="b">
        <f t="shared" si="21"/>
        <v>0</v>
      </c>
      <c r="T280" s="66" t="str">
        <f t="shared" si="19"/>
        <v>15-6.</v>
      </c>
      <c r="U280" s="51" t="str">
        <f t="shared" si="19"/>
        <v>Vapor Extraction Pilot Test - Additional Time</v>
      </c>
    </row>
    <row r="281" spans="1:21" s="67" customFormat="1" hidden="1" x14ac:dyDescent="0.3">
      <c r="A281" s="62">
        <v>298</v>
      </c>
      <c r="B281" s="36" t="s">
        <v>616</v>
      </c>
      <c r="C281" s="98" t="s">
        <v>317</v>
      </c>
      <c r="D281" s="99"/>
      <c r="E281" s="10" t="s">
        <v>307</v>
      </c>
      <c r="F281" s="68">
        <f>IFERROR(INDEX([1]!Rates[[Column1]:[Column71]],
MATCH('[1]SOW Units'!$B281,[1]!Rates[Pay Item],0),
MATCH(TEXT(#REF!,"0"),[1]!Rates[[#Headers],[Column1]:[Column71]],0)),0)</f>
        <v>0</v>
      </c>
      <c r="G281" s="69">
        <f t="shared" si="17"/>
        <v>0</v>
      </c>
      <c r="H281" s="6">
        <f t="shared" si="23"/>
        <v>0</v>
      </c>
      <c r="I281" s="80"/>
      <c r="J281" s="80"/>
      <c r="K281" s="80"/>
      <c r="L281" s="80"/>
      <c r="M281" s="80"/>
      <c r="N281" s="80"/>
      <c r="O281" s="80"/>
      <c r="P281" s="80"/>
      <c r="Q281" s="80"/>
      <c r="R281" s="80"/>
      <c r="S281" s="54" t="b">
        <f t="shared" si="21"/>
        <v>0</v>
      </c>
      <c r="T281" s="66" t="str">
        <f t="shared" si="19"/>
        <v>15-7.</v>
      </c>
      <c r="U281" s="51" t="str">
        <f t="shared" si="19"/>
        <v xml:space="preserve">Vapor Extraction/Aquifer Pumping Test - 8 hours  </v>
      </c>
    </row>
    <row r="282" spans="1:21" s="67" customFormat="1" hidden="1" x14ac:dyDescent="0.3">
      <c r="A282" s="62">
        <v>299</v>
      </c>
      <c r="B282" s="36" t="s">
        <v>617</v>
      </c>
      <c r="C282" s="98" t="s">
        <v>318</v>
      </c>
      <c r="D282" s="99"/>
      <c r="E282" s="10" t="s">
        <v>880</v>
      </c>
      <c r="F282" s="68">
        <f>IFERROR(INDEX([1]!Rates[[Column1]:[Column71]],
MATCH('[1]SOW Units'!$B282,[1]!Rates[Pay Item],0),
MATCH(TEXT(#REF!,"0"),[1]!Rates[[#Headers],[Column1]:[Column71]],0)),0)</f>
        <v>0</v>
      </c>
      <c r="G282" s="69">
        <f t="shared" si="17"/>
        <v>0</v>
      </c>
      <c r="H282" s="6">
        <f t="shared" si="23"/>
        <v>0</v>
      </c>
      <c r="I282" s="80"/>
      <c r="J282" s="80"/>
      <c r="K282" s="80"/>
      <c r="L282" s="80"/>
      <c r="M282" s="80"/>
      <c r="N282" s="80"/>
      <c r="O282" s="80"/>
      <c r="P282" s="80"/>
      <c r="Q282" s="80"/>
      <c r="R282" s="80"/>
      <c r="S282" s="54" t="b">
        <f t="shared" si="21"/>
        <v>0</v>
      </c>
      <c r="T282" s="66" t="str">
        <f t="shared" si="19"/>
        <v>15-8.</v>
      </c>
      <c r="U282" s="51" t="str">
        <f t="shared" si="19"/>
        <v xml:space="preserve">Vapor Extraction/Aquifer Pumping Test - Additional Time  </v>
      </c>
    </row>
    <row r="283" spans="1:21" s="67" customFormat="1" hidden="1" x14ac:dyDescent="0.3">
      <c r="A283" s="62">
        <v>300</v>
      </c>
      <c r="B283" s="36" t="s">
        <v>619</v>
      </c>
      <c r="C283" s="98" t="s">
        <v>319</v>
      </c>
      <c r="D283" s="99"/>
      <c r="E283" s="10" t="s">
        <v>307</v>
      </c>
      <c r="F283" s="68">
        <f>IFERROR(INDEX([1]!Rates[[Column1]:[Column71]],
MATCH('[1]SOW Units'!$B283,[1]!Rates[Pay Item],0),
MATCH(TEXT(#REF!,"0"),[1]!Rates[[#Headers],[Column1]:[Column71]],0)),0)</f>
        <v>0</v>
      </c>
      <c r="G283" s="69">
        <f t="shared" si="17"/>
        <v>0</v>
      </c>
      <c r="H283" s="6">
        <f t="shared" si="23"/>
        <v>0</v>
      </c>
      <c r="I283" s="80"/>
      <c r="J283" s="80"/>
      <c r="K283" s="80"/>
      <c r="L283" s="80"/>
      <c r="M283" s="80"/>
      <c r="N283" s="80"/>
      <c r="O283" s="80"/>
      <c r="P283" s="80"/>
      <c r="Q283" s="80"/>
      <c r="R283" s="80"/>
      <c r="S283" s="54" t="b">
        <f t="shared" si="21"/>
        <v>0</v>
      </c>
      <c r="T283" s="66" t="str">
        <f t="shared" si="19"/>
        <v>15-9.</v>
      </c>
      <c r="U283" s="51" t="str">
        <f t="shared" si="19"/>
        <v>Air Sparging/Vapor Extraction Pilot Test - 8 hours</v>
      </c>
    </row>
    <row r="284" spans="1:21" s="67" customFormat="1" hidden="1" x14ac:dyDescent="0.3">
      <c r="A284" s="62">
        <v>301</v>
      </c>
      <c r="B284" s="36" t="s">
        <v>621</v>
      </c>
      <c r="C284" s="98" t="s">
        <v>320</v>
      </c>
      <c r="D284" s="99"/>
      <c r="E284" s="10" t="s">
        <v>880</v>
      </c>
      <c r="F284" s="68">
        <f>IFERROR(INDEX([1]!Rates[[Column1]:[Column71]],
MATCH('[1]SOW Units'!$B284,[1]!Rates[Pay Item],0),
MATCH(TEXT(#REF!,"0"),[1]!Rates[[#Headers],[Column1]:[Column71]],0)),0)</f>
        <v>0</v>
      </c>
      <c r="G284" s="69">
        <f t="shared" si="17"/>
        <v>0</v>
      </c>
      <c r="H284" s="6">
        <f t="shared" si="23"/>
        <v>0</v>
      </c>
      <c r="I284" s="80"/>
      <c r="J284" s="80"/>
      <c r="K284" s="80"/>
      <c r="L284" s="80"/>
      <c r="M284" s="80"/>
      <c r="N284" s="80"/>
      <c r="O284" s="80"/>
      <c r="P284" s="80"/>
      <c r="Q284" s="80"/>
      <c r="R284" s="80"/>
      <c r="S284" s="54" t="b">
        <f t="shared" si="21"/>
        <v>0</v>
      </c>
      <c r="T284" s="66" t="str">
        <f t="shared" si="19"/>
        <v>15-10.</v>
      </c>
      <c r="U284" s="51" t="str">
        <f t="shared" si="19"/>
        <v>Air Sparging/Vapor Extraction Pilot Test - Additional Time</v>
      </c>
    </row>
    <row r="285" spans="1:21" s="67" customFormat="1" hidden="1" x14ac:dyDescent="0.3">
      <c r="A285" s="62">
        <v>303</v>
      </c>
      <c r="B285" s="36" t="s">
        <v>881</v>
      </c>
      <c r="C285" s="98" t="s">
        <v>321</v>
      </c>
      <c r="D285" s="99"/>
      <c r="E285" s="10" t="s">
        <v>307</v>
      </c>
      <c r="F285" s="68">
        <f>IFERROR(INDEX([1]!Rates[[Column1]:[Column71]],
MATCH('[1]SOW Units'!$B285,[1]!Rates[Pay Item],0),
MATCH(TEXT(#REF!,"0"),[1]!Rates[[#Headers],[Column1]:[Column71]],0)),0)</f>
        <v>0</v>
      </c>
      <c r="G285" s="69">
        <f t="shared" si="17"/>
        <v>0</v>
      </c>
      <c r="H285" s="6">
        <f t="shared" si="23"/>
        <v>0</v>
      </c>
      <c r="I285" s="80"/>
      <c r="J285" s="80"/>
      <c r="K285" s="80"/>
      <c r="L285" s="80"/>
      <c r="M285" s="80"/>
      <c r="N285" s="80"/>
      <c r="O285" s="80"/>
      <c r="P285" s="80"/>
      <c r="Q285" s="80"/>
      <c r="R285" s="80"/>
      <c r="S285" s="54" t="b">
        <f t="shared" si="21"/>
        <v>0</v>
      </c>
      <c r="T285" s="66" t="str">
        <f t="shared" si="19"/>
        <v>15-11.</v>
      </c>
      <c r="U285" s="51" t="str">
        <f t="shared" si="19"/>
        <v>Multi-Phase Pilot Test - 8 hours</v>
      </c>
    </row>
    <row r="286" spans="1:21" s="67" customFormat="1" hidden="1" x14ac:dyDescent="0.3">
      <c r="A286" s="62">
        <v>304</v>
      </c>
      <c r="B286" s="36" t="s">
        <v>882</v>
      </c>
      <c r="C286" s="98" t="s">
        <v>322</v>
      </c>
      <c r="D286" s="99"/>
      <c r="E286" s="10" t="s">
        <v>880</v>
      </c>
      <c r="F286" s="68">
        <f>IFERROR(INDEX([1]!Rates[[Column1]:[Column71]],
MATCH('[1]SOW Units'!$B286,[1]!Rates[Pay Item],0),
MATCH(TEXT(#REF!,"0"),[1]!Rates[[#Headers],[Column1]:[Column71]],0)),0)</f>
        <v>0</v>
      </c>
      <c r="G286" s="69">
        <f t="shared" si="17"/>
        <v>0</v>
      </c>
      <c r="H286" s="6">
        <f t="shared" si="23"/>
        <v>0</v>
      </c>
      <c r="I286" s="80"/>
      <c r="J286" s="80"/>
      <c r="K286" s="80"/>
      <c r="L286" s="80"/>
      <c r="M286" s="80"/>
      <c r="N286" s="80"/>
      <c r="O286" s="80"/>
      <c r="P286" s="80"/>
      <c r="Q286" s="80"/>
      <c r="R286" s="80"/>
      <c r="S286" s="54" t="b">
        <f t="shared" si="21"/>
        <v>0</v>
      </c>
      <c r="T286" s="66" t="str">
        <f t="shared" si="19"/>
        <v>15-12.</v>
      </c>
      <c r="U286" s="51" t="str">
        <f t="shared" si="19"/>
        <v>Multi-Phase Pilot Test - Additional Time</v>
      </c>
    </row>
    <row r="287" spans="1:21" s="67" customFormat="1" hidden="1" x14ac:dyDescent="0.3">
      <c r="A287" s="62">
        <v>305</v>
      </c>
      <c r="B287" s="36" t="s">
        <v>883</v>
      </c>
      <c r="C287" s="98" t="s">
        <v>623</v>
      </c>
      <c r="D287" s="99"/>
      <c r="E287" s="10" t="s">
        <v>307</v>
      </c>
      <c r="F287" s="68">
        <f>IFERROR(INDEX([1]!Rates[[Column1]:[Column71]],
MATCH('[1]SOW Units'!$B287,[1]!Rates[Pay Item],0),
MATCH(TEXT(#REF!,"0"),[1]!Rates[[#Headers],[Column1]:[Column71]],0)),0)</f>
        <v>0</v>
      </c>
      <c r="G287" s="69">
        <f t="shared" si="17"/>
        <v>0</v>
      </c>
      <c r="H287" s="6">
        <f t="shared" si="23"/>
        <v>0</v>
      </c>
      <c r="I287" s="80"/>
      <c r="J287" s="80"/>
      <c r="K287" s="80"/>
      <c r="L287" s="80"/>
      <c r="M287" s="80"/>
      <c r="N287" s="80"/>
      <c r="O287" s="80"/>
      <c r="P287" s="80"/>
      <c r="Q287" s="80"/>
      <c r="R287" s="80"/>
      <c r="S287" s="54" t="b">
        <f t="shared" si="21"/>
        <v>0</v>
      </c>
      <c r="T287" s="66" t="str">
        <f t="shared" si="19"/>
        <v>15-13.</v>
      </c>
      <c r="U287" s="51" t="str">
        <f t="shared" si="19"/>
        <v>Air Sparging/Multiphase Extraction Pilot Test - 8 hours</v>
      </c>
    </row>
    <row r="288" spans="1:21" s="67" customFormat="1" hidden="1" x14ac:dyDescent="0.3">
      <c r="A288" s="62">
        <v>306</v>
      </c>
      <c r="B288" s="36" t="s">
        <v>884</v>
      </c>
      <c r="C288" s="98" t="s">
        <v>624</v>
      </c>
      <c r="D288" s="99"/>
      <c r="E288" s="10" t="s">
        <v>625</v>
      </c>
      <c r="F288" s="68">
        <f>IFERROR(INDEX([1]!Rates[[Column1]:[Column71]],
MATCH('[1]SOW Units'!$B288,[1]!Rates[Pay Item],0),
MATCH(TEXT(#REF!,"0"),[1]!Rates[[#Headers],[Column1]:[Column71]],0)),0)</f>
        <v>0</v>
      </c>
      <c r="G288" s="69">
        <f t="shared" si="17"/>
        <v>0</v>
      </c>
      <c r="H288" s="6">
        <f t="shared" si="23"/>
        <v>0</v>
      </c>
      <c r="I288" s="80"/>
      <c r="J288" s="80"/>
      <c r="K288" s="80"/>
      <c r="L288" s="80"/>
      <c r="M288" s="80"/>
      <c r="N288" s="80"/>
      <c r="O288" s="80"/>
      <c r="P288" s="80"/>
      <c r="Q288" s="80"/>
      <c r="R288" s="80"/>
      <c r="S288" s="54" t="b">
        <f t="shared" si="21"/>
        <v>0</v>
      </c>
      <c r="T288" s="66" t="str">
        <f t="shared" ref="T288:U338" si="24">B288</f>
        <v>15-14.</v>
      </c>
      <c r="U288" s="51" t="str">
        <f t="shared" si="24"/>
        <v>Air Sparging/Multiphase Extraction Pilot Test - Additional Time</v>
      </c>
    </row>
    <row r="289" spans="1:21" s="67" customFormat="1" hidden="1" x14ac:dyDescent="0.3">
      <c r="A289" s="62">
        <v>307</v>
      </c>
      <c r="B289" s="82" t="s">
        <v>885</v>
      </c>
      <c r="C289" s="98" t="s">
        <v>886</v>
      </c>
      <c r="D289" s="99"/>
      <c r="E289" s="10" t="s">
        <v>307</v>
      </c>
      <c r="F289" s="68">
        <f>IFERROR(INDEX([1]!Rates[[Column1]:[Column71]],
MATCH('[1]SOW Units'!$B289,[1]!Rates[Pay Item],0),
MATCH(TEXT(#REF!,"0"),[1]!Rates[[#Headers],[Column1]:[Column71]],0)),0)</f>
        <v>0</v>
      </c>
      <c r="G289" s="69">
        <f t="shared" si="17"/>
        <v>0</v>
      </c>
      <c r="H289" s="6">
        <f t="shared" si="23"/>
        <v>0</v>
      </c>
      <c r="I289" s="80"/>
      <c r="J289" s="80"/>
      <c r="K289" s="80"/>
      <c r="L289" s="80"/>
      <c r="M289" s="80"/>
      <c r="N289" s="80"/>
      <c r="O289" s="80"/>
      <c r="P289" s="80"/>
      <c r="Q289" s="80"/>
      <c r="R289" s="80"/>
      <c r="S289" s="54" t="b">
        <f t="shared" si="21"/>
        <v>0</v>
      </c>
      <c r="T289" s="66" t="str">
        <f t="shared" si="24"/>
        <v>15-15.</v>
      </c>
      <c r="U289" s="51" t="str">
        <f t="shared" si="24"/>
        <v>In-Situ Chemical Oxidation (including Ozone) Pilot Test - 8 hours</v>
      </c>
    </row>
    <row r="290" spans="1:21" s="67" customFormat="1" hidden="1" x14ac:dyDescent="0.3">
      <c r="A290" s="62">
        <v>309</v>
      </c>
      <c r="B290" s="82" t="s">
        <v>887</v>
      </c>
      <c r="C290" s="98" t="s">
        <v>888</v>
      </c>
      <c r="D290" s="99"/>
      <c r="E290" s="10" t="s">
        <v>880</v>
      </c>
      <c r="F290" s="68">
        <f>IFERROR(INDEX([1]!Rates[[Column1]:[Column71]],
MATCH('[1]SOW Units'!$B290,[1]!Rates[Pay Item],0),
MATCH(TEXT(#REF!,"0"),[1]!Rates[[#Headers],[Column1]:[Column71]],0)),0)</f>
        <v>0</v>
      </c>
      <c r="G290" s="69">
        <f t="shared" si="17"/>
        <v>0</v>
      </c>
      <c r="H290" s="6">
        <f t="shared" si="23"/>
        <v>0</v>
      </c>
      <c r="I290" s="80"/>
      <c r="J290" s="80"/>
      <c r="K290" s="80"/>
      <c r="L290" s="80"/>
      <c r="M290" s="80"/>
      <c r="N290" s="80"/>
      <c r="O290" s="80"/>
      <c r="P290" s="80"/>
      <c r="Q290" s="80"/>
      <c r="R290" s="80"/>
      <c r="S290" s="54" t="b">
        <f t="shared" si="21"/>
        <v>0</v>
      </c>
      <c r="T290" s="66" t="str">
        <f t="shared" si="24"/>
        <v>15-16.</v>
      </c>
      <c r="U290" s="51" t="str">
        <f t="shared" si="24"/>
        <v>In-Situ Chemical Oxidation (including Ozone) Pilot Test - Additional Time</v>
      </c>
    </row>
    <row r="291" spans="1:21" s="67" customFormat="1" ht="30.75" hidden="1" customHeight="1" x14ac:dyDescent="0.3">
      <c r="A291" s="62">
        <v>310</v>
      </c>
      <c r="B291" s="75" t="s">
        <v>297</v>
      </c>
      <c r="C291" s="96" t="s">
        <v>323</v>
      </c>
      <c r="D291" s="97"/>
      <c r="E291" s="76"/>
      <c r="F291" s="78"/>
      <c r="G291" s="78"/>
      <c r="H291" s="8"/>
      <c r="I291" s="79"/>
      <c r="J291" s="79"/>
      <c r="K291" s="79"/>
      <c r="L291" s="79"/>
      <c r="M291" s="79"/>
      <c r="N291" s="79"/>
      <c r="O291" s="79"/>
      <c r="P291" s="79"/>
      <c r="Q291" s="79"/>
      <c r="R291" s="79"/>
      <c r="S291" s="54" t="b">
        <f t="shared" si="21"/>
        <v>0</v>
      </c>
      <c r="T291" s="66"/>
      <c r="U291" s="51"/>
    </row>
    <row r="292" spans="1:21" s="67" customFormat="1" hidden="1" x14ac:dyDescent="0.3">
      <c r="A292" s="62">
        <v>311</v>
      </c>
      <c r="B292" s="36" t="s">
        <v>889</v>
      </c>
      <c r="C292" s="98" t="s">
        <v>324</v>
      </c>
      <c r="D292" s="99"/>
      <c r="E292" s="10" t="s">
        <v>28</v>
      </c>
      <c r="F292" s="68">
        <f>IFERROR(INDEX([1]!Rates[[Column1]:[Column71]],
MATCH('[1]SOW Units'!$B292,[1]!Rates[Pay Item],0),
MATCH(TEXT(#REF!,"0"),[1]!Rates[[#Headers],[Column1]:[Column71]],0)),0)</f>
        <v>0</v>
      </c>
      <c r="G292" s="69">
        <f t="shared" ref="G292:G355" si="25">F292</f>
        <v>0</v>
      </c>
      <c r="H292" s="6">
        <f t="shared" si="23"/>
        <v>0</v>
      </c>
      <c r="I292" s="80"/>
      <c r="J292" s="80"/>
      <c r="K292" s="80"/>
      <c r="L292" s="80"/>
      <c r="M292" s="80"/>
      <c r="N292" s="80"/>
      <c r="O292" s="80"/>
      <c r="P292" s="80"/>
      <c r="Q292" s="80"/>
      <c r="R292" s="80"/>
      <c r="S292" s="54" t="b">
        <f t="shared" si="21"/>
        <v>0</v>
      </c>
      <c r="T292" s="66" t="str">
        <f t="shared" si="24"/>
        <v>15-17.</v>
      </c>
      <c r="U292" s="51" t="str">
        <f t="shared" si="24"/>
        <v>Groundwater Treatment System Package - Medium</v>
      </c>
    </row>
    <row r="293" spans="1:21" s="67" customFormat="1" hidden="1" x14ac:dyDescent="0.3">
      <c r="A293" s="62">
        <v>312</v>
      </c>
      <c r="B293" s="36" t="s">
        <v>890</v>
      </c>
      <c r="C293" s="98" t="s">
        <v>324</v>
      </c>
      <c r="D293" s="99"/>
      <c r="E293" s="10" t="s">
        <v>231</v>
      </c>
      <c r="F293" s="68">
        <f>IFERROR(INDEX([1]!Rates[[Column1]:[Column71]],
MATCH('[1]SOW Units'!$B293,[1]!Rates[Pay Item],0),
MATCH(TEXT(#REF!,"0"),[1]!Rates[[#Headers],[Column1]:[Column71]],0)),0)</f>
        <v>0</v>
      </c>
      <c r="G293" s="69">
        <f t="shared" si="25"/>
        <v>0</v>
      </c>
      <c r="H293" s="6">
        <f t="shared" si="23"/>
        <v>0</v>
      </c>
      <c r="I293" s="80"/>
      <c r="J293" s="80"/>
      <c r="K293" s="80"/>
      <c r="L293" s="80"/>
      <c r="M293" s="80"/>
      <c r="N293" s="80"/>
      <c r="O293" s="80"/>
      <c r="P293" s="80"/>
      <c r="Q293" s="80"/>
      <c r="R293" s="80"/>
      <c r="S293" s="54" t="b">
        <f t="shared" si="21"/>
        <v>0</v>
      </c>
      <c r="T293" s="66" t="str">
        <f t="shared" si="24"/>
        <v>15-18.</v>
      </c>
      <c r="U293" s="51" t="str">
        <f t="shared" si="24"/>
        <v>Groundwater Treatment System Package - Medium</v>
      </c>
    </row>
    <row r="294" spans="1:21" s="67" customFormat="1" hidden="1" x14ac:dyDescent="0.3">
      <c r="A294" s="62">
        <v>313</v>
      </c>
      <c r="B294" s="36" t="s">
        <v>891</v>
      </c>
      <c r="C294" s="98" t="s">
        <v>325</v>
      </c>
      <c r="D294" s="99"/>
      <c r="E294" s="10" t="s">
        <v>28</v>
      </c>
      <c r="F294" s="68">
        <f>IFERROR(INDEX([1]!Rates[[Column1]:[Column71]],
MATCH('[1]SOW Units'!$B294,[1]!Rates[Pay Item],0),
MATCH(TEXT(#REF!,"0"),[1]!Rates[[#Headers],[Column1]:[Column71]],0)),0)</f>
        <v>0</v>
      </c>
      <c r="G294" s="69">
        <f t="shared" si="25"/>
        <v>0</v>
      </c>
      <c r="H294" s="6">
        <f t="shared" si="23"/>
        <v>0</v>
      </c>
      <c r="I294" s="80"/>
      <c r="J294" s="80"/>
      <c r="K294" s="80"/>
      <c r="L294" s="80"/>
      <c r="M294" s="80"/>
      <c r="N294" s="80"/>
      <c r="O294" s="80"/>
      <c r="P294" s="80"/>
      <c r="Q294" s="80"/>
      <c r="R294" s="80"/>
      <c r="S294" s="54" t="b">
        <f t="shared" si="21"/>
        <v>0</v>
      </c>
      <c r="T294" s="66" t="str">
        <f t="shared" si="24"/>
        <v>15-19.</v>
      </c>
      <c r="U294" s="51" t="str">
        <f t="shared" si="24"/>
        <v>Air Sparge System Package - Medium</v>
      </c>
    </row>
    <row r="295" spans="1:21" s="67" customFormat="1" hidden="1" x14ac:dyDescent="0.3">
      <c r="A295" s="62">
        <v>314</v>
      </c>
      <c r="B295" s="36" t="s">
        <v>892</v>
      </c>
      <c r="C295" s="98" t="s">
        <v>325</v>
      </c>
      <c r="D295" s="99"/>
      <c r="E295" s="10" t="s">
        <v>231</v>
      </c>
      <c r="F295" s="68">
        <f>IFERROR(INDEX([1]!Rates[[Column1]:[Column71]],
MATCH('[1]SOW Units'!$B295,[1]!Rates[Pay Item],0),
MATCH(TEXT(#REF!,"0"),[1]!Rates[[#Headers],[Column1]:[Column71]],0)),0)</f>
        <v>0</v>
      </c>
      <c r="G295" s="69">
        <f t="shared" si="25"/>
        <v>0</v>
      </c>
      <c r="H295" s="6">
        <f t="shared" si="23"/>
        <v>0</v>
      </c>
      <c r="I295" s="80"/>
      <c r="J295" s="80"/>
      <c r="K295" s="80"/>
      <c r="L295" s="80"/>
      <c r="M295" s="80"/>
      <c r="N295" s="80"/>
      <c r="O295" s="80"/>
      <c r="P295" s="80"/>
      <c r="Q295" s="80"/>
      <c r="R295" s="80"/>
      <c r="S295" s="54" t="b">
        <f t="shared" si="21"/>
        <v>0</v>
      </c>
      <c r="T295" s="66" t="str">
        <f t="shared" si="24"/>
        <v>15-20.</v>
      </c>
      <c r="U295" s="51" t="str">
        <f t="shared" si="24"/>
        <v>Air Sparge System Package - Medium</v>
      </c>
    </row>
    <row r="296" spans="1:21" s="67" customFormat="1" hidden="1" x14ac:dyDescent="0.3">
      <c r="A296" s="62">
        <v>315</v>
      </c>
      <c r="B296" s="36" t="s">
        <v>893</v>
      </c>
      <c r="C296" s="98" t="s">
        <v>326</v>
      </c>
      <c r="D296" s="99"/>
      <c r="E296" s="10" t="s">
        <v>28</v>
      </c>
      <c r="F296" s="68">
        <f>IFERROR(INDEX([1]!Rates[[Column1]:[Column71]],
MATCH('[1]SOW Units'!$B296,[1]!Rates[Pay Item],0),
MATCH(TEXT(#REF!,"0"),[1]!Rates[[#Headers],[Column1]:[Column71]],0)),0)</f>
        <v>0</v>
      </c>
      <c r="G296" s="69">
        <f t="shared" si="25"/>
        <v>0</v>
      </c>
      <c r="H296" s="6">
        <f t="shared" si="23"/>
        <v>0</v>
      </c>
      <c r="I296" s="80"/>
      <c r="J296" s="80"/>
      <c r="K296" s="80"/>
      <c r="L296" s="80"/>
      <c r="M296" s="80"/>
      <c r="N296" s="80"/>
      <c r="O296" s="80"/>
      <c r="P296" s="80"/>
      <c r="Q296" s="80"/>
      <c r="R296" s="80"/>
      <c r="S296" s="54" t="b">
        <f t="shared" si="21"/>
        <v>0</v>
      </c>
      <c r="T296" s="66" t="str">
        <f t="shared" si="24"/>
        <v>15-21.</v>
      </c>
      <c r="U296" s="51" t="str">
        <f t="shared" si="24"/>
        <v xml:space="preserve">AS/SVE System Package - Medium </v>
      </c>
    </row>
    <row r="297" spans="1:21" s="67" customFormat="1" hidden="1" x14ac:dyDescent="0.3">
      <c r="A297" s="62">
        <v>316</v>
      </c>
      <c r="B297" s="36" t="s">
        <v>894</v>
      </c>
      <c r="C297" s="98" t="s">
        <v>326</v>
      </c>
      <c r="D297" s="99"/>
      <c r="E297" s="10" t="s">
        <v>231</v>
      </c>
      <c r="F297" s="68">
        <f>IFERROR(INDEX([1]!Rates[[Column1]:[Column71]],
MATCH('[1]SOW Units'!$B297,[1]!Rates[Pay Item],0),
MATCH(TEXT(#REF!,"0"),[1]!Rates[[#Headers],[Column1]:[Column71]],0)),0)</f>
        <v>0</v>
      </c>
      <c r="G297" s="69">
        <f t="shared" si="25"/>
        <v>0</v>
      </c>
      <c r="H297" s="6">
        <f t="shared" si="23"/>
        <v>0</v>
      </c>
      <c r="I297" s="80"/>
      <c r="J297" s="80"/>
      <c r="K297" s="80"/>
      <c r="L297" s="80"/>
      <c r="M297" s="80"/>
      <c r="N297" s="80"/>
      <c r="O297" s="80"/>
      <c r="P297" s="80"/>
      <c r="Q297" s="80"/>
      <c r="R297" s="80"/>
      <c r="S297" s="54" t="b">
        <f t="shared" si="21"/>
        <v>0</v>
      </c>
      <c r="T297" s="66" t="str">
        <f t="shared" si="24"/>
        <v>15-22.</v>
      </c>
      <c r="U297" s="51" t="str">
        <f t="shared" si="24"/>
        <v xml:space="preserve">AS/SVE System Package - Medium </v>
      </c>
    </row>
    <row r="298" spans="1:21" s="67" customFormat="1" hidden="1" x14ac:dyDescent="0.3">
      <c r="A298" s="62">
        <v>317</v>
      </c>
      <c r="B298" s="36" t="s">
        <v>895</v>
      </c>
      <c r="C298" s="98" t="s">
        <v>327</v>
      </c>
      <c r="D298" s="99"/>
      <c r="E298" s="10" t="s">
        <v>28</v>
      </c>
      <c r="F298" s="68">
        <f>IFERROR(INDEX([1]!Rates[[Column1]:[Column71]],
MATCH('[1]SOW Units'!$B298,[1]!Rates[Pay Item],0),
MATCH(TEXT(#REF!,"0"),[1]!Rates[[#Headers],[Column1]:[Column71]],0)),0)</f>
        <v>0</v>
      </c>
      <c r="G298" s="69">
        <f t="shared" si="25"/>
        <v>0</v>
      </c>
      <c r="H298" s="6">
        <f t="shared" si="23"/>
        <v>0</v>
      </c>
      <c r="I298" s="80"/>
      <c r="J298" s="80"/>
      <c r="K298" s="80"/>
      <c r="L298" s="80"/>
      <c r="M298" s="80"/>
      <c r="N298" s="80"/>
      <c r="O298" s="80"/>
      <c r="P298" s="80"/>
      <c r="Q298" s="80"/>
      <c r="R298" s="80"/>
      <c r="S298" s="54" t="b">
        <f t="shared" si="21"/>
        <v>0</v>
      </c>
      <c r="T298" s="66" t="str">
        <f t="shared" si="24"/>
        <v>15-23.</v>
      </c>
      <c r="U298" s="51" t="str">
        <f t="shared" si="24"/>
        <v xml:space="preserve">MPE System Package - Medium </v>
      </c>
    </row>
    <row r="299" spans="1:21" s="67" customFormat="1" hidden="1" x14ac:dyDescent="0.3">
      <c r="A299" s="62">
        <v>318</v>
      </c>
      <c r="B299" s="36" t="s">
        <v>896</v>
      </c>
      <c r="C299" s="98" t="s">
        <v>328</v>
      </c>
      <c r="D299" s="99"/>
      <c r="E299" s="10" t="s">
        <v>231</v>
      </c>
      <c r="F299" s="68">
        <f>IFERROR(INDEX([1]!Rates[[Column1]:[Column71]],
MATCH('[1]SOW Units'!$B299,[1]!Rates[Pay Item],0),
MATCH(TEXT(#REF!,"0"),[1]!Rates[[#Headers],[Column1]:[Column71]],0)),0)</f>
        <v>0</v>
      </c>
      <c r="G299" s="69">
        <f t="shared" si="25"/>
        <v>0</v>
      </c>
      <c r="H299" s="6">
        <f t="shared" si="23"/>
        <v>0</v>
      </c>
      <c r="I299" s="80"/>
      <c r="J299" s="80"/>
      <c r="K299" s="80"/>
      <c r="L299" s="80"/>
      <c r="M299" s="80"/>
      <c r="N299" s="80"/>
      <c r="O299" s="80"/>
      <c r="P299" s="80"/>
      <c r="Q299" s="80"/>
      <c r="R299" s="80"/>
      <c r="S299" s="54" t="b">
        <f t="shared" si="21"/>
        <v>0</v>
      </c>
      <c r="T299" s="66" t="str">
        <f t="shared" si="24"/>
        <v>15-24.</v>
      </c>
      <c r="U299" s="51" t="str">
        <f t="shared" si="24"/>
        <v>MPE System Package - Medium</v>
      </c>
    </row>
    <row r="300" spans="1:21" s="67" customFormat="1" hidden="1" x14ac:dyDescent="0.3">
      <c r="A300" s="62">
        <v>319</v>
      </c>
      <c r="B300" s="36" t="s">
        <v>897</v>
      </c>
      <c r="C300" s="98" t="s">
        <v>626</v>
      </c>
      <c r="D300" s="99"/>
      <c r="E300" s="10" t="s">
        <v>28</v>
      </c>
      <c r="F300" s="68">
        <f>IFERROR(INDEX([1]!Rates[[Column1]:[Column71]],
MATCH('[1]SOW Units'!$B300,[1]!Rates[Pay Item],0),
MATCH(TEXT(#REF!,"0"),[1]!Rates[[#Headers],[Column1]:[Column71]],0)),0)</f>
        <v>0</v>
      </c>
      <c r="G300" s="69">
        <f t="shared" si="25"/>
        <v>0</v>
      </c>
      <c r="H300" s="6">
        <f t="shared" si="23"/>
        <v>0</v>
      </c>
      <c r="I300" s="80"/>
      <c r="J300" s="80"/>
      <c r="K300" s="80"/>
      <c r="L300" s="80"/>
      <c r="M300" s="80"/>
      <c r="N300" s="80"/>
      <c r="O300" s="80"/>
      <c r="P300" s="80"/>
      <c r="Q300" s="80"/>
      <c r="R300" s="80"/>
      <c r="S300" s="54" t="b">
        <f t="shared" si="21"/>
        <v>0</v>
      </c>
      <c r="T300" s="66" t="str">
        <f t="shared" si="24"/>
        <v>15-25.</v>
      </c>
      <c r="U300" s="51" t="str">
        <f t="shared" si="24"/>
        <v>AS/MPE System Package - Medium</v>
      </c>
    </row>
    <row r="301" spans="1:21" s="67" customFormat="1" hidden="1" x14ac:dyDescent="0.3">
      <c r="A301" s="62">
        <v>320</v>
      </c>
      <c r="B301" s="36" t="s">
        <v>898</v>
      </c>
      <c r="C301" s="98" t="s">
        <v>626</v>
      </c>
      <c r="D301" s="99"/>
      <c r="E301" s="10" t="s">
        <v>231</v>
      </c>
      <c r="F301" s="68">
        <f>IFERROR(INDEX([1]!Rates[[Column1]:[Column71]],
MATCH('[1]SOW Units'!$B301,[1]!Rates[Pay Item],0),
MATCH(TEXT(#REF!,"0"),[1]!Rates[[#Headers],[Column1]:[Column71]],0)),0)</f>
        <v>0</v>
      </c>
      <c r="G301" s="69">
        <f t="shared" si="25"/>
        <v>0</v>
      </c>
      <c r="H301" s="6">
        <f t="shared" si="23"/>
        <v>0</v>
      </c>
      <c r="I301" s="80"/>
      <c r="J301" s="80"/>
      <c r="K301" s="80"/>
      <c r="L301" s="80"/>
      <c r="M301" s="80"/>
      <c r="N301" s="80"/>
      <c r="O301" s="80"/>
      <c r="P301" s="80"/>
      <c r="Q301" s="80"/>
      <c r="R301" s="80"/>
      <c r="S301" s="54" t="b">
        <f t="shared" si="21"/>
        <v>0</v>
      </c>
      <c r="T301" s="66" t="str">
        <f t="shared" si="24"/>
        <v>15-26.</v>
      </c>
      <c r="U301" s="51" t="str">
        <f t="shared" si="24"/>
        <v>AS/MPE System Package - Medium</v>
      </c>
    </row>
    <row r="302" spans="1:21" s="67" customFormat="1" hidden="1" x14ac:dyDescent="0.3">
      <c r="A302" s="62">
        <v>321</v>
      </c>
      <c r="B302" s="36" t="s">
        <v>899</v>
      </c>
      <c r="C302" s="98" t="s">
        <v>627</v>
      </c>
      <c r="D302" s="99"/>
      <c r="E302" s="10" t="s">
        <v>28</v>
      </c>
      <c r="F302" s="68">
        <f>IFERROR(INDEX([1]!Rates[[Column1]:[Column71]],
MATCH('[1]SOW Units'!$B302,[1]!Rates[Pay Item],0),
MATCH(TEXT(#REF!,"0"),[1]!Rates[[#Headers],[Column1]:[Column71]],0)),0)</f>
        <v>0</v>
      </c>
      <c r="G302" s="69">
        <f t="shared" si="25"/>
        <v>0</v>
      </c>
      <c r="H302" s="6">
        <f t="shared" si="23"/>
        <v>0</v>
      </c>
      <c r="I302" s="80"/>
      <c r="J302" s="80"/>
      <c r="K302" s="80"/>
      <c r="L302" s="80"/>
      <c r="M302" s="80"/>
      <c r="N302" s="80"/>
      <c r="O302" s="80"/>
      <c r="P302" s="80"/>
      <c r="Q302" s="80"/>
      <c r="R302" s="80"/>
      <c r="S302" s="54" t="b">
        <f t="shared" si="21"/>
        <v>0</v>
      </c>
      <c r="T302" s="66" t="str">
        <f t="shared" si="24"/>
        <v>15-27.</v>
      </c>
      <c r="U302" s="51" t="str">
        <f t="shared" si="24"/>
        <v>SVE System Package - Medium</v>
      </c>
    </row>
    <row r="303" spans="1:21" s="67" customFormat="1" hidden="1" x14ac:dyDescent="0.3">
      <c r="A303" s="62">
        <v>322</v>
      </c>
      <c r="B303" s="36" t="s">
        <v>900</v>
      </c>
      <c r="C303" s="98" t="s">
        <v>627</v>
      </c>
      <c r="D303" s="99"/>
      <c r="E303" s="10" t="s">
        <v>231</v>
      </c>
      <c r="F303" s="68">
        <f>IFERROR(INDEX([1]!Rates[[Column1]:[Column71]],
MATCH('[1]SOW Units'!$B303,[1]!Rates[Pay Item],0),
MATCH(TEXT(#REF!,"0"),[1]!Rates[[#Headers],[Column1]:[Column71]],0)),0)</f>
        <v>0</v>
      </c>
      <c r="G303" s="69">
        <f t="shared" si="25"/>
        <v>0</v>
      </c>
      <c r="H303" s="6">
        <f t="shared" si="23"/>
        <v>0</v>
      </c>
      <c r="I303" s="80"/>
      <c r="J303" s="80"/>
      <c r="K303" s="80"/>
      <c r="L303" s="80"/>
      <c r="M303" s="80"/>
      <c r="N303" s="80"/>
      <c r="O303" s="80"/>
      <c r="P303" s="80"/>
      <c r="Q303" s="80"/>
      <c r="R303" s="80"/>
      <c r="S303" s="54" t="b">
        <f t="shared" si="21"/>
        <v>0</v>
      </c>
      <c r="T303" s="66" t="str">
        <f t="shared" si="24"/>
        <v>15-28.</v>
      </c>
      <c r="U303" s="51" t="str">
        <f t="shared" si="24"/>
        <v>SVE System Package - Medium</v>
      </c>
    </row>
    <row r="304" spans="1:21" s="67" customFormat="1" hidden="1" x14ac:dyDescent="0.3">
      <c r="A304" s="62">
        <v>323</v>
      </c>
      <c r="B304" s="36" t="s">
        <v>901</v>
      </c>
      <c r="C304" s="98" t="s">
        <v>902</v>
      </c>
      <c r="D304" s="99"/>
      <c r="E304" s="10" t="s">
        <v>28</v>
      </c>
      <c r="F304" s="68">
        <f>IFERROR(INDEX([1]!Rates[[Column1]:[Column71]],
MATCH('[1]SOW Units'!$B304,[1]!Rates[Pay Item],0),
MATCH(TEXT(#REF!,"0"),[1]!Rates[[#Headers],[Column1]:[Column71]],0)),0)</f>
        <v>0</v>
      </c>
      <c r="G304" s="69">
        <f t="shared" si="25"/>
        <v>0</v>
      </c>
      <c r="H304" s="6">
        <f t="shared" si="23"/>
        <v>0</v>
      </c>
      <c r="I304" s="80"/>
      <c r="J304" s="80"/>
      <c r="K304" s="80"/>
      <c r="L304" s="80"/>
      <c r="M304" s="80"/>
      <c r="N304" s="80"/>
      <c r="O304" s="80"/>
      <c r="P304" s="80"/>
      <c r="Q304" s="80"/>
      <c r="R304" s="80"/>
      <c r="S304" s="54" t="b">
        <f t="shared" si="21"/>
        <v>0</v>
      </c>
      <c r="T304" s="66" t="str">
        <f t="shared" si="24"/>
        <v>15-29.</v>
      </c>
      <c r="U304" s="51" t="str">
        <f t="shared" si="24"/>
        <v>In-Situ Chemical Oxidation (including Ozone) Package – Medium</v>
      </c>
    </row>
    <row r="305" spans="1:21" s="67" customFormat="1" hidden="1" x14ac:dyDescent="0.3">
      <c r="A305" s="62">
        <v>324</v>
      </c>
      <c r="B305" s="36" t="s">
        <v>903</v>
      </c>
      <c r="C305" s="98" t="s">
        <v>902</v>
      </c>
      <c r="D305" s="99"/>
      <c r="E305" s="10" t="s">
        <v>231</v>
      </c>
      <c r="F305" s="68">
        <f>IFERROR(INDEX([1]!Rates[[Column1]:[Column71]],
MATCH('[1]SOW Units'!$B305,[1]!Rates[Pay Item],0),
MATCH(TEXT(#REF!,"0"),[1]!Rates[[#Headers],[Column1]:[Column71]],0)),0)</f>
        <v>0</v>
      </c>
      <c r="G305" s="69">
        <f t="shared" si="25"/>
        <v>0</v>
      </c>
      <c r="H305" s="6">
        <f t="shared" si="23"/>
        <v>0</v>
      </c>
      <c r="I305" s="80"/>
      <c r="J305" s="80"/>
      <c r="K305" s="80"/>
      <c r="L305" s="80"/>
      <c r="M305" s="80"/>
      <c r="N305" s="80"/>
      <c r="O305" s="80"/>
      <c r="P305" s="80"/>
      <c r="Q305" s="80"/>
      <c r="R305" s="80"/>
      <c r="S305" s="54" t="b">
        <f t="shared" si="21"/>
        <v>0</v>
      </c>
      <c r="T305" s="66" t="str">
        <f t="shared" si="24"/>
        <v>15-30.</v>
      </c>
      <c r="U305" s="51" t="str">
        <f t="shared" si="24"/>
        <v>In-Situ Chemical Oxidation (including Ozone) Package – Medium</v>
      </c>
    </row>
    <row r="306" spans="1:21" s="67" customFormat="1" ht="33.75" hidden="1" customHeight="1" x14ac:dyDescent="0.3">
      <c r="A306" s="62">
        <v>325</v>
      </c>
      <c r="B306" s="75" t="s">
        <v>302</v>
      </c>
      <c r="C306" s="96" t="s">
        <v>330</v>
      </c>
      <c r="D306" s="97"/>
      <c r="E306" s="76"/>
      <c r="F306" s="78"/>
      <c r="G306" s="78"/>
      <c r="H306" s="8"/>
      <c r="I306" s="79"/>
      <c r="J306" s="79"/>
      <c r="K306" s="79"/>
      <c r="L306" s="79"/>
      <c r="M306" s="79"/>
      <c r="N306" s="79"/>
      <c r="O306" s="79"/>
      <c r="P306" s="79"/>
      <c r="Q306" s="79"/>
      <c r="R306" s="79"/>
      <c r="S306" s="54" t="b">
        <f t="shared" si="21"/>
        <v>0</v>
      </c>
      <c r="T306" s="66"/>
      <c r="U306" s="51" t="str">
        <f t="shared" si="24"/>
        <v>MONTHLY REMEDIATION SYSTEM O&amp;M PACKAGED WORK SCOPES (Excluding Remediation System Equipment)</v>
      </c>
    </row>
    <row r="307" spans="1:21" s="67" customFormat="1" hidden="1" x14ac:dyDescent="0.3">
      <c r="A307" s="62">
        <v>326</v>
      </c>
      <c r="B307" s="36" t="s">
        <v>305</v>
      </c>
      <c r="C307" s="98" t="s">
        <v>904</v>
      </c>
      <c r="D307" s="99"/>
      <c r="E307" s="10" t="s">
        <v>232</v>
      </c>
      <c r="F307" s="68">
        <f>IFERROR(INDEX([1]!Rates[[Column1]:[Column71]],
MATCH('[1]SOW Units'!$B307,[1]!Rates[Pay Item],0),
MATCH(TEXT(#REF!,"0"),[1]!Rates[[#Headers],[Column1]:[Column71]],0)),0)</f>
        <v>0</v>
      </c>
      <c r="G307" s="69">
        <f t="shared" si="25"/>
        <v>0</v>
      </c>
      <c r="H307" s="6">
        <f t="shared" si="23"/>
        <v>0</v>
      </c>
      <c r="I307" s="80"/>
      <c r="J307" s="80"/>
      <c r="K307" s="80"/>
      <c r="L307" s="80"/>
      <c r="M307" s="80"/>
      <c r="N307" s="80"/>
      <c r="O307" s="80"/>
      <c r="P307" s="80"/>
      <c r="Q307" s="80"/>
      <c r="R307" s="80"/>
      <c r="S307" s="54" t="b">
        <f t="shared" si="21"/>
        <v>0</v>
      </c>
      <c r="T307" s="66" t="str">
        <f t="shared" si="24"/>
        <v>16-1.</v>
      </c>
      <c r="U307" s="51" t="str">
        <f t="shared" si="24"/>
        <v xml:space="preserve">System O&amp;M Package (excludes system) - Small </v>
      </c>
    </row>
    <row r="308" spans="1:21" s="67" customFormat="1" hidden="1" x14ac:dyDescent="0.3">
      <c r="A308" s="62">
        <v>327</v>
      </c>
      <c r="B308" s="36" t="s">
        <v>308</v>
      </c>
      <c r="C308" s="98" t="s">
        <v>905</v>
      </c>
      <c r="D308" s="99"/>
      <c r="E308" s="10" t="s">
        <v>232</v>
      </c>
      <c r="F308" s="68">
        <f>IFERROR(INDEX([1]!Rates[[Column1]:[Column71]],
MATCH('[1]SOW Units'!$B308,[1]!Rates[Pay Item],0),
MATCH(TEXT(#REF!,"0"),[1]!Rates[[#Headers],[Column1]:[Column71]],0)),0)</f>
        <v>0</v>
      </c>
      <c r="G308" s="69">
        <f t="shared" si="25"/>
        <v>0</v>
      </c>
      <c r="H308" s="6">
        <f t="shared" si="23"/>
        <v>0</v>
      </c>
      <c r="I308" s="80"/>
      <c r="J308" s="80"/>
      <c r="K308" s="80"/>
      <c r="L308" s="80"/>
      <c r="M308" s="80"/>
      <c r="N308" s="80"/>
      <c r="O308" s="80"/>
      <c r="P308" s="80"/>
      <c r="Q308" s="80"/>
      <c r="R308" s="80"/>
      <c r="S308" s="54" t="b">
        <f t="shared" si="21"/>
        <v>0</v>
      </c>
      <c r="T308" s="66" t="str">
        <f t="shared" si="24"/>
        <v>16-2.</v>
      </c>
      <c r="U308" s="51" t="str">
        <f t="shared" si="24"/>
        <v>System O&amp;M Package (excludes system) - Medium</v>
      </c>
    </row>
    <row r="309" spans="1:21" s="67" customFormat="1" hidden="1" x14ac:dyDescent="0.3">
      <c r="A309" s="62">
        <v>328</v>
      </c>
      <c r="B309" s="36" t="s">
        <v>310</v>
      </c>
      <c r="C309" s="98" t="s">
        <v>906</v>
      </c>
      <c r="D309" s="99"/>
      <c r="E309" s="10" t="s">
        <v>232</v>
      </c>
      <c r="F309" s="68">
        <f>IFERROR(INDEX([1]!Rates[[Column1]:[Column71]],
MATCH('[1]SOW Units'!$B309,[1]!Rates[Pay Item],0),
MATCH(TEXT(#REF!,"0"),[1]!Rates[[#Headers],[Column1]:[Column71]],0)),0)</f>
        <v>0</v>
      </c>
      <c r="G309" s="69">
        <f t="shared" si="25"/>
        <v>0</v>
      </c>
      <c r="H309" s="6">
        <f t="shared" si="23"/>
        <v>0</v>
      </c>
      <c r="I309" s="80"/>
      <c r="J309" s="80"/>
      <c r="K309" s="80"/>
      <c r="L309" s="80"/>
      <c r="M309" s="80"/>
      <c r="N309" s="80"/>
      <c r="O309" s="80"/>
      <c r="P309" s="80"/>
      <c r="Q309" s="80"/>
      <c r="R309" s="80"/>
      <c r="S309" s="54" t="b">
        <f t="shared" si="21"/>
        <v>0</v>
      </c>
      <c r="T309" s="66" t="str">
        <f t="shared" si="24"/>
        <v>16-3.</v>
      </c>
      <c r="U309" s="51" t="str">
        <f t="shared" si="24"/>
        <v xml:space="preserve">System O&amp;M Package (excludes system) - Large </v>
      </c>
    </row>
    <row r="310" spans="1:21" s="67" customFormat="1" hidden="1" x14ac:dyDescent="0.3">
      <c r="A310" s="62">
        <v>329</v>
      </c>
      <c r="B310" s="36" t="s">
        <v>312</v>
      </c>
      <c r="C310" s="98" t="s">
        <v>907</v>
      </c>
      <c r="D310" s="99"/>
      <c r="E310" s="10" t="s">
        <v>232</v>
      </c>
      <c r="F310" s="68">
        <f>IFERROR(INDEX([1]!Rates[[Column1]:[Column71]],
MATCH('[1]SOW Units'!$B310,[1]!Rates[Pay Item],0),
MATCH(TEXT(#REF!,"0"),[1]!Rates[[#Headers],[Column1]:[Column71]],0)),0)</f>
        <v>0</v>
      </c>
      <c r="G310" s="69">
        <f t="shared" si="25"/>
        <v>0</v>
      </c>
      <c r="H310" s="6">
        <f t="shared" si="23"/>
        <v>0</v>
      </c>
      <c r="I310" s="80"/>
      <c r="J310" s="80"/>
      <c r="K310" s="80"/>
      <c r="L310" s="80"/>
      <c r="M310" s="80"/>
      <c r="N310" s="80"/>
      <c r="O310" s="80"/>
      <c r="P310" s="80"/>
      <c r="Q310" s="80"/>
      <c r="R310" s="80"/>
      <c r="S310" s="54" t="b">
        <f t="shared" si="21"/>
        <v>0</v>
      </c>
      <c r="T310" s="66" t="str">
        <f t="shared" si="24"/>
        <v>16-4.</v>
      </c>
      <c r="U310" s="51" t="str">
        <f t="shared" si="24"/>
        <v xml:space="preserve">System O&amp;M Package (excludes system) - Extra Large </v>
      </c>
    </row>
    <row r="311" spans="1:21" s="67" customFormat="1" hidden="1" x14ac:dyDescent="0.3">
      <c r="A311" s="62">
        <v>330</v>
      </c>
      <c r="B311" s="36" t="s">
        <v>314</v>
      </c>
      <c r="C311" s="98" t="s">
        <v>336</v>
      </c>
      <c r="D311" s="99"/>
      <c r="E311" s="10" t="s">
        <v>232</v>
      </c>
      <c r="F311" s="68">
        <f>IFERROR(INDEX([1]!Rates[[Column1]:[Column71]],
MATCH('[1]SOW Units'!$B311,[1]!Rates[Pay Item],0),
MATCH(TEXT(#REF!,"0"),[1]!Rates[[#Headers],[Column1]:[Column71]],0)),0)</f>
        <v>0</v>
      </c>
      <c r="G311" s="69">
        <f t="shared" si="25"/>
        <v>0</v>
      </c>
      <c r="H311" s="6">
        <f t="shared" si="23"/>
        <v>0</v>
      </c>
      <c r="I311" s="80"/>
      <c r="J311" s="80"/>
      <c r="K311" s="80"/>
      <c r="L311" s="80"/>
      <c r="M311" s="80"/>
      <c r="N311" s="80"/>
      <c r="O311" s="80"/>
      <c r="P311" s="80"/>
      <c r="Q311" s="80"/>
      <c r="R311" s="80"/>
      <c r="S311" s="54" t="b">
        <f t="shared" si="21"/>
        <v>0</v>
      </c>
      <c r="T311" s="66" t="str">
        <f t="shared" si="24"/>
        <v>16-5.</v>
      </c>
      <c r="U311" s="51" t="str">
        <f t="shared" si="24"/>
        <v>Supplemental System O&amp;M Package - Add Thermox or Catox Treatment</v>
      </c>
    </row>
    <row r="312" spans="1:21" s="67" customFormat="1" hidden="1" x14ac:dyDescent="0.3">
      <c r="A312" s="62">
        <v>331</v>
      </c>
      <c r="B312" s="75" t="s">
        <v>329</v>
      </c>
      <c r="C312" s="96" t="s">
        <v>338</v>
      </c>
      <c r="D312" s="97"/>
      <c r="E312" s="76"/>
      <c r="F312" s="78"/>
      <c r="G312" s="78"/>
      <c r="H312" s="8"/>
      <c r="I312" s="79"/>
      <c r="J312" s="79"/>
      <c r="K312" s="79"/>
      <c r="L312" s="79"/>
      <c r="M312" s="79"/>
      <c r="N312" s="79"/>
      <c r="O312" s="79"/>
      <c r="P312" s="79"/>
      <c r="Q312" s="79"/>
      <c r="R312" s="79"/>
      <c r="S312" s="54" t="b">
        <f t="shared" si="21"/>
        <v>0</v>
      </c>
      <c r="T312" s="66"/>
      <c r="U312" s="51" t="str">
        <f t="shared" si="24"/>
        <v>REMEDIAL ACTION SYSTEM/EQUIPMENT USE (Equipment Only, Excluding O&amp;M)</v>
      </c>
    </row>
    <row r="313" spans="1:21" s="67" customFormat="1" hidden="1" x14ac:dyDescent="0.3">
      <c r="A313" s="62">
        <v>332</v>
      </c>
      <c r="B313" s="36" t="s">
        <v>331</v>
      </c>
      <c r="C313" s="98" t="s">
        <v>340</v>
      </c>
      <c r="D313" s="99"/>
      <c r="E313" s="10" t="s">
        <v>232</v>
      </c>
      <c r="F313" s="68">
        <f>IFERROR(INDEX([1]!Rates[[Column1]:[Column71]],
MATCH('[1]SOW Units'!$B313,[1]!Rates[Pay Item],0),
MATCH(TEXT(#REF!,"0"),[1]!Rates[[#Headers],[Column1]:[Column71]],0)),0)</f>
        <v>0</v>
      </c>
      <c r="G313" s="69">
        <f t="shared" si="25"/>
        <v>0</v>
      </c>
      <c r="H313" s="6">
        <f t="shared" si="23"/>
        <v>0</v>
      </c>
      <c r="I313" s="80"/>
      <c r="J313" s="80"/>
      <c r="K313" s="80"/>
      <c r="L313" s="80"/>
      <c r="M313" s="80"/>
      <c r="N313" s="80"/>
      <c r="O313" s="80"/>
      <c r="P313" s="80"/>
      <c r="Q313" s="80"/>
      <c r="R313" s="80"/>
      <c r="S313" s="54" t="b">
        <f t="shared" si="21"/>
        <v>0</v>
      </c>
      <c r="T313" s="66" t="str">
        <f t="shared" si="24"/>
        <v>17-1.</v>
      </c>
      <c r="U313" s="51" t="str">
        <f t="shared" si="24"/>
        <v>Medium Holding Tank - 2,000 to 6,000 gal. capacity - Short Term ≤ 6 mos.</v>
      </c>
    </row>
    <row r="314" spans="1:21" s="67" customFormat="1" hidden="1" x14ac:dyDescent="0.3">
      <c r="A314" s="62">
        <v>333</v>
      </c>
      <c r="B314" s="36" t="s">
        <v>332</v>
      </c>
      <c r="C314" s="98" t="s">
        <v>342</v>
      </c>
      <c r="D314" s="99"/>
      <c r="E314" s="10" t="s">
        <v>232</v>
      </c>
      <c r="F314" s="68">
        <f>IFERROR(INDEX([1]!Rates[[Column1]:[Column71]],
MATCH('[1]SOW Units'!$B314,[1]!Rates[Pay Item],0),
MATCH(TEXT(#REF!,"0"),[1]!Rates[[#Headers],[Column1]:[Column71]],0)),0)</f>
        <v>0</v>
      </c>
      <c r="G314" s="69">
        <f t="shared" si="25"/>
        <v>0</v>
      </c>
      <c r="H314" s="6">
        <f t="shared" si="23"/>
        <v>0</v>
      </c>
      <c r="I314" s="80"/>
      <c r="J314" s="80"/>
      <c r="K314" s="80"/>
      <c r="L314" s="80"/>
      <c r="M314" s="80"/>
      <c r="N314" s="80"/>
      <c r="O314" s="80"/>
      <c r="P314" s="80"/>
      <c r="Q314" s="80"/>
      <c r="R314" s="80"/>
      <c r="S314" s="54" t="b">
        <f t="shared" si="21"/>
        <v>0</v>
      </c>
      <c r="T314" s="66" t="str">
        <f t="shared" si="24"/>
        <v>17-2.</v>
      </c>
      <c r="U314" s="51" t="str">
        <f t="shared" si="24"/>
        <v>Medium Holding Tank - 2,000 to 6,000 gal. capacity - Long Term &gt; 6 mos.</v>
      </c>
    </row>
    <row r="315" spans="1:21" s="67" customFormat="1" hidden="1" x14ac:dyDescent="0.3">
      <c r="A315" s="62">
        <v>334</v>
      </c>
      <c r="B315" s="36" t="s">
        <v>333</v>
      </c>
      <c r="C315" s="98" t="s">
        <v>344</v>
      </c>
      <c r="D315" s="99"/>
      <c r="E315" s="10" t="s">
        <v>232</v>
      </c>
      <c r="F315" s="68">
        <f>IFERROR(INDEX([1]!Rates[[Column1]:[Column71]],
MATCH('[1]SOW Units'!$B315,[1]!Rates[Pay Item],0),
MATCH(TEXT(#REF!,"0"),[1]!Rates[[#Headers],[Column1]:[Column71]],0)),0)</f>
        <v>0</v>
      </c>
      <c r="G315" s="69">
        <f t="shared" si="25"/>
        <v>0</v>
      </c>
      <c r="H315" s="6">
        <f t="shared" si="23"/>
        <v>0</v>
      </c>
      <c r="I315" s="80"/>
      <c r="J315" s="80"/>
      <c r="K315" s="80"/>
      <c r="L315" s="80"/>
      <c r="M315" s="80"/>
      <c r="N315" s="80"/>
      <c r="O315" s="80"/>
      <c r="P315" s="80"/>
      <c r="Q315" s="80"/>
      <c r="R315" s="80"/>
      <c r="S315" s="54" t="b">
        <f t="shared" si="21"/>
        <v>0</v>
      </c>
      <c r="T315" s="66" t="str">
        <f t="shared" si="24"/>
        <v>17-3.</v>
      </c>
      <c r="U315" s="51" t="str">
        <f t="shared" si="24"/>
        <v>Large Holding Tank &gt; 6,000 to 10,000 gal. capacity - Short Term ≤ 6 mos.</v>
      </c>
    </row>
    <row r="316" spans="1:21" s="67" customFormat="1" hidden="1" x14ac:dyDescent="0.3">
      <c r="A316" s="62">
        <v>335</v>
      </c>
      <c r="B316" s="36" t="s">
        <v>334</v>
      </c>
      <c r="C316" s="98" t="s">
        <v>346</v>
      </c>
      <c r="D316" s="99"/>
      <c r="E316" s="10" t="s">
        <v>232</v>
      </c>
      <c r="F316" s="68">
        <f>IFERROR(INDEX([1]!Rates[[Column1]:[Column71]],
MATCH('[1]SOW Units'!$B316,[1]!Rates[Pay Item],0),
MATCH(TEXT(#REF!,"0"),[1]!Rates[[#Headers],[Column1]:[Column71]],0)),0)</f>
        <v>0</v>
      </c>
      <c r="G316" s="69">
        <f t="shared" si="25"/>
        <v>0</v>
      </c>
      <c r="H316" s="6">
        <f t="shared" si="23"/>
        <v>0</v>
      </c>
      <c r="I316" s="80"/>
      <c r="J316" s="80"/>
      <c r="K316" s="80"/>
      <c r="L316" s="80"/>
      <c r="M316" s="80"/>
      <c r="N316" s="80"/>
      <c r="O316" s="80"/>
      <c r="P316" s="80"/>
      <c r="Q316" s="80"/>
      <c r="R316" s="80"/>
      <c r="S316" s="54" t="b">
        <f t="shared" si="21"/>
        <v>0</v>
      </c>
      <c r="T316" s="66" t="str">
        <f t="shared" si="24"/>
        <v>17-4.</v>
      </c>
      <c r="U316" s="51" t="str">
        <f t="shared" si="24"/>
        <v>Large Holding Tank &gt; 6,000 to 10,000 gal. capacity - Long Term &gt; 6 mos.</v>
      </c>
    </row>
    <row r="317" spans="1:21" s="67" customFormat="1" hidden="1" x14ac:dyDescent="0.3">
      <c r="A317" s="62">
        <v>336</v>
      </c>
      <c r="B317" s="36" t="s">
        <v>335</v>
      </c>
      <c r="C317" s="98" t="s">
        <v>348</v>
      </c>
      <c r="D317" s="99"/>
      <c r="E317" s="10" t="s">
        <v>232</v>
      </c>
      <c r="F317" s="68">
        <f>IFERROR(INDEX([1]!Rates[[Column1]:[Column71]],
MATCH('[1]SOW Units'!$B317,[1]!Rates[Pay Item],0),
MATCH(TEXT(#REF!,"0"),[1]!Rates[[#Headers],[Column1]:[Column71]],0)),0)</f>
        <v>0</v>
      </c>
      <c r="G317" s="69">
        <f t="shared" si="25"/>
        <v>0</v>
      </c>
      <c r="H317" s="6">
        <f t="shared" si="23"/>
        <v>0</v>
      </c>
      <c r="I317" s="80"/>
      <c r="J317" s="80"/>
      <c r="K317" s="80"/>
      <c r="L317" s="80"/>
      <c r="M317" s="80"/>
      <c r="N317" s="80"/>
      <c r="O317" s="80"/>
      <c r="P317" s="80"/>
      <c r="Q317" s="80"/>
      <c r="R317" s="80"/>
      <c r="S317" s="54" t="b">
        <f t="shared" si="21"/>
        <v>0</v>
      </c>
      <c r="T317" s="66" t="str">
        <f t="shared" si="24"/>
        <v>17-5.</v>
      </c>
      <c r="U317" s="51" t="str">
        <f t="shared" si="24"/>
        <v>Groundwater Treatment System - Stand Alone Small - Short Term ≤ 6 mos.</v>
      </c>
    </row>
    <row r="318" spans="1:21" s="67" customFormat="1" hidden="1" x14ac:dyDescent="0.3">
      <c r="A318" s="62">
        <v>337</v>
      </c>
      <c r="B318" s="36" t="s">
        <v>908</v>
      </c>
      <c r="C318" s="98" t="s">
        <v>350</v>
      </c>
      <c r="D318" s="99"/>
      <c r="E318" s="10" t="s">
        <v>232</v>
      </c>
      <c r="F318" s="68">
        <f>IFERROR(INDEX([1]!Rates[[Column1]:[Column71]],
MATCH('[1]SOW Units'!$B318,[1]!Rates[Pay Item],0),
MATCH(TEXT(#REF!,"0"),[1]!Rates[[#Headers],[Column1]:[Column71]],0)),0)</f>
        <v>0</v>
      </c>
      <c r="G318" s="69">
        <f t="shared" si="25"/>
        <v>0</v>
      </c>
      <c r="H318" s="6">
        <f t="shared" si="23"/>
        <v>0</v>
      </c>
      <c r="I318" s="80"/>
      <c r="J318" s="80"/>
      <c r="K318" s="80"/>
      <c r="L318" s="80"/>
      <c r="M318" s="80"/>
      <c r="N318" s="80"/>
      <c r="O318" s="80"/>
      <c r="P318" s="80"/>
      <c r="Q318" s="80"/>
      <c r="R318" s="80"/>
      <c r="S318" s="54" t="b">
        <f t="shared" si="21"/>
        <v>0</v>
      </c>
      <c r="T318" s="66" t="str">
        <f t="shared" si="24"/>
        <v>17-6.</v>
      </c>
      <c r="U318" s="51" t="str">
        <f t="shared" si="24"/>
        <v>Groundwater Treatment System - Stand Alone Small - Long Term &gt; 6 mos.</v>
      </c>
    </row>
    <row r="319" spans="1:21" s="67" customFormat="1" hidden="1" x14ac:dyDescent="0.3">
      <c r="A319" s="62">
        <v>338</v>
      </c>
      <c r="B319" s="36" t="s">
        <v>909</v>
      </c>
      <c r="C319" s="98" t="s">
        <v>352</v>
      </c>
      <c r="D319" s="99"/>
      <c r="E319" s="10" t="s">
        <v>232</v>
      </c>
      <c r="F319" s="68">
        <f>IFERROR(INDEX([1]!Rates[[Column1]:[Column71]],
MATCH('[1]SOW Units'!$B319,[1]!Rates[Pay Item],0),
MATCH(TEXT(#REF!,"0"),[1]!Rates[[#Headers],[Column1]:[Column71]],0)),0)</f>
        <v>0</v>
      </c>
      <c r="G319" s="69">
        <f t="shared" si="25"/>
        <v>0</v>
      </c>
      <c r="H319" s="6">
        <f t="shared" si="23"/>
        <v>0</v>
      </c>
      <c r="I319" s="80"/>
      <c r="J319" s="80"/>
      <c r="K319" s="80"/>
      <c r="L319" s="80"/>
      <c r="M319" s="80"/>
      <c r="N319" s="80"/>
      <c r="O319" s="80"/>
      <c r="P319" s="80"/>
      <c r="Q319" s="80"/>
      <c r="R319" s="80"/>
      <c r="S319" s="54" t="b">
        <f t="shared" si="21"/>
        <v>0</v>
      </c>
      <c r="T319" s="66" t="str">
        <f t="shared" si="24"/>
        <v>17-7.</v>
      </c>
      <c r="U319" s="51" t="str">
        <f t="shared" si="24"/>
        <v>Groundwater Treatment System - Stand Alone Medium - Short Term ≤ 6 mos.</v>
      </c>
    </row>
    <row r="320" spans="1:21" s="67" customFormat="1" hidden="1" x14ac:dyDescent="0.3">
      <c r="A320" s="62">
        <v>339</v>
      </c>
      <c r="B320" s="36" t="s">
        <v>910</v>
      </c>
      <c r="C320" s="98" t="s">
        <v>354</v>
      </c>
      <c r="D320" s="99"/>
      <c r="E320" s="10" t="s">
        <v>232</v>
      </c>
      <c r="F320" s="68">
        <f>IFERROR(INDEX([1]!Rates[[Column1]:[Column71]],
MATCH('[1]SOW Units'!$B320,[1]!Rates[Pay Item],0),
MATCH(TEXT(#REF!,"0"),[1]!Rates[[#Headers],[Column1]:[Column71]],0)),0)</f>
        <v>0</v>
      </c>
      <c r="G320" s="69">
        <f t="shared" si="25"/>
        <v>0</v>
      </c>
      <c r="H320" s="6">
        <f t="shared" si="23"/>
        <v>0</v>
      </c>
      <c r="I320" s="80"/>
      <c r="J320" s="80"/>
      <c r="K320" s="80"/>
      <c r="L320" s="80"/>
      <c r="M320" s="80"/>
      <c r="N320" s="80"/>
      <c r="O320" s="80"/>
      <c r="P320" s="80"/>
      <c r="Q320" s="80"/>
      <c r="R320" s="80"/>
      <c r="S320" s="54" t="b">
        <f t="shared" si="21"/>
        <v>0</v>
      </c>
      <c r="T320" s="66" t="str">
        <f t="shared" si="24"/>
        <v>17-8.</v>
      </c>
      <c r="U320" s="51" t="str">
        <f t="shared" si="24"/>
        <v>Groundwater Treatment System - Stand Alone Medium - Long Term &gt; 6 mos.</v>
      </c>
    </row>
    <row r="321" spans="1:21" s="67" customFormat="1" hidden="1" x14ac:dyDescent="0.3">
      <c r="A321" s="62">
        <v>340</v>
      </c>
      <c r="B321" s="36" t="s">
        <v>911</v>
      </c>
      <c r="C321" s="98" t="s">
        <v>356</v>
      </c>
      <c r="D321" s="99"/>
      <c r="E321" s="10" t="s">
        <v>232</v>
      </c>
      <c r="F321" s="68">
        <f>IFERROR(INDEX([1]!Rates[[Column1]:[Column71]],
MATCH('[1]SOW Units'!$B321,[1]!Rates[Pay Item],0),
MATCH(TEXT(#REF!,"0"),[1]!Rates[[#Headers],[Column1]:[Column71]],0)),0)</f>
        <v>0</v>
      </c>
      <c r="G321" s="69">
        <f t="shared" si="25"/>
        <v>0</v>
      </c>
      <c r="H321" s="6">
        <f t="shared" si="23"/>
        <v>0</v>
      </c>
      <c r="I321" s="80"/>
      <c r="J321" s="80"/>
      <c r="K321" s="80"/>
      <c r="L321" s="80"/>
      <c r="M321" s="80"/>
      <c r="N321" s="80"/>
      <c r="O321" s="80"/>
      <c r="P321" s="80"/>
      <c r="Q321" s="80"/>
      <c r="R321" s="80"/>
      <c r="S321" s="54" t="b">
        <f t="shared" si="21"/>
        <v>0</v>
      </c>
      <c r="T321" s="66" t="str">
        <f t="shared" si="24"/>
        <v>17-9.</v>
      </c>
      <c r="U321" s="51" t="str">
        <f t="shared" si="24"/>
        <v>Groundwater Treatment System - Stand Alone Large - Short Term ≤ 6 mos.</v>
      </c>
    </row>
    <row r="322" spans="1:21" s="67" customFormat="1" hidden="1" x14ac:dyDescent="0.3">
      <c r="A322" s="62">
        <v>341</v>
      </c>
      <c r="B322" s="36" t="s">
        <v>912</v>
      </c>
      <c r="C322" s="98" t="s">
        <v>358</v>
      </c>
      <c r="D322" s="99"/>
      <c r="E322" s="10" t="s">
        <v>232</v>
      </c>
      <c r="F322" s="68">
        <f>IFERROR(INDEX([1]!Rates[[Column1]:[Column71]],
MATCH('[1]SOW Units'!$B322,[1]!Rates[Pay Item],0),
MATCH(TEXT(#REF!,"0"),[1]!Rates[[#Headers],[Column1]:[Column71]],0)),0)</f>
        <v>0</v>
      </c>
      <c r="G322" s="69">
        <f t="shared" si="25"/>
        <v>0</v>
      </c>
      <c r="H322" s="6">
        <f t="shared" si="23"/>
        <v>0</v>
      </c>
      <c r="I322" s="80"/>
      <c r="J322" s="80"/>
      <c r="K322" s="80"/>
      <c r="L322" s="80"/>
      <c r="M322" s="80"/>
      <c r="N322" s="80"/>
      <c r="O322" s="80"/>
      <c r="P322" s="80"/>
      <c r="Q322" s="80"/>
      <c r="R322" s="80"/>
      <c r="S322" s="54" t="b">
        <f t="shared" si="21"/>
        <v>0</v>
      </c>
      <c r="T322" s="66" t="str">
        <f t="shared" si="24"/>
        <v>17-10.</v>
      </c>
      <c r="U322" s="51" t="str">
        <f t="shared" si="24"/>
        <v>Groundwater Treatment System - Stand Alone Large - Long Term &gt; 6 mos.</v>
      </c>
    </row>
    <row r="323" spans="1:21" s="67" customFormat="1" hidden="1" x14ac:dyDescent="0.3">
      <c r="A323" s="62">
        <v>342</v>
      </c>
      <c r="B323" s="36" t="s">
        <v>913</v>
      </c>
      <c r="C323" s="98" t="s">
        <v>360</v>
      </c>
      <c r="D323" s="99"/>
      <c r="E323" s="10" t="s">
        <v>232</v>
      </c>
      <c r="F323" s="68">
        <f>IFERROR(INDEX([1]!Rates[[Column1]:[Column71]],
MATCH('[1]SOW Units'!$B323,[1]!Rates[Pay Item],0),
MATCH(TEXT(#REF!,"0"),[1]!Rates[[#Headers],[Column1]:[Column71]],0)),0)</f>
        <v>0</v>
      </c>
      <c r="G323" s="69">
        <f t="shared" si="25"/>
        <v>0</v>
      </c>
      <c r="H323" s="6">
        <f t="shared" si="23"/>
        <v>0</v>
      </c>
      <c r="I323" s="80"/>
      <c r="J323" s="80"/>
      <c r="K323" s="80"/>
      <c r="L323" s="80"/>
      <c r="M323" s="80"/>
      <c r="N323" s="80"/>
      <c r="O323" s="80"/>
      <c r="P323" s="80"/>
      <c r="Q323" s="80"/>
      <c r="R323" s="80"/>
      <c r="S323" s="54" t="b">
        <f t="shared" si="21"/>
        <v>0</v>
      </c>
      <c r="T323" s="66" t="str">
        <f t="shared" si="24"/>
        <v>17-11.</v>
      </c>
      <c r="U323" s="51" t="str">
        <f t="shared" si="24"/>
        <v>Air Sparge System - Small - Short Term ≤ 6 mos.</v>
      </c>
    </row>
    <row r="324" spans="1:21" s="67" customFormat="1" hidden="1" x14ac:dyDescent="0.3">
      <c r="A324" s="62">
        <v>343</v>
      </c>
      <c r="B324" s="36" t="s">
        <v>914</v>
      </c>
      <c r="C324" s="98" t="s">
        <v>362</v>
      </c>
      <c r="D324" s="99"/>
      <c r="E324" s="10" t="s">
        <v>232</v>
      </c>
      <c r="F324" s="68">
        <f>IFERROR(INDEX([1]!Rates[[Column1]:[Column71]],
MATCH('[1]SOW Units'!$B324,[1]!Rates[Pay Item],0),
MATCH(TEXT(#REF!,"0"),[1]!Rates[[#Headers],[Column1]:[Column71]],0)),0)</f>
        <v>0</v>
      </c>
      <c r="G324" s="69">
        <f t="shared" si="25"/>
        <v>0</v>
      </c>
      <c r="H324" s="6">
        <f t="shared" si="23"/>
        <v>0</v>
      </c>
      <c r="I324" s="80"/>
      <c r="J324" s="80"/>
      <c r="K324" s="80"/>
      <c r="L324" s="80"/>
      <c r="M324" s="80"/>
      <c r="N324" s="80"/>
      <c r="O324" s="80"/>
      <c r="P324" s="80"/>
      <c r="Q324" s="80"/>
      <c r="R324" s="80"/>
      <c r="S324" s="54" t="b">
        <f t="shared" si="21"/>
        <v>0</v>
      </c>
      <c r="T324" s="66" t="str">
        <f t="shared" si="24"/>
        <v>17-12.</v>
      </c>
      <c r="U324" s="51" t="str">
        <f t="shared" si="24"/>
        <v>Air Sparge System - Small - Long Term &gt; 6 mos.</v>
      </c>
    </row>
    <row r="325" spans="1:21" s="67" customFormat="1" hidden="1" x14ac:dyDescent="0.3">
      <c r="A325" s="62">
        <v>344</v>
      </c>
      <c r="B325" s="36" t="s">
        <v>915</v>
      </c>
      <c r="C325" s="98" t="s">
        <v>364</v>
      </c>
      <c r="D325" s="99"/>
      <c r="E325" s="10" t="s">
        <v>232</v>
      </c>
      <c r="F325" s="68">
        <f>IFERROR(INDEX([1]!Rates[[Column1]:[Column71]],
MATCH('[1]SOW Units'!$B325,[1]!Rates[Pay Item],0),
MATCH(TEXT(#REF!,"0"),[1]!Rates[[#Headers],[Column1]:[Column71]],0)),0)</f>
        <v>0</v>
      </c>
      <c r="G325" s="69">
        <f t="shared" si="25"/>
        <v>0</v>
      </c>
      <c r="H325" s="6">
        <f t="shared" si="23"/>
        <v>0</v>
      </c>
      <c r="I325" s="80"/>
      <c r="J325" s="80"/>
      <c r="K325" s="80"/>
      <c r="L325" s="80"/>
      <c r="M325" s="80"/>
      <c r="N325" s="80"/>
      <c r="O325" s="80"/>
      <c r="P325" s="80"/>
      <c r="Q325" s="80"/>
      <c r="R325" s="80"/>
      <c r="S325" s="54" t="b">
        <f t="shared" si="21"/>
        <v>0</v>
      </c>
      <c r="T325" s="66" t="str">
        <f t="shared" si="24"/>
        <v>17-13.</v>
      </c>
      <c r="U325" s="51" t="str">
        <f t="shared" si="24"/>
        <v>Air Sparge System - Medium - Short Term ≤ 6 mos.</v>
      </c>
    </row>
    <row r="326" spans="1:21" s="67" customFormat="1" hidden="1" x14ac:dyDescent="0.3">
      <c r="A326" s="62">
        <v>345</v>
      </c>
      <c r="B326" s="36" t="s">
        <v>916</v>
      </c>
      <c r="C326" s="98" t="s">
        <v>366</v>
      </c>
      <c r="D326" s="99"/>
      <c r="E326" s="10" t="s">
        <v>232</v>
      </c>
      <c r="F326" s="68">
        <f>IFERROR(INDEX([1]!Rates[[Column1]:[Column71]],
MATCH('[1]SOW Units'!$B326,[1]!Rates[Pay Item],0),
MATCH(TEXT(#REF!,"0"),[1]!Rates[[#Headers],[Column1]:[Column71]],0)),0)</f>
        <v>0</v>
      </c>
      <c r="G326" s="69">
        <f t="shared" si="25"/>
        <v>0</v>
      </c>
      <c r="H326" s="6">
        <f t="shared" si="23"/>
        <v>0</v>
      </c>
      <c r="I326" s="80"/>
      <c r="J326" s="80"/>
      <c r="K326" s="80"/>
      <c r="L326" s="80"/>
      <c r="M326" s="80"/>
      <c r="N326" s="80"/>
      <c r="O326" s="80"/>
      <c r="P326" s="80"/>
      <c r="Q326" s="80"/>
      <c r="R326" s="80"/>
      <c r="S326" s="54" t="b">
        <f t="shared" si="21"/>
        <v>0</v>
      </c>
      <c r="T326" s="66" t="str">
        <f t="shared" si="24"/>
        <v>17-14.</v>
      </c>
      <c r="U326" s="51" t="str">
        <f t="shared" si="24"/>
        <v>Air Sparge System - Medium - Long Term &gt; 6 mos.</v>
      </c>
    </row>
    <row r="327" spans="1:21" s="67" customFormat="1" hidden="1" x14ac:dyDescent="0.3">
      <c r="A327" s="62">
        <v>346</v>
      </c>
      <c r="B327" s="36" t="s">
        <v>917</v>
      </c>
      <c r="C327" s="98" t="s">
        <v>368</v>
      </c>
      <c r="D327" s="99"/>
      <c r="E327" s="10" t="s">
        <v>232</v>
      </c>
      <c r="F327" s="68">
        <f>IFERROR(INDEX([1]!Rates[[Column1]:[Column71]],
MATCH('[1]SOW Units'!$B327,[1]!Rates[Pay Item],0),
MATCH(TEXT(#REF!,"0"),[1]!Rates[[#Headers],[Column1]:[Column71]],0)),0)</f>
        <v>0</v>
      </c>
      <c r="G327" s="69">
        <f t="shared" si="25"/>
        <v>0</v>
      </c>
      <c r="H327" s="6">
        <f t="shared" si="23"/>
        <v>0</v>
      </c>
      <c r="I327" s="80"/>
      <c r="J327" s="80"/>
      <c r="K327" s="80"/>
      <c r="L327" s="80"/>
      <c r="M327" s="80"/>
      <c r="N327" s="80"/>
      <c r="O327" s="80"/>
      <c r="P327" s="80"/>
      <c r="Q327" s="80"/>
      <c r="R327" s="80"/>
      <c r="S327" s="54" t="b">
        <f t="shared" si="21"/>
        <v>0</v>
      </c>
      <c r="T327" s="66" t="str">
        <f t="shared" si="24"/>
        <v>17-15.</v>
      </c>
      <c r="U327" s="51" t="str">
        <f t="shared" si="24"/>
        <v>Air Sparge System - Large - Short Term ≤ 6 mos.</v>
      </c>
    </row>
    <row r="328" spans="1:21" s="67" customFormat="1" hidden="1" x14ac:dyDescent="0.3">
      <c r="A328" s="62">
        <v>347</v>
      </c>
      <c r="B328" s="36" t="s">
        <v>918</v>
      </c>
      <c r="C328" s="98" t="s">
        <v>370</v>
      </c>
      <c r="D328" s="99"/>
      <c r="E328" s="10" t="s">
        <v>232</v>
      </c>
      <c r="F328" s="68">
        <f>IFERROR(INDEX([1]!Rates[[Column1]:[Column71]],
MATCH('[1]SOW Units'!$B328,[1]!Rates[Pay Item],0),
MATCH(TEXT(#REF!,"0"),[1]!Rates[[#Headers],[Column1]:[Column71]],0)),0)</f>
        <v>0</v>
      </c>
      <c r="G328" s="69">
        <f t="shared" si="25"/>
        <v>0</v>
      </c>
      <c r="H328" s="6">
        <f t="shared" si="23"/>
        <v>0</v>
      </c>
      <c r="I328" s="80"/>
      <c r="J328" s="80"/>
      <c r="K328" s="80"/>
      <c r="L328" s="80"/>
      <c r="M328" s="80"/>
      <c r="N328" s="80"/>
      <c r="O328" s="80"/>
      <c r="P328" s="80"/>
      <c r="Q328" s="80"/>
      <c r="R328" s="80"/>
      <c r="S328" s="54" t="b">
        <f t="shared" si="21"/>
        <v>0</v>
      </c>
      <c r="T328" s="66" t="str">
        <f t="shared" si="24"/>
        <v>17-16.</v>
      </c>
      <c r="U328" s="51" t="str">
        <f t="shared" si="24"/>
        <v>Air Sparge System - Large - Long Term &gt; 6 mos.</v>
      </c>
    </row>
    <row r="329" spans="1:21" s="67" customFormat="1" hidden="1" x14ac:dyDescent="0.3">
      <c r="A329" s="62">
        <v>348</v>
      </c>
      <c r="B329" s="36" t="s">
        <v>919</v>
      </c>
      <c r="C329" s="98" t="s">
        <v>372</v>
      </c>
      <c r="D329" s="99"/>
      <c r="E329" s="10" t="s">
        <v>232</v>
      </c>
      <c r="F329" s="68">
        <f>IFERROR(INDEX([1]!Rates[[Column1]:[Column71]],
MATCH('[1]SOW Units'!$B329,[1]!Rates[Pay Item],0),
MATCH(TEXT(#REF!,"0"),[1]!Rates[[#Headers],[Column1]:[Column71]],0)),0)</f>
        <v>0</v>
      </c>
      <c r="G329" s="69">
        <f t="shared" si="25"/>
        <v>0</v>
      </c>
      <c r="H329" s="6">
        <f t="shared" si="23"/>
        <v>0</v>
      </c>
      <c r="I329" s="80"/>
      <c r="J329" s="80"/>
      <c r="K329" s="80"/>
      <c r="L329" s="80"/>
      <c r="M329" s="80"/>
      <c r="N329" s="80"/>
      <c r="O329" s="80"/>
      <c r="P329" s="80"/>
      <c r="Q329" s="80"/>
      <c r="R329" s="80"/>
      <c r="S329" s="54" t="b">
        <f t="shared" ref="S329:S392" si="26">IF(H329&gt;0,TRUE,FALSE)</f>
        <v>0</v>
      </c>
      <c r="T329" s="66" t="str">
        <f t="shared" si="24"/>
        <v>17-17.</v>
      </c>
      <c r="U329" s="51" t="str">
        <f t="shared" si="24"/>
        <v>AS/SVE System - Small - Short Term ≤ 6 mos.</v>
      </c>
    </row>
    <row r="330" spans="1:21" s="67" customFormat="1" hidden="1" x14ac:dyDescent="0.3">
      <c r="A330" s="62">
        <v>349</v>
      </c>
      <c r="B330" s="36" t="s">
        <v>920</v>
      </c>
      <c r="C330" s="98" t="s">
        <v>374</v>
      </c>
      <c r="D330" s="99"/>
      <c r="E330" s="10" t="s">
        <v>232</v>
      </c>
      <c r="F330" s="68">
        <f>IFERROR(INDEX([1]!Rates[[Column1]:[Column71]],
MATCH('[1]SOW Units'!$B330,[1]!Rates[Pay Item],0),
MATCH(TEXT(#REF!,"0"),[1]!Rates[[#Headers],[Column1]:[Column71]],0)),0)</f>
        <v>0</v>
      </c>
      <c r="G330" s="69">
        <f t="shared" si="25"/>
        <v>0</v>
      </c>
      <c r="H330" s="6">
        <f t="shared" si="23"/>
        <v>0</v>
      </c>
      <c r="I330" s="80"/>
      <c r="J330" s="80"/>
      <c r="K330" s="80"/>
      <c r="L330" s="80"/>
      <c r="M330" s="80"/>
      <c r="N330" s="80"/>
      <c r="O330" s="80"/>
      <c r="P330" s="80"/>
      <c r="Q330" s="80"/>
      <c r="R330" s="80"/>
      <c r="S330" s="54" t="b">
        <f t="shared" si="26"/>
        <v>0</v>
      </c>
      <c r="T330" s="66" t="str">
        <f t="shared" si="24"/>
        <v>17-18.</v>
      </c>
      <c r="U330" s="51" t="str">
        <f t="shared" si="24"/>
        <v>AS/SVE System - Small - Long Term &gt; 6 mos.</v>
      </c>
    </row>
    <row r="331" spans="1:21" s="67" customFormat="1" hidden="1" x14ac:dyDescent="0.3">
      <c r="A331" s="62">
        <v>350</v>
      </c>
      <c r="B331" s="36" t="s">
        <v>921</v>
      </c>
      <c r="C331" s="98" t="s">
        <v>376</v>
      </c>
      <c r="D331" s="99"/>
      <c r="E331" s="10" t="s">
        <v>232</v>
      </c>
      <c r="F331" s="68">
        <f>IFERROR(INDEX([1]!Rates[[Column1]:[Column71]],
MATCH('[1]SOW Units'!$B331,[1]!Rates[Pay Item],0),
MATCH(TEXT(#REF!,"0"),[1]!Rates[[#Headers],[Column1]:[Column71]],0)),0)</f>
        <v>0</v>
      </c>
      <c r="G331" s="69">
        <f t="shared" si="25"/>
        <v>0</v>
      </c>
      <c r="H331" s="6">
        <f t="shared" si="23"/>
        <v>0</v>
      </c>
      <c r="I331" s="80"/>
      <c r="J331" s="80"/>
      <c r="K331" s="80"/>
      <c r="L331" s="80"/>
      <c r="M331" s="80"/>
      <c r="N331" s="80"/>
      <c r="O331" s="80"/>
      <c r="P331" s="80"/>
      <c r="Q331" s="80"/>
      <c r="R331" s="80"/>
      <c r="S331" s="54" t="b">
        <f t="shared" si="26"/>
        <v>0</v>
      </c>
      <c r="T331" s="66" t="str">
        <f t="shared" si="24"/>
        <v>17-19.</v>
      </c>
      <c r="U331" s="51" t="str">
        <f t="shared" si="24"/>
        <v>AS/SVE System - Medium - Short Term ≤ 6 mos.</v>
      </c>
    </row>
    <row r="332" spans="1:21" s="67" customFormat="1" hidden="1" x14ac:dyDescent="0.3">
      <c r="A332" s="62">
        <v>351</v>
      </c>
      <c r="B332" s="36" t="s">
        <v>922</v>
      </c>
      <c r="C332" s="98" t="s">
        <v>378</v>
      </c>
      <c r="D332" s="99"/>
      <c r="E332" s="10" t="s">
        <v>232</v>
      </c>
      <c r="F332" s="68">
        <f>IFERROR(INDEX([1]!Rates[[Column1]:[Column71]],
MATCH('[1]SOW Units'!$B332,[1]!Rates[Pay Item],0),
MATCH(TEXT(#REF!,"0"),[1]!Rates[[#Headers],[Column1]:[Column71]],0)),0)</f>
        <v>0</v>
      </c>
      <c r="G332" s="69">
        <f t="shared" si="25"/>
        <v>0</v>
      </c>
      <c r="H332" s="6">
        <f t="shared" si="23"/>
        <v>0</v>
      </c>
      <c r="I332" s="80"/>
      <c r="J332" s="80"/>
      <c r="K332" s="80"/>
      <c r="L332" s="80"/>
      <c r="M332" s="80"/>
      <c r="N332" s="80"/>
      <c r="O332" s="80"/>
      <c r="P332" s="80"/>
      <c r="Q332" s="80"/>
      <c r="R332" s="80"/>
      <c r="S332" s="54" t="b">
        <f t="shared" si="26"/>
        <v>0</v>
      </c>
      <c r="T332" s="66" t="str">
        <f t="shared" si="24"/>
        <v>17-20.</v>
      </c>
      <c r="U332" s="51" t="str">
        <f t="shared" si="24"/>
        <v>AS/SVE System - Medium - Long Term &gt; 6 mos.</v>
      </c>
    </row>
    <row r="333" spans="1:21" s="67" customFormat="1" hidden="1" x14ac:dyDescent="0.3">
      <c r="A333" s="62">
        <v>352</v>
      </c>
      <c r="B333" s="36" t="s">
        <v>923</v>
      </c>
      <c r="C333" s="98" t="s">
        <v>380</v>
      </c>
      <c r="D333" s="99"/>
      <c r="E333" s="10" t="s">
        <v>232</v>
      </c>
      <c r="F333" s="68">
        <f>IFERROR(INDEX([1]!Rates[[Column1]:[Column71]],
MATCH('[1]SOW Units'!$B333,[1]!Rates[Pay Item],0),
MATCH(TEXT(#REF!,"0"),[1]!Rates[[#Headers],[Column1]:[Column71]],0)),0)</f>
        <v>0</v>
      </c>
      <c r="G333" s="69">
        <f t="shared" si="25"/>
        <v>0</v>
      </c>
      <c r="H333" s="6">
        <f t="shared" si="23"/>
        <v>0</v>
      </c>
      <c r="I333" s="80"/>
      <c r="J333" s="80"/>
      <c r="K333" s="80"/>
      <c r="L333" s="80"/>
      <c r="M333" s="80"/>
      <c r="N333" s="80"/>
      <c r="O333" s="80"/>
      <c r="P333" s="80"/>
      <c r="Q333" s="80"/>
      <c r="R333" s="80"/>
      <c r="S333" s="54" t="b">
        <f t="shared" si="26"/>
        <v>0</v>
      </c>
      <c r="T333" s="66" t="str">
        <f t="shared" si="24"/>
        <v>17-21.</v>
      </c>
      <c r="U333" s="51" t="str">
        <f t="shared" si="24"/>
        <v>AS/SVE System - Large - Short Term ≤ 6 mos.</v>
      </c>
    </row>
    <row r="334" spans="1:21" s="67" customFormat="1" hidden="1" x14ac:dyDescent="0.3">
      <c r="A334" s="62">
        <v>353</v>
      </c>
      <c r="B334" s="36" t="s">
        <v>924</v>
      </c>
      <c r="C334" s="98" t="s">
        <v>382</v>
      </c>
      <c r="D334" s="99"/>
      <c r="E334" s="10" t="s">
        <v>232</v>
      </c>
      <c r="F334" s="68">
        <f>IFERROR(INDEX([1]!Rates[[Column1]:[Column71]],
MATCH('[1]SOW Units'!$B334,[1]!Rates[Pay Item],0),
MATCH(TEXT(#REF!,"0"),[1]!Rates[[#Headers],[Column1]:[Column71]],0)),0)</f>
        <v>0</v>
      </c>
      <c r="G334" s="69">
        <f t="shared" si="25"/>
        <v>0</v>
      </c>
      <c r="H334" s="6">
        <f t="shared" si="23"/>
        <v>0</v>
      </c>
      <c r="I334" s="80"/>
      <c r="J334" s="80"/>
      <c r="K334" s="80"/>
      <c r="L334" s="80"/>
      <c r="M334" s="80"/>
      <c r="N334" s="80"/>
      <c r="O334" s="80"/>
      <c r="P334" s="80"/>
      <c r="Q334" s="80"/>
      <c r="R334" s="80"/>
      <c r="S334" s="54" t="b">
        <f t="shared" si="26"/>
        <v>0</v>
      </c>
      <c r="T334" s="66" t="str">
        <f t="shared" si="24"/>
        <v>17-22.</v>
      </c>
      <c r="U334" s="51" t="str">
        <f t="shared" si="24"/>
        <v>AS/SVE System - Large - Long Term &gt; 6 mos.</v>
      </c>
    </row>
    <row r="335" spans="1:21" s="67" customFormat="1" hidden="1" x14ac:dyDescent="0.3">
      <c r="A335" s="62">
        <v>354</v>
      </c>
      <c r="B335" s="36" t="s">
        <v>925</v>
      </c>
      <c r="C335" s="98" t="s">
        <v>384</v>
      </c>
      <c r="D335" s="99"/>
      <c r="E335" s="10" t="s">
        <v>232</v>
      </c>
      <c r="F335" s="68">
        <f>IFERROR(INDEX([1]!Rates[[Column1]:[Column71]],
MATCH('[1]SOW Units'!$B335,[1]!Rates[Pay Item],0),
MATCH(TEXT(#REF!,"0"),[1]!Rates[[#Headers],[Column1]:[Column71]],0)),0)</f>
        <v>0</v>
      </c>
      <c r="G335" s="69">
        <f t="shared" si="25"/>
        <v>0</v>
      </c>
      <c r="H335" s="6">
        <f t="shared" si="23"/>
        <v>0</v>
      </c>
      <c r="I335" s="80"/>
      <c r="J335" s="80"/>
      <c r="K335" s="80"/>
      <c r="L335" s="80"/>
      <c r="M335" s="80"/>
      <c r="N335" s="80"/>
      <c r="O335" s="80"/>
      <c r="P335" s="80"/>
      <c r="Q335" s="80"/>
      <c r="R335" s="80"/>
      <c r="S335" s="54" t="b">
        <f t="shared" si="26"/>
        <v>0</v>
      </c>
      <c r="T335" s="66" t="str">
        <f t="shared" si="24"/>
        <v>17-23.</v>
      </c>
      <c r="U335" s="51" t="str">
        <f t="shared" si="24"/>
        <v>MPE System - Small - Short Term ≤ 6 mos.</v>
      </c>
    </row>
    <row r="336" spans="1:21" s="67" customFormat="1" hidden="1" x14ac:dyDescent="0.3">
      <c r="A336" s="62">
        <v>355</v>
      </c>
      <c r="B336" s="36" t="s">
        <v>926</v>
      </c>
      <c r="C336" s="98" t="s">
        <v>386</v>
      </c>
      <c r="D336" s="99"/>
      <c r="E336" s="10" t="s">
        <v>232</v>
      </c>
      <c r="F336" s="68">
        <f>IFERROR(INDEX([1]!Rates[[Column1]:[Column71]],
MATCH('[1]SOW Units'!$B336,[1]!Rates[Pay Item],0),
MATCH(TEXT(#REF!,"0"),[1]!Rates[[#Headers],[Column1]:[Column71]],0)),0)</f>
        <v>0</v>
      </c>
      <c r="G336" s="69">
        <f t="shared" si="25"/>
        <v>0</v>
      </c>
      <c r="H336" s="6">
        <f t="shared" si="23"/>
        <v>0</v>
      </c>
      <c r="I336" s="80"/>
      <c r="J336" s="80"/>
      <c r="K336" s="80"/>
      <c r="L336" s="80"/>
      <c r="M336" s="80"/>
      <c r="N336" s="80"/>
      <c r="O336" s="80"/>
      <c r="P336" s="80"/>
      <c r="Q336" s="80"/>
      <c r="R336" s="80"/>
      <c r="S336" s="54" t="b">
        <f t="shared" si="26"/>
        <v>0</v>
      </c>
      <c r="T336" s="66" t="str">
        <f t="shared" si="24"/>
        <v>17-24.</v>
      </c>
      <c r="U336" s="51" t="str">
        <f t="shared" si="24"/>
        <v>MPE System - Small - Long Term &gt; 6 mos.</v>
      </c>
    </row>
    <row r="337" spans="1:21" s="67" customFormat="1" hidden="1" x14ac:dyDescent="0.3">
      <c r="A337" s="62">
        <v>356</v>
      </c>
      <c r="B337" s="36" t="s">
        <v>927</v>
      </c>
      <c r="C337" s="98" t="s">
        <v>388</v>
      </c>
      <c r="D337" s="99"/>
      <c r="E337" s="10" t="s">
        <v>232</v>
      </c>
      <c r="F337" s="68">
        <f>IFERROR(INDEX([1]!Rates[[Column1]:[Column71]],
MATCH('[1]SOW Units'!$B337,[1]!Rates[Pay Item],0),
MATCH(TEXT(#REF!,"0"),[1]!Rates[[#Headers],[Column1]:[Column71]],0)),0)</f>
        <v>0</v>
      </c>
      <c r="G337" s="69">
        <f t="shared" si="25"/>
        <v>0</v>
      </c>
      <c r="H337" s="6">
        <f t="shared" si="23"/>
        <v>0</v>
      </c>
      <c r="I337" s="80"/>
      <c r="J337" s="80"/>
      <c r="K337" s="80"/>
      <c r="L337" s="80"/>
      <c r="M337" s="80"/>
      <c r="N337" s="80"/>
      <c r="O337" s="80"/>
      <c r="P337" s="80"/>
      <c r="Q337" s="80"/>
      <c r="R337" s="80"/>
      <c r="S337" s="54" t="b">
        <f t="shared" si="26"/>
        <v>0</v>
      </c>
      <c r="T337" s="66" t="str">
        <f t="shared" si="24"/>
        <v>17-25.</v>
      </c>
      <c r="U337" s="51" t="str">
        <f t="shared" si="24"/>
        <v>MPE System - Medium - Short Term ≤ 6 mos.</v>
      </c>
    </row>
    <row r="338" spans="1:21" s="67" customFormat="1" hidden="1" x14ac:dyDescent="0.3">
      <c r="A338" s="62">
        <v>357</v>
      </c>
      <c r="B338" s="36" t="s">
        <v>928</v>
      </c>
      <c r="C338" s="98" t="s">
        <v>390</v>
      </c>
      <c r="D338" s="99"/>
      <c r="E338" s="10" t="s">
        <v>232</v>
      </c>
      <c r="F338" s="68">
        <f>IFERROR(INDEX([1]!Rates[[Column1]:[Column71]],
MATCH('[1]SOW Units'!$B338,[1]!Rates[Pay Item],0),
MATCH(TEXT(#REF!,"0"),[1]!Rates[[#Headers],[Column1]:[Column71]],0)),0)</f>
        <v>0</v>
      </c>
      <c r="G338" s="69">
        <f t="shared" si="25"/>
        <v>0</v>
      </c>
      <c r="H338" s="6">
        <f t="shared" si="23"/>
        <v>0</v>
      </c>
      <c r="I338" s="80"/>
      <c r="J338" s="80"/>
      <c r="K338" s="80"/>
      <c r="L338" s="80"/>
      <c r="M338" s="80"/>
      <c r="N338" s="80"/>
      <c r="O338" s="80"/>
      <c r="P338" s="80"/>
      <c r="Q338" s="80"/>
      <c r="R338" s="80"/>
      <c r="S338" s="54" t="b">
        <f t="shared" si="26"/>
        <v>0</v>
      </c>
      <c r="T338" s="66" t="str">
        <f t="shared" si="24"/>
        <v>17-26.</v>
      </c>
      <c r="U338" s="51" t="str">
        <f t="shared" si="24"/>
        <v>MPE System - Medium - Long Term &gt; 6 mos.</v>
      </c>
    </row>
    <row r="339" spans="1:21" s="67" customFormat="1" hidden="1" x14ac:dyDescent="0.3">
      <c r="A339" s="62">
        <v>358</v>
      </c>
      <c r="B339" s="36" t="s">
        <v>929</v>
      </c>
      <c r="C339" s="98" t="s">
        <v>392</v>
      </c>
      <c r="D339" s="99"/>
      <c r="E339" s="10" t="s">
        <v>232</v>
      </c>
      <c r="F339" s="68">
        <f>IFERROR(INDEX([1]!Rates[[Column1]:[Column71]],
MATCH('[1]SOW Units'!$B339,[1]!Rates[Pay Item],0),
MATCH(TEXT(#REF!,"0"),[1]!Rates[[#Headers],[Column1]:[Column71]],0)),0)</f>
        <v>0</v>
      </c>
      <c r="G339" s="69">
        <f t="shared" si="25"/>
        <v>0</v>
      </c>
      <c r="H339" s="6">
        <f t="shared" si="23"/>
        <v>0</v>
      </c>
      <c r="I339" s="80"/>
      <c r="J339" s="80"/>
      <c r="K339" s="80"/>
      <c r="L339" s="80"/>
      <c r="M339" s="80"/>
      <c r="N339" s="80"/>
      <c r="O339" s="80"/>
      <c r="P339" s="80"/>
      <c r="Q339" s="80"/>
      <c r="R339" s="80"/>
      <c r="S339" s="54" t="b">
        <f t="shared" si="26"/>
        <v>0</v>
      </c>
      <c r="T339" s="66" t="str">
        <f t="shared" ref="T339:U398" si="27">B339</f>
        <v>17-27.</v>
      </c>
      <c r="U339" s="51" t="str">
        <f t="shared" si="27"/>
        <v>MPE System - Large - Short Term ≤ 6 mos.</v>
      </c>
    </row>
    <row r="340" spans="1:21" s="67" customFormat="1" hidden="1" x14ac:dyDescent="0.3">
      <c r="A340" s="62">
        <v>359</v>
      </c>
      <c r="B340" s="36" t="s">
        <v>930</v>
      </c>
      <c r="C340" s="98" t="s">
        <v>393</v>
      </c>
      <c r="D340" s="99"/>
      <c r="E340" s="10" t="s">
        <v>232</v>
      </c>
      <c r="F340" s="68">
        <f>IFERROR(INDEX([1]!Rates[[Column1]:[Column71]],
MATCH('[1]SOW Units'!$B340,[1]!Rates[Pay Item],0),
MATCH(TEXT(#REF!,"0"),[1]!Rates[[#Headers],[Column1]:[Column71]],0)),0)</f>
        <v>0</v>
      </c>
      <c r="G340" s="69">
        <f t="shared" si="25"/>
        <v>0</v>
      </c>
      <c r="H340" s="6">
        <f t="shared" si="23"/>
        <v>0</v>
      </c>
      <c r="I340" s="80"/>
      <c r="J340" s="80"/>
      <c r="K340" s="80"/>
      <c r="L340" s="80"/>
      <c r="M340" s="80"/>
      <c r="N340" s="80"/>
      <c r="O340" s="80"/>
      <c r="P340" s="80"/>
      <c r="Q340" s="80"/>
      <c r="R340" s="80"/>
      <c r="S340" s="54" t="b">
        <f t="shared" si="26"/>
        <v>0</v>
      </c>
      <c r="T340" s="66" t="str">
        <f t="shared" si="27"/>
        <v>17-28.</v>
      </c>
      <c r="U340" s="51" t="str">
        <f t="shared" si="27"/>
        <v>MPE System - Large - Long Term &gt; 6 mos.</v>
      </c>
    </row>
    <row r="341" spans="1:21" s="67" customFormat="1" hidden="1" x14ac:dyDescent="0.3">
      <c r="A341" s="62">
        <v>360</v>
      </c>
      <c r="B341" s="36" t="s">
        <v>931</v>
      </c>
      <c r="C341" s="98" t="s">
        <v>394</v>
      </c>
      <c r="D341" s="99"/>
      <c r="E341" s="10" t="s">
        <v>232</v>
      </c>
      <c r="F341" s="68">
        <f>IFERROR(INDEX([1]!Rates[[Column1]:[Column71]],
MATCH('[1]SOW Units'!$B341,[1]!Rates[Pay Item],0),
MATCH(TEXT(#REF!,"0"),[1]!Rates[[#Headers],[Column1]:[Column71]],0)),0)</f>
        <v>0</v>
      </c>
      <c r="G341" s="69">
        <f t="shared" si="25"/>
        <v>0</v>
      </c>
      <c r="H341" s="6">
        <f t="shared" si="23"/>
        <v>0</v>
      </c>
      <c r="I341" s="80"/>
      <c r="J341" s="80"/>
      <c r="K341" s="80"/>
      <c r="L341" s="80"/>
      <c r="M341" s="80"/>
      <c r="N341" s="80"/>
      <c r="O341" s="80"/>
      <c r="P341" s="80"/>
      <c r="Q341" s="80"/>
      <c r="R341" s="80"/>
      <c r="S341" s="54" t="b">
        <f t="shared" si="26"/>
        <v>0</v>
      </c>
      <c r="T341" s="66" t="str">
        <f t="shared" si="27"/>
        <v>17-29.</v>
      </c>
      <c r="U341" s="51" t="str">
        <f t="shared" si="27"/>
        <v>Groundwater Treatment - Add On - Small - Short Term ≤ 6 mos.</v>
      </c>
    </row>
    <row r="342" spans="1:21" s="67" customFormat="1" hidden="1" x14ac:dyDescent="0.3">
      <c r="A342" s="62">
        <v>361</v>
      </c>
      <c r="B342" s="36" t="s">
        <v>932</v>
      </c>
      <c r="C342" s="98" t="s">
        <v>395</v>
      </c>
      <c r="D342" s="99"/>
      <c r="E342" s="10" t="s">
        <v>232</v>
      </c>
      <c r="F342" s="68">
        <f>IFERROR(INDEX([1]!Rates[[Column1]:[Column71]],
MATCH('[1]SOW Units'!$B342,[1]!Rates[Pay Item],0),
MATCH(TEXT(#REF!,"0"),[1]!Rates[[#Headers],[Column1]:[Column71]],0)),0)</f>
        <v>0</v>
      </c>
      <c r="G342" s="69">
        <f t="shared" si="25"/>
        <v>0</v>
      </c>
      <c r="H342" s="6">
        <f t="shared" si="23"/>
        <v>0</v>
      </c>
      <c r="I342" s="80"/>
      <c r="J342" s="80"/>
      <c r="K342" s="80"/>
      <c r="L342" s="80"/>
      <c r="M342" s="80"/>
      <c r="N342" s="80"/>
      <c r="O342" s="80"/>
      <c r="P342" s="80"/>
      <c r="Q342" s="80"/>
      <c r="R342" s="80"/>
      <c r="S342" s="54" t="b">
        <f t="shared" si="26"/>
        <v>0</v>
      </c>
      <c r="T342" s="66" t="str">
        <f t="shared" si="27"/>
        <v>17-30.</v>
      </c>
      <c r="U342" s="51" t="str">
        <f t="shared" si="27"/>
        <v>Groundwater Treatment - Add On - Medium - Short Term ≤ 6 mos.</v>
      </c>
    </row>
    <row r="343" spans="1:21" s="67" customFormat="1" hidden="1" x14ac:dyDescent="0.3">
      <c r="A343" s="62">
        <v>362</v>
      </c>
      <c r="B343" s="36" t="s">
        <v>933</v>
      </c>
      <c r="C343" s="98" t="s">
        <v>396</v>
      </c>
      <c r="D343" s="99"/>
      <c r="E343" s="10" t="s">
        <v>232</v>
      </c>
      <c r="F343" s="68">
        <f>IFERROR(INDEX([1]!Rates[[Column1]:[Column71]],
MATCH('[1]SOW Units'!$B343,[1]!Rates[Pay Item],0),
MATCH(TEXT(#REF!,"0"),[1]!Rates[[#Headers],[Column1]:[Column71]],0)),0)</f>
        <v>0</v>
      </c>
      <c r="G343" s="69">
        <f t="shared" si="25"/>
        <v>0</v>
      </c>
      <c r="H343" s="6">
        <f t="shared" si="23"/>
        <v>0</v>
      </c>
      <c r="I343" s="80"/>
      <c r="J343" s="80"/>
      <c r="K343" s="80"/>
      <c r="L343" s="80"/>
      <c r="M343" s="80"/>
      <c r="N343" s="80"/>
      <c r="O343" s="80"/>
      <c r="P343" s="80"/>
      <c r="Q343" s="80"/>
      <c r="R343" s="80"/>
      <c r="S343" s="54" t="b">
        <f t="shared" si="26"/>
        <v>0</v>
      </c>
      <c r="T343" s="66" t="str">
        <f t="shared" si="27"/>
        <v>17-31.</v>
      </c>
      <c r="U343" s="51" t="str">
        <f t="shared" si="27"/>
        <v>Groundwater Treatment - Add On - Large - Short Term ≤ 6 mos.</v>
      </c>
    </row>
    <row r="344" spans="1:21" s="67" customFormat="1" hidden="1" x14ac:dyDescent="0.3">
      <c r="A344" s="62">
        <v>363</v>
      </c>
      <c r="B344" s="36" t="s">
        <v>934</v>
      </c>
      <c r="C344" s="98" t="s">
        <v>397</v>
      </c>
      <c r="D344" s="99"/>
      <c r="E344" s="10" t="s">
        <v>232</v>
      </c>
      <c r="F344" s="68">
        <f>IFERROR(INDEX([1]!Rates[[Column1]:[Column71]],
MATCH('[1]SOW Units'!$B344,[1]!Rates[Pay Item],0),
MATCH(TEXT(#REF!,"0"),[1]!Rates[[#Headers],[Column1]:[Column71]],0)),0)</f>
        <v>0</v>
      </c>
      <c r="G344" s="69">
        <f t="shared" si="25"/>
        <v>0</v>
      </c>
      <c r="H344" s="6">
        <f t="shared" si="23"/>
        <v>0</v>
      </c>
      <c r="I344" s="80"/>
      <c r="J344" s="80"/>
      <c r="K344" s="80"/>
      <c r="L344" s="80"/>
      <c r="M344" s="80"/>
      <c r="N344" s="80"/>
      <c r="O344" s="80"/>
      <c r="P344" s="80"/>
      <c r="Q344" s="80"/>
      <c r="R344" s="80"/>
      <c r="S344" s="54" t="b">
        <f t="shared" si="26"/>
        <v>0</v>
      </c>
      <c r="T344" s="66" t="str">
        <f t="shared" si="27"/>
        <v>17-32.</v>
      </c>
      <c r="U344" s="51" t="str">
        <f t="shared" si="27"/>
        <v>Groundwater Treatment - Add On - Small - Long Term &gt; 6 mos.</v>
      </c>
    </row>
    <row r="345" spans="1:21" s="67" customFormat="1" hidden="1" x14ac:dyDescent="0.3">
      <c r="A345" s="62">
        <v>364</v>
      </c>
      <c r="B345" s="36" t="s">
        <v>935</v>
      </c>
      <c r="C345" s="98" t="s">
        <v>398</v>
      </c>
      <c r="D345" s="99"/>
      <c r="E345" s="10" t="s">
        <v>232</v>
      </c>
      <c r="F345" s="68">
        <f>IFERROR(INDEX([1]!Rates[[Column1]:[Column71]],
MATCH('[1]SOW Units'!$B345,[1]!Rates[Pay Item],0),
MATCH(TEXT(#REF!,"0"),[1]!Rates[[#Headers],[Column1]:[Column71]],0)),0)</f>
        <v>0</v>
      </c>
      <c r="G345" s="69">
        <f t="shared" si="25"/>
        <v>0</v>
      </c>
      <c r="H345" s="6">
        <f t="shared" si="23"/>
        <v>0</v>
      </c>
      <c r="I345" s="80"/>
      <c r="J345" s="80"/>
      <c r="K345" s="80"/>
      <c r="L345" s="80"/>
      <c r="M345" s="80"/>
      <c r="N345" s="80"/>
      <c r="O345" s="80"/>
      <c r="P345" s="80"/>
      <c r="Q345" s="80"/>
      <c r="R345" s="80"/>
      <c r="S345" s="54" t="b">
        <f t="shared" si="26"/>
        <v>0</v>
      </c>
      <c r="T345" s="66" t="str">
        <f t="shared" si="27"/>
        <v>17-33.</v>
      </c>
      <c r="U345" s="51" t="str">
        <f t="shared" si="27"/>
        <v>Groundwater Treatment - Add On - Medium - Long Term &gt; 6 mos.</v>
      </c>
    </row>
    <row r="346" spans="1:21" s="67" customFormat="1" hidden="1" x14ac:dyDescent="0.3">
      <c r="A346" s="62">
        <v>365</v>
      </c>
      <c r="B346" s="36" t="s">
        <v>936</v>
      </c>
      <c r="C346" s="98" t="s">
        <v>399</v>
      </c>
      <c r="D346" s="99"/>
      <c r="E346" s="10" t="s">
        <v>232</v>
      </c>
      <c r="F346" s="68">
        <f>IFERROR(INDEX([1]!Rates[[Column1]:[Column71]],
MATCH('[1]SOW Units'!$B346,[1]!Rates[Pay Item],0),
MATCH(TEXT(#REF!,"0"),[1]!Rates[[#Headers],[Column1]:[Column71]],0)),0)</f>
        <v>0</v>
      </c>
      <c r="G346" s="69">
        <f t="shared" si="25"/>
        <v>0</v>
      </c>
      <c r="H346" s="6">
        <f t="shared" si="23"/>
        <v>0</v>
      </c>
      <c r="I346" s="80"/>
      <c r="J346" s="80"/>
      <c r="K346" s="80"/>
      <c r="L346" s="80"/>
      <c r="M346" s="80"/>
      <c r="N346" s="80"/>
      <c r="O346" s="80"/>
      <c r="P346" s="80"/>
      <c r="Q346" s="80"/>
      <c r="R346" s="80"/>
      <c r="S346" s="54" t="b">
        <f t="shared" si="26"/>
        <v>0</v>
      </c>
      <c r="T346" s="66" t="str">
        <f t="shared" si="27"/>
        <v>17-34.</v>
      </c>
      <c r="U346" s="51" t="str">
        <f t="shared" si="27"/>
        <v>Groundwater Treatment - Add On - Large - Long Term &gt; 6 mos.</v>
      </c>
    </row>
    <row r="347" spans="1:21" s="67" customFormat="1" hidden="1" x14ac:dyDescent="0.3">
      <c r="A347" s="62">
        <v>366</v>
      </c>
      <c r="B347" s="36" t="s">
        <v>937</v>
      </c>
      <c r="C347" s="98" t="s">
        <v>400</v>
      </c>
      <c r="D347" s="99"/>
      <c r="E347" s="10" t="s">
        <v>232</v>
      </c>
      <c r="F347" s="68">
        <f>IFERROR(INDEX([1]!Rates[[Column1]:[Column71]],
MATCH('[1]SOW Units'!$B347,[1]!Rates[Pay Item],0),
MATCH(TEXT(#REF!,"0"),[1]!Rates[[#Headers],[Column1]:[Column71]],0)),0)</f>
        <v>0</v>
      </c>
      <c r="G347" s="69">
        <f t="shared" si="25"/>
        <v>0</v>
      </c>
      <c r="H347" s="6">
        <f t="shared" si="23"/>
        <v>0</v>
      </c>
      <c r="I347" s="80"/>
      <c r="J347" s="80"/>
      <c r="K347" s="80"/>
      <c r="L347" s="80"/>
      <c r="M347" s="80"/>
      <c r="N347" s="80"/>
      <c r="O347" s="80"/>
      <c r="P347" s="80"/>
      <c r="Q347" s="80"/>
      <c r="R347" s="80"/>
      <c r="S347" s="54" t="b">
        <f t="shared" si="26"/>
        <v>0</v>
      </c>
      <c r="T347" s="66" t="str">
        <f t="shared" si="27"/>
        <v>17-35.</v>
      </c>
      <c r="U347" s="51" t="str">
        <f t="shared" si="27"/>
        <v>Carbon Off Gas Treatment - Add On - Small - Short Term ≤ 6 mos.</v>
      </c>
    </row>
    <row r="348" spans="1:21" s="67" customFormat="1" hidden="1" x14ac:dyDescent="0.3">
      <c r="A348" s="62">
        <v>367</v>
      </c>
      <c r="B348" s="36" t="s">
        <v>938</v>
      </c>
      <c r="C348" s="98" t="s">
        <v>401</v>
      </c>
      <c r="D348" s="99"/>
      <c r="E348" s="10" t="s">
        <v>232</v>
      </c>
      <c r="F348" s="68">
        <f>IFERROR(INDEX([1]!Rates[[Column1]:[Column71]],
MATCH('[1]SOW Units'!$B348,[1]!Rates[Pay Item],0),
MATCH(TEXT(#REF!,"0"),[1]!Rates[[#Headers],[Column1]:[Column71]],0)),0)</f>
        <v>0</v>
      </c>
      <c r="G348" s="69">
        <f t="shared" si="25"/>
        <v>0</v>
      </c>
      <c r="H348" s="6">
        <f t="shared" si="23"/>
        <v>0</v>
      </c>
      <c r="I348" s="80"/>
      <c r="J348" s="80"/>
      <c r="K348" s="80"/>
      <c r="L348" s="80"/>
      <c r="M348" s="80"/>
      <c r="N348" s="80"/>
      <c r="O348" s="80"/>
      <c r="P348" s="80"/>
      <c r="Q348" s="80"/>
      <c r="R348" s="80"/>
      <c r="S348" s="54" t="b">
        <f t="shared" si="26"/>
        <v>0</v>
      </c>
      <c r="T348" s="66" t="str">
        <f t="shared" si="27"/>
        <v>17-36.</v>
      </c>
      <c r="U348" s="51" t="str">
        <f t="shared" si="27"/>
        <v>Carbon Off Gas Treatment - Add On - Medium - Short Term ≤ 6 mos.</v>
      </c>
    </row>
    <row r="349" spans="1:21" s="67" customFormat="1" hidden="1" x14ac:dyDescent="0.3">
      <c r="A349" s="62">
        <v>368</v>
      </c>
      <c r="B349" s="36" t="s">
        <v>939</v>
      </c>
      <c r="C349" s="98" t="s">
        <v>940</v>
      </c>
      <c r="D349" s="99"/>
      <c r="E349" s="10" t="s">
        <v>232</v>
      </c>
      <c r="F349" s="68">
        <f>IFERROR(INDEX([1]!Rates[[Column1]:[Column71]],
MATCH('[1]SOW Units'!$B349,[1]!Rates[Pay Item],0),
MATCH(TEXT(#REF!,"0"),[1]!Rates[[#Headers],[Column1]:[Column71]],0)),0)</f>
        <v>0</v>
      </c>
      <c r="G349" s="69">
        <f t="shared" si="25"/>
        <v>0</v>
      </c>
      <c r="H349" s="6">
        <f t="shared" si="23"/>
        <v>0</v>
      </c>
      <c r="I349" s="80"/>
      <c r="J349" s="80"/>
      <c r="K349" s="80"/>
      <c r="L349" s="80"/>
      <c r="M349" s="80"/>
      <c r="N349" s="80"/>
      <c r="O349" s="80"/>
      <c r="P349" s="80"/>
      <c r="Q349" s="80"/>
      <c r="R349" s="80"/>
      <c r="S349" s="54" t="b">
        <f t="shared" si="26"/>
        <v>0</v>
      </c>
      <c r="T349" s="66" t="str">
        <f t="shared" si="27"/>
        <v>17-37.</v>
      </c>
      <c r="U349" s="51" t="str">
        <f t="shared" si="27"/>
        <v>Carbon Off Gas Treatment - Add On - Large - Short Term ≤ 6 mos.</v>
      </c>
    </row>
    <row r="350" spans="1:21" s="67" customFormat="1" hidden="1" x14ac:dyDescent="0.3">
      <c r="A350" s="62">
        <v>369</v>
      </c>
      <c r="B350" s="36" t="s">
        <v>941</v>
      </c>
      <c r="C350" s="98" t="s">
        <v>402</v>
      </c>
      <c r="D350" s="99"/>
      <c r="E350" s="10" t="s">
        <v>232</v>
      </c>
      <c r="F350" s="68">
        <f>IFERROR(INDEX([1]!Rates[[Column1]:[Column71]],
MATCH('[1]SOW Units'!$B350,[1]!Rates[Pay Item],0),
MATCH(TEXT(#REF!,"0"),[1]!Rates[[#Headers],[Column1]:[Column71]],0)),0)</f>
        <v>0</v>
      </c>
      <c r="G350" s="69">
        <f t="shared" si="25"/>
        <v>0</v>
      </c>
      <c r="H350" s="6">
        <f t="shared" si="23"/>
        <v>0</v>
      </c>
      <c r="I350" s="80"/>
      <c r="J350" s="80"/>
      <c r="K350" s="80"/>
      <c r="L350" s="80"/>
      <c r="M350" s="80"/>
      <c r="N350" s="80"/>
      <c r="O350" s="80"/>
      <c r="P350" s="80"/>
      <c r="Q350" s="80"/>
      <c r="R350" s="80"/>
      <c r="S350" s="54" t="b">
        <f t="shared" si="26"/>
        <v>0</v>
      </c>
      <c r="T350" s="66" t="str">
        <f t="shared" si="27"/>
        <v>17-38.</v>
      </c>
      <c r="U350" s="51" t="str">
        <f t="shared" si="27"/>
        <v>Carbon Off Gas Treatment - Add On - Small- Long Term &gt; 6 mos.</v>
      </c>
    </row>
    <row r="351" spans="1:21" s="67" customFormat="1" hidden="1" x14ac:dyDescent="0.3">
      <c r="A351" s="62">
        <v>370</v>
      </c>
      <c r="B351" s="36" t="s">
        <v>942</v>
      </c>
      <c r="C351" s="98" t="s">
        <v>403</v>
      </c>
      <c r="D351" s="99"/>
      <c r="E351" s="10" t="s">
        <v>232</v>
      </c>
      <c r="F351" s="68">
        <f>IFERROR(INDEX([1]!Rates[[Column1]:[Column71]],
MATCH('[1]SOW Units'!$B351,[1]!Rates[Pay Item],0),
MATCH(TEXT(#REF!,"0"),[1]!Rates[[#Headers],[Column1]:[Column71]],0)),0)</f>
        <v>0</v>
      </c>
      <c r="G351" s="69">
        <f t="shared" si="25"/>
        <v>0</v>
      </c>
      <c r="H351" s="6">
        <f t="shared" si="23"/>
        <v>0</v>
      </c>
      <c r="I351" s="80"/>
      <c r="J351" s="80"/>
      <c r="K351" s="80"/>
      <c r="L351" s="80"/>
      <c r="M351" s="80"/>
      <c r="N351" s="80"/>
      <c r="O351" s="80"/>
      <c r="P351" s="80"/>
      <c r="Q351" s="80"/>
      <c r="R351" s="80"/>
      <c r="S351" s="54" t="b">
        <f t="shared" si="26"/>
        <v>0</v>
      </c>
      <c r="T351" s="66" t="str">
        <f t="shared" si="27"/>
        <v>17-39.</v>
      </c>
      <c r="U351" s="51" t="str">
        <f t="shared" si="27"/>
        <v>Carbon Off Gas Treatment - Add On - Medium - Long Term &gt; 6 mos.</v>
      </c>
    </row>
    <row r="352" spans="1:21" s="67" customFormat="1" hidden="1" x14ac:dyDescent="0.3">
      <c r="A352" s="62">
        <v>371</v>
      </c>
      <c r="B352" s="36" t="s">
        <v>943</v>
      </c>
      <c r="C352" s="98" t="s">
        <v>404</v>
      </c>
      <c r="D352" s="99"/>
      <c r="E352" s="10" t="s">
        <v>232</v>
      </c>
      <c r="F352" s="68">
        <f>IFERROR(INDEX([1]!Rates[[Column1]:[Column71]],
MATCH('[1]SOW Units'!$B352,[1]!Rates[Pay Item],0),
MATCH(TEXT(#REF!,"0"),[1]!Rates[[#Headers],[Column1]:[Column71]],0)),0)</f>
        <v>0</v>
      </c>
      <c r="G352" s="69">
        <f t="shared" si="25"/>
        <v>0</v>
      </c>
      <c r="H352" s="6">
        <f t="shared" si="23"/>
        <v>0</v>
      </c>
      <c r="I352" s="80"/>
      <c r="J352" s="80"/>
      <c r="K352" s="80"/>
      <c r="L352" s="80"/>
      <c r="M352" s="80"/>
      <c r="N352" s="80"/>
      <c r="O352" s="80"/>
      <c r="P352" s="80"/>
      <c r="Q352" s="80"/>
      <c r="R352" s="80"/>
      <c r="S352" s="54" t="b">
        <f t="shared" si="26"/>
        <v>0</v>
      </c>
      <c r="T352" s="66" t="str">
        <f t="shared" si="27"/>
        <v>17-40.</v>
      </c>
      <c r="U352" s="51" t="str">
        <f t="shared" si="27"/>
        <v xml:space="preserve">Carbon Off Gas Treatment - Add On - Large - Long Term &gt; 6 mos. </v>
      </c>
    </row>
    <row r="353" spans="1:21" s="67" customFormat="1" hidden="1" x14ac:dyDescent="0.3">
      <c r="A353" s="62">
        <v>372</v>
      </c>
      <c r="B353" s="36" t="s">
        <v>944</v>
      </c>
      <c r="C353" s="98" t="s">
        <v>405</v>
      </c>
      <c r="D353" s="99"/>
      <c r="E353" s="10" t="s">
        <v>232</v>
      </c>
      <c r="F353" s="68">
        <f>IFERROR(INDEX([1]!Rates[[Column1]:[Column71]],
MATCH('[1]SOW Units'!$B353,[1]!Rates[Pay Item],0),
MATCH(TEXT(#REF!,"0"),[1]!Rates[[#Headers],[Column1]:[Column71]],0)),0)</f>
        <v>0</v>
      </c>
      <c r="G353" s="69">
        <f t="shared" si="25"/>
        <v>0</v>
      </c>
      <c r="H353" s="6">
        <f t="shared" si="23"/>
        <v>0</v>
      </c>
      <c r="I353" s="80"/>
      <c r="J353" s="80"/>
      <c r="K353" s="80"/>
      <c r="L353" s="80"/>
      <c r="M353" s="80"/>
      <c r="N353" s="80"/>
      <c r="O353" s="80"/>
      <c r="P353" s="80"/>
      <c r="Q353" s="80"/>
      <c r="R353" s="80"/>
      <c r="S353" s="54" t="b">
        <f t="shared" si="26"/>
        <v>0</v>
      </c>
      <c r="T353" s="66" t="str">
        <f t="shared" si="27"/>
        <v>17-41.</v>
      </c>
      <c r="U353" s="51" t="str">
        <f t="shared" si="27"/>
        <v>Thermox/Catox Off Gas Treatment - Add On - Small - Short Term ≤ 6 mos.</v>
      </c>
    </row>
    <row r="354" spans="1:21" s="67" customFormat="1" hidden="1" x14ac:dyDescent="0.3">
      <c r="A354" s="62">
        <v>373</v>
      </c>
      <c r="B354" s="36" t="s">
        <v>945</v>
      </c>
      <c r="C354" s="98" t="s">
        <v>406</v>
      </c>
      <c r="D354" s="99"/>
      <c r="E354" s="10" t="s">
        <v>232</v>
      </c>
      <c r="F354" s="68">
        <f>IFERROR(INDEX([1]!Rates[[Column1]:[Column71]],
MATCH('[1]SOW Units'!$B354,[1]!Rates[Pay Item],0),
MATCH(TEXT(#REF!,"0"),[1]!Rates[[#Headers],[Column1]:[Column71]],0)),0)</f>
        <v>0</v>
      </c>
      <c r="G354" s="69">
        <f t="shared" si="25"/>
        <v>0</v>
      </c>
      <c r="H354" s="6">
        <f t="shared" si="23"/>
        <v>0</v>
      </c>
      <c r="I354" s="80"/>
      <c r="J354" s="80"/>
      <c r="K354" s="80"/>
      <c r="L354" s="80"/>
      <c r="M354" s="80"/>
      <c r="N354" s="80"/>
      <c r="O354" s="80"/>
      <c r="P354" s="80"/>
      <c r="Q354" s="80"/>
      <c r="R354" s="80"/>
      <c r="S354" s="54" t="b">
        <f t="shared" si="26"/>
        <v>0</v>
      </c>
      <c r="T354" s="66" t="str">
        <f t="shared" si="27"/>
        <v>17-42.</v>
      </c>
      <c r="U354" s="51" t="str">
        <f t="shared" si="27"/>
        <v>Thermox/Catox Off Gas Treatment - Add On - Medium - Short Term ≤ 6 mos.</v>
      </c>
    </row>
    <row r="355" spans="1:21" s="67" customFormat="1" hidden="1" x14ac:dyDescent="0.3">
      <c r="A355" s="62">
        <v>374</v>
      </c>
      <c r="B355" s="36" t="s">
        <v>946</v>
      </c>
      <c r="C355" s="98" t="s">
        <v>407</v>
      </c>
      <c r="D355" s="99"/>
      <c r="E355" s="10" t="s">
        <v>232</v>
      </c>
      <c r="F355" s="68">
        <f>IFERROR(INDEX([1]!Rates[[Column1]:[Column71]],
MATCH('[1]SOW Units'!$B355,[1]!Rates[Pay Item],0),
MATCH(TEXT(#REF!,"0"),[1]!Rates[[#Headers],[Column1]:[Column71]],0)),0)</f>
        <v>0</v>
      </c>
      <c r="G355" s="69">
        <f t="shared" si="25"/>
        <v>0</v>
      </c>
      <c r="H355" s="6">
        <f t="shared" si="23"/>
        <v>0</v>
      </c>
      <c r="I355" s="80"/>
      <c r="J355" s="80"/>
      <c r="K355" s="80"/>
      <c r="L355" s="80"/>
      <c r="M355" s="80"/>
      <c r="N355" s="80"/>
      <c r="O355" s="80"/>
      <c r="P355" s="80"/>
      <c r="Q355" s="80"/>
      <c r="R355" s="80"/>
      <c r="S355" s="54" t="b">
        <f t="shared" si="26"/>
        <v>0</v>
      </c>
      <c r="T355" s="66" t="str">
        <f t="shared" si="27"/>
        <v>17-43.</v>
      </c>
      <c r="U355" s="51" t="str">
        <f t="shared" si="27"/>
        <v>Thermox/Catox Off Gas Treatment - Add On - Large - Short Term ≤ 6 mos.</v>
      </c>
    </row>
    <row r="356" spans="1:21" s="67" customFormat="1" hidden="1" x14ac:dyDescent="0.3">
      <c r="A356" s="62">
        <v>375</v>
      </c>
      <c r="B356" s="36" t="s">
        <v>947</v>
      </c>
      <c r="C356" s="98" t="s">
        <v>408</v>
      </c>
      <c r="D356" s="99"/>
      <c r="E356" s="10" t="s">
        <v>232</v>
      </c>
      <c r="F356" s="68">
        <f>IFERROR(INDEX([1]!Rates[[Column1]:[Column71]],
MATCH('[1]SOW Units'!$B356,[1]!Rates[Pay Item],0),
MATCH(TEXT(#REF!,"0"),[1]!Rates[[#Headers],[Column1]:[Column71]],0)),0)</f>
        <v>0</v>
      </c>
      <c r="G356" s="69">
        <f t="shared" ref="G356:G376" si="28">F356</f>
        <v>0</v>
      </c>
      <c r="H356" s="6">
        <f t="shared" si="23"/>
        <v>0</v>
      </c>
      <c r="I356" s="80"/>
      <c r="J356" s="80"/>
      <c r="K356" s="80"/>
      <c r="L356" s="80"/>
      <c r="M356" s="80"/>
      <c r="N356" s="80"/>
      <c r="O356" s="80"/>
      <c r="P356" s="80"/>
      <c r="Q356" s="80"/>
      <c r="R356" s="80"/>
      <c r="S356" s="54" t="b">
        <f t="shared" si="26"/>
        <v>0</v>
      </c>
      <c r="T356" s="66" t="str">
        <f t="shared" si="27"/>
        <v>17-44.</v>
      </c>
      <c r="U356" s="51" t="str">
        <f t="shared" si="27"/>
        <v xml:space="preserve">Thermox/Catox Off Gas Treatment - Add On - Small - Long Term &gt; 6 mos. </v>
      </c>
    </row>
    <row r="357" spans="1:21" s="67" customFormat="1" hidden="1" x14ac:dyDescent="0.3">
      <c r="A357" s="62">
        <v>376</v>
      </c>
      <c r="B357" s="36" t="s">
        <v>948</v>
      </c>
      <c r="C357" s="98" t="s">
        <v>409</v>
      </c>
      <c r="D357" s="99"/>
      <c r="E357" s="10" t="s">
        <v>232</v>
      </c>
      <c r="F357" s="68">
        <f>IFERROR(INDEX([1]!Rates[[Column1]:[Column71]],
MATCH('[1]SOW Units'!$B357,[1]!Rates[Pay Item],0),
MATCH(TEXT(#REF!,"0"),[1]!Rates[[#Headers],[Column1]:[Column71]],0)),0)</f>
        <v>0</v>
      </c>
      <c r="G357" s="69">
        <f t="shared" si="28"/>
        <v>0</v>
      </c>
      <c r="H357" s="6">
        <f t="shared" si="23"/>
        <v>0</v>
      </c>
      <c r="I357" s="80"/>
      <c r="J357" s="80"/>
      <c r="K357" s="80"/>
      <c r="L357" s="80"/>
      <c r="M357" s="80"/>
      <c r="N357" s="80"/>
      <c r="O357" s="80"/>
      <c r="P357" s="80"/>
      <c r="Q357" s="80"/>
      <c r="R357" s="80"/>
      <c r="S357" s="54" t="b">
        <f t="shared" si="26"/>
        <v>0</v>
      </c>
      <c r="T357" s="66" t="str">
        <f t="shared" si="27"/>
        <v>17-45.</v>
      </c>
      <c r="U357" s="51" t="str">
        <f t="shared" si="27"/>
        <v xml:space="preserve">Thermox/Catox Off Gas Treatment - Add On - Medium - Long Term &gt; 6 mos. </v>
      </c>
    </row>
    <row r="358" spans="1:21" s="67" customFormat="1" hidden="1" x14ac:dyDescent="0.3">
      <c r="A358" s="62">
        <v>377</v>
      </c>
      <c r="B358" s="36" t="s">
        <v>949</v>
      </c>
      <c r="C358" s="98" t="s">
        <v>410</v>
      </c>
      <c r="D358" s="99"/>
      <c r="E358" s="10" t="s">
        <v>232</v>
      </c>
      <c r="F358" s="68">
        <f>IFERROR(INDEX([1]!Rates[[Column1]:[Column71]],
MATCH('[1]SOW Units'!$B358,[1]!Rates[Pay Item],0),
MATCH(TEXT(#REF!,"0"),[1]!Rates[[#Headers],[Column1]:[Column71]],0)),0)</f>
        <v>0</v>
      </c>
      <c r="G358" s="69">
        <f t="shared" si="28"/>
        <v>0</v>
      </c>
      <c r="H358" s="6">
        <f t="shared" si="23"/>
        <v>0</v>
      </c>
      <c r="I358" s="80"/>
      <c r="J358" s="80"/>
      <c r="K358" s="80"/>
      <c r="L358" s="80"/>
      <c r="M358" s="80"/>
      <c r="N358" s="80"/>
      <c r="O358" s="80"/>
      <c r="P358" s="80"/>
      <c r="Q358" s="80"/>
      <c r="R358" s="80"/>
      <c r="S358" s="54" t="b">
        <f t="shared" si="26"/>
        <v>0</v>
      </c>
      <c r="T358" s="66" t="str">
        <f t="shared" si="27"/>
        <v>17-46.</v>
      </c>
      <c r="U358" s="51" t="str">
        <f t="shared" si="27"/>
        <v xml:space="preserve">Thermox/Catox Off Gas Treatment - Add On - Large - Long Term &gt; 6 mos. </v>
      </c>
    </row>
    <row r="359" spans="1:21" s="67" customFormat="1" hidden="1" x14ac:dyDescent="0.3">
      <c r="A359" s="62">
        <v>378</v>
      </c>
      <c r="B359" s="36" t="s">
        <v>950</v>
      </c>
      <c r="C359" s="98" t="s">
        <v>628</v>
      </c>
      <c r="D359" s="99"/>
      <c r="E359" s="10" t="s">
        <v>232</v>
      </c>
      <c r="F359" s="68">
        <f>IFERROR(INDEX([1]!Rates[[Column1]:[Column71]],
MATCH('[1]SOW Units'!$B359,[1]!Rates[Pay Item],0),
MATCH(TEXT(#REF!,"0"),[1]!Rates[[#Headers],[Column1]:[Column71]],0)),0)</f>
        <v>0</v>
      </c>
      <c r="G359" s="69">
        <f t="shared" si="28"/>
        <v>0</v>
      </c>
      <c r="H359" s="6">
        <f t="shared" si="23"/>
        <v>0</v>
      </c>
      <c r="I359" s="80"/>
      <c r="J359" s="80"/>
      <c r="K359" s="80"/>
      <c r="L359" s="80"/>
      <c r="M359" s="80"/>
      <c r="N359" s="80"/>
      <c r="O359" s="80"/>
      <c r="P359" s="80"/>
      <c r="Q359" s="80"/>
      <c r="R359" s="80"/>
      <c r="S359" s="54" t="b">
        <f t="shared" si="26"/>
        <v>0</v>
      </c>
      <c r="T359" s="66" t="str">
        <f t="shared" si="27"/>
        <v>17-47.</v>
      </c>
      <c r="U359" s="51" t="str">
        <f t="shared" si="27"/>
        <v>Soil Vapor Extraction (SVE) System - Small - Short Term ≤ 6 Months</v>
      </c>
    </row>
    <row r="360" spans="1:21" s="67" customFormat="1" hidden="1" x14ac:dyDescent="0.3">
      <c r="A360" s="62">
        <v>379</v>
      </c>
      <c r="B360" s="36" t="s">
        <v>951</v>
      </c>
      <c r="C360" s="98" t="s">
        <v>629</v>
      </c>
      <c r="D360" s="99"/>
      <c r="E360" s="10" t="s">
        <v>232</v>
      </c>
      <c r="F360" s="68">
        <f>IFERROR(INDEX([1]!Rates[[Column1]:[Column71]],
MATCH('[1]SOW Units'!$B360,[1]!Rates[Pay Item],0),
MATCH(TEXT(#REF!,"0"),[1]!Rates[[#Headers],[Column1]:[Column71]],0)),0)</f>
        <v>0</v>
      </c>
      <c r="G360" s="69">
        <f t="shared" si="28"/>
        <v>0</v>
      </c>
      <c r="H360" s="6">
        <f t="shared" si="23"/>
        <v>0</v>
      </c>
      <c r="I360" s="80"/>
      <c r="J360" s="80"/>
      <c r="K360" s="80"/>
      <c r="L360" s="80"/>
      <c r="M360" s="80"/>
      <c r="N360" s="80"/>
      <c r="O360" s="80"/>
      <c r="P360" s="80"/>
      <c r="Q360" s="80"/>
      <c r="R360" s="80"/>
      <c r="S360" s="54" t="b">
        <f t="shared" si="26"/>
        <v>0</v>
      </c>
      <c r="T360" s="66" t="str">
        <f t="shared" si="27"/>
        <v>17-48.</v>
      </c>
      <c r="U360" s="51" t="str">
        <f t="shared" si="27"/>
        <v>Soil Vapor Extraction (SVE) System - Small - Long Term &gt; 6 Months</v>
      </c>
    </row>
    <row r="361" spans="1:21" s="67" customFormat="1" hidden="1" x14ac:dyDescent="0.3">
      <c r="A361" s="62">
        <v>380</v>
      </c>
      <c r="B361" s="36" t="s">
        <v>952</v>
      </c>
      <c r="C361" s="98" t="s">
        <v>630</v>
      </c>
      <c r="D361" s="99"/>
      <c r="E361" s="10" t="s">
        <v>232</v>
      </c>
      <c r="F361" s="68">
        <f>IFERROR(INDEX([1]!Rates[[Column1]:[Column71]],
MATCH('[1]SOW Units'!$B361,[1]!Rates[Pay Item],0),
MATCH(TEXT(#REF!,"0"),[1]!Rates[[#Headers],[Column1]:[Column71]],0)),0)</f>
        <v>0</v>
      </c>
      <c r="G361" s="69">
        <f t="shared" si="28"/>
        <v>0</v>
      </c>
      <c r="H361" s="6">
        <f t="shared" si="23"/>
        <v>0</v>
      </c>
      <c r="I361" s="80"/>
      <c r="J361" s="80"/>
      <c r="K361" s="80"/>
      <c r="L361" s="80"/>
      <c r="M361" s="80"/>
      <c r="N361" s="80"/>
      <c r="O361" s="80"/>
      <c r="P361" s="80"/>
      <c r="Q361" s="80"/>
      <c r="R361" s="80"/>
      <c r="S361" s="54" t="b">
        <f t="shared" si="26"/>
        <v>0</v>
      </c>
      <c r="T361" s="66" t="str">
        <f t="shared" si="27"/>
        <v>17-49.</v>
      </c>
      <c r="U361" s="51" t="str">
        <f t="shared" si="27"/>
        <v>Soil Vapor Extraction (SVE) System - Medium - Short Term ≤ 6 Months</v>
      </c>
    </row>
    <row r="362" spans="1:21" s="67" customFormat="1" hidden="1" x14ac:dyDescent="0.3">
      <c r="A362" s="62">
        <v>381</v>
      </c>
      <c r="B362" s="36" t="s">
        <v>953</v>
      </c>
      <c r="C362" s="98" t="s">
        <v>631</v>
      </c>
      <c r="D362" s="99"/>
      <c r="E362" s="10" t="s">
        <v>232</v>
      </c>
      <c r="F362" s="68">
        <f>IFERROR(INDEX([1]!Rates[[Column1]:[Column71]],
MATCH('[1]SOW Units'!$B362,[1]!Rates[Pay Item],0),
MATCH(TEXT(#REF!,"0"),[1]!Rates[[#Headers],[Column1]:[Column71]],0)),0)</f>
        <v>0</v>
      </c>
      <c r="G362" s="69">
        <f t="shared" si="28"/>
        <v>0</v>
      </c>
      <c r="H362" s="6">
        <f t="shared" si="23"/>
        <v>0</v>
      </c>
      <c r="I362" s="80"/>
      <c r="J362" s="80"/>
      <c r="K362" s="80"/>
      <c r="L362" s="80"/>
      <c r="M362" s="80"/>
      <c r="N362" s="80"/>
      <c r="O362" s="80"/>
      <c r="P362" s="80"/>
      <c r="Q362" s="80"/>
      <c r="R362" s="80"/>
      <c r="S362" s="54" t="b">
        <f t="shared" si="26"/>
        <v>0</v>
      </c>
      <c r="T362" s="66" t="str">
        <f t="shared" si="27"/>
        <v>17-50.</v>
      </c>
      <c r="U362" s="51" t="str">
        <f t="shared" si="27"/>
        <v>Soil Vapor Extraction (SVE) System - Medium - Long Term &gt; 6 Months</v>
      </c>
    </row>
    <row r="363" spans="1:21" s="67" customFormat="1" hidden="1" x14ac:dyDescent="0.3">
      <c r="A363" s="62">
        <v>382</v>
      </c>
      <c r="B363" s="36" t="s">
        <v>954</v>
      </c>
      <c r="C363" s="98" t="s">
        <v>632</v>
      </c>
      <c r="D363" s="99"/>
      <c r="E363" s="10" t="s">
        <v>232</v>
      </c>
      <c r="F363" s="68">
        <f>IFERROR(INDEX([1]!Rates[[Column1]:[Column71]],
MATCH('[1]SOW Units'!$B363,[1]!Rates[Pay Item],0),
MATCH(TEXT(#REF!,"0"),[1]!Rates[[#Headers],[Column1]:[Column71]],0)),0)</f>
        <v>0</v>
      </c>
      <c r="G363" s="69">
        <f t="shared" si="28"/>
        <v>0</v>
      </c>
      <c r="H363" s="6">
        <f t="shared" si="23"/>
        <v>0</v>
      </c>
      <c r="I363" s="80"/>
      <c r="J363" s="80"/>
      <c r="K363" s="80"/>
      <c r="L363" s="80"/>
      <c r="M363" s="80"/>
      <c r="N363" s="80"/>
      <c r="O363" s="80"/>
      <c r="P363" s="80"/>
      <c r="Q363" s="80"/>
      <c r="R363" s="80"/>
      <c r="S363" s="54" t="b">
        <f t="shared" si="26"/>
        <v>0</v>
      </c>
      <c r="T363" s="66" t="str">
        <f t="shared" si="27"/>
        <v>17-51.</v>
      </c>
      <c r="U363" s="51" t="str">
        <f t="shared" si="27"/>
        <v>Soil Vapor Extraction (SVE) System - Large - Short Term ≤ 6 Months</v>
      </c>
    </row>
    <row r="364" spans="1:21" s="67" customFormat="1" hidden="1" x14ac:dyDescent="0.3">
      <c r="A364" s="62">
        <v>383</v>
      </c>
      <c r="B364" s="36" t="s">
        <v>955</v>
      </c>
      <c r="C364" s="98" t="s">
        <v>633</v>
      </c>
      <c r="D364" s="99"/>
      <c r="E364" s="10" t="s">
        <v>232</v>
      </c>
      <c r="F364" s="68">
        <f>IFERROR(INDEX([1]!Rates[[Column1]:[Column71]],
MATCH('[1]SOW Units'!$B364,[1]!Rates[Pay Item],0),
MATCH(TEXT(#REF!,"0"),[1]!Rates[[#Headers],[Column1]:[Column71]],0)),0)</f>
        <v>0</v>
      </c>
      <c r="G364" s="69">
        <f t="shared" si="28"/>
        <v>0</v>
      </c>
      <c r="H364" s="6">
        <f t="shared" ref="H364:H376" si="29">SUM(I364:R364)</f>
        <v>0</v>
      </c>
      <c r="I364" s="80"/>
      <c r="J364" s="80"/>
      <c r="K364" s="80"/>
      <c r="L364" s="80"/>
      <c r="M364" s="80"/>
      <c r="N364" s="80"/>
      <c r="O364" s="80"/>
      <c r="P364" s="80"/>
      <c r="Q364" s="80"/>
      <c r="R364" s="80"/>
      <c r="S364" s="54" t="b">
        <f t="shared" si="26"/>
        <v>0</v>
      </c>
      <c r="T364" s="66" t="str">
        <f t="shared" si="27"/>
        <v>17-52.</v>
      </c>
      <c r="U364" s="51" t="str">
        <f t="shared" si="27"/>
        <v>Soil Vapor Extraction (SVE) System - Large - Long Term &gt; 6 Months</v>
      </c>
    </row>
    <row r="365" spans="1:21" s="67" customFormat="1" hidden="1" x14ac:dyDescent="0.3">
      <c r="A365" s="62">
        <v>384</v>
      </c>
      <c r="B365" s="36" t="s">
        <v>956</v>
      </c>
      <c r="C365" s="98" t="s">
        <v>634</v>
      </c>
      <c r="D365" s="99"/>
      <c r="E365" s="10" t="s">
        <v>232</v>
      </c>
      <c r="F365" s="68">
        <f>IFERROR(INDEX([1]!Rates[[Column1]:[Column71]],
MATCH('[1]SOW Units'!$B365,[1]!Rates[Pay Item],0),
MATCH(TEXT(#REF!,"0"),[1]!Rates[[#Headers],[Column1]:[Column71]],0)),0)</f>
        <v>0</v>
      </c>
      <c r="G365" s="69">
        <f t="shared" si="28"/>
        <v>0</v>
      </c>
      <c r="H365" s="6">
        <f t="shared" si="29"/>
        <v>0</v>
      </c>
      <c r="I365" s="80"/>
      <c r="J365" s="80"/>
      <c r="K365" s="80"/>
      <c r="L365" s="80"/>
      <c r="M365" s="80"/>
      <c r="N365" s="80"/>
      <c r="O365" s="80"/>
      <c r="P365" s="80"/>
      <c r="Q365" s="80"/>
      <c r="R365" s="80"/>
      <c r="S365" s="54" t="b">
        <f t="shared" si="26"/>
        <v>0</v>
      </c>
      <c r="T365" s="66" t="str">
        <f t="shared" si="27"/>
        <v>17-53.</v>
      </c>
      <c r="U365" s="51" t="str">
        <f t="shared" si="27"/>
        <v>Air Sparge/Multphase Extraction (AS/MPE) System - Small - Short Term ≤ 6 Months</v>
      </c>
    </row>
    <row r="366" spans="1:21" s="67" customFormat="1" hidden="1" x14ac:dyDescent="0.3">
      <c r="A366" s="62">
        <v>385</v>
      </c>
      <c r="B366" s="36" t="s">
        <v>957</v>
      </c>
      <c r="C366" s="98" t="s">
        <v>635</v>
      </c>
      <c r="D366" s="99"/>
      <c r="E366" s="10" t="s">
        <v>232</v>
      </c>
      <c r="F366" s="68">
        <f>IFERROR(INDEX([1]!Rates[[Column1]:[Column71]],
MATCH('[1]SOW Units'!$B366,[1]!Rates[Pay Item],0),
MATCH(TEXT(#REF!,"0"),[1]!Rates[[#Headers],[Column1]:[Column71]],0)),0)</f>
        <v>0</v>
      </c>
      <c r="G366" s="69">
        <f t="shared" si="28"/>
        <v>0</v>
      </c>
      <c r="H366" s="6">
        <f t="shared" si="29"/>
        <v>0</v>
      </c>
      <c r="I366" s="80"/>
      <c r="J366" s="80"/>
      <c r="K366" s="80"/>
      <c r="L366" s="80"/>
      <c r="M366" s="80"/>
      <c r="N366" s="80"/>
      <c r="O366" s="80"/>
      <c r="P366" s="80"/>
      <c r="Q366" s="80"/>
      <c r="R366" s="80"/>
      <c r="S366" s="54" t="b">
        <f t="shared" si="26"/>
        <v>0</v>
      </c>
      <c r="T366" s="66" t="str">
        <f t="shared" si="27"/>
        <v>17-54.</v>
      </c>
      <c r="U366" s="51" t="str">
        <f t="shared" si="27"/>
        <v>Air Sparge/Multphase Extraction (AS/MPE) System - Small - Long Term &gt; 6 Months</v>
      </c>
    </row>
    <row r="367" spans="1:21" s="67" customFormat="1" hidden="1" x14ac:dyDescent="0.3">
      <c r="A367" s="62">
        <v>386</v>
      </c>
      <c r="B367" s="36" t="s">
        <v>958</v>
      </c>
      <c r="C367" s="98" t="s">
        <v>636</v>
      </c>
      <c r="D367" s="99"/>
      <c r="E367" s="10" t="s">
        <v>232</v>
      </c>
      <c r="F367" s="68">
        <f>IFERROR(INDEX([1]!Rates[[Column1]:[Column71]],
MATCH('[1]SOW Units'!$B367,[1]!Rates[Pay Item],0),
MATCH(TEXT(#REF!,"0"),[1]!Rates[[#Headers],[Column1]:[Column71]],0)),0)</f>
        <v>0</v>
      </c>
      <c r="G367" s="69">
        <f t="shared" si="28"/>
        <v>0</v>
      </c>
      <c r="H367" s="6">
        <f t="shared" si="29"/>
        <v>0</v>
      </c>
      <c r="I367" s="80"/>
      <c r="J367" s="80"/>
      <c r="K367" s="80"/>
      <c r="L367" s="80"/>
      <c r="M367" s="80"/>
      <c r="N367" s="80"/>
      <c r="O367" s="80"/>
      <c r="P367" s="80"/>
      <c r="Q367" s="80"/>
      <c r="R367" s="80"/>
      <c r="S367" s="54" t="b">
        <f t="shared" si="26"/>
        <v>0</v>
      </c>
      <c r="T367" s="66" t="str">
        <f t="shared" si="27"/>
        <v>17-55.</v>
      </c>
      <c r="U367" s="51" t="str">
        <f t="shared" si="27"/>
        <v>Air Sparge/Multphase Extraction (AS/MPE) System - Medium - Short Term ≤ 6 Months</v>
      </c>
    </row>
    <row r="368" spans="1:21" s="67" customFormat="1" hidden="1" x14ac:dyDescent="0.3">
      <c r="A368" s="62">
        <v>387</v>
      </c>
      <c r="B368" s="36" t="s">
        <v>959</v>
      </c>
      <c r="C368" s="98" t="s">
        <v>637</v>
      </c>
      <c r="D368" s="99"/>
      <c r="E368" s="10" t="s">
        <v>232</v>
      </c>
      <c r="F368" s="68">
        <f>IFERROR(INDEX([1]!Rates[[Column1]:[Column71]],
MATCH('[1]SOW Units'!$B368,[1]!Rates[Pay Item],0),
MATCH(TEXT(#REF!,"0"),[1]!Rates[[#Headers],[Column1]:[Column71]],0)),0)</f>
        <v>0</v>
      </c>
      <c r="G368" s="69">
        <f t="shared" si="28"/>
        <v>0</v>
      </c>
      <c r="H368" s="6">
        <f t="shared" si="29"/>
        <v>0</v>
      </c>
      <c r="I368" s="80"/>
      <c r="J368" s="80"/>
      <c r="K368" s="80"/>
      <c r="L368" s="80"/>
      <c r="M368" s="80"/>
      <c r="N368" s="80"/>
      <c r="O368" s="80"/>
      <c r="P368" s="80"/>
      <c r="Q368" s="80"/>
      <c r="R368" s="80"/>
      <c r="S368" s="54" t="b">
        <f t="shared" si="26"/>
        <v>0</v>
      </c>
      <c r="T368" s="66" t="str">
        <f t="shared" si="27"/>
        <v>17-56.</v>
      </c>
      <c r="U368" s="51" t="str">
        <f t="shared" si="27"/>
        <v>Air Sparge/Multphase Extraction (AS/MPE) System - Medium - Long Term &gt; 6 Months</v>
      </c>
    </row>
    <row r="369" spans="1:21" s="67" customFormat="1" hidden="1" x14ac:dyDescent="0.3">
      <c r="A369" s="62">
        <v>388</v>
      </c>
      <c r="B369" s="36" t="s">
        <v>960</v>
      </c>
      <c r="C369" s="98" t="s">
        <v>638</v>
      </c>
      <c r="D369" s="99"/>
      <c r="E369" s="10" t="s">
        <v>232</v>
      </c>
      <c r="F369" s="68">
        <f>IFERROR(INDEX([1]!Rates[[Column1]:[Column71]],
MATCH('[1]SOW Units'!$B369,[1]!Rates[Pay Item],0),
MATCH(TEXT(#REF!,"0"),[1]!Rates[[#Headers],[Column1]:[Column71]],0)),0)</f>
        <v>0</v>
      </c>
      <c r="G369" s="69">
        <f t="shared" si="28"/>
        <v>0</v>
      </c>
      <c r="H369" s="6">
        <f t="shared" si="29"/>
        <v>0</v>
      </c>
      <c r="I369" s="80"/>
      <c r="J369" s="80"/>
      <c r="K369" s="80"/>
      <c r="L369" s="80"/>
      <c r="M369" s="80"/>
      <c r="N369" s="80"/>
      <c r="O369" s="80"/>
      <c r="P369" s="80"/>
      <c r="Q369" s="80"/>
      <c r="R369" s="80"/>
      <c r="S369" s="54" t="b">
        <f t="shared" si="26"/>
        <v>0</v>
      </c>
      <c r="T369" s="66" t="str">
        <f t="shared" si="27"/>
        <v>17-57.</v>
      </c>
      <c r="U369" s="51" t="str">
        <f t="shared" si="27"/>
        <v>Air Sparge/Multphase Extraction (AS/MPE) System - Large - Short Term ≤ 6 Months</v>
      </c>
    </row>
    <row r="370" spans="1:21" s="67" customFormat="1" hidden="1" x14ac:dyDescent="0.3">
      <c r="A370" s="62">
        <v>389</v>
      </c>
      <c r="B370" s="36" t="s">
        <v>961</v>
      </c>
      <c r="C370" s="98" t="s">
        <v>639</v>
      </c>
      <c r="D370" s="99"/>
      <c r="E370" s="10" t="s">
        <v>232</v>
      </c>
      <c r="F370" s="68">
        <f>IFERROR(INDEX([1]!Rates[[Column1]:[Column71]],
MATCH('[1]SOW Units'!$B370,[1]!Rates[Pay Item],0),
MATCH(TEXT(#REF!,"0"),[1]!Rates[[#Headers],[Column1]:[Column71]],0)),0)</f>
        <v>0</v>
      </c>
      <c r="G370" s="69">
        <f t="shared" si="28"/>
        <v>0</v>
      </c>
      <c r="H370" s="6">
        <f t="shared" si="29"/>
        <v>0</v>
      </c>
      <c r="I370" s="80"/>
      <c r="J370" s="80"/>
      <c r="K370" s="80"/>
      <c r="L370" s="80"/>
      <c r="M370" s="80"/>
      <c r="N370" s="80"/>
      <c r="O370" s="80"/>
      <c r="P370" s="80"/>
      <c r="Q370" s="80"/>
      <c r="R370" s="80"/>
      <c r="S370" s="54" t="b">
        <f t="shared" si="26"/>
        <v>0</v>
      </c>
      <c r="T370" s="66" t="str">
        <f t="shared" si="27"/>
        <v>17-58.</v>
      </c>
      <c r="U370" s="51" t="str">
        <f t="shared" si="27"/>
        <v>Air Sparge/Multphase Extraction (AS/MPE) System - Large - Long Term &gt; 6 Months</v>
      </c>
    </row>
    <row r="371" spans="1:21" s="67" customFormat="1" hidden="1" x14ac:dyDescent="0.3">
      <c r="A371" s="62">
        <v>390</v>
      </c>
      <c r="B371" s="36" t="s">
        <v>962</v>
      </c>
      <c r="C371" s="98" t="s">
        <v>963</v>
      </c>
      <c r="D371" s="99"/>
      <c r="E371" s="10" t="s">
        <v>232</v>
      </c>
      <c r="F371" s="68">
        <f>IFERROR(INDEX([1]!Rates[[Column1]:[Column71]],
MATCH('[1]SOW Units'!$B371,[1]!Rates[Pay Item],0),
MATCH(TEXT(#REF!,"0"),[1]!Rates[[#Headers],[Column1]:[Column71]],0)),0)</f>
        <v>0</v>
      </c>
      <c r="G371" s="69">
        <f t="shared" si="28"/>
        <v>0</v>
      </c>
      <c r="H371" s="6">
        <f t="shared" si="29"/>
        <v>0</v>
      </c>
      <c r="I371" s="80"/>
      <c r="J371" s="80"/>
      <c r="K371" s="80"/>
      <c r="L371" s="80"/>
      <c r="M371" s="80"/>
      <c r="N371" s="80"/>
      <c r="O371" s="80"/>
      <c r="P371" s="80"/>
      <c r="Q371" s="80"/>
      <c r="R371" s="80"/>
      <c r="S371" s="54" t="b">
        <f t="shared" si="26"/>
        <v>0</v>
      </c>
      <c r="T371" s="66" t="str">
        <f t="shared" si="27"/>
        <v>17-59.</v>
      </c>
      <c r="U371" s="51" t="str">
        <f t="shared" si="27"/>
        <v>In-Situ Chemical Oxidation (including Ozone) System – Small – Long Term &gt; 6 Months</v>
      </c>
    </row>
    <row r="372" spans="1:21" s="67" customFormat="1" hidden="1" x14ac:dyDescent="0.3">
      <c r="A372" s="62">
        <v>391</v>
      </c>
      <c r="B372" s="36" t="s">
        <v>964</v>
      </c>
      <c r="C372" s="98" t="s">
        <v>965</v>
      </c>
      <c r="D372" s="99"/>
      <c r="E372" s="10" t="s">
        <v>232</v>
      </c>
      <c r="F372" s="68">
        <f>IFERROR(INDEX([1]!Rates[[Column1]:[Column71]],
MATCH('[1]SOW Units'!$B372,[1]!Rates[Pay Item],0),
MATCH(TEXT(#REF!,"0"),[1]!Rates[[#Headers],[Column1]:[Column71]],0)),0)</f>
        <v>0</v>
      </c>
      <c r="G372" s="69">
        <f t="shared" si="28"/>
        <v>0</v>
      </c>
      <c r="H372" s="6">
        <f t="shared" si="29"/>
        <v>0</v>
      </c>
      <c r="I372" s="80"/>
      <c r="J372" s="80"/>
      <c r="K372" s="80"/>
      <c r="L372" s="80"/>
      <c r="M372" s="80"/>
      <c r="N372" s="80"/>
      <c r="O372" s="80"/>
      <c r="P372" s="80"/>
      <c r="Q372" s="80"/>
      <c r="R372" s="80"/>
      <c r="S372" s="54" t="b">
        <f t="shared" si="26"/>
        <v>0</v>
      </c>
      <c r="T372" s="66" t="str">
        <f t="shared" si="27"/>
        <v>17-60.</v>
      </c>
      <c r="U372" s="51" t="str">
        <f t="shared" si="27"/>
        <v>In-Situ Chemical Oxidation (including Ozone) System – Small - Short Term ≤ 6 Months</v>
      </c>
    </row>
    <row r="373" spans="1:21" s="67" customFormat="1" hidden="1" x14ac:dyDescent="0.3">
      <c r="A373" s="62">
        <v>392</v>
      </c>
      <c r="B373" s="36" t="s">
        <v>966</v>
      </c>
      <c r="C373" s="98" t="s">
        <v>967</v>
      </c>
      <c r="D373" s="99"/>
      <c r="E373" s="10" t="s">
        <v>232</v>
      </c>
      <c r="F373" s="68">
        <f>IFERROR(INDEX([1]!Rates[[Column1]:[Column71]],
MATCH('[1]SOW Units'!$B373,[1]!Rates[Pay Item],0),
MATCH(TEXT(#REF!,"0"),[1]!Rates[[#Headers],[Column1]:[Column71]],0)),0)</f>
        <v>0</v>
      </c>
      <c r="G373" s="69">
        <f t="shared" si="28"/>
        <v>0</v>
      </c>
      <c r="H373" s="6">
        <f t="shared" si="29"/>
        <v>0</v>
      </c>
      <c r="I373" s="80"/>
      <c r="J373" s="80"/>
      <c r="K373" s="80"/>
      <c r="L373" s="80"/>
      <c r="M373" s="80"/>
      <c r="N373" s="80"/>
      <c r="O373" s="80"/>
      <c r="P373" s="80"/>
      <c r="Q373" s="80"/>
      <c r="R373" s="80"/>
      <c r="S373" s="54" t="b">
        <f t="shared" si="26"/>
        <v>0</v>
      </c>
      <c r="T373" s="66" t="str">
        <f t="shared" si="27"/>
        <v>17-61.</v>
      </c>
      <c r="U373" s="51" t="str">
        <f t="shared" si="27"/>
        <v>In-Situ Chemical Oxidation (including Ozone) System – Medium – Long Term &gt; 6 Months</v>
      </c>
    </row>
    <row r="374" spans="1:21" s="67" customFormat="1" hidden="1" x14ac:dyDescent="0.3">
      <c r="A374" s="62">
        <v>393</v>
      </c>
      <c r="B374" s="36" t="s">
        <v>968</v>
      </c>
      <c r="C374" s="98" t="s">
        <v>969</v>
      </c>
      <c r="D374" s="99"/>
      <c r="E374" s="10" t="s">
        <v>232</v>
      </c>
      <c r="F374" s="68">
        <f>IFERROR(INDEX([1]!Rates[[Column1]:[Column71]],
MATCH('[1]SOW Units'!$B374,[1]!Rates[Pay Item],0),
MATCH(TEXT(#REF!,"0"),[1]!Rates[[#Headers],[Column1]:[Column71]],0)),0)</f>
        <v>0</v>
      </c>
      <c r="G374" s="69">
        <f t="shared" si="28"/>
        <v>0</v>
      </c>
      <c r="H374" s="6">
        <f t="shared" si="29"/>
        <v>0</v>
      </c>
      <c r="I374" s="80"/>
      <c r="J374" s="80"/>
      <c r="K374" s="80"/>
      <c r="L374" s="80"/>
      <c r="M374" s="80"/>
      <c r="N374" s="80"/>
      <c r="O374" s="80"/>
      <c r="P374" s="80"/>
      <c r="Q374" s="80"/>
      <c r="R374" s="80"/>
      <c r="S374" s="54" t="b">
        <f t="shared" si="26"/>
        <v>0</v>
      </c>
      <c r="T374" s="66" t="str">
        <f t="shared" si="27"/>
        <v>17-62.</v>
      </c>
      <c r="U374" s="51" t="str">
        <f t="shared" si="27"/>
        <v>In-Situ Chemical Oxidation (including Ozone) System – Medium - Short Term ≤ 6 Months</v>
      </c>
    </row>
    <row r="375" spans="1:21" s="67" customFormat="1" hidden="1" x14ac:dyDescent="0.3">
      <c r="A375" s="62">
        <v>394</v>
      </c>
      <c r="B375" s="36" t="s">
        <v>970</v>
      </c>
      <c r="C375" s="98" t="s">
        <v>971</v>
      </c>
      <c r="D375" s="99"/>
      <c r="E375" s="10" t="s">
        <v>232</v>
      </c>
      <c r="F375" s="68">
        <f>IFERROR(INDEX([1]!Rates[[Column1]:[Column71]],
MATCH('[1]SOW Units'!$B375,[1]!Rates[Pay Item],0),
MATCH(TEXT(#REF!,"0"),[1]!Rates[[#Headers],[Column1]:[Column71]],0)),0)</f>
        <v>0</v>
      </c>
      <c r="G375" s="69">
        <f t="shared" si="28"/>
        <v>0</v>
      </c>
      <c r="H375" s="6">
        <f t="shared" si="29"/>
        <v>0</v>
      </c>
      <c r="I375" s="80"/>
      <c r="J375" s="80"/>
      <c r="K375" s="80"/>
      <c r="L375" s="80"/>
      <c r="M375" s="80"/>
      <c r="N375" s="80"/>
      <c r="O375" s="80"/>
      <c r="P375" s="80"/>
      <c r="Q375" s="80"/>
      <c r="R375" s="80"/>
      <c r="S375" s="54" t="b">
        <f t="shared" si="26"/>
        <v>0</v>
      </c>
      <c r="T375" s="66" t="str">
        <f t="shared" si="27"/>
        <v>17-63.</v>
      </c>
      <c r="U375" s="51" t="str">
        <f t="shared" si="27"/>
        <v>In-Situ Chemical Oxidation (including Ozone) System – Large - Long Term &gt; 6 Months</v>
      </c>
    </row>
    <row r="376" spans="1:21" s="67" customFormat="1" hidden="1" x14ac:dyDescent="0.3">
      <c r="A376" s="62">
        <v>395</v>
      </c>
      <c r="B376" s="36" t="s">
        <v>972</v>
      </c>
      <c r="C376" s="98" t="s">
        <v>973</v>
      </c>
      <c r="D376" s="99"/>
      <c r="E376" s="10" t="s">
        <v>232</v>
      </c>
      <c r="F376" s="68">
        <f>IFERROR(INDEX([1]!Rates[[Column1]:[Column71]],
MATCH('[1]SOW Units'!$B376,[1]!Rates[Pay Item],0),
MATCH(TEXT(#REF!,"0"),[1]!Rates[[#Headers],[Column1]:[Column71]],0)),0)</f>
        <v>0</v>
      </c>
      <c r="G376" s="69">
        <f t="shared" si="28"/>
        <v>0</v>
      </c>
      <c r="H376" s="6">
        <f t="shared" si="29"/>
        <v>0</v>
      </c>
      <c r="I376" s="80"/>
      <c r="J376" s="80"/>
      <c r="K376" s="80"/>
      <c r="L376" s="80"/>
      <c r="M376" s="80"/>
      <c r="N376" s="80"/>
      <c r="O376" s="80"/>
      <c r="P376" s="80"/>
      <c r="Q376" s="80"/>
      <c r="R376" s="80"/>
      <c r="S376" s="54" t="b">
        <f t="shared" si="26"/>
        <v>0</v>
      </c>
      <c r="T376" s="66" t="str">
        <f t="shared" si="27"/>
        <v>17-64.</v>
      </c>
      <c r="U376" s="51" t="str">
        <f t="shared" si="27"/>
        <v>In-Situ Chemical Oxidation (including Ozone) System – Large -Short Term ≤ 6 Months</v>
      </c>
    </row>
    <row r="377" spans="1:21" s="67" customFormat="1" x14ac:dyDescent="0.3">
      <c r="A377" s="62">
        <v>396</v>
      </c>
      <c r="B377" s="75" t="s">
        <v>337</v>
      </c>
      <c r="C377" s="96" t="s">
        <v>412</v>
      </c>
      <c r="D377" s="97"/>
      <c r="E377" s="76"/>
      <c r="F377" s="78"/>
      <c r="G377" s="78"/>
      <c r="H377" s="8"/>
      <c r="I377" s="79"/>
      <c r="J377" s="79"/>
      <c r="K377" s="79"/>
      <c r="L377" s="79"/>
      <c r="M377" s="79"/>
      <c r="N377" s="79"/>
      <c r="O377" s="79"/>
      <c r="P377" s="79"/>
      <c r="Q377" s="79"/>
      <c r="R377" s="79"/>
      <c r="S377" s="54" t="b">
        <f t="shared" si="26"/>
        <v>0</v>
      </c>
      <c r="T377" s="66"/>
      <c r="U377" s="51" t="str">
        <f t="shared" si="27"/>
        <v>REPORTS (Excluding Professional Engineering and Professional Geology Services)</v>
      </c>
    </row>
    <row r="378" spans="1:21" s="67" customFormat="1" hidden="1" x14ac:dyDescent="0.3">
      <c r="A378" s="62">
        <v>397</v>
      </c>
      <c r="B378" s="36" t="s">
        <v>339</v>
      </c>
      <c r="C378" s="98" t="s">
        <v>414</v>
      </c>
      <c r="D378" s="99"/>
      <c r="E378" s="10" t="s">
        <v>415</v>
      </c>
      <c r="F378" s="68">
        <f>IFERROR(INDEX([1]!Rates[[Column1]:[Column71]],
MATCH('[1]SOW Units'!$B378,[1]!Rates[Pay Item],0),
MATCH(TEXT(#REF!,"0"),[1]!Rates[[#Headers],[Column1]:[Column71]],0)),0)</f>
        <v>0</v>
      </c>
      <c r="G378" s="69">
        <f t="shared" ref="G378:G441" si="30">F378</f>
        <v>0</v>
      </c>
      <c r="H378" s="6">
        <f t="shared" ref="H378:H441" si="31">SUM(I378:R378)</f>
        <v>0</v>
      </c>
      <c r="I378" s="80"/>
      <c r="J378" s="80"/>
      <c r="K378" s="80"/>
      <c r="L378" s="80"/>
      <c r="M378" s="80"/>
      <c r="N378" s="80"/>
      <c r="O378" s="80"/>
      <c r="P378" s="80"/>
      <c r="Q378" s="80"/>
      <c r="R378" s="80"/>
      <c r="S378" s="54" t="b">
        <f t="shared" si="26"/>
        <v>0</v>
      </c>
      <c r="T378" s="66" t="str">
        <f t="shared" si="27"/>
        <v>18-1.</v>
      </c>
      <c r="U378" s="51" t="str">
        <f t="shared" si="27"/>
        <v>Soil Source Removal Report</v>
      </c>
    </row>
    <row r="379" spans="1:21" s="67" customFormat="1" hidden="1" x14ac:dyDescent="0.3">
      <c r="A379" s="62">
        <v>398</v>
      </c>
      <c r="B379" s="36" t="s">
        <v>341</v>
      </c>
      <c r="C379" s="98" t="s">
        <v>418</v>
      </c>
      <c r="D379" s="99"/>
      <c r="E379" s="10" t="s">
        <v>415</v>
      </c>
      <c r="F379" s="68">
        <f>IFERROR(INDEX([1]!Rates[[Column1]:[Column71]],
MATCH('[1]SOW Units'!$B379,[1]!Rates[Pay Item],0),
MATCH(TEXT(#REF!,"0"),[1]!Rates[[#Headers],[Column1]:[Column71]],0)),0)</f>
        <v>0</v>
      </c>
      <c r="G379" s="69">
        <f t="shared" si="30"/>
        <v>0</v>
      </c>
      <c r="H379" s="6">
        <f t="shared" si="31"/>
        <v>0</v>
      </c>
      <c r="I379" s="80"/>
      <c r="J379" s="80"/>
      <c r="K379" s="80"/>
      <c r="L379" s="80"/>
      <c r="M379" s="80"/>
      <c r="N379" s="80"/>
      <c r="O379" s="80"/>
      <c r="P379" s="80"/>
      <c r="Q379" s="80"/>
      <c r="R379" s="80"/>
      <c r="S379" s="54" t="b">
        <f t="shared" si="26"/>
        <v>0</v>
      </c>
      <c r="T379" s="66" t="str">
        <f t="shared" si="27"/>
        <v>18-2.</v>
      </c>
      <c r="U379" s="51" t="str">
        <f t="shared" si="27"/>
        <v>General Site Assessment Report</v>
      </c>
    </row>
    <row r="380" spans="1:21" s="67" customFormat="1" hidden="1" x14ac:dyDescent="0.3">
      <c r="A380" s="62">
        <v>399</v>
      </c>
      <c r="B380" s="36" t="s">
        <v>343</v>
      </c>
      <c r="C380" s="98" t="s">
        <v>420</v>
      </c>
      <c r="D380" s="99"/>
      <c r="E380" s="10" t="s">
        <v>415</v>
      </c>
      <c r="F380" s="68">
        <f>IFERROR(INDEX([1]!Rates[[Column1]:[Column71]],
MATCH('[1]SOW Units'!$B380,[1]!Rates[Pay Item],0),
MATCH(TEXT(#REF!,"0"),[1]!Rates[[#Headers],[Column1]:[Column71]],0)),0)</f>
        <v>0</v>
      </c>
      <c r="G380" s="69">
        <f t="shared" si="30"/>
        <v>0</v>
      </c>
      <c r="H380" s="6">
        <f t="shared" si="31"/>
        <v>0</v>
      </c>
      <c r="I380" s="80"/>
      <c r="J380" s="80"/>
      <c r="K380" s="80"/>
      <c r="L380" s="80"/>
      <c r="M380" s="80"/>
      <c r="N380" s="80"/>
      <c r="O380" s="80"/>
      <c r="P380" s="80"/>
      <c r="Q380" s="80"/>
      <c r="R380" s="80"/>
      <c r="S380" s="54" t="b">
        <f t="shared" si="26"/>
        <v>0</v>
      </c>
      <c r="T380" s="66" t="str">
        <f t="shared" si="27"/>
        <v>18-3.</v>
      </c>
      <c r="U380" s="51" t="str">
        <f t="shared" si="27"/>
        <v>Supplemental Site Assessment Report</v>
      </c>
    </row>
    <row r="381" spans="1:21" s="67" customFormat="1" hidden="1" x14ac:dyDescent="0.3">
      <c r="A381" s="62">
        <v>400</v>
      </c>
      <c r="B381" s="36" t="s">
        <v>345</v>
      </c>
      <c r="C381" s="98" t="s">
        <v>422</v>
      </c>
      <c r="D381" s="99"/>
      <c r="E381" s="10" t="s">
        <v>415</v>
      </c>
      <c r="F381" s="68">
        <f>IFERROR(INDEX([1]!Rates[[Column1]:[Column71]],
MATCH('[1]SOW Units'!$B381,[1]!Rates[Pay Item],0),
MATCH(TEXT(#REF!,"0"),[1]!Rates[[#Headers],[Column1]:[Column71]],0)),0)</f>
        <v>0</v>
      </c>
      <c r="G381" s="69">
        <f t="shared" si="30"/>
        <v>0</v>
      </c>
      <c r="H381" s="6">
        <f t="shared" si="31"/>
        <v>0</v>
      </c>
      <c r="I381" s="80"/>
      <c r="J381" s="80"/>
      <c r="K381" s="80"/>
      <c r="L381" s="80"/>
      <c r="M381" s="80"/>
      <c r="N381" s="80"/>
      <c r="O381" s="80"/>
      <c r="P381" s="80"/>
      <c r="Q381" s="80"/>
      <c r="R381" s="80"/>
      <c r="S381" s="54" t="b">
        <f t="shared" si="26"/>
        <v>0</v>
      </c>
      <c r="T381" s="66" t="str">
        <f t="shared" si="27"/>
        <v>18-4.</v>
      </c>
      <c r="U381" s="51" t="str">
        <f t="shared" si="27"/>
        <v>Receptor and Exposure Pathway Report</v>
      </c>
    </row>
    <row r="382" spans="1:21" s="67" customFormat="1" hidden="1" x14ac:dyDescent="0.3">
      <c r="A382" s="62">
        <v>401</v>
      </c>
      <c r="B382" s="36" t="s">
        <v>347</v>
      </c>
      <c r="C382" s="98" t="s">
        <v>974</v>
      </c>
      <c r="D382" s="99"/>
      <c r="E382" s="10" t="s">
        <v>425</v>
      </c>
      <c r="F382" s="68">
        <f>IFERROR(INDEX([1]!Rates[[Column1]:[Column71]],
MATCH('[1]SOW Units'!$B382,[1]!Rates[Pay Item],0),
MATCH(TEXT(#REF!,"0"),[1]!Rates[[#Headers],[Column1]:[Column71]],0)),0)</f>
        <v>0</v>
      </c>
      <c r="G382" s="69">
        <f t="shared" si="30"/>
        <v>0</v>
      </c>
      <c r="H382" s="6">
        <f t="shared" si="31"/>
        <v>0</v>
      </c>
      <c r="I382" s="80"/>
      <c r="J382" s="80"/>
      <c r="K382" s="80"/>
      <c r="L382" s="80"/>
      <c r="M382" s="80"/>
      <c r="N382" s="80"/>
      <c r="O382" s="80"/>
      <c r="P382" s="80"/>
      <c r="Q382" s="80"/>
      <c r="R382" s="80"/>
      <c r="S382" s="54" t="b">
        <f t="shared" si="26"/>
        <v>0</v>
      </c>
      <c r="T382" s="66" t="str">
        <f t="shared" si="27"/>
        <v>18-5.</v>
      </c>
      <c r="U382" s="51" t="str">
        <f t="shared" si="27"/>
        <v>Level 1 Natural Attenuation Monitoring Plan</v>
      </c>
    </row>
    <row r="383" spans="1:21" s="67" customFormat="1" hidden="1" x14ac:dyDescent="0.3">
      <c r="A383" s="62">
        <v>402</v>
      </c>
      <c r="B383" s="36" t="s">
        <v>349</v>
      </c>
      <c r="C383" s="98" t="s">
        <v>424</v>
      </c>
      <c r="D383" s="99"/>
      <c r="E383" s="10" t="s">
        <v>425</v>
      </c>
      <c r="F383" s="68">
        <f>IFERROR(INDEX([1]!Rates[[Column1]:[Column71]],
MATCH('[1]SOW Units'!$B383,[1]!Rates[Pay Item],0),
MATCH(TEXT(#REF!,"0"),[1]!Rates[[#Headers],[Column1]:[Column71]],0)),0)</f>
        <v>0</v>
      </c>
      <c r="G383" s="69">
        <f t="shared" si="30"/>
        <v>0</v>
      </c>
      <c r="H383" s="6">
        <f t="shared" si="31"/>
        <v>0</v>
      </c>
      <c r="I383" s="80"/>
      <c r="J383" s="80"/>
      <c r="K383" s="80"/>
      <c r="L383" s="80"/>
      <c r="M383" s="80"/>
      <c r="N383" s="80"/>
      <c r="O383" s="80"/>
      <c r="P383" s="80"/>
      <c r="Q383" s="80"/>
      <c r="R383" s="80"/>
      <c r="S383" s="54" t="b">
        <f t="shared" si="26"/>
        <v>0</v>
      </c>
      <c r="T383" s="66" t="str">
        <f t="shared" si="27"/>
        <v>18-6.</v>
      </c>
      <c r="U383" s="51" t="str">
        <f t="shared" si="27"/>
        <v>Level 2 Natural Attenuation Monitoring Plan</v>
      </c>
    </row>
    <row r="384" spans="1:21" s="67" customFormat="1" hidden="1" x14ac:dyDescent="0.3">
      <c r="A384" s="62">
        <v>403</v>
      </c>
      <c r="B384" s="36" t="s">
        <v>351</v>
      </c>
      <c r="C384" s="98" t="s">
        <v>427</v>
      </c>
      <c r="D384" s="99"/>
      <c r="E384" s="10" t="s">
        <v>415</v>
      </c>
      <c r="F384" s="68">
        <f>IFERROR(INDEX([1]!Rates[[Column1]:[Column71]],
MATCH('[1]SOW Units'!$B384,[1]!Rates[Pay Item],0),
MATCH(TEXT(#REF!,"0"),[1]!Rates[[#Headers],[Column1]:[Column71]],0)),0)</f>
        <v>0</v>
      </c>
      <c r="G384" s="69">
        <f t="shared" si="30"/>
        <v>0</v>
      </c>
      <c r="H384" s="6">
        <f t="shared" si="31"/>
        <v>0</v>
      </c>
      <c r="I384" s="80"/>
      <c r="J384" s="80"/>
      <c r="K384" s="80"/>
      <c r="L384" s="80"/>
      <c r="M384" s="80"/>
      <c r="N384" s="80"/>
      <c r="O384" s="80"/>
      <c r="P384" s="80"/>
      <c r="Q384" s="80"/>
      <c r="R384" s="80"/>
      <c r="S384" s="54" t="b">
        <f t="shared" si="26"/>
        <v>0</v>
      </c>
      <c r="T384" s="66" t="str">
        <f t="shared" si="27"/>
        <v>18-7.</v>
      </c>
      <c r="U384" s="51" t="str">
        <f t="shared" si="27"/>
        <v xml:space="preserve">Natural Attenuation or Post RA Monitoring Report, Quarterly or Non-Annual </v>
      </c>
    </row>
    <row r="385" spans="1:21" s="67" customFormat="1" hidden="1" x14ac:dyDescent="0.3">
      <c r="A385" s="62">
        <v>404</v>
      </c>
      <c r="B385" s="36" t="s">
        <v>353</v>
      </c>
      <c r="C385" s="98" t="s">
        <v>429</v>
      </c>
      <c r="D385" s="99"/>
      <c r="E385" s="10" t="s">
        <v>415</v>
      </c>
      <c r="F385" s="68">
        <f>IFERROR(INDEX([1]!Rates[[Column1]:[Column71]],
MATCH('[1]SOW Units'!$B385,[1]!Rates[Pay Item],0),
MATCH(TEXT(#REF!,"0"),[1]!Rates[[#Headers],[Column1]:[Column71]],0)),0)</f>
        <v>0</v>
      </c>
      <c r="G385" s="69">
        <f t="shared" si="30"/>
        <v>0</v>
      </c>
      <c r="H385" s="6">
        <f t="shared" si="31"/>
        <v>0</v>
      </c>
      <c r="I385" s="80"/>
      <c r="J385" s="80"/>
      <c r="K385" s="80"/>
      <c r="L385" s="80"/>
      <c r="M385" s="80"/>
      <c r="N385" s="80"/>
      <c r="O385" s="80"/>
      <c r="P385" s="80"/>
      <c r="Q385" s="80"/>
      <c r="R385" s="80"/>
      <c r="S385" s="54" t="b">
        <f t="shared" si="26"/>
        <v>0</v>
      </c>
      <c r="T385" s="66" t="str">
        <f t="shared" si="27"/>
        <v>18-8.</v>
      </c>
      <c r="U385" s="51" t="str">
        <f t="shared" si="27"/>
        <v xml:space="preserve">Natural Attenuation or Post RA Monitoring Report, Annual </v>
      </c>
    </row>
    <row r="386" spans="1:21" s="67" customFormat="1" hidden="1" x14ac:dyDescent="0.3">
      <c r="A386" s="62">
        <v>405</v>
      </c>
      <c r="B386" s="36" t="s">
        <v>355</v>
      </c>
      <c r="C386" s="98" t="s">
        <v>431</v>
      </c>
      <c r="D386" s="99"/>
      <c r="E386" s="10" t="s">
        <v>425</v>
      </c>
      <c r="F386" s="68">
        <f>IFERROR(INDEX([1]!Rates[[Column1]:[Column71]],
MATCH('[1]SOW Units'!$B386,[1]!Rates[Pay Item],0),
MATCH(TEXT(#REF!,"0"),[1]!Rates[[#Headers],[Column1]:[Column71]],0)),0)</f>
        <v>0</v>
      </c>
      <c r="G386" s="69">
        <f t="shared" si="30"/>
        <v>0</v>
      </c>
      <c r="H386" s="6">
        <f t="shared" si="31"/>
        <v>0</v>
      </c>
      <c r="I386" s="80"/>
      <c r="J386" s="80"/>
      <c r="K386" s="80"/>
      <c r="L386" s="80"/>
      <c r="M386" s="80"/>
      <c r="N386" s="80"/>
      <c r="O386" s="80"/>
      <c r="P386" s="80"/>
      <c r="Q386" s="80"/>
      <c r="R386" s="80"/>
      <c r="S386" s="54" t="b">
        <f t="shared" si="26"/>
        <v>0</v>
      </c>
      <c r="T386" s="66" t="str">
        <f t="shared" si="27"/>
        <v>18-9.</v>
      </c>
      <c r="U386" s="51" t="str">
        <f t="shared" si="27"/>
        <v>Pilot Test Plan</v>
      </c>
    </row>
    <row r="387" spans="1:21" s="67" customFormat="1" hidden="1" x14ac:dyDescent="0.3">
      <c r="A387" s="62">
        <v>406</v>
      </c>
      <c r="B387" s="36" t="s">
        <v>357</v>
      </c>
      <c r="C387" s="98" t="s">
        <v>433</v>
      </c>
      <c r="D387" s="99"/>
      <c r="E387" s="10" t="s">
        <v>415</v>
      </c>
      <c r="F387" s="68">
        <f>IFERROR(INDEX([1]!Rates[[Column1]:[Column71]],
MATCH('[1]SOW Units'!$B387,[1]!Rates[Pay Item],0),
MATCH(TEXT(#REF!,"0"),[1]!Rates[[#Headers],[Column1]:[Column71]],0)),0)</f>
        <v>0</v>
      </c>
      <c r="G387" s="69">
        <f t="shared" si="30"/>
        <v>0</v>
      </c>
      <c r="H387" s="6">
        <f t="shared" si="31"/>
        <v>0</v>
      </c>
      <c r="I387" s="80"/>
      <c r="J387" s="80"/>
      <c r="K387" s="80"/>
      <c r="L387" s="80"/>
      <c r="M387" s="80"/>
      <c r="N387" s="80"/>
      <c r="O387" s="80"/>
      <c r="P387" s="80"/>
      <c r="Q387" s="80"/>
      <c r="R387" s="80"/>
      <c r="S387" s="54" t="b">
        <f t="shared" si="26"/>
        <v>0</v>
      </c>
      <c r="T387" s="66" t="str">
        <f t="shared" si="27"/>
        <v>18-10.</v>
      </c>
      <c r="U387" s="51" t="str">
        <f t="shared" si="27"/>
        <v>Pilot Test Report</v>
      </c>
    </row>
    <row r="388" spans="1:21" s="67" customFormat="1" hidden="1" x14ac:dyDescent="0.3">
      <c r="A388" s="62">
        <v>407</v>
      </c>
      <c r="B388" s="36" t="s">
        <v>359</v>
      </c>
      <c r="C388" s="98" t="s">
        <v>435</v>
      </c>
      <c r="D388" s="99"/>
      <c r="E388" s="10" t="s">
        <v>425</v>
      </c>
      <c r="F388" s="68">
        <f>IFERROR(INDEX([1]!Rates[[Column1]:[Column71]],
MATCH('[1]SOW Units'!$B388,[1]!Rates[Pay Item],0),
MATCH(TEXT(#REF!,"0"),[1]!Rates[[#Headers],[Column1]:[Column71]],0)),0)</f>
        <v>0</v>
      </c>
      <c r="G388" s="69">
        <f t="shared" si="30"/>
        <v>0</v>
      </c>
      <c r="H388" s="6">
        <f t="shared" si="31"/>
        <v>0</v>
      </c>
      <c r="I388" s="80"/>
      <c r="J388" s="80"/>
      <c r="K388" s="80"/>
      <c r="L388" s="80"/>
      <c r="M388" s="80"/>
      <c r="N388" s="80"/>
      <c r="O388" s="80"/>
      <c r="P388" s="80"/>
      <c r="Q388" s="80"/>
      <c r="R388" s="80"/>
      <c r="S388" s="54" t="b">
        <f t="shared" si="26"/>
        <v>0</v>
      </c>
      <c r="T388" s="66" t="str">
        <f t="shared" si="27"/>
        <v>18-11.</v>
      </c>
      <c r="U388" s="51" t="str">
        <f t="shared" si="27"/>
        <v>Level 1 Remedial Action Plan</v>
      </c>
    </row>
    <row r="389" spans="1:21" s="67" customFormat="1" hidden="1" x14ac:dyDescent="0.3">
      <c r="A389" s="62">
        <v>408</v>
      </c>
      <c r="B389" s="36" t="s">
        <v>361</v>
      </c>
      <c r="C389" s="98" t="s">
        <v>436</v>
      </c>
      <c r="D389" s="99"/>
      <c r="E389" s="10" t="s">
        <v>425</v>
      </c>
      <c r="F389" s="68">
        <f>IFERROR(INDEX([1]!Rates[[Column1]:[Column71]],
MATCH('[1]SOW Units'!$B389,[1]!Rates[Pay Item],0),
MATCH(TEXT(#REF!,"0"),[1]!Rates[[#Headers],[Column1]:[Column71]],0)),0)</f>
        <v>0</v>
      </c>
      <c r="G389" s="69">
        <f t="shared" si="30"/>
        <v>0</v>
      </c>
      <c r="H389" s="6">
        <f t="shared" si="31"/>
        <v>0</v>
      </c>
      <c r="I389" s="80"/>
      <c r="J389" s="80"/>
      <c r="K389" s="80"/>
      <c r="L389" s="80"/>
      <c r="M389" s="80"/>
      <c r="N389" s="80"/>
      <c r="O389" s="80"/>
      <c r="P389" s="80"/>
      <c r="Q389" s="80"/>
      <c r="R389" s="80"/>
      <c r="S389" s="54" t="b">
        <f t="shared" si="26"/>
        <v>0</v>
      </c>
      <c r="T389" s="66" t="str">
        <f t="shared" si="27"/>
        <v>18-12.</v>
      </c>
      <c r="U389" s="51" t="str">
        <f t="shared" si="27"/>
        <v>Level 2 Remedial Action Plan</v>
      </c>
    </row>
    <row r="390" spans="1:21" s="67" customFormat="1" hidden="1" x14ac:dyDescent="0.3">
      <c r="A390" s="62">
        <v>410</v>
      </c>
      <c r="B390" s="36" t="s">
        <v>363</v>
      </c>
      <c r="C390" s="98" t="s">
        <v>437</v>
      </c>
      <c r="D390" s="99"/>
      <c r="E390" s="10" t="s">
        <v>425</v>
      </c>
      <c r="F390" s="68">
        <f>IFERROR(INDEX([1]!Rates[[Column1]:[Column71]],
MATCH('[1]SOW Units'!$B390,[1]!Rates[Pay Item],0),
MATCH(TEXT(#REF!,"0"),[1]!Rates[[#Headers],[Column1]:[Column71]],0)),0)</f>
        <v>0</v>
      </c>
      <c r="G390" s="69">
        <f t="shared" si="30"/>
        <v>0</v>
      </c>
      <c r="H390" s="6">
        <f t="shared" si="31"/>
        <v>0</v>
      </c>
      <c r="I390" s="80"/>
      <c r="J390" s="80"/>
      <c r="K390" s="80"/>
      <c r="L390" s="80"/>
      <c r="M390" s="80"/>
      <c r="N390" s="80"/>
      <c r="O390" s="80"/>
      <c r="P390" s="80"/>
      <c r="Q390" s="80"/>
      <c r="R390" s="80"/>
      <c r="S390" s="54" t="b">
        <f t="shared" si="26"/>
        <v>0</v>
      </c>
      <c r="T390" s="66" t="str">
        <f t="shared" si="27"/>
        <v>18-13.</v>
      </c>
      <c r="U390" s="51" t="str">
        <f t="shared" si="27"/>
        <v>Level 1 Limited Scope Remedial Action Plan or RAP Modification Plan</v>
      </c>
    </row>
    <row r="391" spans="1:21" s="67" customFormat="1" hidden="1" x14ac:dyDescent="0.3">
      <c r="A391" s="62">
        <v>411</v>
      </c>
      <c r="B391" s="36" t="s">
        <v>365</v>
      </c>
      <c r="C391" s="98" t="s">
        <v>438</v>
      </c>
      <c r="D391" s="99"/>
      <c r="E391" s="10" t="s">
        <v>425</v>
      </c>
      <c r="F391" s="68">
        <f>IFERROR(INDEX([1]!Rates[[Column1]:[Column71]],
MATCH('[1]SOW Units'!$B391,[1]!Rates[Pay Item],0),
MATCH(TEXT(#REF!,"0"),[1]!Rates[[#Headers],[Column1]:[Column71]],0)),0)</f>
        <v>0</v>
      </c>
      <c r="G391" s="69">
        <f t="shared" si="30"/>
        <v>0</v>
      </c>
      <c r="H391" s="6">
        <f t="shared" si="31"/>
        <v>0</v>
      </c>
      <c r="I391" s="80"/>
      <c r="J391" s="80"/>
      <c r="K391" s="80"/>
      <c r="L391" s="80"/>
      <c r="M391" s="80"/>
      <c r="N391" s="80"/>
      <c r="O391" s="80"/>
      <c r="P391" s="80"/>
      <c r="Q391" s="80"/>
      <c r="R391" s="80"/>
      <c r="S391" s="54" t="b">
        <f t="shared" si="26"/>
        <v>0</v>
      </c>
      <c r="T391" s="66" t="str">
        <f t="shared" si="27"/>
        <v>18-14.</v>
      </c>
      <c r="U391" s="51" t="str">
        <f t="shared" si="27"/>
        <v>Level 2 Limited Scope Remedial Action Plan or RAP Modification Plan</v>
      </c>
    </row>
    <row r="392" spans="1:21" s="67" customFormat="1" hidden="1" x14ac:dyDescent="0.3">
      <c r="A392" s="62">
        <v>412</v>
      </c>
      <c r="B392" s="36" t="s">
        <v>367</v>
      </c>
      <c r="C392" s="98" t="s">
        <v>439</v>
      </c>
      <c r="D392" s="99"/>
      <c r="E392" s="10" t="s">
        <v>425</v>
      </c>
      <c r="F392" s="68">
        <f>IFERROR(INDEX([1]!Rates[[Column1]:[Column71]],
MATCH('[1]SOW Units'!$B392,[1]!Rates[Pay Item],0),
MATCH(TEXT(#REF!,"0"),[1]!Rates[[#Headers],[Column1]:[Column71]],0)),0)</f>
        <v>0</v>
      </c>
      <c r="G392" s="69">
        <f t="shared" si="30"/>
        <v>0</v>
      </c>
      <c r="H392" s="6">
        <f t="shared" si="31"/>
        <v>0</v>
      </c>
      <c r="I392" s="80"/>
      <c r="J392" s="80"/>
      <c r="K392" s="80"/>
      <c r="L392" s="80"/>
      <c r="M392" s="80"/>
      <c r="N392" s="80"/>
      <c r="O392" s="80"/>
      <c r="P392" s="80"/>
      <c r="Q392" s="80"/>
      <c r="R392" s="80"/>
      <c r="S392" s="54" t="b">
        <f t="shared" si="26"/>
        <v>0</v>
      </c>
      <c r="T392" s="66" t="str">
        <f t="shared" si="27"/>
        <v>18-15.</v>
      </c>
      <c r="U392" s="51" t="str">
        <f t="shared" si="27"/>
        <v>Level 3 Limited Scope Remedial Action Plan or RAP Modification Plan</v>
      </c>
    </row>
    <row r="393" spans="1:21" s="67" customFormat="1" hidden="1" x14ac:dyDescent="0.3">
      <c r="A393" s="62">
        <v>413</v>
      </c>
      <c r="B393" s="36" t="s">
        <v>369</v>
      </c>
      <c r="C393" s="98" t="s">
        <v>440</v>
      </c>
      <c r="D393" s="99"/>
      <c r="E393" s="10" t="s">
        <v>425</v>
      </c>
      <c r="F393" s="68">
        <f>IFERROR(INDEX([1]!Rates[[Column1]:[Column71]],
MATCH('[1]SOW Units'!$B393,[1]!Rates[Pay Item],0),
MATCH(TEXT(#REF!,"0"),[1]!Rates[[#Headers],[Column1]:[Column71]],0)),0)</f>
        <v>0</v>
      </c>
      <c r="G393" s="69">
        <f t="shared" si="30"/>
        <v>0</v>
      </c>
      <c r="H393" s="6">
        <f t="shared" si="31"/>
        <v>0</v>
      </c>
      <c r="I393" s="80"/>
      <c r="J393" s="80"/>
      <c r="K393" s="80"/>
      <c r="L393" s="80"/>
      <c r="M393" s="80"/>
      <c r="N393" s="80"/>
      <c r="O393" s="80"/>
      <c r="P393" s="80"/>
      <c r="Q393" s="80"/>
      <c r="R393" s="80"/>
      <c r="S393" s="54" t="b">
        <f t="shared" ref="S393:S456" si="32">IF(H393&gt;0,TRUE,FALSE)</f>
        <v>0</v>
      </c>
      <c r="T393" s="66" t="str">
        <f t="shared" si="27"/>
        <v>18-16.</v>
      </c>
      <c r="U393" s="51" t="str">
        <f t="shared" si="27"/>
        <v>Level 4 Limited Scope Remedial Action Plan or RAP Modification Plan</v>
      </c>
    </row>
    <row r="394" spans="1:21" s="67" customFormat="1" hidden="1" x14ac:dyDescent="0.3">
      <c r="A394" s="62">
        <v>414</v>
      </c>
      <c r="B394" s="36" t="s">
        <v>371</v>
      </c>
      <c r="C394" s="98" t="s">
        <v>975</v>
      </c>
      <c r="D394" s="99"/>
      <c r="E394" s="10" t="s">
        <v>415</v>
      </c>
      <c r="F394" s="68">
        <f>IFERROR(INDEX([1]!Rates[[Column1]:[Column71]],
MATCH('[1]SOW Units'!$B394,[1]!Rates[Pay Item],0),
MATCH(TEXT(#REF!,"0"),[1]!Rates[[#Headers],[Column1]:[Column71]],0)),0)</f>
        <v>0</v>
      </c>
      <c r="G394" s="69">
        <f t="shared" si="30"/>
        <v>0</v>
      </c>
      <c r="H394" s="6">
        <f t="shared" si="31"/>
        <v>0</v>
      </c>
      <c r="I394" s="80"/>
      <c r="J394" s="80"/>
      <c r="K394" s="80"/>
      <c r="L394" s="80"/>
      <c r="M394" s="80"/>
      <c r="N394" s="80"/>
      <c r="O394" s="80"/>
      <c r="P394" s="80"/>
      <c r="Q394" s="80"/>
      <c r="R394" s="80"/>
      <c r="S394" s="54" t="b">
        <f t="shared" si="32"/>
        <v>0</v>
      </c>
      <c r="T394" s="66" t="str">
        <f t="shared" si="27"/>
        <v>18-17.</v>
      </c>
      <c r="U394" s="51" t="str">
        <f t="shared" si="27"/>
        <v>Construction Drawings and Design Specifications</v>
      </c>
    </row>
    <row r="395" spans="1:21" s="67" customFormat="1" hidden="1" x14ac:dyDescent="0.3">
      <c r="A395" s="62">
        <v>415</v>
      </c>
      <c r="B395" s="36" t="s">
        <v>373</v>
      </c>
      <c r="C395" s="98" t="s">
        <v>441</v>
      </c>
      <c r="D395" s="99"/>
      <c r="E395" s="10" t="s">
        <v>442</v>
      </c>
      <c r="F395" s="68">
        <f>IFERROR(INDEX([1]!Rates[[Column1]:[Column71]],
MATCH('[1]SOW Units'!$B395,[1]!Rates[Pay Item],0),
MATCH(TEXT(#REF!,"0"),[1]!Rates[[#Headers],[Column1]:[Column71]],0)),0)</f>
        <v>0</v>
      </c>
      <c r="G395" s="69">
        <f t="shared" si="30"/>
        <v>0</v>
      </c>
      <c r="H395" s="6">
        <f t="shared" si="31"/>
        <v>0</v>
      </c>
      <c r="I395" s="80"/>
      <c r="J395" s="80"/>
      <c r="K395" s="80"/>
      <c r="L395" s="80"/>
      <c r="M395" s="80"/>
      <c r="N395" s="80"/>
      <c r="O395" s="80"/>
      <c r="P395" s="80"/>
      <c r="Q395" s="80"/>
      <c r="R395" s="80"/>
      <c r="S395" s="54" t="b">
        <f t="shared" si="32"/>
        <v>0</v>
      </c>
      <c r="T395" s="66" t="str">
        <f t="shared" si="27"/>
        <v>18-18.</v>
      </c>
      <c r="U395" s="51" t="str">
        <f t="shared" si="27"/>
        <v>As-Built Drawings (P.E. Sealed red lined modifications)</v>
      </c>
    </row>
    <row r="396" spans="1:21" s="67" customFormat="1" hidden="1" x14ac:dyDescent="0.3">
      <c r="A396" s="62">
        <v>416</v>
      </c>
      <c r="B396" s="36" t="s">
        <v>375</v>
      </c>
      <c r="C396" s="98" t="s">
        <v>443</v>
      </c>
      <c r="D396" s="99"/>
      <c r="E396" s="10" t="s">
        <v>415</v>
      </c>
      <c r="F396" s="68">
        <f>IFERROR(INDEX([1]!Rates[[Column1]:[Column71]],
MATCH('[1]SOW Units'!$B396,[1]!Rates[Pay Item],0),
MATCH(TEXT(#REF!,"0"),[1]!Rates[[#Headers],[Column1]:[Column71]],0)),0)</f>
        <v>0</v>
      </c>
      <c r="G396" s="69">
        <f t="shared" si="30"/>
        <v>0</v>
      </c>
      <c r="H396" s="6">
        <f t="shared" si="31"/>
        <v>0</v>
      </c>
      <c r="I396" s="80"/>
      <c r="J396" s="80"/>
      <c r="K396" s="80"/>
      <c r="L396" s="80"/>
      <c r="M396" s="80"/>
      <c r="N396" s="80"/>
      <c r="O396" s="80"/>
      <c r="P396" s="80"/>
      <c r="Q396" s="80"/>
      <c r="R396" s="80"/>
      <c r="S396" s="54" t="b">
        <f t="shared" si="32"/>
        <v>0</v>
      </c>
      <c r="T396" s="66" t="str">
        <f t="shared" si="27"/>
        <v>18-19.</v>
      </c>
      <c r="U396" s="51" t="str">
        <f t="shared" si="27"/>
        <v xml:space="preserve">Remedial Action Startup Report </v>
      </c>
    </row>
    <row r="397" spans="1:21" s="67" customFormat="1" hidden="1" x14ac:dyDescent="0.3">
      <c r="A397" s="62">
        <v>417</v>
      </c>
      <c r="B397" s="36" t="s">
        <v>377</v>
      </c>
      <c r="C397" s="98" t="s">
        <v>444</v>
      </c>
      <c r="D397" s="99"/>
      <c r="E397" s="10" t="s">
        <v>415</v>
      </c>
      <c r="F397" s="68">
        <f>IFERROR(INDEX([1]!Rates[[Column1]:[Column71]],
MATCH('[1]SOW Units'!$B397,[1]!Rates[Pay Item],0),
MATCH(TEXT(#REF!,"0"),[1]!Rates[[#Headers],[Column1]:[Column71]],0)),0)</f>
        <v>0</v>
      </c>
      <c r="G397" s="69">
        <f t="shared" si="30"/>
        <v>0</v>
      </c>
      <c r="H397" s="6">
        <f t="shared" si="31"/>
        <v>0</v>
      </c>
      <c r="I397" s="80"/>
      <c r="J397" s="80"/>
      <c r="K397" s="80"/>
      <c r="L397" s="80"/>
      <c r="M397" s="80"/>
      <c r="N397" s="80"/>
      <c r="O397" s="80"/>
      <c r="P397" s="80"/>
      <c r="Q397" s="80"/>
      <c r="R397" s="80"/>
      <c r="S397" s="54" t="b">
        <f t="shared" si="32"/>
        <v>0</v>
      </c>
      <c r="T397" s="66" t="str">
        <f t="shared" si="27"/>
        <v>18-20.</v>
      </c>
      <c r="U397" s="51" t="str">
        <f t="shared" si="27"/>
        <v>Letter/NPDES Report</v>
      </c>
    </row>
    <row r="398" spans="1:21" s="67" customFormat="1" hidden="1" x14ac:dyDescent="0.3">
      <c r="A398" s="62">
        <v>418</v>
      </c>
      <c r="B398" s="36" t="s">
        <v>379</v>
      </c>
      <c r="C398" s="98" t="s">
        <v>976</v>
      </c>
      <c r="D398" s="99"/>
      <c r="E398" s="10" t="s">
        <v>415</v>
      </c>
      <c r="F398" s="68">
        <f>IFERROR(INDEX([1]!Rates[[Column1]:[Column71]],
MATCH('[1]SOW Units'!$B398,[1]!Rates[Pay Item],0),
MATCH(TEXT(#REF!,"0"),[1]!Rates[[#Headers],[Column1]:[Column71]],0)),0)</f>
        <v>0</v>
      </c>
      <c r="G398" s="69">
        <f t="shared" si="30"/>
        <v>0</v>
      </c>
      <c r="H398" s="6">
        <f t="shared" si="31"/>
        <v>0</v>
      </c>
      <c r="I398" s="80"/>
      <c r="J398" s="80"/>
      <c r="K398" s="80"/>
      <c r="L398" s="80"/>
      <c r="M398" s="80"/>
      <c r="N398" s="80"/>
      <c r="O398" s="80"/>
      <c r="P398" s="80"/>
      <c r="Q398" s="80"/>
      <c r="R398" s="80"/>
      <c r="S398" s="54" t="b">
        <f t="shared" si="32"/>
        <v>0</v>
      </c>
      <c r="T398" s="66" t="str">
        <f t="shared" si="27"/>
        <v>18-21.</v>
      </c>
      <c r="U398" s="51" t="str">
        <f t="shared" si="27"/>
        <v xml:space="preserve">Operation and Maintenance Report, Quarterly or Non-Annual </v>
      </c>
    </row>
    <row r="399" spans="1:21" s="67" customFormat="1" hidden="1" x14ac:dyDescent="0.3">
      <c r="A399" s="62">
        <v>419</v>
      </c>
      <c r="B399" s="36" t="s">
        <v>381</v>
      </c>
      <c r="C399" s="98" t="s">
        <v>977</v>
      </c>
      <c r="D399" s="99"/>
      <c r="E399" s="10" t="s">
        <v>415</v>
      </c>
      <c r="F399" s="68">
        <f>IFERROR(INDEX([1]!Rates[[Column1]:[Column71]],
MATCH('[1]SOW Units'!$B399,[1]!Rates[Pay Item],0),
MATCH(TEXT(#REF!,"0"),[1]!Rates[[#Headers],[Column1]:[Column71]],0)),0)</f>
        <v>0</v>
      </c>
      <c r="G399" s="69">
        <f t="shared" si="30"/>
        <v>0</v>
      </c>
      <c r="H399" s="6">
        <f t="shared" si="31"/>
        <v>0</v>
      </c>
      <c r="I399" s="80"/>
      <c r="J399" s="80"/>
      <c r="K399" s="80"/>
      <c r="L399" s="80"/>
      <c r="M399" s="80"/>
      <c r="N399" s="80"/>
      <c r="O399" s="80"/>
      <c r="P399" s="80"/>
      <c r="Q399" s="80"/>
      <c r="R399" s="80"/>
      <c r="S399" s="54" t="b">
        <f t="shared" si="32"/>
        <v>0</v>
      </c>
      <c r="T399" s="66" t="str">
        <f t="shared" ref="T399:U457" si="33">B399</f>
        <v>18-22.</v>
      </c>
      <c r="U399" s="51" t="str">
        <f t="shared" si="33"/>
        <v xml:space="preserve">Operation and Maintenance Annual Report </v>
      </c>
    </row>
    <row r="400" spans="1:21" s="67" customFormat="1" hidden="1" x14ac:dyDescent="0.3">
      <c r="A400" s="62">
        <v>420</v>
      </c>
      <c r="B400" s="36" t="s">
        <v>383</v>
      </c>
      <c r="C400" s="98" t="s">
        <v>445</v>
      </c>
      <c r="D400" s="99"/>
      <c r="E400" s="10" t="s">
        <v>415</v>
      </c>
      <c r="F400" s="68">
        <f>IFERROR(INDEX([1]!Rates[[Column1]:[Column71]],
MATCH('[1]SOW Units'!$B400,[1]!Rates[Pay Item],0),
MATCH(TEXT(#REF!,"0"),[1]!Rates[[#Headers],[Column1]:[Column71]],0)),0)</f>
        <v>0</v>
      </c>
      <c r="G400" s="69">
        <f t="shared" si="30"/>
        <v>0</v>
      </c>
      <c r="H400" s="6">
        <f t="shared" si="31"/>
        <v>0</v>
      </c>
      <c r="I400" s="80"/>
      <c r="J400" s="80"/>
      <c r="K400" s="80"/>
      <c r="L400" s="80"/>
      <c r="M400" s="80"/>
      <c r="N400" s="80"/>
      <c r="O400" s="80"/>
      <c r="P400" s="80"/>
      <c r="Q400" s="80"/>
      <c r="R400" s="80"/>
      <c r="S400" s="54" t="b">
        <f t="shared" si="32"/>
        <v>0</v>
      </c>
      <c r="T400" s="66" t="str">
        <f t="shared" si="33"/>
        <v>18-23.</v>
      </c>
      <c r="U400" s="51" t="str">
        <f t="shared" si="33"/>
        <v>Remedial Action General Report</v>
      </c>
    </row>
    <row r="401" spans="1:21" s="67" customFormat="1" x14ac:dyDescent="0.3">
      <c r="A401" s="62">
        <v>421</v>
      </c>
      <c r="B401" s="36" t="s">
        <v>385</v>
      </c>
      <c r="C401" s="98" t="s">
        <v>446</v>
      </c>
      <c r="D401" s="99"/>
      <c r="E401" s="10" t="s">
        <v>415</v>
      </c>
      <c r="F401" s="68">
        <f>IFERROR(INDEX([1]!Rates[[Column1]:[Column71]],
MATCH('[1]SOW Units'!$B401,[1]!Rates[Pay Item],0),
MATCH(TEXT(#REF!,"0"),[1]!Rates[[#Headers],[Column1]:[Column71]],0)),0)</f>
        <v>0</v>
      </c>
      <c r="G401" s="69">
        <f t="shared" si="30"/>
        <v>0</v>
      </c>
      <c r="H401" s="6">
        <f t="shared" si="31"/>
        <v>0</v>
      </c>
      <c r="I401" s="80"/>
      <c r="J401" s="80" t="s">
        <v>1045</v>
      </c>
      <c r="K401" s="80"/>
      <c r="L401" s="80"/>
      <c r="M401" s="80"/>
      <c r="N401" s="80"/>
      <c r="O401" s="80"/>
      <c r="P401" s="80"/>
      <c r="Q401" s="80"/>
      <c r="R401" s="80"/>
      <c r="S401" s="54" t="b">
        <f t="shared" si="32"/>
        <v>0</v>
      </c>
      <c r="T401" s="66" t="str">
        <f t="shared" si="33"/>
        <v>18-24.</v>
      </c>
      <c r="U401" s="51" t="str">
        <f t="shared" si="33"/>
        <v>Remedial Action Interim Report</v>
      </c>
    </row>
    <row r="402" spans="1:21" s="67" customFormat="1" x14ac:dyDescent="0.3">
      <c r="A402" s="62">
        <v>422</v>
      </c>
      <c r="B402" s="36" t="s">
        <v>387</v>
      </c>
      <c r="C402" s="98" t="s">
        <v>447</v>
      </c>
      <c r="D402" s="99"/>
      <c r="E402" s="10" t="s">
        <v>415</v>
      </c>
      <c r="F402" s="68">
        <f>IFERROR(INDEX([1]!Rates[[Column1]:[Column71]],
MATCH('[1]SOW Units'!$B402,[1]!Rates[Pay Item],0),
MATCH(TEXT(#REF!,"0"),[1]!Rates[[#Headers],[Column1]:[Column71]],0)),0)</f>
        <v>0</v>
      </c>
      <c r="G402" s="69">
        <f t="shared" si="30"/>
        <v>0</v>
      </c>
      <c r="H402" s="6">
        <f t="shared" si="31"/>
        <v>0</v>
      </c>
      <c r="I402" s="80"/>
      <c r="J402" s="80" t="s">
        <v>1045</v>
      </c>
      <c r="K402" s="80"/>
      <c r="L402" s="80"/>
      <c r="M402" s="80"/>
      <c r="N402" s="80"/>
      <c r="O402" s="80"/>
      <c r="P402" s="80"/>
      <c r="Q402" s="80"/>
      <c r="R402" s="80"/>
      <c r="S402" s="54" t="b">
        <f t="shared" si="32"/>
        <v>0</v>
      </c>
      <c r="T402" s="66" t="str">
        <f t="shared" si="33"/>
        <v>18-25.</v>
      </c>
      <c r="U402" s="51" t="str">
        <f t="shared" si="33"/>
        <v xml:space="preserve">Free Product Recovery Report </v>
      </c>
    </row>
    <row r="403" spans="1:21" s="67" customFormat="1" hidden="1" x14ac:dyDescent="0.3">
      <c r="A403" s="62">
        <v>423</v>
      </c>
      <c r="B403" s="36" t="s">
        <v>389</v>
      </c>
      <c r="C403" s="98" t="s">
        <v>448</v>
      </c>
      <c r="D403" s="99"/>
      <c r="E403" s="10" t="s">
        <v>415</v>
      </c>
      <c r="F403" s="68">
        <f>IFERROR(INDEX([1]!Rates[[Column1]:[Column71]],
MATCH('[1]SOW Units'!$B403,[1]!Rates[Pay Item],0),
MATCH(TEXT(#REF!,"0"),[1]!Rates[[#Headers],[Column1]:[Column71]],0)),0)</f>
        <v>0</v>
      </c>
      <c r="G403" s="69">
        <f t="shared" si="30"/>
        <v>0</v>
      </c>
      <c r="H403" s="6">
        <f t="shared" si="31"/>
        <v>0</v>
      </c>
      <c r="I403" s="80"/>
      <c r="J403" s="80"/>
      <c r="K403" s="80"/>
      <c r="L403" s="80"/>
      <c r="M403" s="80"/>
      <c r="N403" s="80"/>
      <c r="O403" s="80"/>
      <c r="P403" s="80"/>
      <c r="Q403" s="80"/>
      <c r="R403" s="80"/>
      <c r="S403" s="54" t="b">
        <f t="shared" si="32"/>
        <v>0</v>
      </c>
      <c r="T403" s="66" t="str">
        <f t="shared" si="33"/>
        <v>18-26.</v>
      </c>
      <c r="U403" s="51" t="str">
        <f t="shared" si="33"/>
        <v xml:space="preserve">Well Abandonment/Site Restoration Report </v>
      </c>
    </row>
    <row r="404" spans="1:21" s="67" customFormat="1" hidden="1" x14ac:dyDescent="0.3">
      <c r="A404" s="62">
        <v>424</v>
      </c>
      <c r="B404" s="36" t="s">
        <v>391</v>
      </c>
      <c r="C404" s="98" t="s">
        <v>640</v>
      </c>
      <c r="D404" s="99"/>
      <c r="E404" s="10" t="s">
        <v>415</v>
      </c>
      <c r="F404" s="68">
        <f>IFERROR(INDEX([1]!Rates[[Column1]:[Column71]],
MATCH('[1]SOW Units'!$B404,[1]!Rates[Pay Item],0),
MATCH(TEXT(#REF!,"0"),[1]!Rates[[#Headers],[Column1]:[Column71]],0)),0)</f>
        <v>0</v>
      </c>
      <c r="G404" s="69">
        <f t="shared" si="30"/>
        <v>0</v>
      </c>
      <c r="H404" s="6">
        <f t="shared" si="31"/>
        <v>0</v>
      </c>
      <c r="I404" s="80"/>
      <c r="J404" s="80"/>
      <c r="K404" s="80"/>
      <c r="L404" s="80"/>
      <c r="M404" s="80"/>
      <c r="N404" s="80"/>
      <c r="O404" s="80"/>
      <c r="P404" s="80"/>
      <c r="Q404" s="80"/>
      <c r="R404" s="80"/>
      <c r="S404" s="54" t="b">
        <f t="shared" si="32"/>
        <v>0</v>
      </c>
      <c r="T404" s="66" t="str">
        <f t="shared" si="33"/>
        <v>18-27.</v>
      </c>
      <c r="U404" s="51" t="str">
        <f t="shared" si="33"/>
        <v>Interim Assessment Report</v>
      </c>
    </row>
    <row r="405" spans="1:21" s="67" customFormat="1" x14ac:dyDescent="0.3">
      <c r="A405" s="62">
        <v>425</v>
      </c>
      <c r="B405" s="75" t="s">
        <v>411</v>
      </c>
      <c r="C405" s="96" t="s">
        <v>450</v>
      </c>
      <c r="D405" s="97"/>
      <c r="E405" s="76"/>
      <c r="F405" s="78"/>
      <c r="G405" s="78"/>
      <c r="H405" s="8"/>
      <c r="I405" s="79"/>
      <c r="J405" s="79"/>
      <c r="K405" s="79"/>
      <c r="L405" s="79"/>
      <c r="M405" s="79"/>
      <c r="N405" s="79"/>
      <c r="O405" s="79"/>
      <c r="P405" s="79"/>
      <c r="Q405" s="79"/>
      <c r="R405" s="79"/>
      <c r="S405" s="54" t="b">
        <f t="shared" si="32"/>
        <v>0</v>
      </c>
      <c r="T405" s="66"/>
      <c r="U405" s="51" t="str">
        <f t="shared" si="33"/>
        <v>PERSONNEL (Excluding Professional Engineer and Professional Geologist)</v>
      </c>
    </row>
    <row r="406" spans="1:21" s="67" customFormat="1" hidden="1" x14ac:dyDescent="0.3">
      <c r="A406" s="62">
        <v>426</v>
      </c>
      <c r="B406" s="36" t="s">
        <v>413</v>
      </c>
      <c r="C406" s="98" t="s">
        <v>978</v>
      </c>
      <c r="D406" s="99"/>
      <c r="E406" s="10" t="s">
        <v>452</v>
      </c>
      <c r="F406" s="68">
        <f>IFERROR(INDEX([1]!Rates[[Column1]:[Column71]],
MATCH('[1]SOW Units'!$B406,[1]!Rates[Pay Item],0),
MATCH(TEXT(#REF!,"0"),[1]!Rates[[#Headers],[Column1]:[Column71]],0)),0)</f>
        <v>0</v>
      </c>
      <c r="G406" s="69">
        <f t="shared" si="30"/>
        <v>0</v>
      </c>
      <c r="H406" s="6">
        <f t="shared" si="31"/>
        <v>0</v>
      </c>
      <c r="I406" s="80"/>
      <c r="J406" s="80"/>
      <c r="K406" s="80"/>
      <c r="L406" s="80"/>
      <c r="M406" s="80"/>
      <c r="N406" s="80"/>
      <c r="O406" s="80"/>
      <c r="P406" s="80"/>
      <c r="Q406" s="80"/>
      <c r="R406" s="80"/>
      <c r="S406" s="54" t="b">
        <f t="shared" si="32"/>
        <v>0</v>
      </c>
      <c r="T406" s="66" t="str">
        <f t="shared" si="33"/>
        <v>19-1.</v>
      </c>
      <c r="U406" s="51" t="str">
        <f t="shared" si="33"/>
        <v>Program/Contract Manager</v>
      </c>
    </row>
    <row r="407" spans="1:21" s="67" customFormat="1" hidden="1" x14ac:dyDescent="0.3">
      <c r="A407" s="62">
        <v>427</v>
      </c>
      <c r="B407" s="36" t="s">
        <v>416</v>
      </c>
      <c r="C407" s="98" t="s">
        <v>979</v>
      </c>
      <c r="D407" s="99"/>
      <c r="E407" s="10" t="s">
        <v>452</v>
      </c>
      <c r="F407" s="68">
        <f>IFERROR(INDEX([1]!Rates[[Column1]:[Column71]],
MATCH('[1]SOW Units'!$B407,[1]!Rates[Pay Item],0),
MATCH(TEXT(#REF!,"0"),[1]!Rates[[#Headers],[Column1]:[Column71]],0)),0)</f>
        <v>0</v>
      </c>
      <c r="G407" s="69">
        <f t="shared" si="30"/>
        <v>0</v>
      </c>
      <c r="H407" s="6">
        <f t="shared" si="31"/>
        <v>0</v>
      </c>
      <c r="I407" s="80"/>
      <c r="J407" s="80"/>
      <c r="K407" s="80"/>
      <c r="L407" s="80"/>
      <c r="M407" s="80"/>
      <c r="N407" s="80"/>
      <c r="O407" s="80"/>
      <c r="P407" s="80"/>
      <c r="Q407" s="80"/>
      <c r="R407" s="80"/>
      <c r="S407" s="54" t="b">
        <f t="shared" si="32"/>
        <v>0</v>
      </c>
      <c r="T407" s="66" t="str">
        <f t="shared" si="33"/>
        <v>19-2.</v>
      </c>
      <c r="U407" s="51" t="str">
        <f t="shared" si="33"/>
        <v>Project/Site Manager</v>
      </c>
    </row>
    <row r="408" spans="1:21" s="67" customFormat="1" hidden="1" x14ac:dyDescent="0.3">
      <c r="A408" s="62">
        <v>428</v>
      </c>
      <c r="B408" s="36" t="s">
        <v>417</v>
      </c>
      <c r="C408" s="98" t="s">
        <v>980</v>
      </c>
      <c r="D408" s="99"/>
      <c r="E408" s="10" t="s">
        <v>452</v>
      </c>
      <c r="F408" s="68">
        <f>IFERROR(INDEX([1]!Rates[[Column1]:[Column71]],
MATCH('[1]SOW Units'!$B408,[1]!Rates[Pay Item],0),
MATCH(TEXT(#REF!,"0"),[1]!Rates[[#Headers],[Column1]:[Column71]],0)),0)</f>
        <v>0</v>
      </c>
      <c r="G408" s="69">
        <f t="shared" si="30"/>
        <v>0</v>
      </c>
      <c r="H408" s="6">
        <f t="shared" si="31"/>
        <v>0</v>
      </c>
      <c r="I408" s="80"/>
      <c r="J408" s="80"/>
      <c r="K408" s="80"/>
      <c r="L408" s="80"/>
      <c r="M408" s="80"/>
      <c r="N408" s="80"/>
      <c r="O408" s="80"/>
      <c r="P408" s="80"/>
      <c r="Q408" s="80"/>
      <c r="R408" s="80"/>
      <c r="S408" s="54" t="b">
        <f t="shared" si="32"/>
        <v>0</v>
      </c>
      <c r="T408" s="66" t="str">
        <f t="shared" si="33"/>
        <v>19-3.</v>
      </c>
      <c r="U408" s="51" t="str">
        <f t="shared" si="33"/>
        <v>Engineer</v>
      </c>
    </row>
    <row r="409" spans="1:21" s="67" customFormat="1" hidden="1" x14ac:dyDescent="0.3">
      <c r="A409" s="62">
        <v>429</v>
      </c>
      <c r="B409" s="36" t="s">
        <v>419</v>
      </c>
      <c r="C409" s="98" t="s">
        <v>981</v>
      </c>
      <c r="D409" s="99"/>
      <c r="E409" s="10" t="s">
        <v>452</v>
      </c>
      <c r="F409" s="68">
        <f>IFERROR(INDEX([1]!Rates[[Column1]:[Column71]],
MATCH('[1]SOW Units'!$B409,[1]!Rates[Pay Item],0),
MATCH(TEXT(#REF!,"0"),[1]!Rates[[#Headers],[Column1]:[Column71]],0)),0)</f>
        <v>0</v>
      </c>
      <c r="G409" s="69">
        <f t="shared" si="30"/>
        <v>0</v>
      </c>
      <c r="H409" s="6">
        <f t="shared" si="31"/>
        <v>0</v>
      </c>
      <c r="I409" s="80"/>
      <c r="J409" s="80"/>
      <c r="K409" s="80"/>
      <c r="L409" s="80"/>
      <c r="M409" s="80"/>
      <c r="N409" s="80"/>
      <c r="O409" s="80"/>
      <c r="P409" s="80"/>
      <c r="Q409" s="80"/>
      <c r="R409" s="80"/>
      <c r="S409" s="54" t="b">
        <f t="shared" si="32"/>
        <v>0</v>
      </c>
      <c r="T409" s="66" t="str">
        <f t="shared" si="33"/>
        <v>19-4.</v>
      </c>
      <c r="U409" s="51" t="str">
        <f t="shared" si="33"/>
        <v>Geologist/Geoscientist</v>
      </c>
    </row>
    <row r="410" spans="1:21" s="67" customFormat="1" hidden="1" x14ac:dyDescent="0.3">
      <c r="A410" s="62">
        <v>430</v>
      </c>
      <c r="B410" s="36" t="s">
        <v>421</v>
      </c>
      <c r="C410" s="98" t="s">
        <v>982</v>
      </c>
      <c r="D410" s="99"/>
      <c r="E410" s="10" t="s">
        <v>452</v>
      </c>
      <c r="F410" s="68">
        <f>IFERROR(INDEX([1]!Rates[[Column1]:[Column71]],
MATCH('[1]SOW Units'!$B410,[1]!Rates[Pay Item],0),
MATCH(TEXT(#REF!,"0"),[1]!Rates[[#Headers],[Column1]:[Column71]],0)),0)</f>
        <v>0</v>
      </c>
      <c r="G410" s="69">
        <f t="shared" si="30"/>
        <v>0</v>
      </c>
      <c r="H410" s="6">
        <f t="shared" si="31"/>
        <v>0</v>
      </c>
      <c r="I410" s="80"/>
      <c r="J410" s="80"/>
      <c r="K410" s="80"/>
      <c r="L410" s="80"/>
      <c r="M410" s="80"/>
      <c r="N410" s="80"/>
      <c r="O410" s="80"/>
      <c r="P410" s="80"/>
      <c r="Q410" s="80"/>
      <c r="R410" s="80"/>
      <c r="S410" s="54" t="b">
        <f t="shared" si="32"/>
        <v>0</v>
      </c>
      <c r="T410" s="66" t="str">
        <f t="shared" si="33"/>
        <v>19-5.</v>
      </c>
      <c r="U410" s="51" t="str">
        <f t="shared" si="33"/>
        <v>Hydrogeologist/Modeler</v>
      </c>
    </row>
    <row r="411" spans="1:21" s="67" customFormat="1" x14ac:dyDescent="0.3">
      <c r="A411" s="62">
        <v>431</v>
      </c>
      <c r="B411" s="36" t="s">
        <v>423</v>
      </c>
      <c r="C411" s="98" t="s">
        <v>983</v>
      </c>
      <c r="D411" s="99"/>
      <c r="E411" s="10" t="s">
        <v>452</v>
      </c>
      <c r="F411" s="68">
        <f>IFERROR(INDEX([1]!Rates[[Column1]:[Column71]],
MATCH('[1]SOW Units'!$B411,[1]!Rates[Pay Item],0),
MATCH(TEXT(#REF!,"0"),[1]!Rates[[#Headers],[Column1]:[Column71]],0)),0)</f>
        <v>0</v>
      </c>
      <c r="G411" s="69">
        <f t="shared" si="30"/>
        <v>0</v>
      </c>
      <c r="H411" s="6">
        <f t="shared" si="31"/>
        <v>0</v>
      </c>
      <c r="I411" s="80" t="s">
        <v>1045</v>
      </c>
      <c r="J411" s="80"/>
      <c r="K411" s="80"/>
      <c r="L411" s="80"/>
      <c r="M411" s="80"/>
      <c r="N411" s="80"/>
      <c r="O411" s="80"/>
      <c r="P411" s="80"/>
      <c r="Q411" s="80"/>
      <c r="R411" s="80"/>
      <c r="S411" s="54" t="b">
        <f t="shared" si="32"/>
        <v>0</v>
      </c>
      <c r="T411" s="66" t="str">
        <f t="shared" si="33"/>
        <v>19-6.</v>
      </c>
      <c r="U411" s="51" t="str">
        <f t="shared" si="33"/>
        <v>Scientist/Technical Specialist</v>
      </c>
    </row>
    <row r="412" spans="1:21" s="67" customFormat="1" hidden="1" x14ac:dyDescent="0.3">
      <c r="A412" s="62">
        <v>432</v>
      </c>
      <c r="B412" s="36" t="s">
        <v>426</v>
      </c>
      <c r="C412" s="98" t="s">
        <v>457</v>
      </c>
      <c r="D412" s="99"/>
      <c r="E412" s="10" t="s">
        <v>452</v>
      </c>
      <c r="F412" s="68">
        <f>IFERROR(INDEX([1]!Rates[[Column1]:[Column71]],
MATCH('[1]SOW Units'!$B412,[1]!Rates[Pay Item],0),
MATCH(TEXT(#REF!,"0"),[1]!Rates[[#Headers],[Column1]:[Column71]],0)),0)</f>
        <v>0</v>
      </c>
      <c r="G412" s="69">
        <f t="shared" si="30"/>
        <v>0</v>
      </c>
      <c r="H412" s="6">
        <f t="shared" si="31"/>
        <v>0</v>
      </c>
      <c r="I412" s="80"/>
      <c r="J412" s="80"/>
      <c r="K412" s="80"/>
      <c r="L412" s="80"/>
      <c r="M412" s="80"/>
      <c r="N412" s="80"/>
      <c r="O412" s="80"/>
      <c r="P412" s="80"/>
      <c r="Q412" s="80"/>
      <c r="R412" s="80"/>
      <c r="S412" s="54" t="b">
        <f t="shared" si="32"/>
        <v>0</v>
      </c>
      <c r="T412" s="66" t="str">
        <f t="shared" si="33"/>
        <v>19-7.</v>
      </c>
      <c r="U412" s="51" t="str">
        <f t="shared" si="33"/>
        <v>Assistant Scientist/Technical Specialist</v>
      </c>
    </row>
    <row r="413" spans="1:21" s="67" customFormat="1" x14ac:dyDescent="0.3">
      <c r="A413" s="62">
        <v>433</v>
      </c>
      <c r="B413" s="36" t="s">
        <v>428</v>
      </c>
      <c r="C413" s="98" t="s">
        <v>984</v>
      </c>
      <c r="D413" s="99"/>
      <c r="E413" s="10" t="s">
        <v>452</v>
      </c>
      <c r="F413" s="68">
        <f>IFERROR(INDEX([1]!Rates[[Column1]:[Column71]],
MATCH('[1]SOW Units'!$B413,[1]!Rates[Pay Item],0),
MATCH(TEXT(#REF!,"0"),[1]!Rates[[#Headers],[Column1]:[Column71]],0)),0)</f>
        <v>0</v>
      </c>
      <c r="G413" s="69">
        <f t="shared" si="30"/>
        <v>0</v>
      </c>
      <c r="H413" s="6">
        <f t="shared" si="31"/>
        <v>0</v>
      </c>
      <c r="I413" s="80" t="s">
        <v>1045</v>
      </c>
      <c r="J413" s="80"/>
      <c r="K413" s="80"/>
      <c r="L413" s="80"/>
      <c r="M413" s="80"/>
      <c r="N413" s="80"/>
      <c r="O413" s="80"/>
      <c r="P413" s="80"/>
      <c r="Q413" s="80"/>
      <c r="R413" s="80"/>
      <c r="S413" s="54" t="b">
        <f t="shared" si="32"/>
        <v>0</v>
      </c>
      <c r="T413" s="66" t="str">
        <f t="shared" si="33"/>
        <v>19-8.</v>
      </c>
      <c r="U413" s="51" t="str">
        <f t="shared" si="33"/>
        <v>Field Technician</v>
      </c>
    </row>
    <row r="414" spans="1:21" s="67" customFormat="1" hidden="1" x14ac:dyDescent="0.3">
      <c r="A414" s="62">
        <v>434</v>
      </c>
      <c r="B414" s="36" t="s">
        <v>430</v>
      </c>
      <c r="C414" s="98" t="s">
        <v>460</v>
      </c>
      <c r="D414" s="99"/>
      <c r="E414" s="10" t="s">
        <v>452</v>
      </c>
      <c r="F414" s="68">
        <f>IFERROR(INDEX([1]!Rates[[Column1]:[Column71]],
MATCH('[1]SOW Units'!$B414,[1]!Rates[Pay Item],0),
MATCH(TEXT(#REF!,"0"),[1]!Rates[[#Headers],[Column1]:[Column71]],0)),0)</f>
        <v>0</v>
      </c>
      <c r="G414" s="69">
        <f t="shared" si="30"/>
        <v>0</v>
      </c>
      <c r="H414" s="6">
        <f t="shared" si="31"/>
        <v>0</v>
      </c>
      <c r="I414" s="80"/>
      <c r="J414" s="80"/>
      <c r="K414" s="80"/>
      <c r="L414" s="80"/>
      <c r="M414" s="80"/>
      <c r="N414" s="80"/>
      <c r="O414" s="80"/>
      <c r="P414" s="80"/>
      <c r="Q414" s="80"/>
      <c r="R414" s="80"/>
      <c r="S414" s="54" t="b">
        <f t="shared" si="32"/>
        <v>0</v>
      </c>
      <c r="T414" s="66" t="str">
        <f t="shared" si="33"/>
        <v>19-9.</v>
      </c>
      <c r="U414" s="51" t="str">
        <f t="shared" si="33"/>
        <v>Draftsperson</v>
      </c>
    </row>
    <row r="415" spans="1:21" s="67" customFormat="1" hidden="1" x14ac:dyDescent="0.3">
      <c r="A415" s="62">
        <v>435</v>
      </c>
      <c r="B415" s="36" t="s">
        <v>432</v>
      </c>
      <c r="C415" s="98" t="s">
        <v>985</v>
      </c>
      <c r="D415" s="99"/>
      <c r="E415" s="10" t="s">
        <v>452</v>
      </c>
      <c r="F415" s="68">
        <f>IFERROR(INDEX([1]!Rates[[Column1]:[Column71]],
MATCH('[1]SOW Units'!$B415,[1]!Rates[Pay Item],0),
MATCH(TEXT(#REF!,"0"),[1]!Rates[[#Headers],[Column1]:[Column71]],0)),0)</f>
        <v>0</v>
      </c>
      <c r="G415" s="69">
        <f t="shared" si="30"/>
        <v>0</v>
      </c>
      <c r="H415" s="6">
        <f t="shared" si="31"/>
        <v>0</v>
      </c>
      <c r="I415" s="80"/>
      <c r="J415" s="80"/>
      <c r="K415" s="80"/>
      <c r="L415" s="80"/>
      <c r="M415" s="80"/>
      <c r="N415" s="80"/>
      <c r="O415" s="80"/>
      <c r="P415" s="80"/>
      <c r="Q415" s="80"/>
      <c r="R415" s="80"/>
      <c r="S415" s="54" t="b">
        <f t="shared" si="32"/>
        <v>0</v>
      </c>
      <c r="T415" s="66" t="str">
        <f t="shared" si="33"/>
        <v>19-10.</v>
      </c>
      <c r="U415" s="51" t="str">
        <f t="shared" si="33"/>
        <v>Administrative Staff</v>
      </c>
    </row>
    <row r="416" spans="1:21" s="67" customFormat="1" hidden="1" x14ac:dyDescent="0.3">
      <c r="A416" s="62">
        <v>436</v>
      </c>
      <c r="B416" s="36" t="s">
        <v>434</v>
      </c>
      <c r="C416" s="98" t="s">
        <v>463</v>
      </c>
      <c r="D416" s="99"/>
      <c r="E416" s="10" t="s">
        <v>452</v>
      </c>
      <c r="F416" s="68">
        <f>IFERROR(INDEX([1]!Rates[[Column1]:[Column71]],
MATCH('[1]SOW Units'!$B416,[1]!Rates[Pay Item],0),
MATCH(TEXT(#REF!,"0"),[1]!Rates[[#Headers],[Column1]:[Column71]],0)),0)</f>
        <v>0</v>
      </c>
      <c r="G416" s="69">
        <f t="shared" si="30"/>
        <v>0</v>
      </c>
      <c r="H416" s="6">
        <f t="shared" si="31"/>
        <v>0</v>
      </c>
      <c r="I416" s="80"/>
      <c r="J416" s="80"/>
      <c r="K416" s="80"/>
      <c r="L416" s="80"/>
      <c r="M416" s="80"/>
      <c r="N416" s="80"/>
      <c r="O416" s="80"/>
      <c r="P416" s="80"/>
      <c r="Q416" s="80"/>
      <c r="R416" s="80"/>
      <c r="S416" s="54" t="b">
        <f t="shared" si="32"/>
        <v>0</v>
      </c>
      <c r="T416" s="66" t="str">
        <f t="shared" si="33"/>
        <v>19-11.</v>
      </c>
      <c r="U416" s="51" t="str">
        <f t="shared" si="33"/>
        <v>Laborers and Security Guards</v>
      </c>
    </row>
    <row r="417" spans="1:21" s="67" customFormat="1" hidden="1" x14ac:dyDescent="0.3">
      <c r="A417" s="62">
        <v>437</v>
      </c>
      <c r="B417" s="75" t="s">
        <v>449</v>
      </c>
      <c r="C417" s="96" t="s">
        <v>986</v>
      </c>
      <c r="D417" s="97"/>
      <c r="E417" s="76"/>
      <c r="F417" s="78"/>
      <c r="G417" s="78"/>
      <c r="H417" s="8"/>
      <c r="I417" s="79"/>
      <c r="J417" s="79"/>
      <c r="K417" s="79"/>
      <c r="L417" s="79"/>
      <c r="M417" s="79"/>
      <c r="N417" s="79"/>
      <c r="O417" s="79"/>
      <c r="P417" s="79"/>
      <c r="Q417" s="79"/>
      <c r="R417" s="79"/>
      <c r="S417" s="54" t="b">
        <f t="shared" si="32"/>
        <v>0</v>
      </c>
      <c r="T417" s="66"/>
      <c r="U417" s="51" t="str">
        <f t="shared" si="33"/>
        <v xml:space="preserve">PROFESSIONAL ENGINEERING AND PROFESSIONAL GEOLOGY SERVICES       </v>
      </c>
    </row>
    <row r="418" spans="1:21" s="67" customFormat="1" hidden="1" x14ac:dyDescent="0.3">
      <c r="A418" s="62">
        <v>438</v>
      </c>
      <c r="B418" s="36" t="s">
        <v>451</v>
      </c>
      <c r="C418" s="98" t="s">
        <v>987</v>
      </c>
      <c r="D418" s="99"/>
      <c r="E418" s="10" t="s">
        <v>452</v>
      </c>
      <c r="F418" s="68">
        <f>IFERROR(INDEX([1]!Rates[[Column1]:[Column71]],
MATCH('[1]SOW Units'!$B418,[1]!Rates[Pay Item],0),
MATCH(TEXT(#REF!,"0"),[1]!Rates[[#Headers],[Column1]:[Column71]],0)),0)</f>
        <v>0</v>
      </c>
      <c r="G418" s="69">
        <f t="shared" si="30"/>
        <v>0</v>
      </c>
      <c r="H418" s="6">
        <f t="shared" si="31"/>
        <v>0</v>
      </c>
      <c r="I418" s="80"/>
      <c r="J418" s="80"/>
      <c r="K418" s="80"/>
      <c r="L418" s="80"/>
      <c r="M418" s="80"/>
      <c r="N418" s="80"/>
      <c r="O418" s="80"/>
      <c r="P418" s="80"/>
      <c r="Q418" s="80"/>
      <c r="R418" s="80"/>
      <c r="S418" s="54" t="b">
        <f t="shared" si="32"/>
        <v>0</v>
      </c>
      <c r="T418" s="66" t="str">
        <f t="shared" si="33"/>
        <v>20-1.</v>
      </c>
      <c r="U418" s="51" t="str">
        <f t="shared" si="33"/>
        <v>Professional Engineer</v>
      </c>
    </row>
    <row r="419" spans="1:21" s="67" customFormat="1" hidden="1" x14ac:dyDescent="0.3">
      <c r="A419" s="62">
        <v>439</v>
      </c>
      <c r="B419" s="36" t="s">
        <v>453</v>
      </c>
      <c r="C419" s="98" t="s">
        <v>988</v>
      </c>
      <c r="D419" s="99"/>
      <c r="E419" s="10" t="s">
        <v>452</v>
      </c>
      <c r="F419" s="68">
        <f>IFERROR(INDEX([1]!Rates[[Column1]:[Column71]],
MATCH('[1]SOW Units'!$B419,[1]!Rates[Pay Item],0),
MATCH(TEXT(#REF!,"0"),[1]!Rates[[#Headers],[Column1]:[Column71]],0)),0)</f>
        <v>0</v>
      </c>
      <c r="G419" s="69">
        <f t="shared" si="30"/>
        <v>0</v>
      </c>
      <c r="H419" s="6">
        <f t="shared" si="31"/>
        <v>0</v>
      </c>
      <c r="I419" s="80"/>
      <c r="J419" s="80"/>
      <c r="K419" s="80"/>
      <c r="L419" s="80"/>
      <c r="M419" s="80"/>
      <c r="N419" s="80"/>
      <c r="O419" s="80"/>
      <c r="P419" s="80"/>
      <c r="Q419" s="80"/>
      <c r="R419" s="80"/>
      <c r="S419" s="54" t="b">
        <f t="shared" si="32"/>
        <v>0</v>
      </c>
      <c r="T419" s="66" t="str">
        <f t="shared" si="33"/>
        <v>20-2.</v>
      </c>
      <c r="U419" s="51" t="str">
        <f t="shared" si="33"/>
        <v>Professional Geologist</v>
      </c>
    </row>
    <row r="420" spans="1:21" s="67" customFormat="1" hidden="1" x14ac:dyDescent="0.3">
      <c r="A420" s="62">
        <v>440</v>
      </c>
      <c r="B420" s="36" t="s">
        <v>454</v>
      </c>
      <c r="C420" s="98" t="s">
        <v>989</v>
      </c>
      <c r="D420" s="99"/>
      <c r="E420" s="10" t="s">
        <v>452</v>
      </c>
      <c r="F420" s="68">
        <f>IFERROR(INDEX([1]!Rates[[Column1]:[Column71]],
MATCH('[1]SOW Units'!$B420,[1]!Rates[Pay Item],0),
MATCH(TEXT(#REF!,"0"),[1]!Rates[[#Headers],[Column1]:[Column71]],0)),0)</f>
        <v>0</v>
      </c>
      <c r="G420" s="69">
        <f t="shared" si="30"/>
        <v>0</v>
      </c>
      <c r="H420" s="6">
        <f t="shared" si="31"/>
        <v>0</v>
      </c>
      <c r="I420" s="80"/>
      <c r="J420" s="80"/>
      <c r="K420" s="80"/>
      <c r="L420" s="80"/>
      <c r="M420" s="80"/>
      <c r="N420" s="80"/>
      <c r="O420" s="80"/>
      <c r="P420" s="80"/>
      <c r="Q420" s="80"/>
      <c r="R420" s="80"/>
      <c r="S420" s="54" t="b">
        <f t="shared" si="32"/>
        <v>0</v>
      </c>
      <c r="T420" s="66" t="str">
        <f t="shared" si="33"/>
        <v>20-3.</v>
      </c>
      <c r="U420" s="51" t="str">
        <f t="shared" si="33"/>
        <v>P.G. Field Oversight of Drilling and Boring and Soil-Boring Logging</v>
      </c>
    </row>
    <row r="421" spans="1:21" s="67" customFormat="1" hidden="1" x14ac:dyDescent="0.3">
      <c r="A421" s="62">
        <v>441</v>
      </c>
      <c r="B421" s="36" t="s">
        <v>455</v>
      </c>
      <c r="C421" s="98" t="s">
        <v>990</v>
      </c>
      <c r="D421" s="99"/>
      <c r="E421" s="10" t="s">
        <v>452</v>
      </c>
      <c r="F421" s="68">
        <f>IFERROR(INDEX([1]!Rates[[Column1]:[Column71]],
MATCH('[1]SOW Units'!$B421,[1]!Rates[Pay Item],0),
MATCH(TEXT(#REF!,"0"),[1]!Rates[[#Headers],[Column1]:[Column71]],0)),0)</f>
        <v>0</v>
      </c>
      <c r="G421" s="69">
        <f t="shared" si="30"/>
        <v>0</v>
      </c>
      <c r="H421" s="6">
        <f t="shared" si="31"/>
        <v>0</v>
      </c>
      <c r="I421" s="80"/>
      <c r="J421" s="80"/>
      <c r="K421" s="80"/>
      <c r="L421" s="80"/>
      <c r="M421" s="80"/>
      <c r="N421" s="80"/>
      <c r="O421" s="80"/>
      <c r="P421" s="80"/>
      <c r="Q421" s="80"/>
      <c r="R421" s="80"/>
      <c r="S421" s="54" t="b">
        <f t="shared" si="32"/>
        <v>0</v>
      </c>
      <c r="T421" s="66" t="str">
        <f t="shared" si="33"/>
        <v>20-4.</v>
      </c>
      <c r="U421" s="51" t="str">
        <f t="shared" si="33"/>
        <v>P.G. Field Oversight of Well Installation</v>
      </c>
    </row>
    <row r="422" spans="1:21" s="67" customFormat="1" hidden="1" x14ac:dyDescent="0.3">
      <c r="A422" s="62">
        <v>442</v>
      </c>
      <c r="B422" s="36" t="s">
        <v>456</v>
      </c>
      <c r="C422" s="98" t="s">
        <v>470</v>
      </c>
      <c r="D422" s="99"/>
      <c r="E422" s="10" t="s">
        <v>307</v>
      </c>
      <c r="F422" s="68">
        <f>IFERROR(INDEX([1]!Rates[[Column1]:[Column71]],
MATCH('[1]SOW Units'!$B422,[1]!Rates[Pay Item],0),
MATCH(TEXT(#REF!,"0"),[1]!Rates[[#Headers],[Column1]:[Column71]],0)),0)</f>
        <v>0</v>
      </c>
      <c r="G422" s="69">
        <f t="shared" si="30"/>
        <v>0</v>
      </c>
      <c r="H422" s="6">
        <f t="shared" si="31"/>
        <v>0</v>
      </c>
      <c r="I422" s="80"/>
      <c r="J422" s="80"/>
      <c r="K422" s="80"/>
      <c r="L422" s="80"/>
      <c r="M422" s="80"/>
      <c r="N422" s="80"/>
      <c r="O422" s="80"/>
      <c r="P422" s="80"/>
      <c r="Q422" s="80"/>
      <c r="R422" s="80"/>
      <c r="S422" s="54" t="b">
        <f t="shared" si="32"/>
        <v>0</v>
      </c>
      <c r="T422" s="66" t="str">
        <f t="shared" si="33"/>
        <v>20-5.</v>
      </c>
      <c r="U422" s="51" t="str">
        <f t="shared" si="33"/>
        <v xml:space="preserve">P.E. Project Oversight for Remediation Technology Pilot Testing </v>
      </c>
    </row>
    <row r="423" spans="1:21" s="67" customFormat="1" hidden="1" x14ac:dyDescent="0.3">
      <c r="A423" s="62">
        <v>443</v>
      </c>
      <c r="B423" s="36" t="s">
        <v>991</v>
      </c>
      <c r="C423" s="98" t="s">
        <v>992</v>
      </c>
      <c r="D423" s="99"/>
      <c r="E423" s="10" t="s">
        <v>993</v>
      </c>
      <c r="F423" s="68">
        <f>IFERROR(INDEX([1]!Rates[[Column1]:[Column71]],
MATCH('[1]SOW Units'!$B423,[1]!Rates[Pay Item],0),
MATCH(TEXT(#REF!,"0"),[1]!Rates[[#Headers],[Column1]:[Column71]],0)),0)</f>
        <v>0</v>
      </c>
      <c r="G423" s="69">
        <f t="shared" si="30"/>
        <v>0</v>
      </c>
      <c r="H423" s="6">
        <f t="shared" si="31"/>
        <v>0</v>
      </c>
      <c r="I423" s="80"/>
      <c r="J423" s="80"/>
      <c r="K423" s="80"/>
      <c r="L423" s="80"/>
      <c r="M423" s="80"/>
      <c r="N423" s="80"/>
      <c r="O423" s="80"/>
      <c r="P423" s="80"/>
      <c r="Q423" s="80"/>
      <c r="R423" s="80"/>
      <c r="S423" s="54" t="b">
        <f t="shared" si="32"/>
        <v>0</v>
      </c>
      <c r="T423" s="66" t="str">
        <f t="shared" si="33"/>
        <v>20-6.a.</v>
      </c>
      <c r="U423" s="51" t="str">
        <f t="shared" si="33"/>
        <v>P.E. Project Oversight for Remediation System Integration and Startup - Small System</v>
      </c>
    </row>
    <row r="424" spans="1:21" s="67" customFormat="1" hidden="1" x14ac:dyDescent="0.3">
      <c r="A424" s="62">
        <v>444</v>
      </c>
      <c r="B424" s="36" t="s">
        <v>994</v>
      </c>
      <c r="C424" s="98" t="s">
        <v>995</v>
      </c>
      <c r="D424" s="99"/>
      <c r="E424" s="10" t="s">
        <v>993</v>
      </c>
      <c r="F424" s="68">
        <f>IFERROR(INDEX([1]!Rates[[Column1]:[Column71]],
MATCH('[1]SOW Units'!$B424,[1]!Rates[Pay Item],0),
MATCH(TEXT(#REF!,"0"),[1]!Rates[[#Headers],[Column1]:[Column71]],0)),0)</f>
        <v>0</v>
      </c>
      <c r="G424" s="69">
        <f t="shared" si="30"/>
        <v>0</v>
      </c>
      <c r="H424" s="6">
        <f t="shared" si="31"/>
        <v>0</v>
      </c>
      <c r="I424" s="80"/>
      <c r="J424" s="80"/>
      <c r="K424" s="80"/>
      <c r="L424" s="80"/>
      <c r="M424" s="80"/>
      <c r="N424" s="80"/>
      <c r="O424" s="80"/>
      <c r="P424" s="80"/>
      <c r="Q424" s="80"/>
      <c r="R424" s="80"/>
      <c r="S424" s="54" t="b">
        <f t="shared" si="32"/>
        <v>0</v>
      </c>
      <c r="T424" s="66" t="str">
        <f t="shared" si="33"/>
        <v>20-6.b.</v>
      </c>
      <c r="U424" s="51" t="str">
        <f t="shared" si="33"/>
        <v>P.E. Project Oversight for Remediation System Integration and Startup - Medium System</v>
      </c>
    </row>
    <row r="425" spans="1:21" s="67" customFormat="1" hidden="1" x14ac:dyDescent="0.3">
      <c r="A425" s="62">
        <v>445</v>
      </c>
      <c r="B425" s="36" t="s">
        <v>996</v>
      </c>
      <c r="C425" s="98" t="s">
        <v>997</v>
      </c>
      <c r="D425" s="99"/>
      <c r="E425" s="10" t="s">
        <v>993</v>
      </c>
      <c r="F425" s="68">
        <f>IFERROR(INDEX([1]!Rates[[Column1]:[Column71]],
MATCH('[1]SOW Units'!$B425,[1]!Rates[Pay Item],0),
MATCH(TEXT(#REF!,"0"),[1]!Rates[[#Headers],[Column1]:[Column71]],0)),0)</f>
        <v>0</v>
      </c>
      <c r="G425" s="69">
        <f t="shared" si="30"/>
        <v>0</v>
      </c>
      <c r="H425" s="6">
        <f t="shared" si="31"/>
        <v>0</v>
      </c>
      <c r="I425" s="80"/>
      <c r="J425" s="80"/>
      <c r="K425" s="80"/>
      <c r="L425" s="80"/>
      <c r="M425" s="80"/>
      <c r="N425" s="80"/>
      <c r="O425" s="80"/>
      <c r="P425" s="80"/>
      <c r="Q425" s="80"/>
      <c r="R425" s="80"/>
      <c r="S425" s="54" t="b">
        <f t="shared" si="32"/>
        <v>0</v>
      </c>
      <c r="T425" s="66" t="str">
        <f t="shared" si="33"/>
        <v>20-6.c.</v>
      </c>
      <c r="U425" s="51" t="str">
        <f t="shared" si="33"/>
        <v>P.E. Project Oversight for Remediation System Integration and Startup - Large System</v>
      </c>
    </row>
    <row r="426" spans="1:21" s="67" customFormat="1" hidden="1" x14ac:dyDescent="0.3">
      <c r="A426" s="62">
        <v>446</v>
      </c>
      <c r="B426" s="36" t="s">
        <v>998</v>
      </c>
      <c r="C426" s="98" t="s">
        <v>999</v>
      </c>
      <c r="D426" s="99"/>
      <c r="E426" s="10" t="s">
        <v>993</v>
      </c>
      <c r="F426" s="68">
        <f>IFERROR(INDEX([1]!Rates[[Column1]:[Column71]],
MATCH('[1]SOW Units'!$B426,[1]!Rates[Pay Item],0),
MATCH(TEXT(#REF!,"0"),[1]!Rates[[#Headers],[Column1]:[Column71]],0)),0)</f>
        <v>0</v>
      </c>
      <c r="G426" s="69">
        <f t="shared" si="30"/>
        <v>0</v>
      </c>
      <c r="H426" s="6">
        <f t="shared" si="31"/>
        <v>0</v>
      </c>
      <c r="I426" s="80"/>
      <c r="J426" s="80"/>
      <c r="K426" s="80"/>
      <c r="L426" s="80"/>
      <c r="M426" s="80"/>
      <c r="N426" s="80"/>
      <c r="O426" s="80"/>
      <c r="P426" s="80"/>
      <c r="Q426" s="80"/>
      <c r="R426" s="80"/>
      <c r="S426" s="54" t="b">
        <f t="shared" si="32"/>
        <v>0</v>
      </c>
      <c r="T426" s="66" t="str">
        <f t="shared" si="33"/>
        <v>20-6.d.</v>
      </c>
      <c r="U426" s="51" t="str">
        <f t="shared" si="33"/>
        <v>P.E. Project Oversight for Remediation System Integration and Startup - Extra Large System</v>
      </c>
    </row>
    <row r="427" spans="1:21" s="67" customFormat="1" hidden="1" x14ac:dyDescent="0.3">
      <c r="A427" s="62">
        <v>447</v>
      </c>
      <c r="B427" s="36" t="s">
        <v>1000</v>
      </c>
      <c r="C427" s="98" t="s">
        <v>1001</v>
      </c>
      <c r="D427" s="99"/>
      <c r="E427" s="10" t="s">
        <v>28</v>
      </c>
      <c r="F427" s="68">
        <f>IFERROR(INDEX([1]!Rates[[Column1]:[Column71]],
MATCH('[1]SOW Units'!$B427,[1]!Rates[Pay Item],0),
MATCH(TEXT(#REF!,"0"),[1]!Rates[[#Headers],[Column1]:[Column71]],0)),0)</f>
        <v>0</v>
      </c>
      <c r="G427" s="69">
        <f t="shared" si="30"/>
        <v>0</v>
      </c>
      <c r="H427" s="6">
        <f t="shared" si="31"/>
        <v>0</v>
      </c>
      <c r="I427" s="80"/>
      <c r="J427" s="80"/>
      <c r="K427" s="80"/>
      <c r="L427" s="80"/>
      <c r="M427" s="80"/>
      <c r="N427" s="80"/>
      <c r="O427" s="80"/>
      <c r="P427" s="80"/>
      <c r="Q427" s="80"/>
      <c r="R427" s="80"/>
      <c r="S427" s="54" t="b">
        <f t="shared" si="32"/>
        <v>0</v>
      </c>
      <c r="T427" s="66" t="str">
        <f t="shared" si="33"/>
        <v>20-7.a.</v>
      </c>
      <c r="U427" s="51" t="str">
        <f t="shared" si="33"/>
        <v xml:space="preserve">P.E. Project Oversight for Short Term or Episodic Remediation System Operation </v>
      </c>
    </row>
    <row r="428" spans="1:21" s="67" customFormat="1" hidden="1" x14ac:dyDescent="0.3">
      <c r="A428" s="62">
        <v>448</v>
      </c>
      <c r="B428" s="36" t="s">
        <v>1002</v>
      </c>
      <c r="C428" s="98" t="s">
        <v>473</v>
      </c>
      <c r="D428" s="99"/>
      <c r="E428" s="10" t="s">
        <v>231</v>
      </c>
      <c r="F428" s="68">
        <f>IFERROR(INDEX([1]!Rates[[Column1]:[Column71]],
MATCH('[1]SOW Units'!$B428,[1]!Rates[Pay Item],0),
MATCH(TEXT(#REF!,"0"),[1]!Rates[[#Headers],[Column1]:[Column71]],0)),0)</f>
        <v>0</v>
      </c>
      <c r="G428" s="69">
        <f t="shared" si="30"/>
        <v>0</v>
      </c>
      <c r="H428" s="6">
        <f t="shared" si="31"/>
        <v>0</v>
      </c>
      <c r="I428" s="80"/>
      <c r="J428" s="80"/>
      <c r="K428" s="80"/>
      <c r="L428" s="80"/>
      <c r="M428" s="80"/>
      <c r="N428" s="80"/>
      <c r="O428" s="80"/>
      <c r="P428" s="80"/>
      <c r="Q428" s="80"/>
      <c r="R428" s="80"/>
      <c r="S428" s="54" t="b">
        <f t="shared" si="32"/>
        <v>0</v>
      </c>
      <c r="T428" s="66" t="str">
        <f t="shared" si="33"/>
        <v>20-7.b.</v>
      </c>
      <c r="U428" s="51" t="str">
        <f t="shared" si="33"/>
        <v>P.E. Project Oversight for Short Term or Episodic Remediation System Operation</v>
      </c>
    </row>
    <row r="429" spans="1:21" s="67" customFormat="1" hidden="1" x14ac:dyDescent="0.3">
      <c r="A429" s="62">
        <v>449</v>
      </c>
      <c r="B429" s="36" t="s">
        <v>458</v>
      </c>
      <c r="C429" s="98" t="s">
        <v>475</v>
      </c>
      <c r="D429" s="99"/>
      <c r="E429" s="10" t="s">
        <v>232</v>
      </c>
      <c r="F429" s="68">
        <f>IFERROR(INDEX([1]!Rates[[Column1]:[Column71]],
MATCH('[1]SOW Units'!$B429,[1]!Rates[Pay Item],0),
MATCH(TEXT(#REF!,"0"),[1]!Rates[[#Headers],[Column1]:[Column71]],0)),0)</f>
        <v>0</v>
      </c>
      <c r="G429" s="69">
        <f t="shared" si="30"/>
        <v>0</v>
      </c>
      <c r="H429" s="6">
        <f t="shared" si="31"/>
        <v>0</v>
      </c>
      <c r="I429" s="80"/>
      <c r="J429" s="80"/>
      <c r="K429" s="80"/>
      <c r="L429" s="80"/>
      <c r="M429" s="80"/>
      <c r="N429" s="80"/>
      <c r="O429" s="80"/>
      <c r="P429" s="80"/>
      <c r="Q429" s="80"/>
      <c r="R429" s="80"/>
      <c r="S429" s="54" t="b">
        <f t="shared" si="32"/>
        <v>0</v>
      </c>
      <c r="T429" s="66" t="str">
        <f t="shared" si="33"/>
        <v>20-8.</v>
      </c>
      <c r="U429" s="51" t="str">
        <f t="shared" si="33"/>
        <v>P.E. Project Oversight for Remediation System Operation and Maintenance</v>
      </c>
    </row>
    <row r="430" spans="1:21" s="67" customFormat="1" ht="33" hidden="1" x14ac:dyDescent="0.3">
      <c r="A430" s="62">
        <v>450</v>
      </c>
      <c r="B430" s="36" t="s">
        <v>459</v>
      </c>
      <c r="C430" s="98" t="s">
        <v>477</v>
      </c>
      <c r="D430" s="99"/>
      <c r="E430" s="10" t="s">
        <v>478</v>
      </c>
      <c r="F430" s="68">
        <f>IFERROR(INDEX([1]!Rates[[Column1]:[Column71]],
MATCH('[1]SOW Units'!$B430,[1]!Rates[Pay Item],0),
MATCH(TEXT(#REF!,"0"),[1]!Rates[[#Headers],[Column1]:[Column71]],0)),0)</f>
        <v>0</v>
      </c>
      <c r="G430" s="69">
        <f t="shared" si="30"/>
        <v>0</v>
      </c>
      <c r="H430" s="6">
        <f t="shared" si="31"/>
        <v>0</v>
      </c>
      <c r="I430" s="80"/>
      <c r="J430" s="80"/>
      <c r="K430" s="80"/>
      <c r="L430" s="80"/>
      <c r="M430" s="80"/>
      <c r="N430" s="80"/>
      <c r="O430" s="80"/>
      <c r="P430" s="80"/>
      <c r="Q430" s="80"/>
      <c r="R430" s="80"/>
      <c r="S430" s="54" t="b">
        <f t="shared" si="32"/>
        <v>0</v>
      </c>
      <c r="T430" s="66" t="str">
        <f t="shared" si="33"/>
        <v>20-9.</v>
      </c>
      <c r="U430" s="51" t="str">
        <f t="shared" si="33"/>
        <v>P.E. Review and Certification of Sufficiency of Engineering Controls (other than permanent, impermeable surface or top two feet of clean fill), with Monitoring and Maintenance Recommendations Required for a Conditional NFA</v>
      </c>
    </row>
    <row r="431" spans="1:21" s="67" customFormat="1" ht="49.5" hidden="1" x14ac:dyDescent="0.3">
      <c r="A431" s="62">
        <v>451</v>
      </c>
      <c r="B431" s="36" t="s">
        <v>461</v>
      </c>
      <c r="C431" s="98" t="s">
        <v>1003</v>
      </c>
      <c r="D431" s="99"/>
      <c r="E431" s="10" t="s">
        <v>478</v>
      </c>
      <c r="F431" s="68">
        <f>IFERROR(INDEX([1]!Rates[[Column1]:[Column71]],
MATCH('[1]SOW Units'!$B431,[1]!Rates[Pay Item],0),
MATCH(TEXT(#REF!,"0"),[1]!Rates[[#Headers],[Column1]:[Column71]],0)),0)</f>
        <v>0</v>
      </c>
      <c r="G431" s="69">
        <f t="shared" si="30"/>
        <v>0</v>
      </c>
      <c r="H431" s="6">
        <f t="shared" si="31"/>
        <v>0</v>
      </c>
      <c r="I431" s="80"/>
      <c r="J431" s="80"/>
      <c r="K431" s="80"/>
      <c r="L431" s="80"/>
      <c r="M431" s="80"/>
      <c r="N431" s="80"/>
      <c r="O431" s="80"/>
      <c r="P431" s="80"/>
      <c r="Q431" s="80"/>
      <c r="R431" s="80"/>
      <c r="S431" s="54" t="b">
        <f t="shared" si="32"/>
        <v>0</v>
      </c>
      <c r="T431" s="66" t="str">
        <f t="shared" si="33"/>
        <v>20-10.</v>
      </c>
      <c r="U431" s="51" t="str">
        <f t="shared" si="33"/>
        <v>P.G. or Qualified P.E. Review and Certification of Sufficiency of Engineering Controls Limited to Permanent, Impermeable Surface or Top Two Feet of Clean Fill with Monitoring and Maintenance Recommendations Required for a Conditional NFA</v>
      </c>
    </row>
    <row r="432" spans="1:21" s="67" customFormat="1" ht="49.5" hidden="1" x14ac:dyDescent="0.3">
      <c r="A432" s="62">
        <v>452</v>
      </c>
      <c r="B432" s="36" t="s">
        <v>462</v>
      </c>
      <c r="C432" s="98" t="s">
        <v>481</v>
      </c>
      <c r="D432" s="99"/>
      <c r="E432" s="10" t="s">
        <v>482</v>
      </c>
      <c r="F432" s="68">
        <f>IFERROR(INDEX([1]!Rates[[Column1]:[Column71]],
MATCH('[1]SOW Units'!$B432,[1]!Rates[Pay Item],0),
MATCH(TEXT(#REF!,"0"),[1]!Rates[[#Headers],[Column1]:[Column71]],0)),0)</f>
        <v>0</v>
      </c>
      <c r="G432" s="69">
        <f t="shared" si="30"/>
        <v>0</v>
      </c>
      <c r="H432" s="6">
        <f t="shared" si="31"/>
        <v>0</v>
      </c>
      <c r="I432" s="80"/>
      <c r="J432" s="80"/>
      <c r="K432" s="80"/>
      <c r="L432" s="80"/>
      <c r="M432" s="80"/>
      <c r="N432" s="80"/>
      <c r="O432" s="80"/>
      <c r="P432" s="80"/>
      <c r="Q432" s="80"/>
      <c r="R432" s="80"/>
      <c r="S432" s="54" t="b">
        <f t="shared" si="32"/>
        <v>0</v>
      </c>
      <c r="T432" s="66" t="str">
        <f t="shared" si="33"/>
        <v>20-11.</v>
      </c>
      <c r="U432" s="51" t="str">
        <f t="shared" si="33"/>
        <v>P.E. Design and Certification of Plans and Project Oversight of Installation for Engineering Controls (other than permanent, impermeable surface or top two feet of clean fill) required for a conditional NFA</v>
      </c>
    </row>
    <row r="433" spans="1:21" s="67" customFormat="1" ht="49.5" hidden="1" x14ac:dyDescent="0.3">
      <c r="A433" s="62">
        <v>453</v>
      </c>
      <c r="B433" s="36" t="s">
        <v>1004</v>
      </c>
      <c r="C433" s="98" t="s">
        <v>1005</v>
      </c>
      <c r="D433" s="99"/>
      <c r="E433" s="10" t="s">
        <v>482</v>
      </c>
      <c r="F433" s="68">
        <f>IFERROR(INDEX([1]!Rates[[Column1]:[Column71]],
MATCH('[1]SOW Units'!$B433,[1]!Rates[Pay Item],0),
MATCH(TEXT(#REF!,"0"),[1]!Rates[[#Headers],[Column1]:[Column71]],0)),0)</f>
        <v>0</v>
      </c>
      <c r="G433" s="69">
        <f t="shared" si="30"/>
        <v>0</v>
      </c>
      <c r="H433" s="6">
        <f t="shared" si="31"/>
        <v>0</v>
      </c>
      <c r="I433" s="80"/>
      <c r="J433" s="80"/>
      <c r="K433" s="80"/>
      <c r="L433" s="80"/>
      <c r="M433" s="80"/>
      <c r="N433" s="80"/>
      <c r="O433" s="80"/>
      <c r="P433" s="80"/>
      <c r="Q433" s="80"/>
      <c r="R433" s="80"/>
      <c r="S433" s="54" t="b">
        <f t="shared" si="32"/>
        <v>0</v>
      </c>
      <c r="T433" s="66" t="str">
        <f t="shared" si="33"/>
        <v>20-12.</v>
      </c>
      <c r="U433" s="51" t="str">
        <f t="shared" si="33"/>
        <v>P.G. or Qualified P.E. Review, Evaluation and Certification of Plans and Project Oversight for Installation of Engineering Controls Limited to Permanent, Impermeable Surface or Top Two Feet of Clean Fill Required for a Conditional NFA</v>
      </c>
    </row>
    <row r="434" spans="1:21" s="67" customFormat="1" ht="33" hidden="1" x14ac:dyDescent="0.3">
      <c r="A434" s="62">
        <v>454</v>
      </c>
      <c r="B434" s="36" t="s">
        <v>1006</v>
      </c>
      <c r="C434" s="98" t="s">
        <v>485</v>
      </c>
      <c r="D434" s="99"/>
      <c r="E434" s="10" t="s">
        <v>415</v>
      </c>
      <c r="F434" s="68">
        <f>IFERROR(INDEX([1]!Rates[[Column1]:[Column71]],
MATCH('[1]SOW Units'!$B434,[1]!Rates[Pay Item],0),
MATCH(TEXT(#REF!,"0"),[1]!Rates[[#Headers],[Column1]:[Column71]],0)),0)</f>
        <v>0</v>
      </c>
      <c r="G434" s="69">
        <f t="shared" si="30"/>
        <v>0</v>
      </c>
      <c r="H434" s="6">
        <f t="shared" si="31"/>
        <v>0</v>
      </c>
      <c r="I434" s="80"/>
      <c r="J434" s="80"/>
      <c r="K434" s="80"/>
      <c r="L434" s="80"/>
      <c r="M434" s="80"/>
      <c r="N434" s="80"/>
      <c r="O434" s="80"/>
      <c r="P434" s="80"/>
      <c r="Q434" s="80"/>
      <c r="R434" s="80"/>
      <c r="S434" s="54" t="b">
        <f t="shared" si="32"/>
        <v>0</v>
      </c>
      <c r="T434" s="66" t="str">
        <f t="shared" si="33"/>
        <v>20-13.</v>
      </c>
      <c r="U434" s="51" t="str">
        <f t="shared" si="33"/>
        <v>P.G. or P.E. Review, Evaluation and Certification of a Soil Source Removal Report That Includes a Recommendation for NFA</v>
      </c>
    </row>
    <row r="435" spans="1:21" s="67" customFormat="1" hidden="1" x14ac:dyDescent="0.3">
      <c r="A435" s="62">
        <v>455</v>
      </c>
      <c r="B435" s="36" t="s">
        <v>1007</v>
      </c>
      <c r="C435" s="98" t="s">
        <v>488</v>
      </c>
      <c r="D435" s="99"/>
      <c r="E435" s="10" t="s">
        <v>415</v>
      </c>
      <c r="F435" s="68">
        <f>IFERROR(INDEX([1]!Rates[[Column1]:[Column71]],
MATCH('[1]SOW Units'!$B435,[1]!Rates[Pay Item],0),
MATCH(TEXT(#REF!,"0"),[1]!Rates[[#Headers],[Column1]:[Column71]],0)),0)</f>
        <v>0</v>
      </c>
      <c r="G435" s="69">
        <f t="shared" si="30"/>
        <v>0</v>
      </c>
      <c r="H435" s="6">
        <f t="shared" si="31"/>
        <v>0</v>
      </c>
      <c r="I435" s="80"/>
      <c r="J435" s="80"/>
      <c r="K435" s="80"/>
      <c r="L435" s="80"/>
      <c r="M435" s="80"/>
      <c r="N435" s="80"/>
      <c r="O435" s="80"/>
      <c r="P435" s="80"/>
      <c r="Q435" s="80"/>
      <c r="R435" s="80"/>
      <c r="S435" s="54" t="b">
        <f t="shared" si="32"/>
        <v>0</v>
      </c>
      <c r="T435" s="66" t="str">
        <f t="shared" si="33"/>
        <v>20-14.</v>
      </c>
      <c r="U435" s="51" t="str">
        <f t="shared" si="33"/>
        <v>P.G. or Qualified P.E. Review, Evaluation and Certification of a General Site Assessment Report</v>
      </c>
    </row>
    <row r="436" spans="1:21" s="67" customFormat="1" ht="39.950000000000003" hidden="1" customHeight="1" x14ac:dyDescent="0.3">
      <c r="A436" s="62">
        <v>456</v>
      </c>
      <c r="B436" s="36" t="s">
        <v>1008</v>
      </c>
      <c r="C436" s="98" t="s">
        <v>490</v>
      </c>
      <c r="D436" s="99"/>
      <c r="E436" s="10" t="s">
        <v>415</v>
      </c>
      <c r="F436" s="68">
        <f>IFERROR(INDEX([1]!Rates[[Column1]:[Column71]],
MATCH('[1]SOW Units'!$B436,[1]!Rates[Pay Item],0),
MATCH(TEXT(#REF!,"0"),[1]!Rates[[#Headers],[Column1]:[Column71]],0)),0)</f>
        <v>0</v>
      </c>
      <c r="G436" s="69">
        <f t="shared" si="30"/>
        <v>0</v>
      </c>
      <c r="H436" s="6">
        <f t="shared" si="31"/>
        <v>0</v>
      </c>
      <c r="I436" s="80"/>
      <c r="J436" s="80"/>
      <c r="K436" s="80"/>
      <c r="L436" s="80"/>
      <c r="M436" s="80"/>
      <c r="N436" s="80"/>
      <c r="O436" s="80"/>
      <c r="P436" s="80"/>
      <c r="Q436" s="80"/>
      <c r="R436" s="80"/>
      <c r="S436" s="54" t="b">
        <f t="shared" si="32"/>
        <v>0</v>
      </c>
      <c r="T436" s="66" t="str">
        <f t="shared" si="33"/>
        <v>20-15.</v>
      </c>
      <c r="U436" s="51" t="str">
        <f t="shared" si="33"/>
        <v>P.G. or Qualified P.E. Review, Evaluation and Certification of a Supplemental Site Assessment Report</v>
      </c>
    </row>
    <row r="437" spans="1:21" s="67" customFormat="1" hidden="1" x14ac:dyDescent="0.3">
      <c r="A437" s="62">
        <v>457</v>
      </c>
      <c r="B437" s="36" t="s">
        <v>1009</v>
      </c>
      <c r="C437" s="98" t="s">
        <v>492</v>
      </c>
      <c r="D437" s="99"/>
      <c r="E437" s="10" t="s">
        <v>415</v>
      </c>
      <c r="F437" s="68">
        <f>IFERROR(INDEX([1]!Rates[[Column1]:[Column71]],
MATCH('[1]SOW Units'!$B437,[1]!Rates[Pay Item],0),
MATCH(TEXT(#REF!,"0"),[1]!Rates[[#Headers],[Column1]:[Column71]],0)),0)</f>
        <v>0</v>
      </c>
      <c r="G437" s="69">
        <f t="shared" si="30"/>
        <v>0</v>
      </c>
      <c r="H437" s="6">
        <f t="shared" si="31"/>
        <v>0</v>
      </c>
      <c r="I437" s="80"/>
      <c r="J437" s="80"/>
      <c r="K437" s="80"/>
      <c r="L437" s="80"/>
      <c r="M437" s="80"/>
      <c r="N437" s="80"/>
      <c r="O437" s="80"/>
      <c r="P437" s="80"/>
      <c r="Q437" s="80"/>
      <c r="R437" s="80"/>
      <c r="S437" s="54" t="b">
        <f t="shared" si="32"/>
        <v>0</v>
      </c>
      <c r="T437" s="66" t="str">
        <f t="shared" si="33"/>
        <v>20-16.</v>
      </c>
      <c r="U437" s="51" t="str">
        <f t="shared" si="33"/>
        <v>P.G. or P.E. Review, Evaluation and Certification of a Receptor and Exposure Pathway Report</v>
      </c>
    </row>
    <row r="438" spans="1:21" s="67" customFormat="1" hidden="1" x14ac:dyDescent="0.3">
      <c r="A438" s="62">
        <v>458</v>
      </c>
      <c r="B438" s="36" t="s">
        <v>1010</v>
      </c>
      <c r="C438" s="98" t="s">
        <v>1011</v>
      </c>
      <c r="D438" s="99"/>
      <c r="E438" s="10" t="s">
        <v>425</v>
      </c>
      <c r="F438" s="68">
        <f>IFERROR(INDEX([1]!Rates[[Column1]:[Column71]],
MATCH('[1]SOW Units'!$B438,[1]!Rates[Pay Item],0),
MATCH(TEXT(#REF!,"0"),[1]!Rates[[#Headers],[Column1]:[Column71]],0)),0)</f>
        <v>0</v>
      </c>
      <c r="G438" s="69">
        <f t="shared" si="30"/>
        <v>0</v>
      </c>
      <c r="H438" s="6">
        <f t="shared" si="31"/>
        <v>0</v>
      </c>
      <c r="I438" s="80"/>
      <c r="J438" s="80"/>
      <c r="K438" s="80"/>
      <c r="L438" s="80"/>
      <c r="M438" s="80"/>
      <c r="N438" s="80"/>
      <c r="O438" s="80"/>
      <c r="P438" s="80"/>
      <c r="Q438" s="80"/>
      <c r="R438" s="80"/>
      <c r="S438" s="54" t="b">
        <f t="shared" si="32"/>
        <v>0</v>
      </c>
      <c r="T438" s="66" t="str">
        <f t="shared" si="33"/>
        <v>20-17.</v>
      </c>
      <c r="U438" s="51" t="str">
        <f t="shared" si="33"/>
        <v>P.E. Review, Evaluation and Certification of a Level 1 Natural Attenuation Monitoring Plan</v>
      </c>
    </row>
    <row r="439" spans="1:21" s="67" customFormat="1" hidden="1" x14ac:dyDescent="0.3">
      <c r="A439" s="62">
        <v>459</v>
      </c>
      <c r="B439" s="36" t="s">
        <v>1012</v>
      </c>
      <c r="C439" s="98" t="s">
        <v>494</v>
      </c>
      <c r="D439" s="99"/>
      <c r="E439" s="10" t="s">
        <v>425</v>
      </c>
      <c r="F439" s="68">
        <f>IFERROR(INDEX([1]!Rates[[Column1]:[Column71]],
MATCH('[1]SOW Units'!$B439,[1]!Rates[Pay Item],0),
MATCH(TEXT(#REF!,"0"),[1]!Rates[[#Headers],[Column1]:[Column71]],0)),0)</f>
        <v>0</v>
      </c>
      <c r="G439" s="69">
        <f t="shared" si="30"/>
        <v>0</v>
      </c>
      <c r="H439" s="6">
        <f t="shared" si="31"/>
        <v>0</v>
      </c>
      <c r="I439" s="80"/>
      <c r="J439" s="80"/>
      <c r="K439" s="80"/>
      <c r="L439" s="80"/>
      <c r="M439" s="80"/>
      <c r="N439" s="80"/>
      <c r="O439" s="80"/>
      <c r="P439" s="80"/>
      <c r="Q439" s="80"/>
      <c r="R439" s="80"/>
      <c r="S439" s="54" t="b">
        <f t="shared" si="32"/>
        <v>0</v>
      </c>
      <c r="T439" s="66" t="str">
        <f t="shared" si="33"/>
        <v>20-18.</v>
      </c>
      <c r="U439" s="51" t="str">
        <f t="shared" si="33"/>
        <v>P.E. Review, Evaluation and Certification of a Level 2 Natural Attenuation Monitoring Plan</v>
      </c>
    </row>
    <row r="440" spans="1:21" s="67" customFormat="1" ht="50.1" hidden="1" customHeight="1" x14ac:dyDescent="0.3">
      <c r="A440" s="62">
        <v>460</v>
      </c>
      <c r="B440" s="36" t="s">
        <v>1013</v>
      </c>
      <c r="C440" s="98" t="s">
        <v>1014</v>
      </c>
      <c r="D440" s="99"/>
      <c r="E440" s="10" t="s">
        <v>415</v>
      </c>
      <c r="F440" s="68">
        <f>IFERROR(INDEX([1]!Rates[[Column1]:[Column71]],
MATCH('[1]SOW Units'!$B440,[1]!Rates[Pay Item],0),
MATCH(TEXT(#REF!,"0"),[1]!Rates[[#Headers],[Column1]:[Column71]],0)),0)</f>
        <v>0</v>
      </c>
      <c r="G440" s="69">
        <f t="shared" si="30"/>
        <v>0</v>
      </c>
      <c r="H440" s="6">
        <f t="shared" si="31"/>
        <v>0</v>
      </c>
      <c r="I440" s="80"/>
      <c r="J440" s="80"/>
      <c r="K440" s="80"/>
      <c r="L440" s="80"/>
      <c r="M440" s="80"/>
      <c r="N440" s="80"/>
      <c r="O440" s="80"/>
      <c r="P440" s="80"/>
      <c r="Q440" s="80"/>
      <c r="R440" s="80"/>
      <c r="S440" s="54" t="b">
        <f t="shared" si="32"/>
        <v>0</v>
      </c>
      <c r="T440" s="66" t="str">
        <f t="shared" si="33"/>
        <v>20-19.</v>
      </c>
      <c r="U440" s="51" t="str">
        <f t="shared" si="33"/>
        <v>P.E. or P.G. Review, Evaluation and Certification of a Non-Annual Natural Attenuation or Post RA Monitoring Report That Includes a Recommendation for NFA or a Recommendation to Modify the Approved Monitoring Plan.</v>
      </c>
    </row>
    <row r="441" spans="1:21" s="67" customFormat="1" ht="39.950000000000003" hidden="1" customHeight="1" x14ac:dyDescent="0.3">
      <c r="A441" s="62">
        <v>461</v>
      </c>
      <c r="B441" s="36" t="s">
        <v>1015</v>
      </c>
      <c r="C441" s="98" t="s">
        <v>497</v>
      </c>
      <c r="D441" s="99"/>
      <c r="E441" s="10" t="s">
        <v>415</v>
      </c>
      <c r="F441" s="68">
        <f>IFERROR(INDEX([1]!Rates[[Column1]:[Column71]],
MATCH('[1]SOW Units'!$B441,[1]!Rates[Pay Item],0),
MATCH(TEXT(#REF!,"0"),[1]!Rates[[#Headers],[Column1]:[Column71]],0)),0)</f>
        <v>0</v>
      </c>
      <c r="G441" s="69">
        <f t="shared" si="30"/>
        <v>0</v>
      </c>
      <c r="H441" s="6">
        <f t="shared" si="31"/>
        <v>0</v>
      </c>
      <c r="I441" s="80"/>
      <c r="J441" s="80"/>
      <c r="K441" s="80"/>
      <c r="L441" s="80"/>
      <c r="M441" s="80"/>
      <c r="N441" s="80"/>
      <c r="O441" s="80"/>
      <c r="P441" s="80"/>
      <c r="Q441" s="80"/>
      <c r="R441" s="80"/>
      <c r="S441" s="54" t="b">
        <f t="shared" si="32"/>
        <v>0</v>
      </c>
      <c r="T441" s="66" t="str">
        <f t="shared" si="33"/>
        <v>20-20.</v>
      </c>
      <c r="U441" s="51" t="str">
        <f t="shared" si="33"/>
        <v>P.G or P.E. Review, Evaluation and Certification of an Annual Natural Attenuation Monitoring Report</v>
      </c>
    </row>
    <row r="442" spans="1:21" s="67" customFormat="1" ht="39.950000000000003" hidden="1" customHeight="1" x14ac:dyDescent="0.3">
      <c r="A442" s="62">
        <v>462</v>
      </c>
      <c r="B442" s="36" t="s">
        <v>1016</v>
      </c>
      <c r="C442" s="98" t="s">
        <v>499</v>
      </c>
      <c r="D442" s="99"/>
      <c r="E442" s="10" t="s">
        <v>425</v>
      </c>
      <c r="F442" s="68">
        <f>IFERROR(INDEX([1]!Rates[[Column1]:[Column71]],
MATCH('[1]SOW Units'!$B442,[1]!Rates[Pay Item],0),
MATCH(TEXT(#REF!,"0"),[1]!Rates[[#Headers],[Column1]:[Column71]],0)),0)</f>
        <v>0</v>
      </c>
      <c r="G442" s="69">
        <f t="shared" ref="G442:G457" si="34">F442</f>
        <v>0</v>
      </c>
      <c r="H442" s="6">
        <f t="shared" ref="H442:H457" si="35">SUM(I442:R442)</f>
        <v>0</v>
      </c>
      <c r="I442" s="80"/>
      <c r="J442" s="80"/>
      <c r="K442" s="80"/>
      <c r="L442" s="80"/>
      <c r="M442" s="80"/>
      <c r="N442" s="80"/>
      <c r="O442" s="80"/>
      <c r="P442" s="80"/>
      <c r="Q442" s="80"/>
      <c r="R442" s="80"/>
      <c r="S442" s="54" t="b">
        <f t="shared" si="32"/>
        <v>0</v>
      </c>
      <c r="T442" s="66" t="str">
        <f t="shared" si="33"/>
        <v>20-21.</v>
      </c>
      <c r="U442" s="51" t="str">
        <f t="shared" si="33"/>
        <v>P.E. Review, Evaluation and Certification of a Pilot Test Plan</v>
      </c>
    </row>
    <row r="443" spans="1:21" s="67" customFormat="1" ht="39.950000000000003" hidden="1" customHeight="1" x14ac:dyDescent="0.3">
      <c r="A443" s="62">
        <v>463</v>
      </c>
      <c r="B443" s="36" t="s">
        <v>1017</v>
      </c>
      <c r="C443" s="98" t="s">
        <v>501</v>
      </c>
      <c r="D443" s="99"/>
      <c r="E443" s="10" t="s">
        <v>415</v>
      </c>
      <c r="F443" s="68">
        <f>IFERROR(INDEX([1]!Rates[[Column1]:[Column71]],
MATCH('[1]SOW Units'!$B443,[1]!Rates[Pay Item],0),
MATCH(TEXT(#REF!,"0"),[1]!Rates[[#Headers],[Column1]:[Column71]],0)),0)</f>
        <v>0</v>
      </c>
      <c r="G443" s="69">
        <f t="shared" si="34"/>
        <v>0</v>
      </c>
      <c r="H443" s="6">
        <f t="shared" si="35"/>
        <v>0</v>
      </c>
      <c r="I443" s="80"/>
      <c r="J443" s="80"/>
      <c r="K443" s="80"/>
      <c r="L443" s="80"/>
      <c r="M443" s="80"/>
      <c r="N443" s="80"/>
      <c r="O443" s="80"/>
      <c r="P443" s="80"/>
      <c r="Q443" s="80"/>
      <c r="R443" s="80"/>
      <c r="S443" s="54" t="b">
        <f t="shared" si="32"/>
        <v>0</v>
      </c>
      <c r="T443" s="66" t="str">
        <f t="shared" si="33"/>
        <v>20-22.</v>
      </c>
      <c r="U443" s="51" t="str">
        <f t="shared" si="33"/>
        <v>P.E. Review, Evaluation and Certification of a Pilot Test Report</v>
      </c>
    </row>
    <row r="444" spans="1:21" s="67" customFormat="1" ht="39.950000000000003" hidden="1" customHeight="1" x14ac:dyDescent="0.3">
      <c r="A444" s="62">
        <v>464</v>
      </c>
      <c r="B444" s="36" t="s">
        <v>1018</v>
      </c>
      <c r="C444" s="98" t="s">
        <v>503</v>
      </c>
      <c r="D444" s="99"/>
      <c r="E444" s="10" t="s">
        <v>425</v>
      </c>
      <c r="F444" s="68">
        <f>IFERROR(INDEX([1]!Rates[[Column1]:[Column71]],
MATCH('[1]SOW Units'!$B444,[1]!Rates[Pay Item],0),
MATCH(TEXT(#REF!,"0"),[1]!Rates[[#Headers],[Column1]:[Column71]],0)),0)</f>
        <v>0</v>
      </c>
      <c r="G444" s="69">
        <f t="shared" si="34"/>
        <v>0</v>
      </c>
      <c r="H444" s="6">
        <f t="shared" si="35"/>
        <v>0</v>
      </c>
      <c r="I444" s="80"/>
      <c r="J444" s="80"/>
      <c r="K444" s="80"/>
      <c r="L444" s="80"/>
      <c r="M444" s="80"/>
      <c r="N444" s="80"/>
      <c r="O444" s="80"/>
      <c r="P444" s="80"/>
      <c r="Q444" s="80"/>
      <c r="R444" s="80"/>
      <c r="S444" s="54" t="b">
        <f t="shared" si="32"/>
        <v>0</v>
      </c>
      <c r="T444" s="66" t="str">
        <f t="shared" si="33"/>
        <v>20-23.</v>
      </c>
      <c r="U444" s="51" t="str">
        <f t="shared" si="33"/>
        <v>P.E. Review, Evaluation and Certification of a Level 1 Remedial Action Plan</v>
      </c>
    </row>
    <row r="445" spans="1:21" s="67" customFormat="1" ht="39.950000000000003" hidden="1" customHeight="1" x14ac:dyDescent="0.3">
      <c r="A445" s="62">
        <v>466</v>
      </c>
      <c r="B445" s="36" t="s">
        <v>1019</v>
      </c>
      <c r="C445" s="98" t="s">
        <v>505</v>
      </c>
      <c r="D445" s="99"/>
      <c r="E445" s="10" t="s">
        <v>425</v>
      </c>
      <c r="F445" s="68">
        <f>IFERROR(INDEX([1]!Rates[[Column1]:[Column71]],
MATCH('[1]SOW Units'!$B445,[1]!Rates[Pay Item],0),
MATCH(TEXT(#REF!,"0"),[1]!Rates[[#Headers],[Column1]:[Column71]],0)),0)</f>
        <v>0</v>
      </c>
      <c r="G445" s="69">
        <f t="shared" si="34"/>
        <v>0</v>
      </c>
      <c r="H445" s="6">
        <f t="shared" si="35"/>
        <v>0</v>
      </c>
      <c r="I445" s="80"/>
      <c r="J445" s="80"/>
      <c r="K445" s="80"/>
      <c r="L445" s="80"/>
      <c r="M445" s="80"/>
      <c r="N445" s="80"/>
      <c r="O445" s="80"/>
      <c r="P445" s="80"/>
      <c r="Q445" s="80"/>
      <c r="R445" s="80"/>
      <c r="S445" s="54" t="b">
        <f t="shared" si="32"/>
        <v>0</v>
      </c>
      <c r="T445" s="66" t="str">
        <f t="shared" si="33"/>
        <v>20-24.</v>
      </c>
      <c r="U445" s="51" t="str">
        <f t="shared" si="33"/>
        <v>P.E. Review, Evaluation and Certification of a Level 2 Remedial Action Plan</v>
      </c>
    </row>
    <row r="446" spans="1:21" s="67" customFormat="1" ht="39.950000000000003" hidden="1" customHeight="1" x14ac:dyDescent="0.3">
      <c r="A446" s="62">
        <v>467</v>
      </c>
      <c r="B446" s="36" t="s">
        <v>1020</v>
      </c>
      <c r="C446" s="98" t="s">
        <v>507</v>
      </c>
      <c r="D446" s="99"/>
      <c r="E446" s="10" t="s">
        <v>425</v>
      </c>
      <c r="F446" s="68">
        <f>IFERROR(INDEX([1]!Rates[[Column1]:[Column71]],
MATCH('[1]SOW Units'!$B446,[1]!Rates[Pay Item],0),
MATCH(TEXT(#REF!,"0"),[1]!Rates[[#Headers],[Column1]:[Column71]],0)),0)</f>
        <v>0</v>
      </c>
      <c r="G446" s="69">
        <f t="shared" si="34"/>
        <v>0</v>
      </c>
      <c r="H446" s="6">
        <f t="shared" si="35"/>
        <v>0</v>
      </c>
      <c r="I446" s="80"/>
      <c r="J446" s="80"/>
      <c r="K446" s="80"/>
      <c r="L446" s="80"/>
      <c r="M446" s="80"/>
      <c r="N446" s="80"/>
      <c r="O446" s="80"/>
      <c r="P446" s="80"/>
      <c r="Q446" s="80"/>
      <c r="R446" s="80"/>
      <c r="S446" s="54" t="b">
        <f t="shared" si="32"/>
        <v>0</v>
      </c>
      <c r="T446" s="66" t="str">
        <f t="shared" si="33"/>
        <v>20-25.</v>
      </c>
      <c r="U446" s="51" t="str">
        <f t="shared" si="33"/>
        <v>P.E. Review, Evaluation and Certification of a Level 1 Limited Scope Remedial Action Plan or RAP Modification Plan</v>
      </c>
    </row>
    <row r="447" spans="1:21" s="67" customFormat="1" ht="39.950000000000003" hidden="1" customHeight="1" x14ac:dyDescent="0.3">
      <c r="A447" s="62">
        <v>468</v>
      </c>
      <c r="B447" s="36" t="s">
        <v>1021</v>
      </c>
      <c r="C447" s="98" t="s">
        <v>509</v>
      </c>
      <c r="D447" s="99"/>
      <c r="E447" s="10" t="s">
        <v>425</v>
      </c>
      <c r="F447" s="68">
        <f>IFERROR(INDEX([1]!Rates[[Column1]:[Column71]],
MATCH('[1]SOW Units'!$B447,[1]!Rates[Pay Item],0),
MATCH(TEXT(#REF!,"0"),[1]!Rates[[#Headers],[Column1]:[Column71]],0)),0)</f>
        <v>0</v>
      </c>
      <c r="G447" s="69">
        <f t="shared" si="34"/>
        <v>0</v>
      </c>
      <c r="H447" s="6">
        <f t="shared" si="35"/>
        <v>0</v>
      </c>
      <c r="I447" s="80"/>
      <c r="J447" s="80"/>
      <c r="K447" s="80"/>
      <c r="L447" s="80"/>
      <c r="M447" s="80"/>
      <c r="N447" s="80"/>
      <c r="O447" s="80"/>
      <c r="P447" s="80"/>
      <c r="Q447" s="80"/>
      <c r="R447" s="80"/>
      <c r="S447" s="54" t="b">
        <f t="shared" si="32"/>
        <v>0</v>
      </c>
      <c r="T447" s="66" t="str">
        <f t="shared" si="33"/>
        <v>20-26.</v>
      </c>
      <c r="U447" s="51" t="str">
        <f t="shared" si="33"/>
        <v>P.E. Review, Evaluation and Certification of a Level 2 Limited Scope Remedial Action Plan or RAP Modification Plan</v>
      </c>
    </row>
    <row r="448" spans="1:21" s="67" customFormat="1" ht="39.950000000000003" hidden="1" customHeight="1" x14ac:dyDescent="0.3">
      <c r="A448" s="62">
        <v>469</v>
      </c>
      <c r="B448" s="36" t="s">
        <v>1022</v>
      </c>
      <c r="C448" s="98" t="s">
        <v>511</v>
      </c>
      <c r="D448" s="99"/>
      <c r="E448" s="10" t="s">
        <v>425</v>
      </c>
      <c r="F448" s="68">
        <f>IFERROR(INDEX([1]!Rates[[Column1]:[Column71]],
MATCH('[1]SOW Units'!$B448,[1]!Rates[Pay Item],0),
MATCH(TEXT(#REF!,"0"),[1]!Rates[[#Headers],[Column1]:[Column71]],0)),0)</f>
        <v>0</v>
      </c>
      <c r="G448" s="69">
        <f t="shared" si="34"/>
        <v>0</v>
      </c>
      <c r="H448" s="6">
        <f t="shared" si="35"/>
        <v>0</v>
      </c>
      <c r="I448" s="80"/>
      <c r="J448" s="80"/>
      <c r="K448" s="80"/>
      <c r="L448" s="80"/>
      <c r="M448" s="80"/>
      <c r="N448" s="80"/>
      <c r="O448" s="80"/>
      <c r="P448" s="80"/>
      <c r="Q448" s="80"/>
      <c r="R448" s="80"/>
      <c r="S448" s="54" t="b">
        <f t="shared" si="32"/>
        <v>0</v>
      </c>
      <c r="T448" s="66" t="str">
        <f t="shared" si="33"/>
        <v>20-27.</v>
      </c>
      <c r="U448" s="51" t="str">
        <f t="shared" si="33"/>
        <v>P.E. Review, Evaluation and Certification of a Level 3 Limited Scope Remedial Action Plan or RAP Modification Plan</v>
      </c>
    </row>
    <row r="449" spans="1:21" s="67" customFormat="1" ht="39.950000000000003" hidden="1" customHeight="1" x14ac:dyDescent="0.3">
      <c r="A449" s="62">
        <v>470</v>
      </c>
      <c r="B449" s="36" t="s">
        <v>1023</v>
      </c>
      <c r="C449" s="98" t="s">
        <v>513</v>
      </c>
      <c r="D449" s="99"/>
      <c r="E449" s="10" t="s">
        <v>425</v>
      </c>
      <c r="F449" s="68">
        <f>IFERROR(INDEX([1]!Rates[[Column1]:[Column71]],
MATCH('[1]SOW Units'!$B449,[1]!Rates[Pay Item],0),
MATCH(TEXT(#REF!,"0"),[1]!Rates[[#Headers],[Column1]:[Column71]],0)),0)</f>
        <v>0</v>
      </c>
      <c r="G449" s="69">
        <f t="shared" si="34"/>
        <v>0</v>
      </c>
      <c r="H449" s="6">
        <f t="shared" si="35"/>
        <v>0</v>
      </c>
      <c r="I449" s="80"/>
      <c r="J449" s="80"/>
      <c r="K449" s="80"/>
      <c r="L449" s="80"/>
      <c r="M449" s="80"/>
      <c r="N449" s="80"/>
      <c r="O449" s="80"/>
      <c r="P449" s="80"/>
      <c r="Q449" s="80"/>
      <c r="R449" s="80"/>
      <c r="S449" s="54" t="b">
        <f t="shared" si="32"/>
        <v>0</v>
      </c>
      <c r="T449" s="66" t="str">
        <f t="shared" si="33"/>
        <v>20-28.</v>
      </c>
      <c r="U449" s="51" t="str">
        <f t="shared" si="33"/>
        <v>P.E. Review, Evaluation and Certification of a Level 4 Limited Scope Remedial Action Plan or RAP Modification Plan</v>
      </c>
    </row>
    <row r="450" spans="1:21" s="67" customFormat="1" ht="39.950000000000003" hidden="1" customHeight="1" x14ac:dyDescent="0.3">
      <c r="A450" s="62">
        <v>471</v>
      </c>
      <c r="B450" s="36" t="s">
        <v>1024</v>
      </c>
      <c r="C450" s="98" t="s">
        <v>515</v>
      </c>
      <c r="D450" s="99"/>
      <c r="E450" s="10" t="s">
        <v>516</v>
      </c>
      <c r="F450" s="68">
        <f>IFERROR(INDEX([1]!Rates[[Column1]:[Column71]],
MATCH('[1]SOW Units'!$B450,[1]!Rates[Pay Item],0),
MATCH(TEXT(#REF!,"0"),[1]!Rates[[#Headers],[Column1]:[Column71]],0)),0)</f>
        <v>0</v>
      </c>
      <c r="G450" s="69">
        <f t="shared" si="34"/>
        <v>0</v>
      </c>
      <c r="H450" s="6">
        <f t="shared" si="35"/>
        <v>0</v>
      </c>
      <c r="I450" s="80"/>
      <c r="J450" s="80"/>
      <c r="K450" s="80"/>
      <c r="L450" s="80"/>
      <c r="M450" s="80"/>
      <c r="N450" s="80"/>
      <c r="O450" s="80"/>
      <c r="P450" s="80"/>
      <c r="Q450" s="80"/>
      <c r="R450" s="80"/>
      <c r="S450" s="54" t="b">
        <f t="shared" si="32"/>
        <v>0</v>
      </c>
      <c r="T450" s="66" t="str">
        <f t="shared" si="33"/>
        <v>20-29.</v>
      </c>
      <c r="U450" s="51" t="str">
        <f t="shared" si="33"/>
        <v>P.E. Review, Evaluation and Certification of As-Built Drawings (P.E. sealed red lined modifications)</v>
      </c>
    </row>
    <row r="451" spans="1:21" s="67" customFormat="1" ht="33" hidden="1" x14ac:dyDescent="0.3">
      <c r="A451" s="62">
        <v>472</v>
      </c>
      <c r="B451" s="36" t="s">
        <v>1025</v>
      </c>
      <c r="C451" s="98" t="s">
        <v>518</v>
      </c>
      <c r="D451" s="99"/>
      <c r="E451" s="10" t="s">
        <v>415</v>
      </c>
      <c r="F451" s="68">
        <f>IFERROR(INDEX([1]!Rates[[Column1]:[Column71]],
MATCH('[1]SOW Units'!$B451,[1]!Rates[Pay Item],0),
MATCH(TEXT(#REF!,"0"),[1]!Rates[[#Headers],[Column1]:[Column71]],0)),0)</f>
        <v>0</v>
      </c>
      <c r="G451" s="69">
        <f t="shared" si="34"/>
        <v>0</v>
      </c>
      <c r="H451" s="6">
        <f t="shared" si="35"/>
        <v>0</v>
      </c>
      <c r="I451" s="80"/>
      <c r="J451" s="80"/>
      <c r="K451" s="80"/>
      <c r="L451" s="80"/>
      <c r="M451" s="80"/>
      <c r="N451" s="80"/>
      <c r="O451" s="80"/>
      <c r="P451" s="80"/>
      <c r="Q451" s="80"/>
      <c r="R451" s="80"/>
      <c r="S451" s="54" t="b">
        <f t="shared" si="32"/>
        <v>0</v>
      </c>
      <c r="T451" s="66" t="str">
        <f t="shared" si="33"/>
        <v>20-30.</v>
      </c>
      <c r="U451" s="51" t="str">
        <f t="shared" si="33"/>
        <v>P.E. Review, Evaluation and Certification of a Remedial Action Startup Report That Includes a Recommendation for System Modification or Significant Change in the Course of Action</v>
      </c>
    </row>
    <row r="452" spans="1:21" s="67" customFormat="1" ht="33" hidden="1" x14ac:dyDescent="0.3">
      <c r="A452" s="62">
        <v>473</v>
      </c>
      <c r="B452" s="36" t="s">
        <v>1026</v>
      </c>
      <c r="C452" s="98" t="s">
        <v>519</v>
      </c>
      <c r="D452" s="99"/>
      <c r="E452" s="10" t="s">
        <v>415</v>
      </c>
      <c r="F452" s="68">
        <f>IFERROR(INDEX([1]!Rates[[Column1]:[Column71]],
MATCH('[1]SOW Units'!$B452,[1]!Rates[Pay Item],0),
MATCH(TEXT(#REF!,"0"),[1]!Rates[[#Headers],[Column1]:[Column71]],0)),0)</f>
        <v>0</v>
      </c>
      <c r="G452" s="69">
        <f t="shared" si="34"/>
        <v>0</v>
      </c>
      <c r="H452" s="6">
        <f t="shared" si="35"/>
        <v>0</v>
      </c>
      <c r="I452" s="80"/>
      <c r="J452" s="80"/>
      <c r="K452" s="80"/>
      <c r="L452" s="80"/>
      <c r="M452" s="80"/>
      <c r="N452" s="80"/>
      <c r="O452" s="80"/>
      <c r="P452" s="80"/>
      <c r="Q452" s="80"/>
      <c r="R452" s="80"/>
      <c r="S452" s="54" t="b">
        <f t="shared" si="32"/>
        <v>0</v>
      </c>
      <c r="T452" s="66" t="str">
        <f t="shared" si="33"/>
        <v>20-31.</v>
      </c>
      <c r="U452" s="51" t="str">
        <f t="shared" si="33"/>
        <v>P.E. Review, Evaluation and Certification of a Non-Annual Operation and Maintenance Report That Includes Significant Proposed Changes to the Approved RAP</v>
      </c>
    </row>
    <row r="453" spans="1:21" s="67" customFormat="1" hidden="1" x14ac:dyDescent="0.3">
      <c r="A453" s="62">
        <v>474</v>
      </c>
      <c r="B453" s="36" t="s">
        <v>1027</v>
      </c>
      <c r="C453" s="98" t="s">
        <v>520</v>
      </c>
      <c r="D453" s="99"/>
      <c r="E453" s="10" t="s">
        <v>415</v>
      </c>
      <c r="F453" s="68">
        <f>IFERROR(INDEX([1]!Rates[[Column1]:[Column71]],
MATCH('[1]SOW Units'!$B453,[1]!Rates[Pay Item],0),
MATCH(TEXT(#REF!,"0"),[1]!Rates[[#Headers],[Column1]:[Column71]],0)),0)</f>
        <v>0</v>
      </c>
      <c r="G453" s="69">
        <f t="shared" si="34"/>
        <v>0</v>
      </c>
      <c r="H453" s="6">
        <f t="shared" si="35"/>
        <v>0</v>
      </c>
      <c r="I453" s="80"/>
      <c r="J453" s="80"/>
      <c r="K453" s="80"/>
      <c r="L453" s="80"/>
      <c r="M453" s="80"/>
      <c r="N453" s="80"/>
      <c r="O453" s="80"/>
      <c r="P453" s="80"/>
      <c r="Q453" s="80"/>
      <c r="R453" s="80"/>
      <c r="S453" s="54" t="b">
        <f t="shared" si="32"/>
        <v>0</v>
      </c>
      <c r="T453" s="66" t="str">
        <f t="shared" si="33"/>
        <v>20-32.</v>
      </c>
      <c r="U453" s="51" t="str">
        <f t="shared" si="33"/>
        <v>P.E. Review, Evaluation and Certification of an Annual Operation and Maintenance Report</v>
      </c>
    </row>
    <row r="454" spans="1:21" s="67" customFormat="1" hidden="1" x14ac:dyDescent="0.3">
      <c r="A454" s="62">
        <v>475</v>
      </c>
      <c r="B454" s="36" t="s">
        <v>1028</v>
      </c>
      <c r="C454" s="98" t="s">
        <v>521</v>
      </c>
      <c r="D454" s="99"/>
      <c r="E454" s="10" t="s">
        <v>415</v>
      </c>
      <c r="F454" s="68">
        <f>IFERROR(INDEX([1]!Rates[[Column1]:[Column71]],
MATCH('[1]SOW Units'!$B454,[1]!Rates[Pay Item],0),
MATCH(TEXT(#REF!,"0"),[1]!Rates[[#Headers],[Column1]:[Column71]],0)),0)</f>
        <v>0</v>
      </c>
      <c r="G454" s="69">
        <f t="shared" si="34"/>
        <v>0</v>
      </c>
      <c r="H454" s="6">
        <f t="shared" si="35"/>
        <v>0</v>
      </c>
      <c r="I454" s="80"/>
      <c r="J454" s="80"/>
      <c r="K454" s="80"/>
      <c r="L454" s="80"/>
      <c r="M454" s="80"/>
      <c r="N454" s="80"/>
      <c r="O454" s="80"/>
      <c r="P454" s="80"/>
      <c r="Q454" s="80"/>
      <c r="R454" s="80"/>
      <c r="S454" s="54" t="b">
        <f t="shared" si="32"/>
        <v>0</v>
      </c>
      <c r="T454" s="66" t="str">
        <f t="shared" si="33"/>
        <v>20-33.</v>
      </c>
      <c r="U454" s="51" t="str">
        <f t="shared" si="33"/>
        <v>P.G or P.E. Review, Evaluation and Certification of a Remedial Action General Report</v>
      </c>
    </row>
    <row r="455" spans="1:21" s="67" customFormat="1" ht="33" hidden="1" x14ac:dyDescent="0.3">
      <c r="A455" s="62">
        <v>476</v>
      </c>
      <c r="B455" s="36" t="s">
        <v>1029</v>
      </c>
      <c r="C455" s="98" t="s">
        <v>1030</v>
      </c>
      <c r="D455" s="99"/>
      <c r="E455" s="10" t="s">
        <v>415</v>
      </c>
      <c r="F455" s="68">
        <f>IFERROR(INDEX([1]!Rates[[Column1]:[Column71]],
MATCH('[1]SOW Units'!$B455,[1]!Rates[Pay Item],0),
MATCH(TEXT(#REF!,"0"),[1]!Rates[[#Headers],[Column1]:[Column71]],0)),0)</f>
        <v>0</v>
      </c>
      <c r="G455" s="69">
        <f t="shared" si="34"/>
        <v>0</v>
      </c>
      <c r="H455" s="6">
        <f t="shared" si="35"/>
        <v>0</v>
      </c>
      <c r="I455" s="80"/>
      <c r="J455" s="80"/>
      <c r="K455" s="80"/>
      <c r="L455" s="80"/>
      <c r="M455" s="80"/>
      <c r="N455" s="80"/>
      <c r="O455" s="80"/>
      <c r="P455" s="80"/>
      <c r="Q455" s="80"/>
      <c r="R455" s="80"/>
      <c r="S455" s="54" t="b">
        <f t="shared" si="32"/>
        <v>0</v>
      </c>
      <c r="T455" s="66" t="str">
        <f t="shared" si="33"/>
        <v>20-34.</v>
      </c>
      <c r="U455" s="51" t="str">
        <f t="shared" si="33"/>
        <v>P.G or P.E. Review, Evaluation and Certification of an Interim Assessment or Remedial Action Report That Includes a Recommendation for System Modification or Significant Change in the Course of Action</v>
      </c>
    </row>
    <row r="456" spans="1:21" s="67" customFormat="1" ht="33" hidden="1" x14ac:dyDescent="0.3">
      <c r="A456" s="62">
        <v>477</v>
      </c>
      <c r="B456" s="36" t="s">
        <v>1031</v>
      </c>
      <c r="C456" s="98" t="s">
        <v>641</v>
      </c>
      <c r="D456" s="99"/>
      <c r="E456" s="10" t="s">
        <v>516</v>
      </c>
      <c r="F456" s="68">
        <f>IFERROR(INDEX([1]!Rates[[Column1]:[Column71]],
MATCH('[1]SOW Units'!$B456,[1]!Rates[Pay Item],0),
MATCH(TEXT(#REF!,"0"),[1]!Rates[[#Headers],[Column1]:[Column71]],0)),0)</f>
        <v>0</v>
      </c>
      <c r="G456" s="69">
        <f t="shared" si="34"/>
        <v>0</v>
      </c>
      <c r="H456" s="6">
        <f t="shared" si="35"/>
        <v>0</v>
      </c>
      <c r="I456" s="80"/>
      <c r="J456" s="80"/>
      <c r="K456" s="80"/>
      <c r="L456" s="80"/>
      <c r="M456" s="80"/>
      <c r="N456" s="80"/>
      <c r="O456" s="80"/>
      <c r="P456" s="80"/>
      <c r="Q456" s="80"/>
      <c r="R456" s="80"/>
      <c r="S456" s="54" t="b">
        <f t="shared" si="32"/>
        <v>0</v>
      </c>
      <c r="T456" s="66" t="str">
        <f t="shared" si="33"/>
        <v>20-35.</v>
      </c>
      <c r="U456" s="51" t="str">
        <f t="shared" si="33"/>
        <v>P.E. Review, Evaluation, and Certification of Construction Drawings</v>
      </c>
    </row>
    <row r="457" spans="1:21" s="67" customFormat="1" hidden="1" x14ac:dyDescent="0.3">
      <c r="A457" s="62">
        <v>478</v>
      </c>
      <c r="B457" s="36" t="s">
        <v>1032</v>
      </c>
      <c r="C457" s="98" t="s">
        <v>642</v>
      </c>
      <c r="D457" s="99"/>
      <c r="E457" s="10" t="s">
        <v>415</v>
      </c>
      <c r="F457" s="68">
        <f>IFERROR(INDEX([1]!Rates[[Column1]:[Column71]],
MATCH('[1]SOW Units'!$B457,[1]!Rates[Pay Item],0),
MATCH(TEXT(#REF!,"0"),[1]!Rates[[#Headers],[Column1]:[Column71]],0)),0)</f>
        <v>0</v>
      </c>
      <c r="G457" s="69">
        <f t="shared" si="34"/>
        <v>0</v>
      </c>
      <c r="H457" s="6">
        <f t="shared" si="35"/>
        <v>0</v>
      </c>
      <c r="I457" s="80"/>
      <c r="J457" s="80"/>
      <c r="K457" s="80"/>
      <c r="L457" s="80"/>
      <c r="M457" s="80"/>
      <c r="N457" s="80"/>
      <c r="O457" s="80"/>
      <c r="P457" s="80"/>
      <c r="Q457" s="80"/>
      <c r="R457" s="80"/>
      <c r="S457" s="54" t="b">
        <f t="shared" ref="S457:S490" si="36">IF(H457&gt;0,TRUE,FALSE)</f>
        <v>0</v>
      </c>
      <c r="T457" s="66" t="str">
        <f t="shared" si="33"/>
        <v>20-36.</v>
      </c>
      <c r="U457" s="51" t="str">
        <f t="shared" si="33"/>
        <v>P.E. Review, Evaluation, and Certification of Annual PARM Report</v>
      </c>
    </row>
    <row r="458" spans="1:21" x14ac:dyDescent="0.3">
      <c r="A458" s="62">
        <v>479</v>
      </c>
      <c r="B458" s="83" t="s">
        <v>464</v>
      </c>
      <c r="C458" s="96" t="s">
        <v>1033</v>
      </c>
      <c r="D458" s="97"/>
      <c r="E458" s="84" t="s">
        <v>1034</v>
      </c>
      <c r="F458" s="85"/>
      <c r="G458" s="86"/>
      <c r="H458" s="87"/>
      <c r="I458" s="88"/>
      <c r="J458" s="88"/>
      <c r="K458" s="88"/>
      <c r="L458" s="88"/>
      <c r="M458" s="88"/>
      <c r="N458" s="88"/>
      <c r="O458" s="88"/>
      <c r="P458" s="88"/>
      <c r="Q458" s="88"/>
      <c r="R458" s="88"/>
      <c r="S458" s="54" t="b">
        <f t="shared" si="36"/>
        <v>0</v>
      </c>
      <c r="T458" s="66"/>
      <c r="U458" s="51" t="str">
        <f t="shared" ref="U458:U491" si="37">C458</f>
        <v>MISCELLANEOUS ITEMS</v>
      </c>
    </row>
    <row r="459" spans="1:21" x14ac:dyDescent="0.3">
      <c r="A459" s="62">
        <v>480</v>
      </c>
      <c r="B459" s="82" t="s">
        <v>465</v>
      </c>
      <c r="C459" s="94"/>
      <c r="D459" s="95"/>
      <c r="E459" s="37" t="s">
        <v>14</v>
      </c>
      <c r="F459" s="68">
        <v>1</v>
      </c>
      <c r="G459" s="68">
        <f>F459</f>
        <v>1</v>
      </c>
      <c r="H459" s="9">
        <f t="shared" ref="H459:H478" si="38">SUM(I459:R459)</f>
        <v>0</v>
      </c>
      <c r="I459" s="70"/>
      <c r="J459" s="70"/>
      <c r="K459" s="70"/>
      <c r="L459" s="70"/>
      <c r="M459" s="70"/>
      <c r="N459" s="70"/>
      <c r="O459" s="70"/>
      <c r="P459" s="70"/>
      <c r="Q459" s="70"/>
      <c r="R459" s="70"/>
      <c r="S459" s="54" t="b">
        <f t="shared" si="36"/>
        <v>0</v>
      </c>
      <c r="T459" s="66" t="str">
        <f t="shared" ref="T459:T490" si="39">B459</f>
        <v>21-1.</v>
      </c>
      <c r="U459" s="51">
        <f t="shared" si="37"/>
        <v>0</v>
      </c>
    </row>
    <row r="460" spans="1:21" x14ac:dyDescent="0.3">
      <c r="A460" s="62">
        <v>481</v>
      </c>
      <c r="B460" s="82" t="s">
        <v>466</v>
      </c>
      <c r="C460" s="94"/>
      <c r="D460" s="95"/>
      <c r="E460" s="37" t="s">
        <v>14</v>
      </c>
      <c r="F460" s="68">
        <v>1</v>
      </c>
      <c r="G460" s="68">
        <f t="shared" ref="G460:G488" si="40">F460</f>
        <v>1</v>
      </c>
      <c r="H460" s="9">
        <f t="shared" si="38"/>
        <v>0</v>
      </c>
      <c r="I460" s="70"/>
      <c r="J460" s="70"/>
      <c r="K460" s="70"/>
      <c r="L460" s="70"/>
      <c r="M460" s="70"/>
      <c r="N460" s="70"/>
      <c r="O460" s="70"/>
      <c r="P460" s="70"/>
      <c r="Q460" s="70"/>
      <c r="R460" s="70"/>
      <c r="S460" s="54" t="b">
        <f t="shared" si="36"/>
        <v>0</v>
      </c>
      <c r="T460" s="66" t="str">
        <f t="shared" si="39"/>
        <v>21-2.</v>
      </c>
      <c r="U460" s="51">
        <f t="shared" si="37"/>
        <v>0</v>
      </c>
    </row>
    <row r="461" spans="1:21" x14ac:dyDescent="0.3">
      <c r="A461" s="62">
        <v>482</v>
      </c>
      <c r="B461" s="82" t="s">
        <v>467</v>
      </c>
      <c r="C461" s="94"/>
      <c r="D461" s="95"/>
      <c r="E461" s="37" t="s">
        <v>14</v>
      </c>
      <c r="F461" s="68">
        <v>1</v>
      </c>
      <c r="G461" s="68">
        <f t="shared" si="40"/>
        <v>1</v>
      </c>
      <c r="H461" s="9">
        <f t="shared" si="38"/>
        <v>0</v>
      </c>
      <c r="I461" s="70"/>
      <c r="J461" s="70"/>
      <c r="K461" s="70"/>
      <c r="L461" s="70"/>
      <c r="M461" s="70"/>
      <c r="N461" s="70"/>
      <c r="O461" s="70"/>
      <c r="P461" s="70"/>
      <c r="Q461" s="70"/>
      <c r="R461" s="70"/>
      <c r="S461" s="54" t="b">
        <f t="shared" si="36"/>
        <v>0</v>
      </c>
      <c r="T461" s="66" t="str">
        <f t="shared" si="39"/>
        <v>21-3.</v>
      </c>
      <c r="U461" s="51">
        <f t="shared" si="37"/>
        <v>0</v>
      </c>
    </row>
    <row r="462" spans="1:21" x14ac:dyDescent="0.3">
      <c r="A462" s="62">
        <v>483</v>
      </c>
      <c r="B462" s="82" t="s">
        <v>468</v>
      </c>
      <c r="C462" s="94"/>
      <c r="D462" s="95"/>
      <c r="E462" s="37" t="s">
        <v>14</v>
      </c>
      <c r="F462" s="68">
        <v>1</v>
      </c>
      <c r="G462" s="68">
        <f t="shared" si="40"/>
        <v>1</v>
      </c>
      <c r="H462" s="9">
        <f t="shared" si="38"/>
        <v>0</v>
      </c>
      <c r="I462" s="70"/>
      <c r="J462" s="70"/>
      <c r="K462" s="70"/>
      <c r="L462" s="70"/>
      <c r="M462" s="70"/>
      <c r="N462" s="70"/>
      <c r="O462" s="70"/>
      <c r="P462" s="70"/>
      <c r="Q462" s="70"/>
      <c r="R462" s="70"/>
      <c r="S462" s="54" t="b">
        <f t="shared" si="36"/>
        <v>0</v>
      </c>
      <c r="T462" s="66" t="str">
        <f t="shared" si="39"/>
        <v>21-4.</v>
      </c>
      <c r="U462" s="51">
        <f t="shared" si="37"/>
        <v>0</v>
      </c>
    </row>
    <row r="463" spans="1:21" x14ac:dyDescent="0.3">
      <c r="A463" s="62">
        <v>484</v>
      </c>
      <c r="B463" s="82" t="s">
        <v>469</v>
      </c>
      <c r="C463" s="94"/>
      <c r="D463" s="95"/>
      <c r="E463" s="37" t="s">
        <v>14</v>
      </c>
      <c r="F463" s="68">
        <v>1</v>
      </c>
      <c r="G463" s="68">
        <f t="shared" si="40"/>
        <v>1</v>
      </c>
      <c r="H463" s="9">
        <f t="shared" si="38"/>
        <v>0</v>
      </c>
      <c r="I463" s="70"/>
      <c r="J463" s="70"/>
      <c r="K463" s="70"/>
      <c r="L463" s="70"/>
      <c r="M463" s="70"/>
      <c r="N463" s="70"/>
      <c r="O463" s="70"/>
      <c r="P463" s="70"/>
      <c r="Q463" s="70"/>
      <c r="R463" s="70"/>
      <c r="S463" s="54" t="b">
        <f t="shared" si="36"/>
        <v>0</v>
      </c>
      <c r="T463" s="66" t="str">
        <f t="shared" si="39"/>
        <v>21-5.</v>
      </c>
      <c r="U463" s="51">
        <f t="shared" si="37"/>
        <v>0</v>
      </c>
    </row>
    <row r="464" spans="1:21" x14ac:dyDescent="0.3">
      <c r="A464" s="62">
        <v>485</v>
      </c>
      <c r="B464" s="82" t="s">
        <v>471</v>
      </c>
      <c r="C464" s="94"/>
      <c r="D464" s="95"/>
      <c r="E464" s="37" t="s">
        <v>14</v>
      </c>
      <c r="F464" s="68">
        <v>1</v>
      </c>
      <c r="G464" s="68">
        <f t="shared" si="40"/>
        <v>1</v>
      </c>
      <c r="H464" s="9">
        <f t="shared" si="38"/>
        <v>0</v>
      </c>
      <c r="I464" s="70"/>
      <c r="J464" s="70"/>
      <c r="K464" s="70"/>
      <c r="L464" s="70"/>
      <c r="M464" s="70"/>
      <c r="N464" s="70"/>
      <c r="O464" s="70"/>
      <c r="P464" s="70"/>
      <c r="Q464" s="70"/>
      <c r="R464" s="70"/>
      <c r="S464" s="54" t="b">
        <f t="shared" si="36"/>
        <v>0</v>
      </c>
      <c r="T464" s="66" t="str">
        <f t="shared" si="39"/>
        <v>21-6.</v>
      </c>
      <c r="U464" s="51">
        <f t="shared" si="37"/>
        <v>0</v>
      </c>
    </row>
    <row r="465" spans="1:21" x14ac:dyDescent="0.3">
      <c r="A465" s="62">
        <v>486</v>
      </c>
      <c r="B465" s="82" t="s">
        <v>472</v>
      </c>
      <c r="C465" s="94"/>
      <c r="D465" s="95"/>
      <c r="E465" s="37" t="s">
        <v>14</v>
      </c>
      <c r="F465" s="68">
        <v>1</v>
      </c>
      <c r="G465" s="68">
        <f t="shared" si="40"/>
        <v>1</v>
      </c>
      <c r="H465" s="9">
        <f t="shared" si="38"/>
        <v>0</v>
      </c>
      <c r="I465" s="70"/>
      <c r="J465" s="70"/>
      <c r="K465" s="70"/>
      <c r="L465" s="70"/>
      <c r="M465" s="70"/>
      <c r="N465" s="70"/>
      <c r="O465" s="70"/>
      <c r="P465" s="70"/>
      <c r="Q465" s="70"/>
      <c r="R465" s="70"/>
      <c r="S465" s="54" t="b">
        <f t="shared" si="36"/>
        <v>0</v>
      </c>
      <c r="T465" s="66" t="str">
        <f t="shared" si="39"/>
        <v>21-7.</v>
      </c>
      <c r="U465" s="51">
        <f t="shared" si="37"/>
        <v>0</v>
      </c>
    </row>
    <row r="466" spans="1:21" x14ac:dyDescent="0.3">
      <c r="A466" s="62">
        <v>487</v>
      </c>
      <c r="B466" s="82" t="s">
        <v>474</v>
      </c>
      <c r="C466" s="94"/>
      <c r="D466" s="95"/>
      <c r="E466" s="37" t="s">
        <v>14</v>
      </c>
      <c r="F466" s="68">
        <v>1</v>
      </c>
      <c r="G466" s="68">
        <f t="shared" si="40"/>
        <v>1</v>
      </c>
      <c r="H466" s="9">
        <f t="shared" si="38"/>
        <v>0</v>
      </c>
      <c r="I466" s="70"/>
      <c r="J466" s="70"/>
      <c r="K466" s="70"/>
      <c r="L466" s="70"/>
      <c r="M466" s="70"/>
      <c r="N466" s="70"/>
      <c r="O466" s="70"/>
      <c r="P466" s="70"/>
      <c r="Q466" s="70"/>
      <c r="R466" s="70"/>
      <c r="S466" s="54" t="b">
        <f t="shared" si="36"/>
        <v>0</v>
      </c>
      <c r="T466" s="66" t="str">
        <f t="shared" si="39"/>
        <v>21-8.</v>
      </c>
      <c r="U466" s="51">
        <f t="shared" si="37"/>
        <v>0</v>
      </c>
    </row>
    <row r="467" spans="1:21" x14ac:dyDescent="0.3">
      <c r="A467" s="62">
        <v>488</v>
      </c>
      <c r="B467" s="82" t="s">
        <v>476</v>
      </c>
      <c r="C467" s="94"/>
      <c r="D467" s="95"/>
      <c r="E467" s="37" t="s">
        <v>14</v>
      </c>
      <c r="F467" s="68">
        <v>1</v>
      </c>
      <c r="G467" s="68">
        <f t="shared" si="40"/>
        <v>1</v>
      </c>
      <c r="H467" s="9">
        <f t="shared" si="38"/>
        <v>0</v>
      </c>
      <c r="I467" s="70"/>
      <c r="J467" s="70"/>
      <c r="K467" s="70"/>
      <c r="L467" s="70"/>
      <c r="M467" s="70"/>
      <c r="N467" s="70"/>
      <c r="O467" s="70"/>
      <c r="P467" s="70"/>
      <c r="Q467" s="70"/>
      <c r="R467" s="70"/>
      <c r="S467" s="54" t="b">
        <f t="shared" si="36"/>
        <v>0</v>
      </c>
      <c r="T467" s="66" t="str">
        <f t="shared" si="39"/>
        <v>21-9.</v>
      </c>
      <c r="U467" s="51">
        <f t="shared" si="37"/>
        <v>0</v>
      </c>
    </row>
    <row r="468" spans="1:21" x14ac:dyDescent="0.3">
      <c r="A468" s="62">
        <v>489</v>
      </c>
      <c r="B468" s="82" t="s">
        <v>479</v>
      </c>
      <c r="C468" s="94"/>
      <c r="D468" s="95"/>
      <c r="E468" s="37" t="s">
        <v>14</v>
      </c>
      <c r="F468" s="68">
        <v>1</v>
      </c>
      <c r="G468" s="68">
        <f t="shared" si="40"/>
        <v>1</v>
      </c>
      <c r="H468" s="9">
        <f t="shared" si="38"/>
        <v>0</v>
      </c>
      <c r="I468" s="70"/>
      <c r="J468" s="70"/>
      <c r="K468" s="70"/>
      <c r="L468" s="70"/>
      <c r="M468" s="70"/>
      <c r="N468" s="70"/>
      <c r="O468" s="70"/>
      <c r="P468" s="70"/>
      <c r="Q468" s="70"/>
      <c r="R468" s="70"/>
      <c r="S468" s="54" t="b">
        <f t="shared" si="36"/>
        <v>0</v>
      </c>
      <c r="T468" s="66" t="str">
        <f t="shared" si="39"/>
        <v>21-10.</v>
      </c>
      <c r="U468" s="51">
        <f t="shared" si="37"/>
        <v>0</v>
      </c>
    </row>
    <row r="469" spans="1:21" x14ac:dyDescent="0.3">
      <c r="A469" s="62">
        <v>450</v>
      </c>
      <c r="B469" s="82" t="s">
        <v>480</v>
      </c>
      <c r="C469" s="94"/>
      <c r="D469" s="95"/>
      <c r="E469" s="37" t="s">
        <v>14</v>
      </c>
      <c r="F469" s="68">
        <v>1</v>
      </c>
      <c r="G469" s="68">
        <f t="shared" si="40"/>
        <v>1</v>
      </c>
      <c r="H469" s="9">
        <f t="shared" si="38"/>
        <v>0</v>
      </c>
      <c r="I469" s="70"/>
      <c r="J469" s="70"/>
      <c r="K469" s="70"/>
      <c r="L469" s="70"/>
      <c r="M469" s="70"/>
      <c r="N469" s="70"/>
      <c r="O469" s="70"/>
      <c r="P469" s="70"/>
      <c r="Q469" s="70"/>
      <c r="R469" s="70"/>
      <c r="S469" s="54" t="b">
        <f t="shared" si="36"/>
        <v>0</v>
      </c>
      <c r="T469" s="66" t="str">
        <f t="shared" si="39"/>
        <v>21-11.</v>
      </c>
      <c r="U469" s="51">
        <f t="shared" si="37"/>
        <v>0</v>
      </c>
    </row>
    <row r="470" spans="1:21" x14ac:dyDescent="0.3">
      <c r="A470" s="62">
        <v>451</v>
      </c>
      <c r="B470" s="82" t="s">
        <v>483</v>
      </c>
      <c r="C470" s="94"/>
      <c r="D470" s="95"/>
      <c r="E470" s="37" t="s">
        <v>14</v>
      </c>
      <c r="F470" s="68">
        <v>1</v>
      </c>
      <c r="G470" s="68">
        <f t="shared" si="40"/>
        <v>1</v>
      </c>
      <c r="H470" s="9">
        <f t="shared" si="38"/>
        <v>0</v>
      </c>
      <c r="I470" s="70"/>
      <c r="J470" s="70"/>
      <c r="K470" s="70"/>
      <c r="L470" s="70"/>
      <c r="M470" s="70"/>
      <c r="N470" s="70"/>
      <c r="O470" s="70"/>
      <c r="P470" s="70"/>
      <c r="Q470" s="70"/>
      <c r="R470" s="70"/>
      <c r="S470" s="54" t="b">
        <f t="shared" si="36"/>
        <v>0</v>
      </c>
      <c r="T470" s="66" t="str">
        <f t="shared" si="39"/>
        <v>21-12.</v>
      </c>
      <c r="U470" s="51">
        <f t="shared" si="37"/>
        <v>0</v>
      </c>
    </row>
    <row r="471" spans="1:21" x14ac:dyDescent="0.3">
      <c r="A471" s="62">
        <v>452</v>
      </c>
      <c r="B471" s="82" t="s">
        <v>484</v>
      </c>
      <c r="C471" s="94"/>
      <c r="D471" s="95"/>
      <c r="E471" s="37" t="s">
        <v>14</v>
      </c>
      <c r="F471" s="68">
        <v>1</v>
      </c>
      <c r="G471" s="68">
        <f t="shared" si="40"/>
        <v>1</v>
      </c>
      <c r="H471" s="9">
        <f t="shared" si="38"/>
        <v>0</v>
      </c>
      <c r="I471" s="70"/>
      <c r="J471" s="70"/>
      <c r="K471" s="70"/>
      <c r="L471" s="70"/>
      <c r="M471" s="70"/>
      <c r="N471" s="70"/>
      <c r="O471" s="70"/>
      <c r="P471" s="70"/>
      <c r="Q471" s="70"/>
      <c r="R471" s="70"/>
      <c r="S471" s="54" t="b">
        <f t="shared" si="36"/>
        <v>0</v>
      </c>
      <c r="T471" s="66" t="str">
        <f t="shared" si="39"/>
        <v>21-13.</v>
      </c>
      <c r="U471" s="51">
        <f t="shared" si="37"/>
        <v>0</v>
      </c>
    </row>
    <row r="472" spans="1:21" x14ac:dyDescent="0.3">
      <c r="A472" s="62">
        <v>453</v>
      </c>
      <c r="B472" s="82" t="s">
        <v>486</v>
      </c>
      <c r="C472" s="94"/>
      <c r="D472" s="95"/>
      <c r="E472" s="37" t="s">
        <v>14</v>
      </c>
      <c r="F472" s="68">
        <v>1</v>
      </c>
      <c r="G472" s="68">
        <f t="shared" si="40"/>
        <v>1</v>
      </c>
      <c r="H472" s="9">
        <f t="shared" si="38"/>
        <v>0</v>
      </c>
      <c r="I472" s="70"/>
      <c r="J472" s="70"/>
      <c r="K472" s="70"/>
      <c r="L472" s="70"/>
      <c r="M472" s="70"/>
      <c r="N472" s="70"/>
      <c r="O472" s="70"/>
      <c r="P472" s="70"/>
      <c r="Q472" s="70"/>
      <c r="R472" s="70"/>
      <c r="S472" s="54" t="b">
        <f t="shared" si="36"/>
        <v>0</v>
      </c>
      <c r="T472" s="66" t="str">
        <f t="shared" si="39"/>
        <v>21-14.</v>
      </c>
      <c r="U472" s="51">
        <f t="shared" si="37"/>
        <v>0</v>
      </c>
    </row>
    <row r="473" spans="1:21" x14ac:dyDescent="0.3">
      <c r="A473" s="62">
        <v>454</v>
      </c>
      <c r="B473" s="82" t="s">
        <v>487</v>
      </c>
      <c r="C473" s="94"/>
      <c r="D473" s="95"/>
      <c r="E473" s="37" t="s">
        <v>14</v>
      </c>
      <c r="F473" s="68">
        <v>1</v>
      </c>
      <c r="G473" s="68">
        <f t="shared" si="40"/>
        <v>1</v>
      </c>
      <c r="H473" s="9">
        <f>SUM(I473:R473)</f>
        <v>0</v>
      </c>
      <c r="I473" s="70"/>
      <c r="J473" s="70"/>
      <c r="K473" s="70"/>
      <c r="L473" s="70"/>
      <c r="M473" s="70"/>
      <c r="N473" s="70"/>
      <c r="O473" s="70"/>
      <c r="P473" s="70"/>
      <c r="Q473" s="70"/>
      <c r="R473" s="70"/>
      <c r="S473" s="54" t="b">
        <f t="shared" si="36"/>
        <v>0</v>
      </c>
      <c r="T473" s="66" t="str">
        <f t="shared" si="39"/>
        <v>21-15.</v>
      </c>
      <c r="U473" s="51">
        <f t="shared" si="37"/>
        <v>0</v>
      </c>
    </row>
    <row r="474" spans="1:21" x14ac:dyDescent="0.3">
      <c r="A474" s="62">
        <v>455</v>
      </c>
      <c r="B474" s="82" t="s">
        <v>489</v>
      </c>
      <c r="C474" s="94"/>
      <c r="D474" s="95"/>
      <c r="E474" s="37" t="s">
        <v>14</v>
      </c>
      <c r="F474" s="68">
        <v>1</v>
      </c>
      <c r="G474" s="68">
        <f t="shared" si="40"/>
        <v>1</v>
      </c>
      <c r="H474" s="9">
        <f t="shared" si="38"/>
        <v>0</v>
      </c>
      <c r="I474" s="70"/>
      <c r="J474" s="70"/>
      <c r="K474" s="70"/>
      <c r="L474" s="70"/>
      <c r="M474" s="70"/>
      <c r="N474" s="70"/>
      <c r="O474" s="70"/>
      <c r="P474" s="70"/>
      <c r="Q474" s="70"/>
      <c r="R474" s="70"/>
      <c r="S474" s="54" t="b">
        <f t="shared" si="36"/>
        <v>0</v>
      </c>
      <c r="T474" s="66" t="str">
        <f t="shared" si="39"/>
        <v>21-16.</v>
      </c>
      <c r="U474" s="51">
        <f t="shared" si="37"/>
        <v>0</v>
      </c>
    </row>
    <row r="475" spans="1:21" x14ac:dyDescent="0.3">
      <c r="A475" s="62">
        <v>456</v>
      </c>
      <c r="B475" s="82" t="s">
        <v>491</v>
      </c>
      <c r="C475" s="94"/>
      <c r="D475" s="95"/>
      <c r="E475" s="37" t="s">
        <v>14</v>
      </c>
      <c r="F475" s="68">
        <v>1</v>
      </c>
      <c r="G475" s="68">
        <f t="shared" si="40"/>
        <v>1</v>
      </c>
      <c r="H475" s="9">
        <f t="shared" si="38"/>
        <v>0</v>
      </c>
      <c r="I475" s="70"/>
      <c r="J475" s="70"/>
      <c r="K475" s="70"/>
      <c r="L475" s="70"/>
      <c r="M475" s="70"/>
      <c r="N475" s="70"/>
      <c r="O475" s="70"/>
      <c r="P475" s="70"/>
      <c r="Q475" s="70"/>
      <c r="R475" s="70"/>
      <c r="S475" s="54" t="b">
        <f t="shared" si="36"/>
        <v>0</v>
      </c>
      <c r="T475" s="66" t="str">
        <f t="shared" si="39"/>
        <v>21-17.</v>
      </c>
      <c r="U475" s="51">
        <f t="shared" si="37"/>
        <v>0</v>
      </c>
    </row>
    <row r="476" spans="1:21" x14ac:dyDescent="0.3">
      <c r="A476" s="62">
        <v>457</v>
      </c>
      <c r="B476" s="82" t="s">
        <v>493</v>
      </c>
      <c r="C476" s="94"/>
      <c r="D476" s="95"/>
      <c r="E476" s="37" t="s">
        <v>14</v>
      </c>
      <c r="F476" s="68">
        <v>1</v>
      </c>
      <c r="G476" s="68">
        <f t="shared" si="40"/>
        <v>1</v>
      </c>
      <c r="H476" s="9">
        <f t="shared" si="38"/>
        <v>0</v>
      </c>
      <c r="I476" s="70"/>
      <c r="J476" s="70"/>
      <c r="K476" s="70"/>
      <c r="L476" s="70"/>
      <c r="M476" s="70"/>
      <c r="N476" s="70"/>
      <c r="O476" s="70"/>
      <c r="P476" s="70"/>
      <c r="Q476" s="70"/>
      <c r="R476" s="70"/>
      <c r="S476" s="54" t="b">
        <f t="shared" si="36"/>
        <v>0</v>
      </c>
      <c r="T476" s="66" t="str">
        <f t="shared" si="39"/>
        <v>21-18.</v>
      </c>
      <c r="U476" s="51">
        <f t="shared" si="37"/>
        <v>0</v>
      </c>
    </row>
    <row r="477" spans="1:21" x14ac:dyDescent="0.3">
      <c r="A477" s="62">
        <v>458</v>
      </c>
      <c r="B477" s="82" t="s">
        <v>495</v>
      </c>
      <c r="C477" s="94"/>
      <c r="D477" s="95"/>
      <c r="E477" s="37" t="s">
        <v>14</v>
      </c>
      <c r="F477" s="68">
        <v>1</v>
      </c>
      <c r="G477" s="68">
        <f t="shared" si="40"/>
        <v>1</v>
      </c>
      <c r="H477" s="9">
        <f t="shared" si="38"/>
        <v>0</v>
      </c>
      <c r="I477" s="70"/>
      <c r="J477" s="70"/>
      <c r="K477" s="70"/>
      <c r="L477" s="70"/>
      <c r="M477" s="70"/>
      <c r="N477" s="70"/>
      <c r="O477" s="70"/>
      <c r="P477" s="70"/>
      <c r="Q477" s="70"/>
      <c r="R477" s="70"/>
      <c r="S477" s="54" t="b">
        <f t="shared" si="36"/>
        <v>0</v>
      </c>
      <c r="T477" s="66" t="str">
        <f t="shared" si="39"/>
        <v>21-19.</v>
      </c>
      <c r="U477" s="51">
        <f t="shared" si="37"/>
        <v>0</v>
      </c>
    </row>
    <row r="478" spans="1:21" x14ac:dyDescent="0.3">
      <c r="A478" s="62">
        <v>459</v>
      </c>
      <c r="B478" s="82" t="s">
        <v>496</v>
      </c>
      <c r="C478" s="94"/>
      <c r="D478" s="95"/>
      <c r="E478" s="37" t="s">
        <v>14</v>
      </c>
      <c r="F478" s="68">
        <v>1</v>
      </c>
      <c r="G478" s="68">
        <f t="shared" si="40"/>
        <v>1</v>
      </c>
      <c r="H478" s="9">
        <f t="shared" si="38"/>
        <v>0</v>
      </c>
      <c r="I478" s="70"/>
      <c r="J478" s="70"/>
      <c r="K478" s="70"/>
      <c r="L478" s="70"/>
      <c r="M478" s="70"/>
      <c r="N478" s="70"/>
      <c r="O478" s="70"/>
      <c r="P478" s="70"/>
      <c r="Q478" s="70"/>
      <c r="R478" s="70"/>
      <c r="S478" s="54" t="b">
        <f t="shared" si="36"/>
        <v>0</v>
      </c>
      <c r="T478" s="66" t="str">
        <f t="shared" si="39"/>
        <v>21-20.</v>
      </c>
      <c r="U478" s="51">
        <f t="shared" si="37"/>
        <v>0</v>
      </c>
    </row>
    <row r="479" spans="1:21" x14ac:dyDescent="0.3">
      <c r="A479" s="62">
        <v>460</v>
      </c>
      <c r="B479" s="82" t="s">
        <v>498</v>
      </c>
      <c r="C479" s="94"/>
      <c r="D479" s="95"/>
      <c r="E479" s="37" t="s">
        <v>14</v>
      </c>
      <c r="F479" s="68">
        <v>1</v>
      </c>
      <c r="G479" s="68">
        <f t="shared" si="40"/>
        <v>1</v>
      </c>
      <c r="H479" s="9">
        <f t="shared" ref="H479:H488" si="41">SUM(I479:R479)</f>
        <v>0</v>
      </c>
      <c r="I479" s="70"/>
      <c r="J479" s="70"/>
      <c r="K479" s="70"/>
      <c r="L479" s="70"/>
      <c r="M479" s="70"/>
      <c r="N479" s="70"/>
      <c r="O479" s="70"/>
      <c r="P479" s="70"/>
      <c r="Q479" s="70"/>
      <c r="R479" s="70"/>
      <c r="S479" s="54" t="b">
        <f t="shared" si="36"/>
        <v>0</v>
      </c>
      <c r="T479" s="66" t="str">
        <f t="shared" si="39"/>
        <v>21-21.</v>
      </c>
      <c r="U479" s="51">
        <f t="shared" si="37"/>
        <v>0</v>
      </c>
    </row>
    <row r="480" spans="1:21" x14ac:dyDescent="0.3">
      <c r="A480" s="62">
        <v>461</v>
      </c>
      <c r="B480" s="82" t="s">
        <v>500</v>
      </c>
      <c r="C480" s="94"/>
      <c r="D480" s="95"/>
      <c r="E480" s="37" t="s">
        <v>14</v>
      </c>
      <c r="F480" s="68">
        <v>1</v>
      </c>
      <c r="G480" s="68">
        <f t="shared" si="40"/>
        <v>1</v>
      </c>
      <c r="H480" s="9">
        <f t="shared" si="41"/>
        <v>0</v>
      </c>
      <c r="I480" s="70"/>
      <c r="J480" s="70"/>
      <c r="K480" s="70"/>
      <c r="L480" s="70"/>
      <c r="M480" s="70"/>
      <c r="N480" s="70"/>
      <c r="O480" s="70"/>
      <c r="P480" s="70"/>
      <c r="Q480" s="70"/>
      <c r="R480" s="70"/>
      <c r="S480" s="54" t="b">
        <f t="shared" si="36"/>
        <v>0</v>
      </c>
      <c r="T480" s="66" t="str">
        <f t="shared" si="39"/>
        <v>21-22.</v>
      </c>
      <c r="U480" s="51">
        <f t="shared" si="37"/>
        <v>0</v>
      </c>
    </row>
    <row r="481" spans="1:21" x14ac:dyDescent="0.3">
      <c r="A481" s="62">
        <v>462</v>
      </c>
      <c r="B481" s="82" t="s">
        <v>502</v>
      </c>
      <c r="C481" s="94"/>
      <c r="D481" s="95"/>
      <c r="E481" s="37" t="s">
        <v>14</v>
      </c>
      <c r="F481" s="68">
        <v>1</v>
      </c>
      <c r="G481" s="68">
        <f t="shared" si="40"/>
        <v>1</v>
      </c>
      <c r="H481" s="9">
        <f t="shared" si="41"/>
        <v>0</v>
      </c>
      <c r="I481" s="70"/>
      <c r="J481" s="70"/>
      <c r="K481" s="70"/>
      <c r="L481" s="70"/>
      <c r="M481" s="70"/>
      <c r="N481" s="70"/>
      <c r="O481" s="70"/>
      <c r="P481" s="70"/>
      <c r="Q481" s="70"/>
      <c r="R481" s="70"/>
      <c r="S481" s="54" t="b">
        <f t="shared" si="36"/>
        <v>0</v>
      </c>
      <c r="T481" s="66" t="str">
        <f t="shared" si="39"/>
        <v>21-23.</v>
      </c>
      <c r="U481" s="51">
        <f t="shared" si="37"/>
        <v>0</v>
      </c>
    </row>
    <row r="482" spans="1:21" x14ac:dyDescent="0.3">
      <c r="A482" s="62">
        <v>463</v>
      </c>
      <c r="B482" s="82" t="s">
        <v>504</v>
      </c>
      <c r="C482" s="94"/>
      <c r="D482" s="95"/>
      <c r="E482" s="37" t="s">
        <v>14</v>
      </c>
      <c r="F482" s="68">
        <v>1</v>
      </c>
      <c r="G482" s="68">
        <f t="shared" si="40"/>
        <v>1</v>
      </c>
      <c r="H482" s="9">
        <f t="shared" si="41"/>
        <v>0</v>
      </c>
      <c r="I482" s="70"/>
      <c r="J482" s="70"/>
      <c r="K482" s="70"/>
      <c r="L482" s="70"/>
      <c r="M482" s="70"/>
      <c r="N482" s="70"/>
      <c r="O482" s="70"/>
      <c r="P482" s="70"/>
      <c r="Q482" s="70"/>
      <c r="R482" s="70"/>
      <c r="S482" s="54" t="b">
        <f t="shared" si="36"/>
        <v>0</v>
      </c>
      <c r="T482" s="66" t="str">
        <f t="shared" si="39"/>
        <v>21-24.</v>
      </c>
      <c r="U482" s="51">
        <f t="shared" si="37"/>
        <v>0</v>
      </c>
    </row>
    <row r="483" spans="1:21" x14ac:dyDescent="0.3">
      <c r="A483" s="62">
        <v>464</v>
      </c>
      <c r="B483" s="82" t="s">
        <v>506</v>
      </c>
      <c r="C483" s="94"/>
      <c r="D483" s="95"/>
      <c r="E483" s="37" t="s">
        <v>14</v>
      </c>
      <c r="F483" s="68">
        <v>1</v>
      </c>
      <c r="G483" s="68">
        <f t="shared" si="40"/>
        <v>1</v>
      </c>
      <c r="H483" s="9">
        <f t="shared" si="41"/>
        <v>0</v>
      </c>
      <c r="I483" s="70"/>
      <c r="J483" s="70"/>
      <c r="K483" s="70"/>
      <c r="L483" s="70"/>
      <c r="M483" s="70"/>
      <c r="N483" s="70"/>
      <c r="O483" s="70"/>
      <c r="P483" s="70"/>
      <c r="Q483" s="70"/>
      <c r="R483" s="70"/>
      <c r="S483" s="54" t="b">
        <f t="shared" si="36"/>
        <v>0</v>
      </c>
      <c r="T483" s="66" t="str">
        <f t="shared" si="39"/>
        <v>21-25.</v>
      </c>
      <c r="U483" s="51">
        <f t="shared" si="37"/>
        <v>0</v>
      </c>
    </row>
    <row r="484" spans="1:21" x14ac:dyDescent="0.3">
      <c r="A484" s="62">
        <v>465</v>
      </c>
      <c r="B484" s="82" t="s">
        <v>508</v>
      </c>
      <c r="C484" s="94"/>
      <c r="D484" s="95"/>
      <c r="E484" s="37" t="s">
        <v>14</v>
      </c>
      <c r="F484" s="68">
        <v>1</v>
      </c>
      <c r="G484" s="68">
        <f t="shared" si="40"/>
        <v>1</v>
      </c>
      <c r="H484" s="9">
        <f t="shared" si="41"/>
        <v>0</v>
      </c>
      <c r="I484" s="70"/>
      <c r="J484" s="70"/>
      <c r="K484" s="70"/>
      <c r="L484" s="70"/>
      <c r="M484" s="70"/>
      <c r="N484" s="70"/>
      <c r="O484" s="70"/>
      <c r="P484" s="70"/>
      <c r="Q484" s="70"/>
      <c r="R484" s="70"/>
      <c r="S484" s="54" t="b">
        <f t="shared" si="36"/>
        <v>0</v>
      </c>
      <c r="T484" s="66" t="str">
        <f t="shared" si="39"/>
        <v>21-26.</v>
      </c>
      <c r="U484" s="51">
        <f t="shared" si="37"/>
        <v>0</v>
      </c>
    </row>
    <row r="485" spans="1:21" x14ac:dyDescent="0.3">
      <c r="A485" s="62">
        <v>466</v>
      </c>
      <c r="B485" s="82" t="s">
        <v>510</v>
      </c>
      <c r="C485" s="94"/>
      <c r="D485" s="95"/>
      <c r="E485" s="37" t="s">
        <v>14</v>
      </c>
      <c r="F485" s="68">
        <v>1</v>
      </c>
      <c r="G485" s="68">
        <f t="shared" si="40"/>
        <v>1</v>
      </c>
      <c r="H485" s="9">
        <f t="shared" si="41"/>
        <v>0</v>
      </c>
      <c r="I485" s="70"/>
      <c r="J485" s="70"/>
      <c r="K485" s="70"/>
      <c r="L485" s="70"/>
      <c r="M485" s="70"/>
      <c r="N485" s="70"/>
      <c r="O485" s="70"/>
      <c r="P485" s="70"/>
      <c r="Q485" s="70"/>
      <c r="R485" s="70"/>
      <c r="S485" s="54" t="b">
        <f t="shared" si="36"/>
        <v>0</v>
      </c>
      <c r="T485" s="66" t="str">
        <f t="shared" si="39"/>
        <v>21-27.</v>
      </c>
      <c r="U485" s="51">
        <f t="shared" si="37"/>
        <v>0</v>
      </c>
    </row>
    <row r="486" spans="1:21" x14ac:dyDescent="0.3">
      <c r="A486" s="62">
        <v>467</v>
      </c>
      <c r="B486" s="82" t="s">
        <v>512</v>
      </c>
      <c r="C486" s="94"/>
      <c r="D486" s="95"/>
      <c r="E486" s="37" t="s">
        <v>14</v>
      </c>
      <c r="F486" s="68">
        <v>1</v>
      </c>
      <c r="G486" s="68">
        <f t="shared" si="40"/>
        <v>1</v>
      </c>
      <c r="H486" s="9">
        <f t="shared" si="41"/>
        <v>0</v>
      </c>
      <c r="I486" s="70"/>
      <c r="J486" s="70"/>
      <c r="K486" s="70"/>
      <c r="L486" s="70"/>
      <c r="M486" s="70"/>
      <c r="N486" s="70"/>
      <c r="O486" s="70"/>
      <c r="P486" s="70"/>
      <c r="Q486" s="70"/>
      <c r="R486" s="70"/>
      <c r="S486" s="54" t="b">
        <f t="shared" si="36"/>
        <v>0</v>
      </c>
      <c r="T486" s="66" t="str">
        <f t="shared" si="39"/>
        <v>21-28.</v>
      </c>
      <c r="U486" s="51">
        <f t="shared" si="37"/>
        <v>0</v>
      </c>
    </row>
    <row r="487" spans="1:21" x14ac:dyDescent="0.3">
      <c r="A487" s="62">
        <v>468</v>
      </c>
      <c r="B487" s="82" t="s">
        <v>514</v>
      </c>
      <c r="C487" s="94"/>
      <c r="D487" s="95"/>
      <c r="E487" s="37" t="s">
        <v>14</v>
      </c>
      <c r="F487" s="68">
        <v>1</v>
      </c>
      <c r="G487" s="68">
        <f t="shared" si="40"/>
        <v>1</v>
      </c>
      <c r="H487" s="9">
        <f t="shared" si="41"/>
        <v>0</v>
      </c>
      <c r="I487" s="70"/>
      <c r="J487" s="70"/>
      <c r="K487" s="70"/>
      <c r="L487" s="70"/>
      <c r="M487" s="70"/>
      <c r="N487" s="70"/>
      <c r="O487" s="70"/>
      <c r="P487" s="70"/>
      <c r="Q487" s="70"/>
      <c r="R487" s="70"/>
      <c r="S487" s="54" t="b">
        <f t="shared" si="36"/>
        <v>0</v>
      </c>
      <c r="T487" s="66" t="str">
        <f t="shared" si="39"/>
        <v>21-29.</v>
      </c>
      <c r="U487" s="51">
        <f t="shared" si="37"/>
        <v>0</v>
      </c>
    </row>
    <row r="488" spans="1:21" x14ac:dyDescent="0.3">
      <c r="A488" s="62">
        <v>469</v>
      </c>
      <c r="B488" s="82" t="s">
        <v>517</v>
      </c>
      <c r="C488" s="94"/>
      <c r="D488" s="95"/>
      <c r="E488" s="37" t="s">
        <v>14</v>
      </c>
      <c r="F488" s="68">
        <v>1</v>
      </c>
      <c r="G488" s="68">
        <f t="shared" si="40"/>
        <v>1</v>
      </c>
      <c r="H488" s="9">
        <f t="shared" si="41"/>
        <v>0</v>
      </c>
      <c r="I488" s="70"/>
      <c r="J488" s="70"/>
      <c r="K488" s="70"/>
      <c r="L488" s="70"/>
      <c r="M488" s="70"/>
      <c r="N488" s="70"/>
      <c r="O488" s="70"/>
      <c r="P488" s="70"/>
      <c r="Q488" s="70"/>
      <c r="R488" s="70"/>
      <c r="S488" s="54" t="b">
        <f t="shared" si="36"/>
        <v>0</v>
      </c>
      <c r="T488" s="66" t="str">
        <f t="shared" si="39"/>
        <v>21-30.</v>
      </c>
      <c r="U488" s="51">
        <f t="shared" si="37"/>
        <v>0</v>
      </c>
    </row>
    <row r="489" spans="1:21" x14ac:dyDescent="0.3">
      <c r="A489" s="62">
        <v>470</v>
      </c>
      <c r="B489" s="83" t="s">
        <v>522</v>
      </c>
      <c r="C489" s="96" t="s">
        <v>1035</v>
      </c>
      <c r="D489" s="97"/>
      <c r="E489" s="84" t="s">
        <v>1034</v>
      </c>
      <c r="F489" s="85"/>
      <c r="G489" s="86"/>
      <c r="H489" s="87"/>
      <c r="I489" s="88"/>
      <c r="J489" s="88"/>
      <c r="K489" s="88"/>
      <c r="L489" s="88"/>
      <c r="M489" s="88"/>
      <c r="N489" s="88"/>
      <c r="O489" s="88"/>
      <c r="P489" s="88"/>
      <c r="Q489" s="88"/>
      <c r="R489" s="88"/>
      <c r="S489" s="54" t="b">
        <f t="shared" si="36"/>
        <v>0</v>
      </c>
      <c r="T489" s="66"/>
      <c r="U489" s="51" t="str">
        <f t="shared" si="37"/>
        <v>Contingent Funding</v>
      </c>
    </row>
    <row r="490" spans="1:21" x14ac:dyDescent="0.3">
      <c r="A490" s="89"/>
      <c r="B490" s="82" t="s">
        <v>1036</v>
      </c>
      <c r="C490" s="98" t="s">
        <v>1037</v>
      </c>
      <c r="D490" s="99"/>
      <c r="E490" s="37" t="s">
        <v>1038</v>
      </c>
      <c r="F490" s="68">
        <v>1</v>
      </c>
      <c r="G490" s="68">
        <v>1</v>
      </c>
      <c r="H490" s="9">
        <f t="shared" ref="H490" si="42">SUM(I490:R490)</f>
        <v>0</v>
      </c>
      <c r="I490" s="70"/>
      <c r="J490" s="70"/>
      <c r="K490" s="70"/>
      <c r="L490" s="70"/>
      <c r="M490" s="70"/>
      <c r="N490" s="70"/>
      <c r="O490" s="70"/>
      <c r="P490" s="70"/>
      <c r="Q490" s="70"/>
      <c r="R490" s="70"/>
      <c r="S490" s="54" t="b">
        <f t="shared" si="36"/>
        <v>0</v>
      </c>
      <c r="T490" s="66" t="str">
        <f t="shared" si="39"/>
        <v>22-1.</v>
      </c>
      <c r="U490" s="51" t="str">
        <f t="shared" si="37"/>
        <v>Contingent Funding - Allowance only to be used as offset for field change orders</v>
      </c>
    </row>
    <row r="491" spans="1:21" ht="51.75" customHeight="1" x14ac:dyDescent="0.3">
      <c r="B491" s="100" t="s">
        <v>1039</v>
      </c>
      <c r="C491" s="100"/>
      <c r="D491" s="100"/>
      <c r="E491" s="100"/>
      <c r="Q491" s="90"/>
      <c r="R491" s="91" t="s">
        <v>1040</v>
      </c>
      <c r="S491" s="49" t="b">
        <v>1</v>
      </c>
      <c r="U491" s="51">
        <f t="shared" si="37"/>
        <v>0</v>
      </c>
    </row>
  </sheetData>
  <mergeCells count="492">
    <mergeCell ref="C7:D7"/>
    <mergeCell ref="C8:D8"/>
    <mergeCell ref="C9:D9"/>
    <mergeCell ref="C10:D10"/>
    <mergeCell ref="C11:D11"/>
    <mergeCell ref="C12:D12"/>
    <mergeCell ref="B2:C2"/>
    <mergeCell ref="K2:Q2"/>
    <mergeCell ref="B3:C3"/>
    <mergeCell ref="K3:Q3"/>
    <mergeCell ref="B4:C4"/>
    <mergeCell ref="K4:Q4"/>
    <mergeCell ref="C19:D19"/>
    <mergeCell ref="C20:D20"/>
    <mergeCell ref="C21:D21"/>
    <mergeCell ref="C22:D22"/>
    <mergeCell ref="C23:D23"/>
    <mergeCell ref="C24:D24"/>
    <mergeCell ref="C13:D13"/>
    <mergeCell ref="C14:D14"/>
    <mergeCell ref="C15:D15"/>
    <mergeCell ref="C16:D16"/>
    <mergeCell ref="C17:D17"/>
    <mergeCell ref="C18:D18"/>
    <mergeCell ref="C31:D31"/>
    <mergeCell ref="C32:D32"/>
    <mergeCell ref="C33:D33"/>
    <mergeCell ref="C34:D34"/>
    <mergeCell ref="C35:D35"/>
    <mergeCell ref="C36:D36"/>
    <mergeCell ref="C25:D25"/>
    <mergeCell ref="C26:D26"/>
    <mergeCell ref="C27:D27"/>
    <mergeCell ref="C28:D28"/>
    <mergeCell ref="C29:D29"/>
    <mergeCell ref="C30:D30"/>
    <mergeCell ref="C43:D43"/>
    <mergeCell ref="C44:D44"/>
    <mergeCell ref="C45:D45"/>
    <mergeCell ref="C46:D46"/>
    <mergeCell ref="C47:D47"/>
    <mergeCell ref="C48:D48"/>
    <mergeCell ref="C37:D37"/>
    <mergeCell ref="C38:D38"/>
    <mergeCell ref="C39:D39"/>
    <mergeCell ref="C40:D40"/>
    <mergeCell ref="C41:D41"/>
    <mergeCell ref="C42:D42"/>
    <mergeCell ref="C55:D55"/>
    <mergeCell ref="C56:D56"/>
    <mergeCell ref="C57:D57"/>
    <mergeCell ref="C58:D58"/>
    <mergeCell ref="C59:D59"/>
    <mergeCell ref="C60:D60"/>
    <mergeCell ref="C49:D49"/>
    <mergeCell ref="C50:D50"/>
    <mergeCell ref="C51:D51"/>
    <mergeCell ref="C52:D52"/>
    <mergeCell ref="C53:D53"/>
    <mergeCell ref="C54:D54"/>
    <mergeCell ref="C67:D67"/>
    <mergeCell ref="C68:D68"/>
    <mergeCell ref="C69:D69"/>
    <mergeCell ref="C70:D70"/>
    <mergeCell ref="C71:D71"/>
    <mergeCell ref="C72:D72"/>
    <mergeCell ref="C61:D61"/>
    <mergeCell ref="C62:D62"/>
    <mergeCell ref="C63:D63"/>
    <mergeCell ref="C64:D64"/>
    <mergeCell ref="C65:D65"/>
    <mergeCell ref="C66:D66"/>
    <mergeCell ref="C79:D79"/>
    <mergeCell ref="C80:D80"/>
    <mergeCell ref="C81:D81"/>
    <mergeCell ref="C82:D82"/>
    <mergeCell ref="C83:D83"/>
    <mergeCell ref="C84:D84"/>
    <mergeCell ref="C73:D73"/>
    <mergeCell ref="C74:D74"/>
    <mergeCell ref="C75:D75"/>
    <mergeCell ref="C76:D76"/>
    <mergeCell ref="C77:D77"/>
    <mergeCell ref="C78:D78"/>
    <mergeCell ref="C91:D91"/>
    <mergeCell ref="C92:D92"/>
    <mergeCell ref="C93:D93"/>
    <mergeCell ref="C94:D94"/>
    <mergeCell ref="C95:D95"/>
    <mergeCell ref="C96:D96"/>
    <mergeCell ref="C85:D85"/>
    <mergeCell ref="C86:D86"/>
    <mergeCell ref="C87:D87"/>
    <mergeCell ref="C88:D88"/>
    <mergeCell ref="C89:D89"/>
    <mergeCell ref="C90:D90"/>
    <mergeCell ref="C103:D103"/>
    <mergeCell ref="C104:D104"/>
    <mergeCell ref="C105:D105"/>
    <mergeCell ref="C106:D106"/>
    <mergeCell ref="C107:D107"/>
    <mergeCell ref="C108:D108"/>
    <mergeCell ref="C97:D97"/>
    <mergeCell ref="C98:D98"/>
    <mergeCell ref="C99:D99"/>
    <mergeCell ref="C100:D100"/>
    <mergeCell ref="C101:D101"/>
    <mergeCell ref="C102:D102"/>
    <mergeCell ref="C115:D115"/>
    <mergeCell ref="C116:D116"/>
    <mergeCell ref="C117:D117"/>
    <mergeCell ref="C118:D118"/>
    <mergeCell ref="C119:D119"/>
    <mergeCell ref="C120:D120"/>
    <mergeCell ref="C109:D109"/>
    <mergeCell ref="C110:D110"/>
    <mergeCell ref="C111:D111"/>
    <mergeCell ref="C112:D112"/>
    <mergeCell ref="C113:D113"/>
    <mergeCell ref="C114:D114"/>
    <mergeCell ref="C127:D127"/>
    <mergeCell ref="C128:D128"/>
    <mergeCell ref="C129:D129"/>
    <mergeCell ref="C130:D130"/>
    <mergeCell ref="C131:D131"/>
    <mergeCell ref="C132:D132"/>
    <mergeCell ref="C121:D121"/>
    <mergeCell ref="C122:D122"/>
    <mergeCell ref="C123:D123"/>
    <mergeCell ref="C124:D124"/>
    <mergeCell ref="C125:D125"/>
    <mergeCell ref="C126:D126"/>
    <mergeCell ref="C139:D139"/>
    <mergeCell ref="C140:D140"/>
    <mergeCell ref="C141:D141"/>
    <mergeCell ref="C142:D142"/>
    <mergeCell ref="C143:D143"/>
    <mergeCell ref="C144:D144"/>
    <mergeCell ref="C133:D133"/>
    <mergeCell ref="C134:D134"/>
    <mergeCell ref="C135:D135"/>
    <mergeCell ref="C136:D136"/>
    <mergeCell ref="C137:D137"/>
    <mergeCell ref="C138:D138"/>
    <mergeCell ref="C151:D151"/>
    <mergeCell ref="C152:D152"/>
    <mergeCell ref="C153:D153"/>
    <mergeCell ref="C154:D154"/>
    <mergeCell ref="C155:D155"/>
    <mergeCell ref="C156:D156"/>
    <mergeCell ref="C145:D145"/>
    <mergeCell ref="C146:D146"/>
    <mergeCell ref="C147:D147"/>
    <mergeCell ref="C148:D148"/>
    <mergeCell ref="C149:D149"/>
    <mergeCell ref="C150:D150"/>
    <mergeCell ref="C163:D163"/>
    <mergeCell ref="C164:D164"/>
    <mergeCell ref="C165:D165"/>
    <mergeCell ref="C166:D166"/>
    <mergeCell ref="C167:D167"/>
    <mergeCell ref="C168:D168"/>
    <mergeCell ref="C157:D157"/>
    <mergeCell ref="C158:D158"/>
    <mergeCell ref="C159:D159"/>
    <mergeCell ref="C160:D160"/>
    <mergeCell ref="C161:D161"/>
    <mergeCell ref="C162:D162"/>
    <mergeCell ref="C175:D175"/>
    <mergeCell ref="C176:D176"/>
    <mergeCell ref="C177:D177"/>
    <mergeCell ref="C178:D178"/>
    <mergeCell ref="C179:D179"/>
    <mergeCell ref="C180:D180"/>
    <mergeCell ref="C169:D169"/>
    <mergeCell ref="C170:D170"/>
    <mergeCell ref="C171:D171"/>
    <mergeCell ref="C172:D172"/>
    <mergeCell ref="C173:D173"/>
    <mergeCell ref="C174:D174"/>
    <mergeCell ref="C187:D187"/>
    <mergeCell ref="C188:D188"/>
    <mergeCell ref="C189:D189"/>
    <mergeCell ref="C190:D190"/>
    <mergeCell ref="C191:D191"/>
    <mergeCell ref="C192:D192"/>
    <mergeCell ref="C181:D181"/>
    <mergeCell ref="C182:D182"/>
    <mergeCell ref="C183:D183"/>
    <mergeCell ref="C184:D184"/>
    <mergeCell ref="C185:D185"/>
    <mergeCell ref="C186:D186"/>
    <mergeCell ref="C199:D199"/>
    <mergeCell ref="C200:D200"/>
    <mergeCell ref="C201:D201"/>
    <mergeCell ref="C202:D202"/>
    <mergeCell ref="C203:D203"/>
    <mergeCell ref="C204:D204"/>
    <mergeCell ref="C193:D193"/>
    <mergeCell ref="C194:D194"/>
    <mergeCell ref="C195:D195"/>
    <mergeCell ref="C196:D196"/>
    <mergeCell ref="C197:D197"/>
    <mergeCell ref="C198:D198"/>
    <mergeCell ref="C211:D211"/>
    <mergeCell ref="C212:D212"/>
    <mergeCell ref="C213:D213"/>
    <mergeCell ref="C214:D214"/>
    <mergeCell ref="C215:D215"/>
    <mergeCell ref="C216:D216"/>
    <mergeCell ref="C205:D205"/>
    <mergeCell ref="C206:D206"/>
    <mergeCell ref="C207:D207"/>
    <mergeCell ref="C208:D208"/>
    <mergeCell ref="C209:D209"/>
    <mergeCell ref="C210:D210"/>
    <mergeCell ref="C223:D223"/>
    <mergeCell ref="C224:D224"/>
    <mergeCell ref="C225:D225"/>
    <mergeCell ref="C226:D226"/>
    <mergeCell ref="C227:D227"/>
    <mergeCell ref="C228:D228"/>
    <mergeCell ref="C217:D217"/>
    <mergeCell ref="C218:D218"/>
    <mergeCell ref="C219:D219"/>
    <mergeCell ref="C220:D220"/>
    <mergeCell ref="C221:D221"/>
    <mergeCell ref="C222:D222"/>
    <mergeCell ref="C235:D235"/>
    <mergeCell ref="C236:D236"/>
    <mergeCell ref="C237:D237"/>
    <mergeCell ref="C238:D238"/>
    <mergeCell ref="C239:D239"/>
    <mergeCell ref="C240:D240"/>
    <mergeCell ref="C229:D229"/>
    <mergeCell ref="C230:D230"/>
    <mergeCell ref="C231:D231"/>
    <mergeCell ref="C232:D232"/>
    <mergeCell ref="C233:D233"/>
    <mergeCell ref="C234:D234"/>
    <mergeCell ref="C247:D247"/>
    <mergeCell ref="C248:D248"/>
    <mergeCell ref="C249:D249"/>
    <mergeCell ref="C250:D250"/>
    <mergeCell ref="C251:D251"/>
    <mergeCell ref="C252:D252"/>
    <mergeCell ref="C241:D241"/>
    <mergeCell ref="C242:D242"/>
    <mergeCell ref="C243:D243"/>
    <mergeCell ref="C244:D244"/>
    <mergeCell ref="C245:D245"/>
    <mergeCell ref="C246:D246"/>
    <mergeCell ref="C259:D259"/>
    <mergeCell ref="C260:D260"/>
    <mergeCell ref="C261:D261"/>
    <mergeCell ref="C262:D262"/>
    <mergeCell ref="C263:D263"/>
    <mergeCell ref="C264:D264"/>
    <mergeCell ref="C253:D253"/>
    <mergeCell ref="C254:D254"/>
    <mergeCell ref="C255:D255"/>
    <mergeCell ref="C256:D256"/>
    <mergeCell ref="C257:D257"/>
    <mergeCell ref="C258:D258"/>
    <mergeCell ref="C271:D271"/>
    <mergeCell ref="C272:D272"/>
    <mergeCell ref="C273:D273"/>
    <mergeCell ref="C274:D274"/>
    <mergeCell ref="C275:D275"/>
    <mergeCell ref="C276:D276"/>
    <mergeCell ref="C265:D265"/>
    <mergeCell ref="C266:D266"/>
    <mergeCell ref="C267:D267"/>
    <mergeCell ref="C268:D268"/>
    <mergeCell ref="C269:D269"/>
    <mergeCell ref="C270:D270"/>
    <mergeCell ref="C283:D283"/>
    <mergeCell ref="C284:D284"/>
    <mergeCell ref="C285:D285"/>
    <mergeCell ref="C286:D286"/>
    <mergeCell ref="C287:D287"/>
    <mergeCell ref="C288:D288"/>
    <mergeCell ref="C277:D277"/>
    <mergeCell ref="C278:D278"/>
    <mergeCell ref="C279:D279"/>
    <mergeCell ref="C280:D280"/>
    <mergeCell ref="C281:D281"/>
    <mergeCell ref="C282:D282"/>
    <mergeCell ref="C295:D295"/>
    <mergeCell ref="C296:D296"/>
    <mergeCell ref="C297:D297"/>
    <mergeCell ref="C298:D298"/>
    <mergeCell ref="C299:D299"/>
    <mergeCell ref="C300:D300"/>
    <mergeCell ref="C289:D289"/>
    <mergeCell ref="C290:D290"/>
    <mergeCell ref="C291:D291"/>
    <mergeCell ref="C292:D292"/>
    <mergeCell ref="C293:D293"/>
    <mergeCell ref="C294:D294"/>
    <mergeCell ref="C307:D307"/>
    <mergeCell ref="C308:D308"/>
    <mergeCell ref="C309:D309"/>
    <mergeCell ref="C310:D310"/>
    <mergeCell ref="C311:D311"/>
    <mergeCell ref="C312:D312"/>
    <mergeCell ref="C301:D301"/>
    <mergeCell ref="C302:D302"/>
    <mergeCell ref="C303:D303"/>
    <mergeCell ref="C304:D304"/>
    <mergeCell ref="C305:D305"/>
    <mergeCell ref="C306:D306"/>
    <mergeCell ref="C319:D319"/>
    <mergeCell ref="C320:D320"/>
    <mergeCell ref="C321:D321"/>
    <mergeCell ref="C322:D322"/>
    <mergeCell ref="C323:D323"/>
    <mergeCell ref="C324:D324"/>
    <mergeCell ref="C313:D313"/>
    <mergeCell ref="C314:D314"/>
    <mergeCell ref="C315:D315"/>
    <mergeCell ref="C316:D316"/>
    <mergeCell ref="C317:D317"/>
    <mergeCell ref="C318:D318"/>
    <mergeCell ref="C331:D331"/>
    <mergeCell ref="C332:D332"/>
    <mergeCell ref="C333:D333"/>
    <mergeCell ref="C334:D334"/>
    <mergeCell ref="C335:D335"/>
    <mergeCell ref="C336:D336"/>
    <mergeCell ref="C325:D325"/>
    <mergeCell ref="C326:D326"/>
    <mergeCell ref="C327:D327"/>
    <mergeCell ref="C328:D328"/>
    <mergeCell ref="C329:D329"/>
    <mergeCell ref="C330:D330"/>
    <mergeCell ref="C343:D343"/>
    <mergeCell ref="C344:D344"/>
    <mergeCell ref="C345:D345"/>
    <mergeCell ref="C346:D346"/>
    <mergeCell ref="C347:D347"/>
    <mergeCell ref="C348:D348"/>
    <mergeCell ref="C337:D337"/>
    <mergeCell ref="C338:D338"/>
    <mergeCell ref="C339:D339"/>
    <mergeCell ref="C340:D340"/>
    <mergeCell ref="C341:D341"/>
    <mergeCell ref="C342:D342"/>
    <mergeCell ref="C355:D355"/>
    <mergeCell ref="C356:D356"/>
    <mergeCell ref="C357:D357"/>
    <mergeCell ref="C358:D358"/>
    <mergeCell ref="C359:D359"/>
    <mergeCell ref="C360:D360"/>
    <mergeCell ref="C349:D349"/>
    <mergeCell ref="C350:D350"/>
    <mergeCell ref="C351:D351"/>
    <mergeCell ref="C352:D352"/>
    <mergeCell ref="C353:D353"/>
    <mergeCell ref="C354:D354"/>
    <mergeCell ref="C367:D367"/>
    <mergeCell ref="C368:D368"/>
    <mergeCell ref="C369:D369"/>
    <mergeCell ref="C370:D370"/>
    <mergeCell ref="C371:D371"/>
    <mergeCell ref="C372:D372"/>
    <mergeCell ref="C361:D361"/>
    <mergeCell ref="C362:D362"/>
    <mergeCell ref="C363:D363"/>
    <mergeCell ref="C364:D364"/>
    <mergeCell ref="C365:D365"/>
    <mergeCell ref="C366:D366"/>
    <mergeCell ref="C379:D379"/>
    <mergeCell ref="C380:D380"/>
    <mergeCell ref="C381:D381"/>
    <mergeCell ref="C382:D382"/>
    <mergeCell ref="C383:D383"/>
    <mergeCell ref="C384:D384"/>
    <mergeCell ref="C373:D373"/>
    <mergeCell ref="C374:D374"/>
    <mergeCell ref="C375:D375"/>
    <mergeCell ref="C376:D376"/>
    <mergeCell ref="C377:D377"/>
    <mergeCell ref="C378:D378"/>
    <mergeCell ref="C391:D391"/>
    <mergeCell ref="C392:D392"/>
    <mergeCell ref="C393:D393"/>
    <mergeCell ref="C394:D394"/>
    <mergeCell ref="C395:D395"/>
    <mergeCell ref="C396:D396"/>
    <mergeCell ref="C385:D385"/>
    <mergeCell ref="C386:D386"/>
    <mergeCell ref="C387:D387"/>
    <mergeCell ref="C388:D388"/>
    <mergeCell ref="C389:D389"/>
    <mergeCell ref="C390:D390"/>
    <mergeCell ref="C403:D403"/>
    <mergeCell ref="C404:D404"/>
    <mergeCell ref="C405:D405"/>
    <mergeCell ref="C406:D406"/>
    <mergeCell ref="C407:D407"/>
    <mergeCell ref="C408:D408"/>
    <mergeCell ref="C397:D397"/>
    <mergeCell ref="C398:D398"/>
    <mergeCell ref="C399:D399"/>
    <mergeCell ref="C400:D400"/>
    <mergeCell ref="C401:D401"/>
    <mergeCell ref="C402:D402"/>
    <mergeCell ref="C415:D415"/>
    <mergeCell ref="C416:D416"/>
    <mergeCell ref="C417:D417"/>
    <mergeCell ref="C418:D418"/>
    <mergeCell ref="C419:D419"/>
    <mergeCell ref="C420:D420"/>
    <mergeCell ref="C409:D409"/>
    <mergeCell ref="C410:D410"/>
    <mergeCell ref="C411:D411"/>
    <mergeCell ref="C412:D412"/>
    <mergeCell ref="C413:D413"/>
    <mergeCell ref="C414:D414"/>
    <mergeCell ref="C427:D427"/>
    <mergeCell ref="C428:D428"/>
    <mergeCell ref="C429:D429"/>
    <mergeCell ref="C430:D430"/>
    <mergeCell ref="C431:D431"/>
    <mergeCell ref="C432:D432"/>
    <mergeCell ref="C421:D421"/>
    <mergeCell ref="C422:D422"/>
    <mergeCell ref="C423:D423"/>
    <mergeCell ref="C424:D424"/>
    <mergeCell ref="C425:D425"/>
    <mergeCell ref="C426:D426"/>
    <mergeCell ref="C439:D439"/>
    <mergeCell ref="C440:D440"/>
    <mergeCell ref="C441:D441"/>
    <mergeCell ref="C442:D442"/>
    <mergeCell ref="C443:D443"/>
    <mergeCell ref="C444:D444"/>
    <mergeCell ref="C433:D433"/>
    <mergeCell ref="C434:D434"/>
    <mergeCell ref="C435:D435"/>
    <mergeCell ref="C436:D436"/>
    <mergeCell ref="C437:D437"/>
    <mergeCell ref="C438:D438"/>
    <mergeCell ref="C451:D451"/>
    <mergeCell ref="C452:D452"/>
    <mergeCell ref="C453:D453"/>
    <mergeCell ref="C454:D454"/>
    <mergeCell ref="C455:D455"/>
    <mergeCell ref="C456:D456"/>
    <mergeCell ref="C445:D445"/>
    <mergeCell ref="C446:D446"/>
    <mergeCell ref="C447:D447"/>
    <mergeCell ref="C448:D448"/>
    <mergeCell ref="C449:D449"/>
    <mergeCell ref="C450:D450"/>
    <mergeCell ref="C463:D463"/>
    <mergeCell ref="C464:D464"/>
    <mergeCell ref="C465:D465"/>
    <mergeCell ref="C466:D466"/>
    <mergeCell ref="C467:D467"/>
    <mergeCell ref="C468:D468"/>
    <mergeCell ref="C457:D457"/>
    <mergeCell ref="C458:D458"/>
    <mergeCell ref="C459:D459"/>
    <mergeCell ref="C460:D460"/>
    <mergeCell ref="C461:D461"/>
    <mergeCell ref="C462:D462"/>
    <mergeCell ref="C487:D487"/>
    <mergeCell ref="C488:D488"/>
    <mergeCell ref="C489:D489"/>
    <mergeCell ref="C490:D490"/>
    <mergeCell ref="B491:E491"/>
    <mergeCell ref="L68:P79"/>
    <mergeCell ref="C481:D481"/>
    <mergeCell ref="C482:D482"/>
    <mergeCell ref="C483:D483"/>
    <mergeCell ref="C484:D484"/>
    <mergeCell ref="C485:D485"/>
    <mergeCell ref="C486:D486"/>
    <mergeCell ref="C475:D475"/>
    <mergeCell ref="C476:D476"/>
    <mergeCell ref="C477:D477"/>
    <mergeCell ref="C478:D478"/>
    <mergeCell ref="C479:D479"/>
    <mergeCell ref="C480:D480"/>
    <mergeCell ref="C469:D469"/>
    <mergeCell ref="C470:D470"/>
    <mergeCell ref="C471:D471"/>
    <mergeCell ref="C472:D472"/>
    <mergeCell ref="C473:D473"/>
    <mergeCell ref="C474:D474"/>
  </mergeCells>
  <conditionalFormatting sqref="E459:R488">
    <cfRule type="expression" dxfId="15" priority="1">
      <formula>$E459="Reimbursable*"</formula>
    </cfRule>
  </conditionalFormatting>
  <conditionalFormatting sqref="G9:G457">
    <cfRule type="cellIs" dxfId="14" priority="2" operator="greaterThan">
      <formula>F9</formula>
    </cfRule>
  </conditionalFormatting>
  <dataValidations count="6">
    <dataValidation type="decimal" operator="equal" allowBlank="1" showInputMessage="1" showErrorMessage="1" errorTitle="Statute states $80.00" error="Please enter $80.00" sqref="G36:G60" xr:uid="{AA5E763C-0631-40B3-B1D9-A35E7B999A7D}">
      <formula1>F36</formula1>
    </dataValidation>
    <dataValidation type="decimal" operator="lessThanOrEqual" allowBlank="1" showInputMessage="1" showErrorMessage="1" error="Please enter a lower rate" sqref="G91" xr:uid="{BE192A72-FD73-468C-BE0D-61BD8E040EBD}">
      <formula1>F91</formula1>
    </dataValidation>
    <dataValidation type="decimal" operator="equal" allowBlank="1" showInputMessage="1" showErrorMessage="1" errorTitle="Reimbursable Amount Incorrect" error="Must be $1.00" sqref="G459:G488" xr:uid="{B98CAC3A-225C-45C1-951E-56823A3F3999}">
      <formula1>F459</formula1>
    </dataValidation>
    <dataValidation type="decimal" operator="lessThanOrEqual" allowBlank="1" showInputMessage="1" showErrorMessage="1" errorTitle="Contract Price Exceeded" error="Please enter a lower rate" sqref="G406:G416 G418:G457 G9:G17 G85:G91 G93:G106 G108:G182 G25:G34 G62:G83 G184:G212 G214:G217 G19:G23 G239:G245 G247:G251 G219:G237 G275:G305 G307:G311 G313:G376 G378:G404 G254:G272" xr:uid="{3F2B766E-15B5-4041-BA4D-3A8617F908BF}">
      <formula1>F9</formula1>
    </dataValidation>
    <dataValidation type="decimal" operator="lessThanOrEqual" allowBlank="1" showInputMessage="1" showErrorMessage="1" sqref="G490" xr:uid="{E9873B19-4BF2-48BE-A08C-C4E39B8FCD1A}">
      <formula1>F490</formula1>
    </dataValidation>
    <dataValidation type="decimal" operator="greaterThanOrEqual" allowBlank="1" showInputMessage="1" showErrorMessage="1" sqref="G8 G18 G24 G35 G61 G84 G489 G92 G107 G183 G213 G218 G238 G246 G252:G253 G306 G312 G377 G405 G417 G458 G273:G274 I16:R16" xr:uid="{596410B5-CF0C-4580-A998-0B65B6069CAD}">
      <formula1>0</formula1>
    </dataValidation>
  </dataValidations>
  <pageMargins left="0.7" right="0.7" top="0.75" bottom="0.75" header="0.3" footer="0.3"/>
  <pageSetup orientation="portrait" horizontalDpi="200" verticalDpi="200" r:id="rId1"/>
  <drawing r:id="rId2"/>
  <legacyDrawing r:id="rId3"/>
  <mc:AlternateContent xmlns:mc="http://schemas.openxmlformats.org/markup-compatibility/2006">
    <mc:Choice Requires="x14">
      <controls>
        <mc:AlternateContent xmlns:mc="http://schemas.openxmlformats.org/markup-compatibility/2006">
          <mc:Choice Requires="x14">
            <control shapeId="52225" r:id="rId4" name="Check Box 1">
              <controlPr defaultSize="0" autoFill="0" autoLine="0" autoPict="0" altText="Task 1">
                <anchor moveWithCells="1">
                  <from>
                    <xdr:col>8</xdr:col>
                    <xdr:colOff>209550</xdr:colOff>
                    <xdr:row>6</xdr:row>
                    <xdr:rowOff>0</xdr:rowOff>
                  </from>
                  <to>
                    <xdr:col>8</xdr:col>
                    <xdr:colOff>514350</xdr:colOff>
                    <xdr:row>7</xdr:row>
                    <xdr:rowOff>85725</xdr:rowOff>
                  </to>
                </anchor>
              </controlPr>
            </control>
          </mc:Choice>
        </mc:AlternateContent>
        <mc:AlternateContent xmlns:mc="http://schemas.openxmlformats.org/markup-compatibility/2006">
          <mc:Choice Requires="x14">
            <control shapeId="52226" r:id="rId5" name="Check Box 2">
              <controlPr defaultSize="0" autoFill="0" autoLine="0" autoPict="0" altText="Task 2">
                <anchor moveWithCells="1">
                  <from>
                    <xdr:col>9</xdr:col>
                    <xdr:colOff>209550</xdr:colOff>
                    <xdr:row>6</xdr:row>
                    <xdr:rowOff>0</xdr:rowOff>
                  </from>
                  <to>
                    <xdr:col>9</xdr:col>
                    <xdr:colOff>514350</xdr:colOff>
                    <xdr:row>7</xdr:row>
                    <xdr:rowOff>85725</xdr:rowOff>
                  </to>
                </anchor>
              </controlPr>
            </control>
          </mc:Choice>
        </mc:AlternateContent>
        <mc:AlternateContent xmlns:mc="http://schemas.openxmlformats.org/markup-compatibility/2006">
          <mc:Choice Requires="x14">
            <control shapeId="52227" r:id="rId6" name="Check Box 3">
              <controlPr defaultSize="0" autoFill="0" autoLine="0" autoPict="0" altText="Task 3">
                <anchor moveWithCells="1">
                  <from>
                    <xdr:col>10</xdr:col>
                    <xdr:colOff>209550</xdr:colOff>
                    <xdr:row>6</xdr:row>
                    <xdr:rowOff>0</xdr:rowOff>
                  </from>
                  <to>
                    <xdr:col>10</xdr:col>
                    <xdr:colOff>514350</xdr:colOff>
                    <xdr:row>7</xdr:row>
                    <xdr:rowOff>85725</xdr:rowOff>
                  </to>
                </anchor>
              </controlPr>
            </control>
          </mc:Choice>
        </mc:AlternateContent>
        <mc:AlternateContent xmlns:mc="http://schemas.openxmlformats.org/markup-compatibility/2006">
          <mc:Choice Requires="x14">
            <control shapeId="52228" r:id="rId7" name="Check Box 4">
              <controlPr defaultSize="0" autoFill="0" autoLine="0" autoPict="0" altText="Task 4">
                <anchor moveWithCells="1">
                  <from>
                    <xdr:col>11</xdr:col>
                    <xdr:colOff>209550</xdr:colOff>
                    <xdr:row>6</xdr:row>
                    <xdr:rowOff>0</xdr:rowOff>
                  </from>
                  <to>
                    <xdr:col>11</xdr:col>
                    <xdr:colOff>514350</xdr:colOff>
                    <xdr:row>7</xdr:row>
                    <xdr:rowOff>85725</xdr:rowOff>
                  </to>
                </anchor>
              </controlPr>
            </control>
          </mc:Choice>
        </mc:AlternateContent>
        <mc:AlternateContent xmlns:mc="http://schemas.openxmlformats.org/markup-compatibility/2006">
          <mc:Choice Requires="x14">
            <control shapeId="52229" r:id="rId8" name="Check Box 5">
              <controlPr defaultSize="0" autoFill="0" autoLine="0" autoPict="0" altText="Task 5">
                <anchor moveWithCells="1">
                  <from>
                    <xdr:col>12</xdr:col>
                    <xdr:colOff>209550</xdr:colOff>
                    <xdr:row>6</xdr:row>
                    <xdr:rowOff>0</xdr:rowOff>
                  </from>
                  <to>
                    <xdr:col>12</xdr:col>
                    <xdr:colOff>514350</xdr:colOff>
                    <xdr:row>7</xdr:row>
                    <xdr:rowOff>85725</xdr:rowOff>
                  </to>
                </anchor>
              </controlPr>
            </control>
          </mc:Choice>
        </mc:AlternateContent>
        <mc:AlternateContent xmlns:mc="http://schemas.openxmlformats.org/markup-compatibility/2006">
          <mc:Choice Requires="x14">
            <control shapeId="52230" r:id="rId9" name="Check Box 6">
              <controlPr defaultSize="0" autoFill="0" autoLine="0" autoPict="0" altText="Task 6">
                <anchor moveWithCells="1">
                  <from>
                    <xdr:col>13</xdr:col>
                    <xdr:colOff>209550</xdr:colOff>
                    <xdr:row>6</xdr:row>
                    <xdr:rowOff>0</xdr:rowOff>
                  </from>
                  <to>
                    <xdr:col>13</xdr:col>
                    <xdr:colOff>514350</xdr:colOff>
                    <xdr:row>7</xdr:row>
                    <xdr:rowOff>85725</xdr:rowOff>
                  </to>
                </anchor>
              </controlPr>
            </control>
          </mc:Choice>
        </mc:AlternateContent>
        <mc:AlternateContent xmlns:mc="http://schemas.openxmlformats.org/markup-compatibility/2006">
          <mc:Choice Requires="x14">
            <control shapeId="52231" r:id="rId10" name="Check Box 7">
              <controlPr defaultSize="0" autoFill="0" autoLine="0" autoPict="0" altText="Task 7">
                <anchor moveWithCells="1">
                  <from>
                    <xdr:col>14</xdr:col>
                    <xdr:colOff>209550</xdr:colOff>
                    <xdr:row>6</xdr:row>
                    <xdr:rowOff>0</xdr:rowOff>
                  </from>
                  <to>
                    <xdr:col>14</xdr:col>
                    <xdr:colOff>514350</xdr:colOff>
                    <xdr:row>7</xdr:row>
                    <xdr:rowOff>85725</xdr:rowOff>
                  </to>
                </anchor>
              </controlPr>
            </control>
          </mc:Choice>
        </mc:AlternateContent>
        <mc:AlternateContent xmlns:mc="http://schemas.openxmlformats.org/markup-compatibility/2006">
          <mc:Choice Requires="x14">
            <control shapeId="52232" r:id="rId11" name="Check Box 8">
              <controlPr defaultSize="0" autoFill="0" autoLine="0" autoPict="0" altText="Task 8">
                <anchor moveWithCells="1">
                  <from>
                    <xdr:col>15</xdr:col>
                    <xdr:colOff>209550</xdr:colOff>
                    <xdr:row>6</xdr:row>
                    <xdr:rowOff>0</xdr:rowOff>
                  </from>
                  <to>
                    <xdr:col>15</xdr:col>
                    <xdr:colOff>514350</xdr:colOff>
                    <xdr:row>7</xdr:row>
                    <xdr:rowOff>85725</xdr:rowOff>
                  </to>
                </anchor>
              </controlPr>
            </control>
          </mc:Choice>
        </mc:AlternateContent>
        <mc:AlternateContent xmlns:mc="http://schemas.openxmlformats.org/markup-compatibility/2006">
          <mc:Choice Requires="x14">
            <control shapeId="52233" r:id="rId12" name="Check Box 9">
              <controlPr defaultSize="0" autoFill="0" autoLine="0" autoPict="0" altText="Task 9">
                <anchor moveWithCells="1">
                  <from>
                    <xdr:col>16</xdr:col>
                    <xdr:colOff>209550</xdr:colOff>
                    <xdr:row>6</xdr:row>
                    <xdr:rowOff>0</xdr:rowOff>
                  </from>
                  <to>
                    <xdr:col>16</xdr:col>
                    <xdr:colOff>514350</xdr:colOff>
                    <xdr:row>7</xdr:row>
                    <xdr:rowOff>85725</xdr:rowOff>
                  </to>
                </anchor>
              </controlPr>
            </control>
          </mc:Choice>
        </mc:AlternateContent>
        <mc:AlternateContent xmlns:mc="http://schemas.openxmlformats.org/markup-compatibility/2006">
          <mc:Choice Requires="x14">
            <control shapeId="52234" r:id="rId13" name="Check Box 10">
              <controlPr defaultSize="0" autoFill="0" autoLine="0" autoPict="0" altText="Task 10">
                <anchor moveWithCells="1">
                  <from>
                    <xdr:col>17</xdr:col>
                    <xdr:colOff>209550</xdr:colOff>
                    <xdr:row>6</xdr:row>
                    <xdr:rowOff>0</xdr:rowOff>
                  </from>
                  <to>
                    <xdr:col>17</xdr:col>
                    <xdr:colOff>514350</xdr:colOff>
                    <xdr:row>7</xdr:row>
                    <xdr:rowOff>85725</xdr:rowOff>
                  </to>
                </anchor>
              </controlPr>
            </control>
          </mc:Choice>
        </mc:AlternateContent>
        <mc:AlternateContent xmlns:mc="http://schemas.openxmlformats.org/markup-compatibility/2006">
          <mc:Choice Requires="x14">
            <control shapeId="52455" r:id="rId14" name="Check Box 231">
              <controlPr defaultSize="0" autoFill="0" autoLine="0" autoPict="0" altText="Task 1">
                <anchor moveWithCells="1">
                  <from>
                    <xdr:col>8</xdr:col>
                    <xdr:colOff>209550</xdr:colOff>
                    <xdr:row>6</xdr:row>
                    <xdr:rowOff>0</xdr:rowOff>
                  </from>
                  <to>
                    <xdr:col>8</xdr:col>
                    <xdr:colOff>514350</xdr:colOff>
                    <xdr:row>7</xdr:row>
                    <xdr:rowOff>85725</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E563D7-4D15-49F2-9D68-7E4FD89E1047}">
  <dimension ref="A1:U491"/>
  <sheetViews>
    <sheetView topLeftCell="B2" zoomScaleNormal="100" workbookViewId="0">
      <selection activeCell="J27" sqref="J27"/>
    </sheetView>
  </sheetViews>
  <sheetFormatPr defaultRowHeight="18.75" x14ac:dyDescent="0.3"/>
  <cols>
    <col min="1" max="1" width="6.140625" style="43" hidden="1" customWidth="1"/>
    <col min="2" max="2" width="7.7109375" style="35" customWidth="1"/>
    <col min="3" max="3" width="10.85546875" style="34" customWidth="1"/>
    <col min="4" max="4" width="63.7109375" style="34" customWidth="1"/>
    <col min="5" max="5" width="15.42578125" style="35" customWidth="1"/>
    <col min="6" max="7" width="13.7109375" style="35" customWidth="1"/>
    <col min="8" max="8" width="11.7109375" style="35" customWidth="1"/>
    <col min="9" max="18" width="9.140625" style="35"/>
    <col min="19" max="19" width="9.140625" style="49" hidden="1" customWidth="1"/>
    <col min="20" max="20" width="6.42578125" style="50" hidden="1" customWidth="1"/>
    <col min="21" max="21" width="95" style="51" hidden="1" customWidth="1"/>
    <col min="22" max="16384" width="9.140625" style="34"/>
  </cols>
  <sheetData>
    <row r="1" spans="1:21" s="45" customFormat="1" hidden="1" x14ac:dyDescent="0.3">
      <c r="A1" s="43"/>
      <c r="B1" s="44"/>
      <c r="E1" s="44"/>
      <c r="F1" s="44"/>
      <c r="G1" s="44"/>
      <c r="H1" s="44"/>
      <c r="I1" s="44">
        <v>1</v>
      </c>
      <c r="J1" s="44">
        <v>2</v>
      </c>
      <c r="K1" s="44">
        <v>3</v>
      </c>
      <c r="L1" s="44">
        <v>4</v>
      </c>
      <c r="M1" s="44">
        <v>5</v>
      </c>
      <c r="N1" s="44">
        <v>6</v>
      </c>
      <c r="O1" s="44">
        <v>7</v>
      </c>
      <c r="P1" s="44">
        <v>8</v>
      </c>
      <c r="Q1" s="44">
        <v>9</v>
      </c>
      <c r="R1" s="44">
        <v>10</v>
      </c>
      <c r="S1" s="46"/>
      <c r="T1" s="47"/>
      <c r="U1" s="48"/>
    </row>
    <row r="2" spans="1:21" ht="20.100000000000001" customHeight="1" x14ac:dyDescent="0.3">
      <c r="B2" s="108" t="s">
        <v>565</v>
      </c>
      <c r="C2" s="108"/>
      <c r="D2" s="39" t="s">
        <v>645</v>
      </c>
      <c r="E2" s="39"/>
      <c r="F2" s="39"/>
      <c r="G2" s="39"/>
      <c r="H2" s="39"/>
      <c r="I2" s="39"/>
      <c r="J2" s="39"/>
      <c r="K2" s="109"/>
      <c r="L2" s="109"/>
      <c r="M2" s="109"/>
      <c r="N2" s="109"/>
      <c r="O2" s="109"/>
      <c r="P2" s="109"/>
      <c r="Q2" s="109"/>
      <c r="R2" s="43"/>
    </row>
    <row r="3" spans="1:21" ht="18.75" customHeight="1" x14ac:dyDescent="0.3">
      <c r="B3" s="108" t="s">
        <v>651</v>
      </c>
      <c r="C3" s="108"/>
      <c r="D3" s="39" t="s">
        <v>644</v>
      </c>
      <c r="E3" s="39"/>
      <c r="F3" s="39"/>
      <c r="G3" s="39"/>
      <c r="H3" s="39"/>
      <c r="I3" s="39"/>
      <c r="J3" s="39"/>
      <c r="K3" s="110"/>
      <c r="L3" s="110"/>
      <c r="M3" s="110"/>
      <c r="N3" s="110"/>
      <c r="O3" s="110"/>
      <c r="P3" s="110"/>
      <c r="Q3" s="110"/>
    </row>
    <row r="4" spans="1:21" ht="18.75" customHeight="1" x14ac:dyDescent="0.3">
      <c r="B4" s="108" t="s">
        <v>564</v>
      </c>
      <c r="C4" s="108"/>
      <c r="D4" s="39" t="s">
        <v>646</v>
      </c>
      <c r="E4" s="39"/>
      <c r="F4" s="39"/>
      <c r="G4" s="39"/>
      <c r="H4" s="39"/>
      <c r="I4" s="39"/>
      <c r="J4" s="39"/>
      <c r="K4" s="111"/>
      <c r="L4" s="111"/>
      <c r="M4" s="111"/>
      <c r="N4" s="111"/>
      <c r="O4" s="111"/>
      <c r="P4" s="111"/>
      <c r="Q4" s="111"/>
    </row>
    <row r="5" spans="1:21" ht="21" customHeight="1" thickBot="1" x14ac:dyDescent="0.35">
      <c r="D5" s="39" t="s">
        <v>647</v>
      </c>
      <c r="E5" s="39"/>
      <c r="F5" s="39"/>
      <c r="G5" s="39"/>
      <c r="H5" s="39"/>
      <c r="I5" s="39"/>
      <c r="J5" s="39"/>
    </row>
    <row r="6" spans="1:21" s="53" customFormat="1" ht="19.5" hidden="1" customHeight="1" x14ac:dyDescent="0.3">
      <c r="A6" s="52"/>
      <c r="B6" s="52"/>
      <c r="E6" s="52"/>
      <c r="F6" s="52"/>
      <c r="G6" s="52"/>
      <c r="H6" s="52"/>
      <c r="I6" s="52" t="b">
        <f t="shared" ref="I6:R6" ca="1" si="0">IF(SUM(I9:I488)&lt;&gt;0,TRUE,FALSE)</f>
        <v>0</v>
      </c>
      <c r="J6" s="52" t="b">
        <v>1</v>
      </c>
      <c r="K6" s="52" t="b">
        <f t="shared" ca="1" si="0"/>
        <v>1</v>
      </c>
      <c r="L6" s="52" t="b">
        <f t="shared" ca="1" si="0"/>
        <v>0</v>
      </c>
      <c r="M6" s="52" t="b">
        <f t="shared" ca="1" si="0"/>
        <v>0</v>
      </c>
      <c r="N6" s="52" t="b">
        <f t="shared" ca="1" si="0"/>
        <v>0</v>
      </c>
      <c r="O6" s="52" t="b">
        <f t="shared" ca="1" si="0"/>
        <v>0</v>
      </c>
      <c r="P6" s="52" t="b">
        <f t="shared" ca="1" si="0"/>
        <v>0</v>
      </c>
      <c r="Q6" s="52" t="b">
        <f t="shared" ca="1" si="0"/>
        <v>0</v>
      </c>
      <c r="R6" s="52" t="b">
        <f t="shared" ca="1" si="0"/>
        <v>0</v>
      </c>
      <c r="S6" s="54"/>
      <c r="U6" s="51"/>
    </row>
    <row r="7" spans="1:21" ht="51.4" customHeight="1" thickBot="1" x14ac:dyDescent="0.35">
      <c r="A7" s="55" t="s">
        <v>652</v>
      </c>
      <c r="B7" s="56" t="s">
        <v>1</v>
      </c>
      <c r="C7" s="104" t="s">
        <v>2</v>
      </c>
      <c r="D7" s="105"/>
      <c r="E7" s="57" t="s">
        <v>3</v>
      </c>
      <c r="F7" s="58" t="s">
        <v>653</v>
      </c>
      <c r="G7" s="57" t="s">
        <v>654</v>
      </c>
      <c r="H7" s="57" t="s">
        <v>655</v>
      </c>
      <c r="I7" s="59" t="s">
        <v>656</v>
      </c>
      <c r="J7" s="59" t="s">
        <v>657</v>
      </c>
      <c r="K7" s="59" t="s">
        <v>658</v>
      </c>
      <c r="L7" s="59" t="s">
        <v>659</v>
      </c>
      <c r="M7" s="59" t="s">
        <v>660</v>
      </c>
      <c r="N7" s="59" t="s">
        <v>661</v>
      </c>
      <c r="O7" s="59" t="s">
        <v>662</v>
      </c>
      <c r="P7" s="59" t="s">
        <v>663</v>
      </c>
      <c r="Q7" s="59" t="s">
        <v>664</v>
      </c>
      <c r="R7" s="60" t="s">
        <v>665</v>
      </c>
      <c r="S7" s="61" t="b">
        <v>1</v>
      </c>
    </row>
    <row r="8" spans="1:21" s="67" customFormat="1" x14ac:dyDescent="0.3">
      <c r="A8" s="62">
        <v>1</v>
      </c>
      <c r="B8" s="63" t="s">
        <v>4</v>
      </c>
      <c r="C8" s="106" t="s">
        <v>666</v>
      </c>
      <c r="D8" s="107"/>
      <c r="E8" s="4"/>
      <c r="F8" s="64"/>
      <c r="G8" s="64"/>
      <c r="H8" s="5"/>
      <c r="I8" s="65"/>
      <c r="J8" s="65"/>
      <c r="K8" s="65"/>
      <c r="L8" s="65"/>
      <c r="M8" s="65"/>
      <c r="N8" s="65"/>
      <c r="O8" s="65"/>
      <c r="P8" s="65"/>
      <c r="Q8" s="65"/>
      <c r="R8" s="65"/>
      <c r="S8" s="54" t="b">
        <f>IF(H8&gt;0,TRUE,FALSE)</f>
        <v>0</v>
      </c>
      <c r="T8" s="66"/>
      <c r="U8" s="51" t="str">
        <f>C8</f>
        <v>OFFICE ACTIVITIES</v>
      </c>
    </row>
    <row r="9" spans="1:21" s="67" customFormat="1" x14ac:dyDescent="0.3">
      <c r="A9" s="62">
        <v>2</v>
      </c>
      <c r="B9" s="36" t="s">
        <v>5</v>
      </c>
      <c r="C9" s="98" t="s">
        <v>6</v>
      </c>
      <c r="D9" s="99"/>
      <c r="E9" s="10" t="s">
        <v>7</v>
      </c>
      <c r="F9" s="68">
        <f>IFERROR(INDEX([1]!Rates[[Column1]:[Column71]],
MATCH('[1]SOW Units'!$B9,[1]!Rates[Pay Item],0),
MATCH(TEXT(#REF!,"0"),[1]!Rates[[#Headers],[Column1]:[Column71]],0)),0)</f>
        <v>0</v>
      </c>
      <c r="G9" s="69">
        <f t="shared" ref="G9:G91" si="1">F9</f>
        <v>0</v>
      </c>
      <c r="H9" s="6">
        <f t="shared" ref="H9:H91" si="2">SUM(I9:R9)</f>
        <v>0</v>
      </c>
      <c r="I9" s="70" t="s">
        <v>1045</v>
      </c>
      <c r="J9" s="70"/>
      <c r="K9" s="70"/>
      <c r="L9" s="70"/>
      <c r="M9" s="70"/>
      <c r="N9" s="70"/>
      <c r="O9" s="70"/>
      <c r="P9" s="70"/>
      <c r="Q9" s="70"/>
      <c r="R9" s="70"/>
      <c r="S9" s="54" t="b">
        <f t="shared" ref="S9:S72" si="3">IF(H9&gt;0,TRUE,FALSE)</f>
        <v>0</v>
      </c>
      <c r="T9" s="66" t="str">
        <f t="shared" ref="T9:U83" si="4">B9</f>
        <v>1-1.</v>
      </c>
      <c r="U9" s="51" t="str">
        <f t="shared" si="4"/>
        <v>File Review</v>
      </c>
    </row>
    <row r="10" spans="1:21" s="67" customFormat="1" x14ac:dyDescent="0.3">
      <c r="A10" s="62">
        <v>3</v>
      </c>
      <c r="B10" s="36" t="s">
        <v>8</v>
      </c>
      <c r="C10" s="98" t="s">
        <v>9</v>
      </c>
      <c r="D10" s="99"/>
      <c r="E10" s="10" t="s">
        <v>10</v>
      </c>
      <c r="F10" s="68">
        <f>IFERROR(INDEX([1]!Rates[[Column1]:[Column71]],
MATCH('[1]SOW Units'!$B10,[1]!Rates[Pay Item],0),
MATCH(TEXT(#REF!,"0"),[1]!Rates[[#Headers],[Column1]:[Column71]],0)),0)</f>
        <v>0</v>
      </c>
      <c r="G10" s="69">
        <f t="shared" si="1"/>
        <v>0</v>
      </c>
      <c r="H10" s="6">
        <f t="shared" si="2"/>
        <v>0</v>
      </c>
      <c r="I10" s="70" t="s">
        <v>1045</v>
      </c>
      <c r="J10" s="70"/>
      <c r="K10" s="70"/>
      <c r="L10" s="70"/>
      <c r="M10" s="70"/>
      <c r="N10" s="70"/>
      <c r="O10" s="70"/>
      <c r="P10" s="70"/>
      <c r="Q10" s="70"/>
      <c r="R10" s="70"/>
      <c r="S10" s="54" t="b">
        <f t="shared" si="3"/>
        <v>0</v>
      </c>
      <c r="T10" s="66" t="str">
        <f t="shared" si="4"/>
        <v>1-2.</v>
      </c>
      <c r="U10" s="51" t="str">
        <f t="shared" si="4"/>
        <v>Site Health &amp; Safety Plan</v>
      </c>
    </row>
    <row r="11" spans="1:21" s="67" customFormat="1" x14ac:dyDescent="0.3">
      <c r="A11" s="62">
        <v>4</v>
      </c>
      <c r="B11" s="36" t="s">
        <v>571</v>
      </c>
      <c r="C11" s="98" t="s">
        <v>667</v>
      </c>
      <c r="D11" s="99"/>
      <c r="E11" s="10" t="s">
        <v>10</v>
      </c>
      <c r="F11" s="68">
        <f>IFERROR(INDEX([1]!Rates[[Column1]:[Column71]],
MATCH('[1]SOW Units'!$B11,[1]!Rates[Pay Item],0),
MATCH(TEXT(#REF!,"0"),[1]!Rates[[#Headers],[Column1]:[Column71]],0)),0)</f>
        <v>0</v>
      </c>
      <c r="G11" s="69">
        <f>F11</f>
        <v>0</v>
      </c>
      <c r="H11" s="6">
        <f t="shared" si="2"/>
        <v>0</v>
      </c>
      <c r="I11" s="70" t="s">
        <v>1045</v>
      </c>
      <c r="J11" s="70"/>
      <c r="K11" s="70"/>
      <c r="L11" s="70"/>
      <c r="M11" s="70"/>
      <c r="N11" s="70"/>
      <c r="O11" s="70"/>
      <c r="P11" s="70"/>
      <c r="Q11" s="70"/>
      <c r="R11" s="70"/>
      <c r="S11" s="54" t="b">
        <f t="shared" si="3"/>
        <v>0</v>
      </c>
      <c r="T11" s="66" t="str">
        <f t="shared" si="4"/>
        <v>1-2.a.</v>
      </c>
      <c r="U11" s="51" t="str">
        <f t="shared" si="4"/>
        <v>Updated Site Health &amp; Safety Plan for Continued Work (no cost to DEP)</v>
      </c>
    </row>
    <row r="12" spans="1:21" s="67" customFormat="1" hidden="1" x14ac:dyDescent="0.3">
      <c r="A12" s="62">
        <v>5</v>
      </c>
      <c r="B12" s="36" t="s">
        <v>11</v>
      </c>
      <c r="C12" s="98" t="s">
        <v>668</v>
      </c>
      <c r="D12" s="99"/>
      <c r="E12" s="10" t="s">
        <v>12</v>
      </c>
      <c r="F12" s="68">
        <f>IFERROR(INDEX([1]!Rates[[Column1]:[Column71]],
MATCH('[1]SOW Units'!$B12,[1]!Rates[Pay Item],0),
MATCH(TEXT(#REF!,"0"),[1]!Rates[[#Headers],[Column1]:[Column71]],0)),0)</f>
        <v>0</v>
      </c>
      <c r="G12" s="69">
        <f t="shared" si="1"/>
        <v>0</v>
      </c>
      <c r="H12" s="6">
        <f t="shared" si="2"/>
        <v>0</v>
      </c>
      <c r="I12" s="70"/>
      <c r="J12" s="70"/>
      <c r="K12" s="70"/>
      <c r="L12" s="70"/>
      <c r="M12" s="70"/>
      <c r="N12" s="70"/>
      <c r="O12" s="70"/>
      <c r="P12" s="70"/>
      <c r="Q12" s="70"/>
      <c r="R12" s="70"/>
      <c r="S12" s="54" t="b">
        <f t="shared" si="3"/>
        <v>0</v>
      </c>
      <c r="T12" s="66" t="str">
        <f t="shared" si="4"/>
        <v>1-3.</v>
      </c>
      <c r="U12" s="51" t="str">
        <f t="shared" si="4"/>
        <v>Notice of Discovery of Contamination Package (initial or TPOC)</v>
      </c>
    </row>
    <row r="13" spans="1:21" s="67" customFormat="1" x14ac:dyDescent="0.3">
      <c r="A13" s="62">
        <v>6</v>
      </c>
      <c r="B13" s="36" t="s">
        <v>13</v>
      </c>
      <c r="C13" s="101" t="s">
        <v>669</v>
      </c>
      <c r="D13" s="102"/>
      <c r="E13" s="7" t="s">
        <v>14</v>
      </c>
      <c r="F13" s="71">
        <v>1</v>
      </c>
      <c r="G13" s="72">
        <f>F13</f>
        <v>1</v>
      </c>
      <c r="H13" s="7">
        <f t="shared" si="2"/>
        <v>300</v>
      </c>
      <c r="I13" s="73"/>
      <c r="J13" s="73"/>
      <c r="K13" s="73">
        <v>300</v>
      </c>
      <c r="L13" s="73"/>
      <c r="M13" s="73"/>
      <c r="N13" s="73"/>
      <c r="O13" s="73"/>
      <c r="P13" s="73"/>
      <c r="Q13" s="73"/>
      <c r="R13" s="73"/>
      <c r="S13" s="54" t="b">
        <f t="shared" si="3"/>
        <v>1</v>
      </c>
      <c r="T13" s="66"/>
      <c r="U13" s="51"/>
    </row>
    <row r="14" spans="1:21" s="67" customFormat="1" x14ac:dyDescent="0.3">
      <c r="A14" s="62">
        <v>7</v>
      </c>
      <c r="B14" s="36" t="s">
        <v>15</v>
      </c>
      <c r="C14" s="98" t="s">
        <v>670</v>
      </c>
      <c r="D14" s="99"/>
      <c r="E14" s="10" t="s">
        <v>16</v>
      </c>
      <c r="F14" s="68">
        <f>IFERROR(INDEX([1]!Rates[[Column1]:[Column71]],
MATCH('[1]SOW Units'!$B14,[1]!Rates[Pay Item],0),
MATCH(TEXT(#REF!,"0"),[1]!Rates[[#Headers],[Column1]:[Column71]],0)),0)</f>
        <v>0</v>
      </c>
      <c r="G14" s="69">
        <f t="shared" si="1"/>
        <v>0</v>
      </c>
      <c r="H14" s="6">
        <f t="shared" si="2"/>
        <v>0</v>
      </c>
      <c r="I14" s="70" t="s">
        <v>1045</v>
      </c>
      <c r="J14" s="70"/>
      <c r="K14" s="70"/>
      <c r="L14" s="70"/>
      <c r="M14" s="70"/>
      <c r="N14" s="70"/>
      <c r="O14" s="70"/>
      <c r="P14" s="70"/>
      <c r="Q14" s="70"/>
      <c r="R14" s="70"/>
      <c r="S14" s="54" t="b">
        <f t="shared" si="3"/>
        <v>0</v>
      </c>
      <c r="T14" s="66" t="str">
        <f t="shared" si="4"/>
        <v>1-5.</v>
      </c>
      <c r="U14" s="51" t="str">
        <f t="shared" si="4"/>
        <v>Obtaining Off-Site Property Access Agreement, ROW Access Agreement or Permit</v>
      </c>
    </row>
    <row r="15" spans="1:21" s="67" customFormat="1" ht="18.75" hidden="1" customHeight="1" x14ac:dyDescent="0.3">
      <c r="A15" s="62">
        <v>8</v>
      </c>
      <c r="B15" s="36" t="s">
        <v>17</v>
      </c>
      <c r="C15" s="101" t="s">
        <v>671</v>
      </c>
      <c r="D15" s="102"/>
      <c r="E15" s="7" t="s">
        <v>14</v>
      </c>
      <c r="F15" s="71">
        <v>1</v>
      </c>
      <c r="G15" s="72">
        <f t="shared" si="1"/>
        <v>1</v>
      </c>
      <c r="H15" s="7">
        <f t="shared" si="2"/>
        <v>0</v>
      </c>
      <c r="I15" s="73"/>
      <c r="J15" s="73"/>
      <c r="K15" s="73"/>
      <c r="L15" s="73"/>
      <c r="M15" s="73"/>
      <c r="N15" s="73"/>
      <c r="O15" s="73"/>
      <c r="P15" s="73"/>
      <c r="Q15" s="73"/>
      <c r="R15" s="73"/>
      <c r="S15" s="54" t="b">
        <f t="shared" si="3"/>
        <v>0</v>
      </c>
      <c r="T15" s="66"/>
      <c r="U15" s="51"/>
    </row>
    <row r="16" spans="1:21" s="67" customFormat="1" ht="18.75" customHeight="1" x14ac:dyDescent="0.3">
      <c r="A16" s="62">
        <v>9</v>
      </c>
      <c r="B16" s="36" t="s">
        <v>568</v>
      </c>
      <c r="C16" s="101" t="s">
        <v>569</v>
      </c>
      <c r="D16" s="102"/>
      <c r="E16" s="6" t="s">
        <v>570</v>
      </c>
      <c r="F16" s="68">
        <f>IFERROR(INDEX([1]!Rates[[Column1]:[Column71]],
MATCH('[1]SOW Units'!$B16,[1]!Rates[Pay Item],0),
MATCH(TEXT(#REF!,"0"),[1]!Rates[[#Headers],[Column1]:[Column71]],0)),0)</f>
        <v>0</v>
      </c>
      <c r="G16" s="69">
        <f t="shared" si="1"/>
        <v>0</v>
      </c>
      <c r="H16" s="6">
        <f t="shared" ca="1" si="2"/>
        <v>300</v>
      </c>
      <c r="I16" s="74">
        <f ca="1">SUMIF($E$10:$E$500,"Reimbursable*",I10:I496)</f>
        <v>0</v>
      </c>
      <c r="J16" s="74">
        <f t="shared" ref="J16:R16" ca="1" si="5">SUMIF($E$10:$E$500,"Reimbursable*",J10:J496)</f>
        <v>0</v>
      </c>
      <c r="K16" s="74">
        <f t="shared" ref="K16" ca="1" si="6">SUMIF($E$10:$E$500,"Reimbursable*",K10:K496)</f>
        <v>300</v>
      </c>
      <c r="L16" s="74">
        <f t="shared" ca="1" si="5"/>
        <v>0</v>
      </c>
      <c r="M16" s="74">
        <f t="shared" ca="1" si="5"/>
        <v>0</v>
      </c>
      <c r="N16" s="74">
        <f t="shared" ca="1" si="5"/>
        <v>0</v>
      </c>
      <c r="O16" s="74">
        <f t="shared" ca="1" si="5"/>
        <v>0</v>
      </c>
      <c r="P16" s="74">
        <f t="shared" ca="1" si="5"/>
        <v>0</v>
      </c>
      <c r="Q16" s="74">
        <f t="shared" ca="1" si="5"/>
        <v>0</v>
      </c>
      <c r="R16" s="74">
        <f t="shared" ca="1" si="5"/>
        <v>0</v>
      </c>
      <c r="S16" s="54" t="b">
        <f t="shared" ca="1" si="3"/>
        <v>1</v>
      </c>
      <c r="T16" s="66"/>
      <c r="U16" s="51"/>
    </row>
    <row r="17" spans="1:21" s="67" customFormat="1" hidden="1" x14ac:dyDescent="0.3">
      <c r="A17" s="62">
        <v>10</v>
      </c>
      <c r="B17" s="36" t="s">
        <v>672</v>
      </c>
      <c r="C17" s="98" t="s">
        <v>673</v>
      </c>
      <c r="D17" s="99"/>
      <c r="E17" s="10" t="s">
        <v>10</v>
      </c>
      <c r="F17" s="68">
        <f>IFERROR(INDEX([1]!Rates[[Column1]:[Column71]],
MATCH('[1]SOW Units'!$B17,[1]!Rates[Pay Item],0),
MATCH(TEXT(#REF!,"0"),[1]!Rates[[#Headers],[Column1]:[Column71]],0)),0)</f>
        <v>0</v>
      </c>
      <c r="G17" s="69">
        <f t="shared" si="1"/>
        <v>0</v>
      </c>
      <c r="H17" s="6">
        <f t="shared" si="2"/>
        <v>0</v>
      </c>
      <c r="I17" s="70"/>
      <c r="J17" s="70"/>
      <c r="K17" s="70"/>
      <c r="L17" s="70"/>
      <c r="M17" s="70"/>
      <c r="N17" s="70"/>
      <c r="O17" s="70"/>
      <c r="P17" s="70"/>
      <c r="Q17" s="70"/>
      <c r="R17" s="70"/>
      <c r="S17" s="54" t="b">
        <f t="shared" si="3"/>
        <v>0</v>
      </c>
      <c r="T17" s="66" t="str">
        <f t="shared" ref="T17" si="7">B17</f>
        <v>1-8.</v>
      </c>
      <c r="U17" s="51" t="str">
        <f t="shared" si="4"/>
        <v>Map and Table Generation</v>
      </c>
    </row>
    <row r="18" spans="1:21" s="67" customFormat="1" hidden="1" x14ac:dyDescent="0.3">
      <c r="A18" s="62">
        <v>11</v>
      </c>
      <c r="B18" s="75" t="s">
        <v>18</v>
      </c>
      <c r="C18" s="96" t="s">
        <v>19</v>
      </c>
      <c r="D18" s="97"/>
      <c r="E18" s="76"/>
      <c r="F18" s="77"/>
      <c r="G18" s="78"/>
      <c r="H18" s="8"/>
      <c r="I18" s="79"/>
      <c r="J18" s="79"/>
      <c r="K18" s="79"/>
      <c r="L18" s="79"/>
      <c r="M18" s="79"/>
      <c r="N18" s="79"/>
      <c r="O18" s="79"/>
      <c r="P18" s="79"/>
      <c r="Q18" s="79"/>
      <c r="R18" s="79"/>
      <c r="S18" s="54" t="b">
        <f t="shared" si="3"/>
        <v>0</v>
      </c>
      <c r="T18" s="66"/>
      <c r="U18" s="51" t="str">
        <f t="shared" si="4"/>
        <v>FIELD ACTIVITIES - GENERAL</v>
      </c>
    </row>
    <row r="19" spans="1:21" s="67" customFormat="1" hidden="1" x14ac:dyDescent="0.3">
      <c r="A19" s="62">
        <v>12</v>
      </c>
      <c r="B19" s="36" t="s">
        <v>20</v>
      </c>
      <c r="C19" s="98" t="s">
        <v>21</v>
      </c>
      <c r="D19" s="99"/>
      <c r="E19" s="10" t="s">
        <v>22</v>
      </c>
      <c r="F19" s="68">
        <f>IFERROR(INDEX([1]!Rates[[Column1]:[Column71]],
MATCH('[1]SOW Units'!$B19,[1]!Rates[Pay Item],0),
MATCH(TEXT(#REF!,"0"),[1]!Rates[[#Headers],[Column1]:[Column71]],0)),0)</f>
        <v>0</v>
      </c>
      <c r="G19" s="69">
        <f t="shared" si="1"/>
        <v>0</v>
      </c>
      <c r="H19" s="6">
        <f t="shared" si="2"/>
        <v>0</v>
      </c>
      <c r="I19" s="80"/>
      <c r="J19" s="80"/>
      <c r="K19" s="80"/>
      <c r="L19" s="80"/>
      <c r="M19" s="80"/>
      <c r="N19" s="80"/>
      <c r="O19" s="80"/>
      <c r="P19" s="80"/>
      <c r="Q19" s="80"/>
      <c r="R19" s="80"/>
      <c r="S19" s="54" t="b">
        <f t="shared" si="3"/>
        <v>0</v>
      </c>
      <c r="T19" s="66" t="str">
        <f t="shared" si="4"/>
        <v>2-1.</v>
      </c>
      <c r="U19" s="51" t="str">
        <f t="shared" si="4"/>
        <v>Site Reconnaissance/Field Measurement Visit</v>
      </c>
    </row>
    <row r="20" spans="1:21" s="67" customFormat="1" hidden="1" x14ac:dyDescent="0.3">
      <c r="A20" s="62">
        <v>13</v>
      </c>
      <c r="B20" s="36" t="s">
        <v>23</v>
      </c>
      <c r="C20" s="98" t="s">
        <v>674</v>
      </c>
      <c r="D20" s="99"/>
      <c r="E20" s="10" t="s">
        <v>24</v>
      </c>
      <c r="F20" s="68">
        <f>IFERROR(INDEX([1]!Rates[[Column1]:[Column71]],
MATCH('[1]SOW Units'!$B20,[1]!Rates[Pay Item],0),
MATCH(TEXT(#REF!,"0"),[1]!Rates[[#Headers],[Column1]:[Column71]],0)),0)</f>
        <v>0</v>
      </c>
      <c r="G20" s="69">
        <f t="shared" si="1"/>
        <v>0</v>
      </c>
      <c r="H20" s="6">
        <f t="shared" si="2"/>
        <v>0</v>
      </c>
      <c r="I20" s="80"/>
      <c r="J20" s="80"/>
      <c r="K20" s="80"/>
      <c r="L20" s="80"/>
      <c r="M20" s="80"/>
      <c r="N20" s="80"/>
      <c r="O20" s="80"/>
      <c r="P20" s="80"/>
      <c r="Q20" s="80"/>
      <c r="R20" s="80"/>
      <c r="S20" s="54" t="b">
        <f t="shared" si="3"/>
        <v>0</v>
      </c>
      <c r="T20" s="66" t="str">
        <f t="shared" si="4"/>
        <v>2-2.</v>
      </c>
      <c r="U20" s="51" t="str">
        <f t="shared" si="4"/>
        <v>Receptor Survey and Exposure Pathway Identification</v>
      </c>
    </row>
    <row r="21" spans="1:21" s="67" customFormat="1" ht="33.75" hidden="1" customHeight="1" x14ac:dyDescent="0.3">
      <c r="A21" s="62">
        <v>14</v>
      </c>
      <c r="B21" s="36" t="s">
        <v>25</v>
      </c>
      <c r="C21" s="101" t="s">
        <v>675</v>
      </c>
      <c r="D21" s="103"/>
      <c r="E21" s="7" t="s">
        <v>14</v>
      </c>
      <c r="F21" s="71">
        <v>1</v>
      </c>
      <c r="G21" s="72">
        <f t="shared" si="1"/>
        <v>1</v>
      </c>
      <c r="H21" s="7">
        <f t="shared" si="2"/>
        <v>0</v>
      </c>
      <c r="I21" s="81"/>
      <c r="J21" s="81"/>
      <c r="K21" s="81"/>
      <c r="L21" s="81"/>
      <c r="M21" s="81"/>
      <c r="N21" s="81"/>
      <c r="O21" s="81"/>
      <c r="P21" s="81"/>
      <c r="Q21" s="81"/>
      <c r="R21" s="81"/>
      <c r="S21" s="54" t="b">
        <f t="shared" si="3"/>
        <v>0</v>
      </c>
      <c r="T21" s="66"/>
      <c r="U21" s="51"/>
    </row>
    <row r="22" spans="1:21" s="67" customFormat="1" hidden="1" x14ac:dyDescent="0.3">
      <c r="A22" s="62">
        <v>15</v>
      </c>
      <c r="B22" s="36" t="s">
        <v>26</v>
      </c>
      <c r="C22" s="98" t="s">
        <v>27</v>
      </c>
      <c r="D22" s="99"/>
      <c r="E22" s="10" t="s">
        <v>28</v>
      </c>
      <c r="F22" s="68">
        <f>IFERROR(INDEX([1]!Rates[[Column1]:[Column71]],
MATCH('[1]SOW Units'!$B22,[1]!Rates[Pay Item],0),
MATCH(TEXT(#REF!,"0"),[1]!Rates[[#Headers],[Column1]:[Column71]],0)),0)</f>
        <v>0</v>
      </c>
      <c r="G22" s="69">
        <f t="shared" si="1"/>
        <v>0</v>
      </c>
      <c r="H22" s="6">
        <f t="shared" si="2"/>
        <v>0</v>
      </c>
      <c r="I22" s="80"/>
      <c r="J22" s="80"/>
      <c r="K22" s="80"/>
      <c r="L22" s="80"/>
      <c r="M22" s="80"/>
      <c r="N22" s="80"/>
      <c r="O22" s="80"/>
      <c r="P22" s="80"/>
      <c r="Q22" s="80"/>
      <c r="R22" s="80"/>
      <c r="S22" s="54" t="b">
        <f t="shared" si="3"/>
        <v>0</v>
      </c>
      <c r="T22" s="66" t="str">
        <f t="shared" si="4"/>
        <v>2-4.</v>
      </c>
      <c r="U22" s="51" t="str">
        <f t="shared" si="4"/>
        <v>Contractor Oversight for Non-Price Schedule Activities</v>
      </c>
    </row>
    <row r="23" spans="1:21" s="67" customFormat="1" hidden="1" x14ac:dyDescent="0.3">
      <c r="A23" s="62">
        <v>16</v>
      </c>
      <c r="B23" s="36" t="s">
        <v>676</v>
      </c>
      <c r="C23" s="98" t="s">
        <v>677</v>
      </c>
      <c r="D23" s="99"/>
      <c r="E23" s="7" t="s">
        <v>14</v>
      </c>
      <c r="F23" s="71">
        <v>1</v>
      </c>
      <c r="G23" s="72">
        <f t="shared" si="1"/>
        <v>1</v>
      </c>
      <c r="H23" s="7">
        <f t="shared" si="2"/>
        <v>0</v>
      </c>
      <c r="I23" s="81"/>
      <c r="J23" s="81"/>
      <c r="K23" s="81"/>
      <c r="L23" s="81"/>
      <c r="M23" s="81"/>
      <c r="N23" s="81"/>
      <c r="O23" s="81"/>
      <c r="P23" s="81"/>
      <c r="Q23" s="81"/>
      <c r="R23" s="81"/>
      <c r="S23" s="54" t="b">
        <f t="shared" si="3"/>
        <v>0</v>
      </c>
      <c r="T23" s="66"/>
      <c r="U23" s="51"/>
    </row>
    <row r="24" spans="1:21" s="67" customFormat="1" x14ac:dyDescent="0.3">
      <c r="A24" s="62">
        <v>17</v>
      </c>
      <c r="B24" s="75" t="s">
        <v>29</v>
      </c>
      <c r="C24" s="96" t="s">
        <v>30</v>
      </c>
      <c r="D24" s="97"/>
      <c r="E24" s="76"/>
      <c r="F24" s="77"/>
      <c r="G24" s="78"/>
      <c r="H24" s="8"/>
      <c r="I24" s="79"/>
      <c r="J24" s="79"/>
      <c r="K24" s="79"/>
      <c r="L24" s="79"/>
      <c r="M24" s="79"/>
      <c r="N24" s="79"/>
      <c r="O24" s="79"/>
      <c r="P24" s="79"/>
      <c r="Q24" s="79"/>
      <c r="R24" s="79"/>
      <c r="S24" s="54" t="b">
        <f t="shared" si="3"/>
        <v>0</v>
      </c>
      <c r="T24" s="66"/>
      <c r="U24" s="51" t="str">
        <f t="shared" si="4"/>
        <v>MOBILIZATION</v>
      </c>
    </row>
    <row r="25" spans="1:21" s="67" customFormat="1" x14ac:dyDescent="0.3">
      <c r="A25" s="62">
        <v>18</v>
      </c>
      <c r="B25" s="36" t="s">
        <v>31</v>
      </c>
      <c r="C25" s="98" t="s">
        <v>678</v>
      </c>
      <c r="D25" s="99"/>
      <c r="E25" s="10" t="s">
        <v>32</v>
      </c>
      <c r="F25" s="68">
        <f>IFERROR(INDEX([1]!Rates[[Column1]:[Column71]],
MATCH('[1]SOW Units'!$B25,[1]!Rates[Pay Item],0),
MATCH(TEXT(#REF!,"0"),[1]!Rates[[#Headers],[Column1]:[Column71]],0)),0)</f>
        <v>0</v>
      </c>
      <c r="G25" s="69">
        <f t="shared" si="1"/>
        <v>0</v>
      </c>
      <c r="H25" s="6">
        <f t="shared" si="2"/>
        <v>0</v>
      </c>
      <c r="I25" s="80" t="s">
        <v>1045</v>
      </c>
      <c r="J25" s="80"/>
      <c r="K25" s="80" t="s">
        <v>1045</v>
      </c>
      <c r="L25" s="80"/>
      <c r="M25" s="80"/>
      <c r="N25" s="80"/>
      <c r="O25" s="80"/>
      <c r="P25" s="80"/>
      <c r="Q25" s="80"/>
      <c r="R25" s="80"/>
      <c r="S25" s="54" t="b">
        <f t="shared" si="3"/>
        <v>0</v>
      </c>
      <c r="T25" s="66" t="str">
        <f t="shared" si="4"/>
        <v>3-1.</v>
      </c>
      <c r="U25" s="51" t="str">
        <f t="shared" si="4"/>
        <v>Light Duty Vehicle (car or 1/2 ton truck) Mobilization</v>
      </c>
    </row>
    <row r="26" spans="1:21" s="67" customFormat="1" x14ac:dyDescent="0.3">
      <c r="A26" s="62">
        <v>19</v>
      </c>
      <c r="B26" s="36" t="s">
        <v>33</v>
      </c>
      <c r="C26" s="98" t="s">
        <v>679</v>
      </c>
      <c r="D26" s="99"/>
      <c r="E26" s="10" t="s">
        <v>32</v>
      </c>
      <c r="F26" s="68">
        <f>IFERROR(INDEX([1]!Rates[[Column1]:[Column71]],
MATCH('[1]SOW Units'!$B26,[1]!Rates[Pay Item],0),
MATCH(TEXT(#REF!,"0"),[1]!Rates[[#Headers],[Column1]:[Column71]],0)),0)</f>
        <v>0</v>
      </c>
      <c r="G26" s="69">
        <f t="shared" si="1"/>
        <v>0</v>
      </c>
      <c r="H26" s="6">
        <f t="shared" si="2"/>
        <v>0</v>
      </c>
      <c r="I26" s="80"/>
      <c r="J26" s="80"/>
      <c r="K26" s="80" t="s">
        <v>1045</v>
      </c>
      <c r="L26" s="80"/>
      <c r="M26" s="80"/>
      <c r="N26" s="80"/>
      <c r="O26" s="80"/>
      <c r="P26" s="80"/>
      <c r="Q26" s="80"/>
      <c r="R26" s="80"/>
      <c r="S26" s="54" t="b">
        <f t="shared" si="3"/>
        <v>0</v>
      </c>
      <c r="T26" s="66" t="str">
        <f t="shared" si="4"/>
        <v>3-2.</v>
      </c>
      <c r="U26" s="51" t="str">
        <f t="shared" si="4"/>
        <v>Heavy Duty/Stake Bed Truck (3/4 ton +) Mobilization</v>
      </c>
    </row>
    <row r="27" spans="1:21" s="67" customFormat="1" x14ac:dyDescent="0.3">
      <c r="A27" s="62">
        <v>20</v>
      </c>
      <c r="B27" s="36" t="s">
        <v>34</v>
      </c>
      <c r="C27" s="98" t="s">
        <v>680</v>
      </c>
      <c r="D27" s="99"/>
      <c r="E27" s="10" t="s">
        <v>32</v>
      </c>
      <c r="F27" s="68">
        <f>IFERROR(INDEX([1]!Rates[[Column1]:[Column71]],
MATCH('[1]SOW Units'!$B27,[1]!Rates[Pay Item],0),
MATCH(TEXT(#REF!,"0"),[1]!Rates[[#Headers],[Column1]:[Column71]],0)),0)</f>
        <v>0</v>
      </c>
      <c r="G27" s="69">
        <f t="shared" si="1"/>
        <v>0</v>
      </c>
      <c r="H27" s="6">
        <f t="shared" si="2"/>
        <v>0</v>
      </c>
      <c r="I27" s="80"/>
      <c r="J27" s="80"/>
      <c r="K27" s="80" t="s">
        <v>1045</v>
      </c>
      <c r="L27" s="80"/>
      <c r="M27" s="80"/>
      <c r="N27" s="80"/>
      <c r="O27" s="80"/>
      <c r="P27" s="80"/>
      <c r="Q27" s="80"/>
      <c r="R27" s="80"/>
      <c r="S27" s="54" t="b">
        <f t="shared" si="3"/>
        <v>0</v>
      </c>
      <c r="T27" s="66" t="str">
        <f t="shared" si="4"/>
        <v>3-3.</v>
      </c>
      <c r="U27" s="51" t="str">
        <f t="shared" si="4"/>
        <v>Work Trailer Mobilization</v>
      </c>
    </row>
    <row r="28" spans="1:21" s="67" customFormat="1" x14ac:dyDescent="0.3">
      <c r="A28" s="62">
        <v>21</v>
      </c>
      <c r="B28" s="36" t="s">
        <v>35</v>
      </c>
      <c r="C28" s="98" t="s">
        <v>681</v>
      </c>
      <c r="D28" s="99"/>
      <c r="E28" s="10" t="s">
        <v>32</v>
      </c>
      <c r="F28" s="68">
        <f>IFERROR(INDEX([1]!Rates[[Column1]:[Column71]],
MATCH('[1]SOW Units'!$B28,[1]!Rates[Pay Item],0),
MATCH(TEXT(#REF!,"0"),[1]!Rates[[#Headers],[Column1]:[Column71]],0)),0)</f>
        <v>0</v>
      </c>
      <c r="G28" s="69">
        <f t="shared" si="1"/>
        <v>0</v>
      </c>
      <c r="H28" s="6">
        <f t="shared" si="2"/>
        <v>0</v>
      </c>
      <c r="I28" s="80"/>
      <c r="J28" s="80"/>
      <c r="K28" s="80" t="s">
        <v>1045</v>
      </c>
      <c r="L28" s="80"/>
      <c r="M28" s="80"/>
      <c r="N28" s="80"/>
      <c r="O28" s="80"/>
      <c r="P28" s="80"/>
      <c r="Q28" s="80"/>
      <c r="R28" s="80"/>
      <c r="S28" s="54" t="b">
        <f t="shared" si="3"/>
        <v>0</v>
      </c>
      <c r="T28" s="66" t="str">
        <f t="shared" si="4"/>
        <v>3-4.</v>
      </c>
      <c r="U28" s="51" t="str">
        <f t="shared" si="4"/>
        <v xml:space="preserve">DPT Rig and Support Vehicles Mobilization </v>
      </c>
    </row>
    <row r="29" spans="1:21" s="67" customFormat="1" x14ac:dyDescent="0.3">
      <c r="A29" s="62">
        <v>22</v>
      </c>
      <c r="B29" s="36" t="s">
        <v>36</v>
      </c>
      <c r="C29" s="98" t="s">
        <v>682</v>
      </c>
      <c r="D29" s="99"/>
      <c r="E29" s="10" t="s">
        <v>32</v>
      </c>
      <c r="F29" s="68">
        <f>IFERROR(INDEX([1]!Rates[[Column1]:[Column71]],
MATCH('[1]SOW Units'!$B29,[1]!Rates[Pay Item],0),
MATCH(TEXT(#REF!,"0"),[1]!Rates[[#Headers],[Column1]:[Column71]],0)),0)</f>
        <v>0</v>
      </c>
      <c r="G29" s="69">
        <f t="shared" si="1"/>
        <v>0</v>
      </c>
      <c r="H29" s="6">
        <f t="shared" si="2"/>
        <v>0</v>
      </c>
      <c r="I29" s="80"/>
      <c r="J29" s="80"/>
      <c r="K29" s="80" t="s">
        <v>1045</v>
      </c>
      <c r="L29" s="80"/>
      <c r="M29" s="80"/>
      <c r="N29" s="80"/>
      <c r="O29" s="80"/>
      <c r="P29" s="80"/>
      <c r="Q29" s="80"/>
      <c r="R29" s="80"/>
      <c r="S29" s="54" t="b">
        <f t="shared" si="3"/>
        <v>0</v>
      </c>
      <c r="T29" s="66" t="str">
        <f t="shared" si="4"/>
        <v>3-5.</v>
      </c>
      <c r="U29" s="51" t="str">
        <f t="shared" si="4"/>
        <v>Drill Rig and Support Vehicles Mobilization (hollow stem auger, mud rotary or sonic)</v>
      </c>
    </row>
    <row r="30" spans="1:21" s="67" customFormat="1" ht="18.75" hidden="1" customHeight="1" x14ac:dyDescent="0.3">
      <c r="A30" s="62">
        <v>24</v>
      </c>
      <c r="B30" s="36" t="s">
        <v>37</v>
      </c>
      <c r="C30" s="98" t="s">
        <v>683</v>
      </c>
      <c r="D30" s="99"/>
      <c r="E30" s="10" t="s">
        <v>32</v>
      </c>
      <c r="F30" s="68">
        <f>IFERROR(INDEX([1]!Rates[[Column1]:[Column71]],
MATCH('[1]SOW Units'!$B30,[1]!Rates[Pay Item],0),
MATCH(TEXT(#REF!,"0"),[1]!Rates[[#Headers],[Column1]:[Column71]],0)),0)</f>
        <v>0</v>
      </c>
      <c r="G30" s="69">
        <f t="shared" si="1"/>
        <v>0</v>
      </c>
      <c r="H30" s="6">
        <f t="shared" si="2"/>
        <v>0</v>
      </c>
      <c r="I30" s="80"/>
      <c r="J30" s="80"/>
      <c r="K30" s="80"/>
      <c r="L30" s="80"/>
      <c r="M30" s="80"/>
      <c r="N30" s="80"/>
      <c r="O30" s="80"/>
      <c r="P30" s="80"/>
      <c r="Q30" s="80"/>
      <c r="R30" s="80"/>
      <c r="S30" s="54" t="b">
        <f t="shared" si="3"/>
        <v>0</v>
      </c>
      <c r="T30" s="66" t="str">
        <f t="shared" si="4"/>
        <v>3-6.</v>
      </c>
      <c r="U30" s="51" t="str">
        <f t="shared" si="4"/>
        <v>Excavator Mobilization</v>
      </c>
    </row>
    <row r="31" spans="1:21" s="67" customFormat="1" ht="18.75" hidden="1" customHeight="1" x14ac:dyDescent="0.3">
      <c r="A31" s="62">
        <v>26</v>
      </c>
      <c r="B31" s="36" t="s">
        <v>38</v>
      </c>
      <c r="C31" s="98" t="s">
        <v>684</v>
      </c>
      <c r="D31" s="99"/>
      <c r="E31" s="10" t="s">
        <v>32</v>
      </c>
      <c r="F31" s="68">
        <f>IFERROR(INDEX([1]!Rates[[Column1]:[Column71]],
MATCH('[1]SOW Units'!$B31,[1]!Rates[Pay Item],0),
MATCH(TEXT(#REF!,"0"),[1]!Rates[[#Headers],[Column1]:[Column71]],0)),0)</f>
        <v>0</v>
      </c>
      <c r="G31" s="69">
        <f t="shared" si="1"/>
        <v>0</v>
      </c>
      <c r="H31" s="6">
        <f t="shared" si="2"/>
        <v>0</v>
      </c>
      <c r="I31" s="80"/>
      <c r="J31" s="80"/>
      <c r="K31" s="80"/>
      <c r="L31" s="80"/>
      <c r="M31" s="80"/>
      <c r="N31" s="80"/>
      <c r="O31" s="80"/>
      <c r="P31" s="80"/>
      <c r="Q31" s="80"/>
      <c r="R31" s="80"/>
      <c r="S31" s="54" t="b">
        <f t="shared" si="3"/>
        <v>0</v>
      </c>
      <c r="T31" s="66" t="str">
        <f t="shared" si="4"/>
        <v>3-7.</v>
      </c>
      <c r="U31" s="51" t="str">
        <f t="shared" si="4"/>
        <v>LDA Rig and Support Vehicles Mobilization</v>
      </c>
    </row>
    <row r="32" spans="1:21" s="67" customFormat="1" ht="18.75" hidden="1" customHeight="1" x14ac:dyDescent="0.3">
      <c r="A32" s="62">
        <v>28</v>
      </c>
      <c r="B32" s="36" t="s">
        <v>39</v>
      </c>
      <c r="C32" s="98" t="s">
        <v>685</v>
      </c>
      <c r="D32" s="99"/>
      <c r="E32" s="10" t="s">
        <v>32</v>
      </c>
      <c r="F32" s="68">
        <f>IFERROR(INDEX([1]!Rates[[Column1]:[Column71]],
MATCH('[1]SOW Units'!$B32,[1]!Rates[Pay Item],0),
MATCH(TEXT(#REF!,"0"),[1]!Rates[[#Headers],[Column1]:[Column71]],0)),0)</f>
        <v>0</v>
      </c>
      <c r="G32" s="69">
        <f t="shared" si="1"/>
        <v>0</v>
      </c>
      <c r="H32" s="6">
        <f t="shared" si="2"/>
        <v>0</v>
      </c>
      <c r="I32" s="80"/>
      <c r="J32" s="80"/>
      <c r="K32" s="80"/>
      <c r="L32" s="80"/>
      <c r="M32" s="80"/>
      <c r="N32" s="80"/>
      <c r="O32" s="80"/>
      <c r="P32" s="80"/>
      <c r="Q32" s="80"/>
      <c r="R32" s="80"/>
      <c r="S32" s="54" t="b">
        <f t="shared" si="3"/>
        <v>0</v>
      </c>
      <c r="T32" s="66" t="str">
        <f t="shared" si="4"/>
        <v>3-8.</v>
      </c>
      <c r="U32" s="51" t="str">
        <f t="shared" si="4"/>
        <v>Loader/Backhoe Mobilization</v>
      </c>
    </row>
    <row r="33" spans="1:21" s="67" customFormat="1" ht="18.75" hidden="1" customHeight="1" x14ac:dyDescent="0.3">
      <c r="A33" s="62">
        <v>30</v>
      </c>
      <c r="B33" s="36" t="s">
        <v>40</v>
      </c>
      <c r="C33" s="98" t="s">
        <v>686</v>
      </c>
      <c r="D33" s="99"/>
      <c r="E33" s="10" t="s">
        <v>32</v>
      </c>
      <c r="F33" s="68">
        <f>IFERROR(INDEX([1]!Rates[[Column1]:[Column71]],
MATCH('[1]SOW Units'!$B33,[1]!Rates[Pay Item],0),
MATCH(TEXT(#REF!,"0"),[1]!Rates[[#Headers],[Column1]:[Column71]],0)),0)</f>
        <v>0</v>
      </c>
      <c r="G33" s="69">
        <f t="shared" si="1"/>
        <v>0</v>
      </c>
      <c r="H33" s="6">
        <f t="shared" si="2"/>
        <v>0</v>
      </c>
      <c r="I33" s="80"/>
      <c r="J33" s="80"/>
      <c r="K33" s="80"/>
      <c r="L33" s="80"/>
      <c r="M33" s="80"/>
      <c r="N33" s="80"/>
      <c r="O33" s="80"/>
      <c r="P33" s="80"/>
      <c r="Q33" s="80"/>
      <c r="R33" s="80"/>
      <c r="S33" s="54" t="b">
        <f t="shared" si="3"/>
        <v>0</v>
      </c>
      <c r="T33" s="66" t="str">
        <f t="shared" si="4"/>
        <v>3-9.</v>
      </c>
      <c r="U33" s="51" t="str">
        <f t="shared" si="4"/>
        <v xml:space="preserve">Mini Excavator/Loader Mobilization </v>
      </c>
    </row>
    <row r="34" spans="1:21" s="67" customFormat="1" ht="18.75" hidden="1" customHeight="1" x14ac:dyDescent="0.3">
      <c r="A34" s="62">
        <v>31</v>
      </c>
      <c r="B34" s="36" t="s">
        <v>41</v>
      </c>
      <c r="C34" s="98" t="s">
        <v>687</v>
      </c>
      <c r="D34" s="99"/>
      <c r="E34" s="10" t="s">
        <v>32</v>
      </c>
      <c r="F34" s="68">
        <f>IFERROR(INDEX([1]!Rates[[Column1]:[Column71]],
MATCH('[1]SOW Units'!$B34,[1]!Rates[Pay Item],0),
MATCH(TEXT(#REF!,"0"),[1]!Rates[[#Headers],[Column1]:[Column71]],0)),0)</f>
        <v>0</v>
      </c>
      <c r="G34" s="69">
        <f t="shared" si="1"/>
        <v>0</v>
      </c>
      <c r="H34" s="6">
        <f t="shared" si="2"/>
        <v>0</v>
      </c>
      <c r="I34" s="80"/>
      <c r="J34" s="80"/>
      <c r="K34" s="80"/>
      <c r="L34" s="80"/>
      <c r="M34" s="80"/>
      <c r="N34" s="80"/>
      <c r="O34" s="80"/>
      <c r="P34" s="80"/>
      <c r="Q34" s="80"/>
      <c r="R34" s="80"/>
      <c r="S34" s="54" t="b">
        <f t="shared" si="3"/>
        <v>0</v>
      </c>
      <c r="T34" s="66" t="str">
        <f t="shared" si="4"/>
        <v>3-10.</v>
      </c>
      <c r="U34" s="51" t="str">
        <f t="shared" si="4"/>
        <v>Drum Compactor Mobilization</v>
      </c>
    </row>
    <row r="35" spans="1:21" s="67" customFormat="1" x14ac:dyDescent="0.3">
      <c r="A35" s="62">
        <v>32</v>
      </c>
      <c r="B35" s="75" t="s">
        <v>42</v>
      </c>
      <c r="C35" s="96" t="s">
        <v>44</v>
      </c>
      <c r="D35" s="97"/>
      <c r="E35" s="76"/>
      <c r="F35" s="77"/>
      <c r="G35" s="78"/>
      <c r="H35" s="8"/>
      <c r="I35" s="79"/>
      <c r="J35" s="79"/>
      <c r="K35" s="79"/>
      <c r="L35" s="79"/>
      <c r="M35" s="79"/>
      <c r="N35" s="79"/>
      <c r="O35" s="79"/>
      <c r="P35" s="79"/>
      <c r="Q35" s="79"/>
      <c r="R35" s="79"/>
      <c r="S35" s="54" t="b">
        <f t="shared" si="3"/>
        <v>0</v>
      </c>
      <c r="T35" s="66"/>
      <c r="U35" s="51" t="str">
        <f t="shared" si="4"/>
        <v>DRILLING AND BORING</v>
      </c>
    </row>
    <row r="36" spans="1:21" s="67" customFormat="1" x14ac:dyDescent="0.3">
      <c r="A36" s="62">
        <v>34</v>
      </c>
      <c r="B36" s="36" t="s">
        <v>688</v>
      </c>
      <c r="C36" s="98" t="s">
        <v>573</v>
      </c>
      <c r="D36" s="99"/>
      <c r="E36" s="10" t="s">
        <v>689</v>
      </c>
      <c r="F36" s="68">
        <f>IFERROR(INDEX([1]!Rates[[Column1]:[Column71]],
MATCH('[1]SOW Units'!$B36,[1]!Rates[Pay Item],0),
MATCH(TEXT(#REF!,"0"),[1]!Rates[[#Headers],[Column1]:[Column71]],0)),0)</f>
        <v>0</v>
      </c>
      <c r="G36" s="69">
        <f t="shared" si="1"/>
        <v>0</v>
      </c>
      <c r="H36" s="6">
        <f t="shared" si="2"/>
        <v>0</v>
      </c>
      <c r="I36" s="80"/>
      <c r="J36" s="80"/>
      <c r="K36" s="80" t="s">
        <v>1045</v>
      </c>
      <c r="L36" s="80"/>
      <c r="M36" s="80"/>
      <c r="N36" s="80"/>
      <c r="O36" s="80"/>
      <c r="P36" s="80"/>
      <c r="Q36" s="80"/>
      <c r="R36" s="80"/>
      <c r="S36" s="54" t="b">
        <f t="shared" si="3"/>
        <v>0</v>
      </c>
      <c r="T36" s="66" t="str">
        <f t="shared" si="4"/>
        <v>4-1.a.</v>
      </c>
      <c r="U36" s="51" t="str">
        <f t="shared" si="4"/>
        <v>Split Spoon Sampling – 2 foot (during boring) &lt; 50 feet</v>
      </c>
    </row>
    <row r="37" spans="1:21" s="67" customFormat="1" x14ac:dyDescent="0.3">
      <c r="A37" s="62">
        <v>36</v>
      </c>
      <c r="B37" s="36" t="s">
        <v>572</v>
      </c>
      <c r="C37" s="98" t="s">
        <v>574</v>
      </c>
      <c r="D37" s="99"/>
      <c r="E37" s="10" t="s">
        <v>689</v>
      </c>
      <c r="F37" s="68">
        <f>IFERROR(INDEX([1]!Rates[[Column1]:[Column71]],
MATCH('[1]SOW Units'!$B37,[1]!Rates[Pay Item],0),
MATCH(TEXT(#REF!,"0"),[1]!Rates[[#Headers],[Column1]:[Column71]],0)),0)</f>
        <v>0</v>
      </c>
      <c r="G37" s="69">
        <f t="shared" si="1"/>
        <v>0</v>
      </c>
      <c r="H37" s="6">
        <f t="shared" si="2"/>
        <v>0</v>
      </c>
      <c r="I37" s="80"/>
      <c r="J37" s="80"/>
      <c r="K37" s="80" t="s">
        <v>1045</v>
      </c>
      <c r="L37" s="80"/>
      <c r="M37" s="80"/>
      <c r="N37" s="80"/>
      <c r="O37" s="80"/>
      <c r="P37" s="80"/>
      <c r="Q37" s="80"/>
      <c r="R37" s="80"/>
      <c r="S37" s="54" t="b">
        <f t="shared" si="3"/>
        <v>0</v>
      </c>
      <c r="T37" s="66" t="str">
        <f t="shared" si="4"/>
        <v>4-1.b.</v>
      </c>
      <c r="U37" s="51" t="str">
        <f t="shared" si="4"/>
        <v>Split Spoon Sampling – 2 foot (during boring) 50 to 100 feet</v>
      </c>
    </row>
    <row r="38" spans="1:21" s="67" customFormat="1" x14ac:dyDescent="0.3">
      <c r="A38" s="62">
        <v>37</v>
      </c>
      <c r="B38" s="36" t="s">
        <v>690</v>
      </c>
      <c r="C38" s="98" t="s">
        <v>575</v>
      </c>
      <c r="D38" s="99"/>
      <c r="E38" s="10" t="s">
        <v>689</v>
      </c>
      <c r="F38" s="68">
        <f>IFERROR(INDEX([1]!Rates[[Column1]:[Column71]],
MATCH('[1]SOW Units'!$B38,[1]!Rates[Pay Item],0),
MATCH(TEXT(#REF!,"0"),[1]!Rates[[#Headers],[Column1]:[Column71]],0)),0)</f>
        <v>0</v>
      </c>
      <c r="G38" s="69">
        <f t="shared" si="1"/>
        <v>0</v>
      </c>
      <c r="H38" s="6">
        <f t="shared" si="2"/>
        <v>0</v>
      </c>
      <c r="I38" s="80"/>
      <c r="J38" s="80"/>
      <c r="K38" s="80" t="s">
        <v>1045</v>
      </c>
      <c r="L38" s="80"/>
      <c r="M38" s="80"/>
      <c r="N38" s="80"/>
      <c r="O38" s="80"/>
      <c r="P38" s="80"/>
      <c r="Q38" s="80"/>
      <c r="R38" s="80"/>
      <c r="S38" s="54" t="b">
        <f t="shared" si="3"/>
        <v>0</v>
      </c>
      <c r="T38" s="66" t="str">
        <f t="shared" si="4"/>
        <v>4-1.c.</v>
      </c>
      <c r="U38" s="51" t="str">
        <f t="shared" si="4"/>
        <v>Split Spoon Sampling – 2 foot (during boring) &gt; 100 feet</v>
      </c>
    </row>
    <row r="39" spans="1:21" s="67" customFormat="1" x14ac:dyDescent="0.3">
      <c r="A39" s="62">
        <v>38</v>
      </c>
      <c r="B39" s="36" t="s">
        <v>691</v>
      </c>
      <c r="C39" s="98" t="s">
        <v>45</v>
      </c>
      <c r="D39" s="99"/>
      <c r="E39" s="10" t="s">
        <v>692</v>
      </c>
      <c r="F39" s="68">
        <f>IFERROR(INDEX([1]!Rates[[Column1]:[Column71]],
MATCH('[1]SOW Units'!$B39,[1]!Rates[Pay Item],0),
MATCH(TEXT(#REF!,"0"),[1]!Rates[[#Headers],[Column1]:[Column71]],0)),0)</f>
        <v>0</v>
      </c>
      <c r="G39" s="69">
        <f t="shared" si="1"/>
        <v>0</v>
      </c>
      <c r="H39" s="6">
        <f t="shared" si="2"/>
        <v>0</v>
      </c>
      <c r="I39" s="80"/>
      <c r="J39" s="80"/>
      <c r="K39" s="80" t="s">
        <v>1045</v>
      </c>
      <c r="L39" s="38"/>
      <c r="M39" s="38"/>
      <c r="N39" s="130" t="s">
        <v>1051</v>
      </c>
      <c r="O39" s="131"/>
      <c r="P39" s="131"/>
      <c r="Q39" s="131"/>
      <c r="R39" s="132"/>
      <c r="S39" s="54" t="b">
        <f t="shared" si="3"/>
        <v>0</v>
      </c>
      <c r="T39" s="66" t="str">
        <f t="shared" si="4"/>
        <v>4-1.d.</v>
      </c>
      <c r="U39" s="51" t="str">
        <f t="shared" si="4"/>
        <v>Sonic Core Sampling - 5 or 10 foot (during boring)</v>
      </c>
    </row>
    <row r="40" spans="1:21" s="67" customFormat="1" x14ac:dyDescent="0.3">
      <c r="A40" s="62">
        <v>39</v>
      </c>
      <c r="B40" s="36" t="s">
        <v>693</v>
      </c>
      <c r="C40" s="98" t="s">
        <v>46</v>
      </c>
      <c r="D40" s="99"/>
      <c r="E40" s="10" t="s">
        <v>47</v>
      </c>
      <c r="F40" s="68">
        <f>IFERROR(INDEX([1]!Rates[[Column1]:[Column71]],
MATCH('[1]SOW Units'!$B40,[1]!Rates[Pay Item],0),
MATCH(TEXT(#REF!,"0"),[1]!Rates[[#Headers],[Column1]:[Column71]],0)),0)</f>
        <v>0</v>
      </c>
      <c r="G40" s="69">
        <f t="shared" si="1"/>
        <v>0</v>
      </c>
      <c r="H40" s="6">
        <f t="shared" si="2"/>
        <v>0</v>
      </c>
      <c r="I40" s="80"/>
      <c r="J40" s="80"/>
      <c r="K40" s="80" t="s">
        <v>1045</v>
      </c>
      <c r="L40" s="38"/>
      <c r="M40" s="38"/>
      <c r="N40" s="133"/>
      <c r="O40" s="134"/>
      <c r="P40" s="134"/>
      <c r="Q40" s="134"/>
      <c r="R40" s="135"/>
      <c r="S40" s="54" t="b">
        <f t="shared" si="3"/>
        <v>0</v>
      </c>
      <c r="T40" s="66" t="str">
        <f t="shared" si="4"/>
        <v>4-2.</v>
      </c>
      <c r="U40" s="51" t="str">
        <f t="shared" si="4"/>
        <v xml:space="preserve">Hand Auger Boring ≤ 10 foot total depth </v>
      </c>
    </row>
    <row r="41" spans="1:21" s="67" customFormat="1" x14ac:dyDescent="0.3">
      <c r="A41" s="62">
        <v>40</v>
      </c>
      <c r="B41" s="36" t="s">
        <v>694</v>
      </c>
      <c r="C41" s="98" t="s">
        <v>577</v>
      </c>
      <c r="D41" s="99"/>
      <c r="E41" s="10" t="s">
        <v>578</v>
      </c>
      <c r="F41" s="68">
        <f>IFERROR(INDEX([1]!Rates[[Column1]:[Column71]],
MATCH('[1]SOW Units'!$B41,[1]!Rates[Pay Item],0),
MATCH(TEXT(#REF!,"0"),[1]!Rates[[#Headers],[Column1]:[Column71]],0)),0)</f>
        <v>0</v>
      </c>
      <c r="G41" s="69">
        <f t="shared" si="1"/>
        <v>0</v>
      </c>
      <c r="H41" s="6">
        <f t="shared" si="2"/>
        <v>0</v>
      </c>
      <c r="I41" s="80"/>
      <c r="J41" s="80"/>
      <c r="K41" s="80" t="s">
        <v>1045</v>
      </c>
      <c r="L41" s="38"/>
      <c r="M41" s="38"/>
      <c r="N41" s="133"/>
      <c r="O41" s="134"/>
      <c r="P41" s="134"/>
      <c r="Q41" s="134"/>
      <c r="R41" s="135"/>
      <c r="S41" s="54" t="b">
        <f t="shared" si="3"/>
        <v>0</v>
      </c>
      <c r="T41" s="66" t="str">
        <f t="shared" si="4"/>
        <v>4-3.</v>
      </c>
      <c r="U41" s="51" t="str">
        <f t="shared" si="4"/>
        <v>Direct Push Technology (DPT) Rig and Equipment</v>
      </c>
    </row>
    <row r="42" spans="1:21" s="67" customFormat="1" ht="33" hidden="1" customHeight="1" x14ac:dyDescent="0.3">
      <c r="A42" s="62">
        <v>41</v>
      </c>
      <c r="B42" s="36" t="s">
        <v>695</v>
      </c>
      <c r="C42" s="98" t="s">
        <v>696</v>
      </c>
      <c r="D42" s="99"/>
      <c r="E42" s="10" t="s">
        <v>578</v>
      </c>
      <c r="F42" s="68">
        <f>IFERROR(INDEX([1]!Rates[[Column1]:[Column71]],
MATCH('[1]SOW Units'!$B42,[1]!Rates[Pay Item],0),
MATCH(TEXT(#REF!,"0"),[1]!Rates[[#Headers],[Column1]:[Column71]],0)),0)</f>
        <v>0</v>
      </c>
      <c r="G42" s="69">
        <f t="shared" si="1"/>
        <v>0</v>
      </c>
      <c r="H42" s="6">
        <f t="shared" si="2"/>
        <v>0</v>
      </c>
      <c r="I42" s="80"/>
      <c r="J42" s="80"/>
      <c r="K42" s="80"/>
      <c r="L42" s="38"/>
      <c r="M42" s="38"/>
      <c r="N42" s="133"/>
      <c r="O42" s="134"/>
      <c r="P42" s="134"/>
      <c r="Q42" s="134"/>
      <c r="R42" s="135"/>
      <c r="S42" s="54" t="b">
        <f t="shared" si="3"/>
        <v>0</v>
      </c>
      <c r="T42" s="66" t="str">
        <f t="shared" si="4"/>
        <v>4-4.</v>
      </c>
      <c r="U42" s="51" t="str">
        <f t="shared" si="4"/>
        <v>DPT Membrane Interface Probe (MIP) Equipped with PID and ECD
(add-on cost to DPT base rate)</v>
      </c>
    </row>
    <row r="43" spans="1:21" s="67" customFormat="1" x14ac:dyDescent="0.3">
      <c r="A43" s="62">
        <v>42</v>
      </c>
      <c r="B43" s="36" t="s">
        <v>697</v>
      </c>
      <c r="C43" s="98" t="s">
        <v>548</v>
      </c>
      <c r="D43" s="99"/>
      <c r="E43" s="10" t="s">
        <v>48</v>
      </c>
      <c r="F43" s="68">
        <f>IFERROR(INDEX([1]!Rates[[Column1]:[Column71]],
MATCH('[1]SOW Units'!$B43,[1]!Rates[Pay Item],0),
MATCH(TEXT(#REF!,"0"),[1]!Rates[[#Headers],[Column1]:[Column71]],0)),0)</f>
        <v>0</v>
      </c>
      <c r="G43" s="69">
        <f t="shared" si="1"/>
        <v>0</v>
      </c>
      <c r="H43" s="6">
        <f t="shared" si="2"/>
        <v>0</v>
      </c>
      <c r="I43" s="80"/>
      <c r="J43" s="80"/>
      <c r="K43" s="80" t="s">
        <v>1045</v>
      </c>
      <c r="L43" s="38"/>
      <c r="M43" s="38"/>
      <c r="N43" s="133"/>
      <c r="O43" s="134"/>
      <c r="P43" s="134"/>
      <c r="Q43" s="134"/>
      <c r="R43" s="135"/>
      <c r="S43" s="54" t="b">
        <f t="shared" si="3"/>
        <v>0</v>
      </c>
      <c r="T43" s="66" t="str">
        <f t="shared" si="4"/>
        <v>4-5.</v>
      </c>
      <c r="U43" s="51" t="str">
        <f t="shared" si="4"/>
        <v xml:space="preserve">HSA or MR Boring, ≤ 6 inch diameter, &lt; 50 foot total depth </v>
      </c>
    </row>
    <row r="44" spans="1:21" s="67" customFormat="1" x14ac:dyDescent="0.3">
      <c r="A44" s="62">
        <v>43</v>
      </c>
      <c r="B44" s="36" t="s">
        <v>698</v>
      </c>
      <c r="C44" s="98" t="s">
        <v>53</v>
      </c>
      <c r="D44" s="99"/>
      <c r="E44" s="10" t="s">
        <v>48</v>
      </c>
      <c r="F44" s="68">
        <f>IFERROR(INDEX([1]!Rates[[Column1]:[Column71]],
MATCH('[1]SOW Units'!$B44,[1]!Rates[Pay Item],0),
MATCH(TEXT(#REF!,"0"),[1]!Rates[[#Headers],[Column1]:[Column71]],0)),0)</f>
        <v>0</v>
      </c>
      <c r="G44" s="69">
        <f t="shared" si="1"/>
        <v>0</v>
      </c>
      <c r="H44" s="6">
        <f t="shared" si="2"/>
        <v>0</v>
      </c>
      <c r="I44" s="80"/>
      <c r="J44" s="80"/>
      <c r="K44" s="80" t="s">
        <v>1045</v>
      </c>
      <c r="L44" s="38"/>
      <c r="M44" s="38"/>
      <c r="N44" s="133"/>
      <c r="O44" s="134"/>
      <c r="P44" s="134"/>
      <c r="Q44" s="134"/>
      <c r="R44" s="135"/>
      <c r="S44" s="54" t="b">
        <f t="shared" si="3"/>
        <v>0</v>
      </c>
      <c r="T44" s="66" t="str">
        <f t="shared" si="4"/>
        <v>4-6.</v>
      </c>
      <c r="U44" s="51" t="str">
        <f t="shared" si="4"/>
        <v xml:space="preserve">HSA or MR Boring, ≤ 6 inch diameter, 50 to 100 foot total depth </v>
      </c>
    </row>
    <row r="45" spans="1:21" s="67" customFormat="1" x14ac:dyDescent="0.3">
      <c r="A45" s="62">
        <v>44</v>
      </c>
      <c r="B45" s="36" t="s">
        <v>699</v>
      </c>
      <c r="C45" s="98" t="s">
        <v>55</v>
      </c>
      <c r="D45" s="99"/>
      <c r="E45" s="10" t="s">
        <v>48</v>
      </c>
      <c r="F45" s="68">
        <f>IFERROR(INDEX([1]!Rates[[Column1]:[Column71]],
MATCH('[1]SOW Units'!$B45,[1]!Rates[Pay Item],0),
MATCH(TEXT(#REF!,"0"),[1]!Rates[[#Headers],[Column1]:[Column71]],0)),0)</f>
        <v>0</v>
      </c>
      <c r="G45" s="69">
        <f t="shared" si="1"/>
        <v>0</v>
      </c>
      <c r="H45" s="6">
        <f t="shared" si="2"/>
        <v>0</v>
      </c>
      <c r="I45" s="80"/>
      <c r="J45" s="80"/>
      <c r="K45" s="80" t="s">
        <v>1045</v>
      </c>
      <c r="L45" s="38"/>
      <c r="M45" s="38"/>
      <c r="N45" s="133"/>
      <c r="O45" s="134"/>
      <c r="P45" s="134"/>
      <c r="Q45" s="134"/>
      <c r="R45" s="135"/>
      <c r="S45" s="54" t="b">
        <f t="shared" si="3"/>
        <v>0</v>
      </c>
      <c r="T45" s="66" t="str">
        <f t="shared" si="4"/>
        <v>4-7.</v>
      </c>
      <c r="U45" s="51" t="str">
        <f t="shared" si="4"/>
        <v xml:space="preserve">HSA or MR Boring, ≤ 6 inch diameter, &gt; 100 foot total depth </v>
      </c>
    </row>
    <row r="46" spans="1:21" s="67" customFormat="1" x14ac:dyDescent="0.3">
      <c r="A46" s="62">
        <v>45</v>
      </c>
      <c r="B46" s="36" t="s">
        <v>700</v>
      </c>
      <c r="C46" s="98" t="s">
        <v>57</v>
      </c>
      <c r="D46" s="99"/>
      <c r="E46" s="10" t="s">
        <v>48</v>
      </c>
      <c r="F46" s="68">
        <f>IFERROR(INDEX([1]!Rates[[Column1]:[Column71]],
MATCH('[1]SOW Units'!$B46,[1]!Rates[Pay Item],0),
MATCH(TEXT(#REF!,"0"),[1]!Rates[[#Headers],[Column1]:[Column71]],0)),0)</f>
        <v>0</v>
      </c>
      <c r="G46" s="69">
        <f t="shared" si="1"/>
        <v>0</v>
      </c>
      <c r="H46" s="6">
        <f t="shared" si="2"/>
        <v>0</v>
      </c>
      <c r="I46" s="80"/>
      <c r="J46" s="80"/>
      <c r="K46" s="80" t="s">
        <v>1045</v>
      </c>
      <c r="L46" s="38"/>
      <c r="M46" s="38"/>
      <c r="N46" s="133"/>
      <c r="O46" s="134"/>
      <c r="P46" s="134"/>
      <c r="Q46" s="134"/>
      <c r="R46" s="135"/>
      <c r="S46" s="54" t="b">
        <f t="shared" si="3"/>
        <v>0</v>
      </c>
      <c r="T46" s="66" t="str">
        <f t="shared" si="4"/>
        <v>4-8.</v>
      </c>
      <c r="U46" s="51" t="str">
        <f t="shared" si="4"/>
        <v xml:space="preserve">HSA or MR Boring, &gt; 6 to 10 inch diameter, &lt; 50 foot total depth </v>
      </c>
    </row>
    <row r="47" spans="1:21" s="67" customFormat="1" x14ac:dyDescent="0.3">
      <c r="A47" s="62">
        <v>46</v>
      </c>
      <c r="B47" s="36" t="s">
        <v>701</v>
      </c>
      <c r="C47" s="98" t="s">
        <v>58</v>
      </c>
      <c r="D47" s="99"/>
      <c r="E47" s="10" t="s">
        <v>48</v>
      </c>
      <c r="F47" s="68">
        <f>IFERROR(INDEX([1]!Rates[[Column1]:[Column71]],
MATCH('[1]SOW Units'!$B47,[1]!Rates[Pay Item],0),
MATCH(TEXT(#REF!,"0"),[1]!Rates[[#Headers],[Column1]:[Column71]],0)),0)</f>
        <v>0</v>
      </c>
      <c r="G47" s="69">
        <f t="shared" si="1"/>
        <v>0</v>
      </c>
      <c r="H47" s="6">
        <f t="shared" si="2"/>
        <v>0</v>
      </c>
      <c r="I47" s="80"/>
      <c r="J47" s="80"/>
      <c r="K47" s="80" t="s">
        <v>1045</v>
      </c>
      <c r="L47" s="38"/>
      <c r="M47" s="38"/>
      <c r="N47" s="133"/>
      <c r="O47" s="134"/>
      <c r="P47" s="134"/>
      <c r="Q47" s="134"/>
      <c r="R47" s="135"/>
      <c r="S47" s="54" t="b">
        <f t="shared" si="3"/>
        <v>0</v>
      </c>
      <c r="T47" s="66" t="str">
        <f t="shared" si="4"/>
        <v>4-9.</v>
      </c>
      <c r="U47" s="51" t="str">
        <f t="shared" si="4"/>
        <v xml:space="preserve">HSA or MR Boring, &gt; 6 to 10 inch diameter, 50 to 100 foot total depth </v>
      </c>
    </row>
    <row r="48" spans="1:21" s="67" customFormat="1" x14ac:dyDescent="0.3">
      <c r="A48" s="62">
        <v>48</v>
      </c>
      <c r="B48" s="36" t="s">
        <v>702</v>
      </c>
      <c r="C48" s="98" t="s">
        <v>60</v>
      </c>
      <c r="D48" s="99"/>
      <c r="E48" s="10" t="s">
        <v>48</v>
      </c>
      <c r="F48" s="68">
        <f>IFERROR(INDEX([1]!Rates[[Column1]:[Column71]],
MATCH('[1]SOW Units'!$B48,[1]!Rates[Pay Item],0),
MATCH(TEXT(#REF!,"0"),[1]!Rates[[#Headers],[Column1]:[Column71]],0)),0)</f>
        <v>0</v>
      </c>
      <c r="G48" s="69">
        <f t="shared" si="1"/>
        <v>0</v>
      </c>
      <c r="H48" s="6">
        <f t="shared" si="2"/>
        <v>0</v>
      </c>
      <c r="I48" s="80"/>
      <c r="J48" s="80"/>
      <c r="K48" s="80" t="s">
        <v>1045</v>
      </c>
      <c r="L48" s="38"/>
      <c r="M48" s="38"/>
      <c r="N48" s="133"/>
      <c r="O48" s="134"/>
      <c r="P48" s="134"/>
      <c r="Q48" s="134"/>
      <c r="R48" s="135"/>
      <c r="S48" s="54" t="b">
        <f t="shared" si="3"/>
        <v>0</v>
      </c>
      <c r="T48" s="66" t="str">
        <f t="shared" si="4"/>
        <v>4-10.</v>
      </c>
      <c r="U48" s="51" t="str">
        <f t="shared" si="4"/>
        <v xml:space="preserve">HSA or MR Boring, &gt; 6 to 10 inch diameter, &gt; 100 foot total depth </v>
      </c>
    </row>
    <row r="49" spans="1:21" s="67" customFormat="1" x14ac:dyDescent="0.3">
      <c r="A49" s="62">
        <v>49</v>
      </c>
      <c r="B49" s="36" t="s">
        <v>703</v>
      </c>
      <c r="C49" s="98" t="s">
        <v>62</v>
      </c>
      <c r="D49" s="99"/>
      <c r="E49" s="10" t="s">
        <v>48</v>
      </c>
      <c r="F49" s="68">
        <f>IFERROR(INDEX([1]!Rates[[Column1]:[Column71]],
MATCH('[1]SOW Units'!$B49,[1]!Rates[Pay Item],0),
MATCH(TEXT(#REF!,"0"),[1]!Rates[[#Headers],[Column1]:[Column71]],0)),0)</f>
        <v>0</v>
      </c>
      <c r="G49" s="69">
        <f t="shared" si="1"/>
        <v>0</v>
      </c>
      <c r="H49" s="6">
        <f t="shared" si="2"/>
        <v>0</v>
      </c>
      <c r="I49" s="80"/>
      <c r="J49" s="80"/>
      <c r="K49" s="80" t="s">
        <v>1045</v>
      </c>
      <c r="L49" s="38"/>
      <c r="M49" s="38"/>
      <c r="N49" s="133"/>
      <c r="O49" s="134"/>
      <c r="P49" s="134"/>
      <c r="Q49" s="134"/>
      <c r="R49" s="135"/>
      <c r="S49" s="54" t="b">
        <f t="shared" si="3"/>
        <v>0</v>
      </c>
      <c r="T49" s="66" t="str">
        <f t="shared" si="4"/>
        <v>4-11.</v>
      </c>
      <c r="U49" s="51" t="str">
        <f t="shared" si="4"/>
        <v xml:space="preserve">HSA or MR Boring, &gt; 10 to 14 inch diameter, &lt; 50 foot total depth </v>
      </c>
    </row>
    <row r="50" spans="1:21" s="67" customFormat="1" x14ac:dyDescent="0.3">
      <c r="A50" s="62">
        <v>50</v>
      </c>
      <c r="B50" s="36" t="s">
        <v>704</v>
      </c>
      <c r="C50" s="98" t="s">
        <v>64</v>
      </c>
      <c r="D50" s="99"/>
      <c r="E50" s="10" t="s">
        <v>48</v>
      </c>
      <c r="F50" s="68">
        <f>IFERROR(INDEX([1]!Rates[[Column1]:[Column71]],
MATCH('[1]SOW Units'!$B50,[1]!Rates[Pay Item],0),
MATCH(TEXT(#REF!,"0"),[1]!Rates[[#Headers],[Column1]:[Column71]],0)),0)</f>
        <v>0</v>
      </c>
      <c r="G50" s="69">
        <f t="shared" si="1"/>
        <v>0</v>
      </c>
      <c r="H50" s="6">
        <f t="shared" si="2"/>
        <v>0</v>
      </c>
      <c r="I50" s="80"/>
      <c r="J50" s="80"/>
      <c r="K50" s="80" t="s">
        <v>1045</v>
      </c>
      <c r="L50" s="38"/>
      <c r="M50" s="38"/>
      <c r="N50" s="133"/>
      <c r="O50" s="134"/>
      <c r="P50" s="134"/>
      <c r="Q50" s="134"/>
      <c r="R50" s="135"/>
      <c r="S50" s="54" t="b">
        <f t="shared" si="3"/>
        <v>0</v>
      </c>
      <c r="T50" s="66" t="str">
        <f t="shared" si="4"/>
        <v>4-12.</v>
      </c>
      <c r="U50" s="51" t="str">
        <f t="shared" si="4"/>
        <v xml:space="preserve">HSA or MR Boring, &gt; 10 to 14 inch diameter, 50 to 100 foot total depth </v>
      </c>
    </row>
    <row r="51" spans="1:21" s="67" customFormat="1" x14ac:dyDescent="0.3">
      <c r="A51" s="62">
        <v>51</v>
      </c>
      <c r="B51" s="36" t="s">
        <v>705</v>
      </c>
      <c r="C51" s="98" t="s">
        <v>66</v>
      </c>
      <c r="D51" s="99"/>
      <c r="E51" s="10" t="s">
        <v>48</v>
      </c>
      <c r="F51" s="68">
        <f>IFERROR(INDEX([1]!Rates[[Column1]:[Column71]],
MATCH('[1]SOW Units'!$B51,[1]!Rates[Pay Item],0),
MATCH(TEXT(#REF!,"0"),[1]!Rates[[#Headers],[Column1]:[Column71]],0)),0)</f>
        <v>0</v>
      </c>
      <c r="G51" s="69">
        <f t="shared" si="1"/>
        <v>0</v>
      </c>
      <c r="H51" s="6">
        <f t="shared" si="2"/>
        <v>0</v>
      </c>
      <c r="I51" s="80"/>
      <c r="J51" s="80"/>
      <c r="K51" s="80" t="s">
        <v>1045</v>
      </c>
      <c r="L51" s="80"/>
      <c r="M51" s="80"/>
      <c r="N51" s="80"/>
      <c r="O51" s="80"/>
      <c r="P51" s="80"/>
      <c r="Q51" s="80"/>
      <c r="R51" s="80"/>
      <c r="S51" s="54" t="b">
        <f t="shared" si="3"/>
        <v>0</v>
      </c>
      <c r="T51" s="66" t="str">
        <f t="shared" si="4"/>
        <v>4-13.</v>
      </c>
      <c r="U51" s="51" t="str">
        <f t="shared" si="4"/>
        <v xml:space="preserve">HSA or MR Boring, &gt; 10 to 14 inch diameter, &gt; 100 foot total depth </v>
      </c>
    </row>
    <row r="52" spans="1:21" s="67" customFormat="1" x14ac:dyDescent="0.3">
      <c r="A52" s="62">
        <v>53</v>
      </c>
      <c r="B52" s="36" t="s">
        <v>706</v>
      </c>
      <c r="C52" s="98" t="s">
        <v>68</v>
      </c>
      <c r="D52" s="99"/>
      <c r="E52" s="10" t="s">
        <v>48</v>
      </c>
      <c r="F52" s="68">
        <f>IFERROR(INDEX([1]!Rates[[Column1]:[Column71]],
MATCH('[1]SOW Units'!$B52,[1]!Rates[Pay Item],0),
MATCH(TEXT(#REF!,"0"),[1]!Rates[[#Headers],[Column1]:[Column71]],0)),0)</f>
        <v>0</v>
      </c>
      <c r="G52" s="69">
        <f t="shared" si="1"/>
        <v>0</v>
      </c>
      <c r="H52" s="6">
        <f t="shared" si="2"/>
        <v>0</v>
      </c>
      <c r="I52" s="80"/>
      <c r="J52" s="80"/>
      <c r="K52" s="80" t="s">
        <v>1045</v>
      </c>
      <c r="L52" s="80"/>
      <c r="M52" s="80"/>
      <c r="N52" s="80"/>
      <c r="O52" s="80"/>
      <c r="P52" s="80"/>
      <c r="Q52" s="80"/>
      <c r="R52" s="80"/>
      <c r="S52" s="54" t="b">
        <f t="shared" si="3"/>
        <v>0</v>
      </c>
      <c r="T52" s="66" t="str">
        <f t="shared" si="4"/>
        <v>4-14.</v>
      </c>
      <c r="U52" s="51" t="str">
        <f t="shared" si="4"/>
        <v xml:space="preserve">Sonic Boring, ≤ 6 inch diameter, &lt; 50 foot total depth </v>
      </c>
    </row>
    <row r="53" spans="1:21" s="67" customFormat="1" x14ac:dyDescent="0.3">
      <c r="A53" s="62">
        <v>55</v>
      </c>
      <c r="B53" s="36" t="s">
        <v>707</v>
      </c>
      <c r="C53" s="98" t="s">
        <v>70</v>
      </c>
      <c r="D53" s="99"/>
      <c r="E53" s="10" t="s">
        <v>48</v>
      </c>
      <c r="F53" s="68">
        <f>IFERROR(INDEX([1]!Rates[[Column1]:[Column71]],
MATCH('[1]SOW Units'!$B53,[1]!Rates[Pay Item],0),
MATCH(TEXT(#REF!,"0"),[1]!Rates[[#Headers],[Column1]:[Column71]],0)),0)</f>
        <v>0</v>
      </c>
      <c r="G53" s="69">
        <f t="shared" si="1"/>
        <v>0</v>
      </c>
      <c r="H53" s="6">
        <f t="shared" si="2"/>
        <v>0</v>
      </c>
      <c r="I53" s="80"/>
      <c r="J53" s="80"/>
      <c r="K53" s="80" t="s">
        <v>1045</v>
      </c>
      <c r="L53" s="80"/>
      <c r="M53" s="80"/>
      <c r="N53" s="80"/>
      <c r="O53" s="80"/>
      <c r="P53" s="80"/>
      <c r="Q53" s="80"/>
      <c r="R53" s="80"/>
      <c r="S53" s="54" t="b">
        <f t="shared" si="3"/>
        <v>0</v>
      </c>
      <c r="T53" s="66" t="str">
        <f t="shared" si="4"/>
        <v>4-15.</v>
      </c>
      <c r="U53" s="51" t="str">
        <f t="shared" si="4"/>
        <v xml:space="preserve">Sonic Boring, ≤ 6 inch diameter, 50 to 100 foot total depth </v>
      </c>
    </row>
    <row r="54" spans="1:21" s="67" customFormat="1" x14ac:dyDescent="0.3">
      <c r="A54" s="62">
        <v>58</v>
      </c>
      <c r="B54" s="36" t="s">
        <v>708</v>
      </c>
      <c r="C54" s="98" t="s">
        <v>72</v>
      </c>
      <c r="D54" s="99"/>
      <c r="E54" s="10" t="s">
        <v>48</v>
      </c>
      <c r="F54" s="68">
        <f>IFERROR(INDEX([1]!Rates[[Column1]:[Column71]],
MATCH('[1]SOW Units'!$B54,[1]!Rates[Pay Item],0),
MATCH(TEXT(#REF!,"0"),[1]!Rates[[#Headers],[Column1]:[Column71]],0)),0)</f>
        <v>0</v>
      </c>
      <c r="G54" s="69">
        <f t="shared" si="1"/>
        <v>0</v>
      </c>
      <c r="H54" s="6">
        <f t="shared" si="2"/>
        <v>0</v>
      </c>
      <c r="I54" s="80"/>
      <c r="J54" s="80"/>
      <c r="K54" s="80" t="s">
        <v>1045</v>
      </c>
      <c r="L54" s="80"/>
      <c r="M54" s="80"/>
      <c r="N54" s="80"/>
      <c r="O54" s="80"/>
      <c r="P54" s="80"/>
      <c r="Q54" s="80"/>
      <c r="R54" s="80"/>
      <c r="S54" s="54" t="b">
        <f t="shared" si="3"/>
        <v>0</v>
      </c>
      <c r="T54" s="66" t="str">
        <f t="shared" si="4"/>
        <v>4-16.</v>
      </c>
      <c r="U54" s="51" t="str">
        <f t="shared" si="4"/>
        <v xml:space="preserve">Sonic Boring, ≤ 6 inch diameter, &gt; 100 foot total depth </v>
      </c>
    </row>
    <row r="55" spans="1:21" s="67" customFormat="1" x14ac:dyDescent="0.3">
      <c r="A55" s="62">
        <v>59</v>
      </c>
      <c r="B55" s="36" t="s">
        <v>709</v>
      </c>
      <c r="C55" s="98" t="s">
        <v>73</v>
      </c>
      <c r="D55" s="99"/>
      <c r="E55" s="10" t="s">
        <v>48</v>
      </c>
      <c r="F55" s="68">
        <f>IFERROR(INDEX([1]!Rates[[Column1]:[Column71]],
MATCH('[1]SOW Units'!$B55,[1]!Rates[Pay Item],0),
MATCH(TEXT(#REF!,"0"),[1]!Rates[[#Headers],[Column1]:[Column71]],0)),0)</f>
        <v>0</v>
      </c>
      <c r="G55" s="69">
        <f t="shared" si="1"/>
        <v>0</v>
      </c>
      <c r="H55" s="6">
        <f t="shared" si="2"/>
        <v>0</v>
      </c>
      <c r="I55" s="80"/>
      <c r="J55" s="80"/>
      <c r="K55" s="80" t="s">
        <v>1045</v>
      </c>
      <c r="L55" s="80"/>
      <c r="M55" s="80"/>
      <c r="N55" s="80"/>
      <c r="O55" s="80"/>
      <c r="P55" s="80"/>
      <c r="Q55" s="80"/>
      <c r="R55" s="80"/>
      <c r="S55" s="54" t="b">
        <f t="shared" si="3"/>
        <v>0</v>
      </c>
      <c r="T55" s="66" t="str">
        <f t="shared" si="4"/>
        <v>4-17.</v>
      </c>
      <c r="U55" s="51" t="str">
        <f t="shared" si="4"/>
        <v xml:space="preserve">Sonic Boring, &gt; 6 to 10 inch diameter, &lt; 50 foot total depth </v>
      </c>
    </row>
    <row r="56" spans="1:21" s="67" customFormat="1" x14ac:dyDescent="0.3">
      <c r="A56" s="62">
        <v>60</v>
      </c>
      <c r="B56" s="36" t="s">
        <v>710</v>
      </c>
      <c r="C56" s="98" t="s">
        <v>74</v>
      </c>
      <c r="D56" s="99"/>
      <c r="E56" s="10" t="s">
        <v>48</v>
      </c>
      <c r="F56" s="68">
        <f>IFERROR(INDEX([1]!Rates[[Column1]:[Column71]],
MATCH('[1]SOW Units'!$B56,[1]!Rates[Pay Item],0),
MATCH(TEXT(#REF!,"0"),[1]!Rates[[#Headers],[Column1]:[Column71]],0)),0)</f>
        <v>0</v>
      </c>
      <c r="G56" s="69">
        <f t="shared" si="1"/>
        <v>0</v>
      </c>
      <c r="H56" s="6">
        <f t="shared" si="2"/>
        <v>0</v>
      </c>
      <c r="I56" s="80"/>
      <c r="J56" s="80"/>
      <c r="K56" s="80" t="s">
        <v>1045</v>
      </c>
      <c r="L56" s="80"/>
      <c r="M56" s="80"/>
      <c r="N56" s="80"/>
      <c r="O56" s="80"/>
      <c r="P56" s="80"/>
      <c r="Q56" s="80"/>
      <c r="R56" s="80"/>
      <c r="S56" s="54" t="b">
        <f t="shared" si="3"/>
        <v>0</v>
      </c>
      <c r="T56" s="66" t="str">
        <f t="shared" si="4"/>
        <v>4-18.</v>
      </c>
      <c r="U56" s="51" t="str">
        <f t="shared" si="4"/>
        <v xml:space="preserve">Sonic Boring, &gt; 6 to 10 inch diameter, 50 to 100 foot total depth </v>
      </c>
    </row>
    <row r="57" spans="1:21" s="67" customFormat="1" x14ac:dyDescent="0.3">
      <c r="A57" s="62">
        <v>61</v>
      </c>
      <c r="B57" s="36" t="s">
        <v>711</v>
      </c>
      <c r="C57" s="98" t="s">
        <v>75</v>
      </c>
      <c r="D57" s="99"/>
      <c r="E57" s="10" t="s">
        <v>48</v>
      </c>
      <c r="F57" s="68">
        <f>IFERROR(INDEX([1]!Rates[[Column1]:[Column71]],
MATCH('[1]SOW Units'!$B57,[1]!Rates[Pay Item],0),
MATCH(TEXT(#REF!,"0"),[1]!Rates[[#Headers],[Column1]:[Column71]],0)),0)</f>
        <v>0</v>
      </c>
      <c r="G57" s="69">
        <f t="shared" si="1"/>
        <v>0</v>
      </c>
      <c r="H57" s="6">
        <f t="shared" si="2"/>
        <v>0</v>
      </c>
      <c r="I57" s="80"/>
      <c r="J57" s="80"/>
      <c r="K57" s="80" t="s">
        <v>1045</v>
      </c>
      <c r="L57" s="80"/>
      <c r="M57" s="80"/>
      <c r="N57" s="80"/>
      <c r="O57" s="80"/>
      <c r="P57" s="80"/>
      <c r="Q57" s="80"/>
      <c r="R57" s="80"/>
      <c r="S57" s="54" t="b">
        <f t="shared" si="3"/>
        <v>0</v>
      </c>
      <c r="T57" s="66" t="str">
        <f t="shared" si="4"/>
        <v>4-19.</v>
      </c>
      <c r="U57" s="51" t="str">
        <f t="shared" si="4"/>
        <v xml:space="preserve">Sonic Boring, &gt; 6 to 10 inch diameter, &gt; 100 foot total depth </v>
      </c>
    </row>
    <row r="58" spans="1:21" s="67" customFormat="1" x14ac:dyDescent="0.3">
      <c r="A58" s="62">
        <v>62</v>
      </c>
      <c r="B58" s="36" t="s">
        <v>712</v>
      </c>
      <c r="C58" s="98" t="s">
        <v>76</v>
      </c>
      <c r="D58" s="99"/>
      <c r="E58" s="10" t="s">
        <v>48</v>
      </c>
      <c r="F58" s="68">
        <f>IFERROR(INDEX([1]!Rates[[Column1]:[Column71]],
MATCH('[1]SOW Units'!$B58,[1]!Rates[Pay Item],0),
MATCH(TEXT(#REF!,"0"),[1]!Rates[[#Headers],[Column1]:[Column71]],0)),0)</f>
        <v>0</v>
      </c>
      <c r="G58" s="69">
        <f t="shared" si="1"/>
        <v>0</v>
      </c>
      <c r="H58" s="6">
        <f t="shared" si="2"/>
        <v>0</v>
      </c>
      <c r="I58" s="80"/>
      <c r="J58" s="80"/>
      <c r="K58" s="80" t="s">
        <v>1045</v>
      </c>
      <c r="L58" s="80"/>
      <c r="M58" s="80"/>
      <c r="N58" s="80"/>
      <c r="O58" s="80"/>
      <c r="P58" s="80"/>
      <c r="Q58" s="80"/>
      <c r="R58" s="80"/>
      <c r="S58" s="54" t="b">
        <f t="shared" si="3"/>
        <v>0</v>
      </c>
      <c r="T58" s="66" t="str">
        <f t="shared" si="4"/>
        <v>4-20.</v>
      </c>
      <c r="U58" s="51" t="str">
        <f t="shared" si="4"/>
        <v xml:space="preserve">Sonic Boring, &gt; 10 to 14 inch diameter, &lt; 50 foot total depth </v>
      </c>
    </row>
    <row r="59" spans="1:21" s="67" customFormat="1" x14ac:dyDescent="0.3">
      <c r="A59" s="62">
        <v>63</v>
      </c>
      <c r="B59" s="36" t="s">
        <v>713</v>
      </c>
      <c r="C59" s="98" t="s">
        <v>77</v>
      </c>
      <c r="D59" s="99"/>
      <c r="E59" s="10" t="s">
        <v>48</v>
      </c>
      <c r="F59" s="68">
        <f>IFERROR(INDEX([1]!Rates[[Column1]:[Column71]],
MATCH('[1]SOW Units'!$B59,[1]!Rates[Pay Item],0),
MATCH(TEXT(#REF!,"0"),[1]!Rates[[#Headers],[Column1]:[Column71]],0)),0)</f>
        <v>0</v>
      </c>
      <c r="G59" s="69">
        <f t="shared" si="1"/>
        <v>0</v>
      </c>
      <c r="H59" s="6">
        <f t="shared" si="2"/>
        <v>0</v>
      </c>
      <c r="I59" s="80"/>
      <c r="J59" s="80"/>
      <c r="K59" s="80" t="s">
        <v>1045</v>
      </c>
      <c r="L59" s="80"/>
      <c r="M59" s="80"/>
      <c r="N59" s="80"/>
      <c r="O59" s="80"/>
      <c r="P59" s="80"/>
      <c r="Q59" s="80"/>
      <c r="R59" s="80"/>
      <c r="S59" s="54" t="b">
        <f t="shared" si="3"/>
        <v>0</v>
      </c>
      <c r="T59" s="66" t="str">
        <f t="shared" si="4"/>
        <v>4-21.</v>
      </c>
      <c r="U59" s="51" t="str">
        <f t="shared" si="4"/>
        <v xml:space="preserve">Sonic Boring, &gt; 10 to 14 inch diameter, 50 to 100 foot total depth </v>
      </c>
    </row>
    <row r="60" spans="1:21" s="67" customFormat="1" x14ac:dyDescent="0.3">
      <c r="A60" s="62">
        <v>64</v>
      </c>
      <c r="B60" s="36" t="s">
        <v>714</v>
      </c>
      <c r="C60" s="98" t="s">
        <v>78</v>
      </c>
      <c r="D60" s="99"/>
      <c r="E60" s="10" t="s">
        <v>48</v>
      </c>
      <c r="F60" s="68">
        <f>IFERROR(INDEX([1]!Rates[[Column1]:[Column71]],
MATCH('[1]SOW Units'!$B60,[1]!Rates[Pay Item],0),
MATCH(TEXT(#REF!,"0"),[1]!Rates[[#Headers],[Column1]:[Column71]],0)),0)</f>
        <v>0</v>
      </c>
      <c r="G60" s="69">
        <f t="shared" si="1"/>
        <v>0</v>
      </c>
      <c r="H60" s="6">
        <f t="shared" si="2"/>
        <v>0</v>
      </c>
      <c r="I60" s="80"/>
      <c r="J60" s="80"/>
      <c r="K60" s="80" t="s">
        <v>1045</v>
      </c>
      <c r="L60" s="80"/>
      <c r="M60" s="80"/>
      <c r="N60" s="80"/>
      <c r="O60" s="80"/>
      <c r="P60" s="80"/>
      <c r="Q60" s="80"/>
      <c r="R60" s="80"/>
      <c r="S60" s="54" t="b">
        <f t="shared" si="3"/>
        <v>0</v>
      </c>
      <c r="T60" s="66" t="str">
        <f t="shared" si="4"/>
        <v>4-22.</v>
      </c>
      <c r="U60" s="51" t="str">
        <f t="shared" si="4"/>
        <v xml:space="preserve">Sonic Boring, &gt; 10 to 14 inch diameter, &gt; 100 foot total depth </v>
      </c>
    </row>
    <row r="61" spans="1:21" s="67" customFormat="1" x14ac:dyDescent="0.3">
      <c r="A61" s="62">
        <v>65</v>
      </c>
      <c r="B61" s="75" t="s">
        <v>43</v>
      </c>
      <c r="C61" s="96" t="s">
        <v>80</v>
      </c>
      <c r="D61" s="97"/>
      <c r="E61" s="76"/>
      <c r="F61" s="77"/>
      <c r="G61" s="78"/>
      <c r="H61" s="8"/>
      <c r="I61" s="79"/>
      <c r="J61" s="79"/>
      <c r="K61" s="79"/>
      <c r="L61" s="79"/>
      <c r="M61" s="79"/>
      <c r="N61" s="79"/>
      <c r="O61" s="79"/>
      <c r="P61" s="79"/>
      <c r="Q61" s="79"/>
      <c r="R61" s="79"/>
      <c r="S61" s="54" t="b">
        <f t="shared" si="3"/>
        <v>0</v>
      </c>
      <c r="T61" s="66"/>
      <c r="U61" s="51" t="str">
        <f t="shared" si="4"/>
        <v>WELL INSTALLATION</v>
      </c>
    </row>
    <row r="62" spans="1:21" s="67" customFormat="1" x14ac:dyDescent="0.3">
      <c r="A62" s="62">
        <v>66</v>
      </c>
      <c r="B62" s="36" t="s">
        <v>715</v>
      </c>
      <c r="C62" s="98" t="s">
        <v>716</v>
      </c>
      <c r="D62" s="99"/>
      <c r="E62" s="10" t="s">
        <v>48</v>
      </c>
      <c r="F62" s="68">
        <f>IFERROR(INDEX([1]!Rates[[Column1]:[Column71]],
MATCH('[1]SOW Units'!$B62,[1]!Rates[Pay Item],0),
MATCH(TEXT(#REF!,"0"),[1]!Rates[[#Headers],[Column1]:[Column71]],0)),0)</f>
        <v>0</v>
      </c>
      <c r="G62" s="69">
        <f t="shared" ref="G62:G64" si="8">F62</f>
        <v>0</v>
      </c>
      <c r="H62" s="6">
        <f t="shared" ref="H62:H64" si="9">SUM(I62:R62)</f>
        <v>0</v>
      </c>
      <c r="I62" s="80"/>
      <c r="J62" s="80"/>
      <c r="K62" s="80" t="s">
        <v>1045</v>
      </c>
      <c r="L62" s="80"/>
      <c r="M62" s="80"/>
      <c r="N62" s="80"/>
      <c r="O62" s="80"/>
      <c r="P62" s="80"/>
      <c r="Q62" s="80"/>
      <c r="R62" s="80"/>
      <c r="S62" s="54" t="b">
        <f t="shared" si="3"/>
        <v>0</v>
      </c>
      <c r="T62" s="66" t="str">
        <f t="shared" si="4"/>
        <v>5-1.</v>
      </c>
      <c r="U62" s="51" t="str">
        <f t="shared" si="4"/>
        <v>Well Installation - 1 inch diameter (vertical)</v>
      </c>
    </row>
    <row r="63" spans="1:21" s="67" customFormat="1" x14ac:dyDescent="0.3">
      <c r="A63" s="62">
        <v>67</v>
      </c>
      <c r="B63" s="36" t="s">
        <v>717</v>
      </c>
      <c r="C63" s="98" t="s">
        <v>718</v>
      </c>
      <c r="D63" s="99"/>
      <c r="E63" s="10" t="s">
        <v>48</v>
      </c>
      <c r="F63" s="68">
        <f>IFERROR(INDEX([1]!Rates[[Column1]:[Column71]],
MATCH('[1]SOW Units'!$B63,[1]!Rates[Pay Item],0),
MATCH(TEXT(#REF!,"0"),[1]!Rates[[#Headers],[Column1]:[Column71]],0)),0)</f>
        <v>0</v>
      </c>
      <c r="G63" s="69">
        <f t="shared" si="8"/>
        <v>0</v>
      </c>
      <c r="H63" s="6">
        <f t="shared" si="9"/>
        <v>0</v>
      </c>
      <c r="I63" s="80"/>
      <c r="J63" s="80"/>
      <c r="K63" s="80" t="s">
        <v>1045</v>
      </c>
      <c r="L63" s="80"/>
      <c r="M63" s="80"/>
      <c r="N63" s="80"/>
      <c r="O63" s="80"/>
      <c r="P63" s="80"/>
      <c r="Q63" s="80"/>
      <c r="R63" s="80"/>
      <c r="S63" s="54" t="b">
        <f t="shared" si="3"/>
        <v>0</v>
      </c>
      <c r="T63" s="66" t="str">
        <f t="shared" si="4"/>
        <v>5-2.a.</v>
      </c>
      <c r="U63" s="51" t="str">
        <f t="shared" si="4"/>
        <v>Well Installation - 2 inch diameter (vertical)</v>
      </c>
    </row>
    <row r="64" spans="1:21" s="67" customFormat="1" x14ac:dyDescent="0.3">
      <c r="A64" s="62">
        <v>68</v>
      </c>
      <c r="B64" s="36" t="s">
        <v>719</v>
      </c>
      <c r="C64" s="98" t="s">
        <v>720</v>
      </c>
      <c r="D64" s="99"/>
      <c r="E64" s="10" t="s">
        <v>48</v>
      </c>
      <c r="F64" s="68">
        <f>IFERROR(INDEX([1]!Rates[[Column1]:[Column71]],
MATCH('[1]SOW Units'!$B64,[1]!Rates[Pay Item],0),
MATCH(TEXT(#REF!,"0"),[1]!Rates[[#Headers],[Column1]:[Column71]],0)),0)</f>
        <v>0</v>
      </c>
      <c r="G64" s="69">
        <f t="shared" si="8"/>
        <v>0</v>
      </c>
      <c r="H64" s="6">
        <f t="shared" si="9"/>
        <v>0</v>
      </c>
      <c r="I64" s="80"/>
      <c r="J64" s="80"/>
      <c r="K64" s="80" t="s">
        <v>1045</v>
      </c>
      <c r="L64" s="80"/>
      <c r="M64" s="80"/>
      <c r="N64" s="80"/>
      <c r="O64" s="80"/>
      <c r="P64" s="80"/>
      <c r="Q64" s="80"/>
      <c r="R64" s="80"/>
      <c r="S64" s="54" t="b">
        <f t="shared" si="3"/>
        <v>0</v>
      </c>
      <c r="T64" s="66" t="str">
        <f t="shared" si="4"/>
        <v>5-2.b.</v>
      </c>
      <c r="U64" s="51" t="str">
        <f t="shared" si="4"/>
        <v>Horizontal Well Installation - 2 inch diameter (includes trenching)</v>
      </c>
    </row>
    <row r="65" spans="1:21" s="67" customFormat="1" x14ac:dyDescent="0.3">
      <c r="A65" s="62">
        <v>69</v>
      </c>
      <c r="B65" s="36" t="s">
        <v>576</v>
      </c>
      <c r="C65" s="98" t="s">
        <v>721</v>
      </c>
      <c r="D65" s="99"/>
      <c r="E65" s="10" t="s">
        <v>48</v>
      </c>
      <c r="F65" s="68">
        <f>IFERROR(INDEX([1]!Rates[[Column1]:[Column71]],
MATCH('[1]SOW Units'!$B65,[1]!Rates[Pay Item],0),
MATCH(TEXT(#REF!,"0"),[1]!Rates[[#Headers],[Column1]:[Column71]],0)),0)</f>
        <v>0</v>
      </c>
      <c r="G65" s="69">
        <f t="shared" si="1"/>
        <v>0</v>
      </c>
      <c r="H65" s="6">
        <f t="shared" si="2"/>
        <v>0</v>
      </c>
      <c r="I65" s="80"/>
      <c r="J65" s="80"/>
      <c r="K65" s="80" t="s">
        <v>1045</v>
      </c>
      <c r="L65" s="80"/>
      <c r="M65" s="80"/>
      <c r="N65" s="80"/>
      <c r="O65" s="80"/>
      <c r="P65" s="80"/>
      <c r="Q65" s="80"/>
      <c r="R65" s="80"/>
      <c r="S65" s="54" t="b">
        <f t="shared" si="3"/>
        <v>0</v>
      </c>
      <c r="T65" s="66" t="str">
        <f t="shared" si="4"/>
        <v>5-3.a.</v>
      </c>
      <c r="U65" s="51" t="str">
        <f t="shared" si="4"/>
        <v>Well Installation - 4 inch diameter (vertical)</v>
      </c>
    </row>
    <row r="66" spans="1:21" s="67" customFormat="1" x14ac:dyDescent="0.3">
      <c r="A66" s="62">
        <v>70</v>
      </c>
      <c r="B66" s="36" t="s">
        <v>722</v>
      </c>
      <c r="C66" s="98" t="s">
        <v>723</v>
      </c>
      <c r="D66" s="99"/>
      <c r="E66" s="10" t="s">
        <v>48</v>
      </c>
      <c r="F66" s="68">
        <f>IFERROR(INDEX([1]!Rates[[Column1]:[Column71]],
MATCH('[1]SOW Units'!$B66,[1]!Rates[Pay Item],0),
MATCH(TEXT(#REF!,"0"),[1]!Rates[[#Headers],[Column1]:[Column71]],0)),0)</f>
        <v>0</v>
      </c>
      <c r="G66" s="69">
        <f t="shared" si="1"/>
        <v>0</v>
      </c>
      <c r="H66" s="6">
        <f t="shared" si="2"/>
        <v>0</v>
      </c>
      <c r="I66" s="80"/>
      <c r="J66" s="80"/>
      <c r="K66" s="80" t="s">
        <v>1045</v>
      </c>
      <c r="L66" s="80"/>
      <c r="M66" s="80"/>
      <c r="N66" s="80"/>
      <c r="O66" s="80"/>
      <c r="P66" s="80"/>
      <c r="Q66" s="80"/>
      <c r="R66" s="80"/>
      <c r="S66" s="54" t="b">
        <f t="shared" si="3"/>
        <v>0</v>
      </c>
      <c r="T66" s="66" t="str">
        <f t="shared" si="4"/>
        <v>5-3.b.</v>
      </c>
      <c r="U66" s="51" t="str">
        <f t="shared" si="4"/>
        <v>Horizontal Well Installation - 4 inch diameter (includes trenching)</v>
      </c>
    </row>
    <row r="67" spans="1:21" s="67" customFormat="1" x14ac:dyDescent="0.3">
      <c r="A67" s="62">
        <v>71</v>
      </c>
      <c r="B67" s="36" t="s">
        <v>49</v>
      </c>
      <c r="C67" s="98" t="s">
        <v>724</v>
      </c>
      <c r="D67" s="99"/>
      <c r="E67" s="10" t="s">
        <v>48</v>
      </c>
      <c r="F67" s="68">
        <f>IFERROR(INDEX([1]!Rates[[Column1]:[Column71]],
MATCH('[1]SOW Units'!$B67,[1]!Rates[Pay Item],0),
MATCH(TEXT(#REF!,"0"),[1]!Rates[[#Headers],[Column1]:[Column71]],0)),0)</f>
        <v>0</v>
      </c>
      <c r="G67" s="69">
        <f t="shared" si="1"/>
        <v>0</v>
      </c>
      <c r="H67" s="6">
        <f t="shared" si="2"/>
        <v>0</v>
      </c>
      <c r="I67" s="80"/>
      <c r="J67" s="80"/>
      <c r="K67" s="80" t="s">
        <v>1045</v>
      </c>
      <c r="L67" s="80"/>
      <c r="M67" s="80"/>
      <c r="N67" s="80"/>
      <c r="O67" s="80"/>
      <c r="P67" s="80"/>
      <c r="Q67" s="80"/>
      <c r="R67" s="80"/>
      <c r="S67" s="54" t="b">
        <f t="shared" si="3"/>
        <v>0</v>
      </c>
      <c r="T67" s="66" t="str">
        <f t="shared" si="4"/>
        <v>5-4.</v>
      </c>
      <c r="U67" s="51" t="str">
        <f t="shared" si="4"/>
        <v>Well Installation - 1.5 inch diameter (vertical)</v>
      </c>
    </row>
    <row r="68" spans="1:21" s="67" customFormat="1" x14ac:dyDescent="0.3">
      <c r="A68" s="62">
        <v>72</v>
      </c>
      <c r="B68" s="36" t="s">
        <v>50</v>
      </c>
      <c r="C68" s="98" t="s">
        <v>725</v>
      </c>
      <c r="D68" s="99"/>
      <c r="E68" s="10" t="s">
        <v>48</v>
      </c>
      <c r="F68" s="68">
        <f>IFERROR(INDEX([1]!Rates[[Column1]:[Column71]],
MATCH('[1]SOW Units'!$B68,[1]!Rates[Pay Item],0),
MATCH(TEXT(#REF!,"0"),[1]!Rates[[#Headers],[Column1]:[Column71]],0)),0)</f>
        <v>0</v>
      </c>
      <c r="G68" s="69">
        <f t="shared" si="1"/>
        <v>0</v>
      </c>
      <c r="H68" s="6">
        <f t="shared" si="2"/>
        <v>0</v>
      </c>
      <c r="I68" s="80"/>
      <c r="J68" s="80"/>
      <c r="K68" s="80" t="s">
        <v>1045</v>
      </c>
      <c r="L68" s="80"/>
      <c r="M68" s="80"/>
      <c r="N68" s="80"/>
      <c r="O68" s="80"/>
      <c r="P68" s="80"/>
      <c r="Q68" s="80"/>
      <c r="R68" s="80"/>
      <c r="S68" s="54" t="b">
        <f t="shared" si="3"/>
        <v>0</v>
      </c>
      <c r="T68" s="66" t="str">
        <f t="shared" si="4"/>
        <v>5-5.</v>
      </c>
      <c r="U68" s="51" t="str">
        <f t="shared" si="4"/>
        <v>Well Installation - 6 inch diameter (vertical)</v>
      </c>
    </row>
    <row r="69" spans="1:21" s="67" customFormat="1" x14ac:dyDescent="0.3">
      <c r="A69" s="62">
        <v>73</v>
      </c>
      <c r="B69" s="36" t="s">
        <v>51</v>
      </c>
      <c r="C69" s="98" t="s">
        <v>86</v>
      </c>
      <c r="D69" s="99"/>
      <c r="E69" s="10" t="s">
        <v>48</v>
      </c>
      <c r="F69" s="68">
        <f>IFERROR(INDEX([1]!Rates[[Column1]:[Column71]],
MATCH('[1]SOW Units'!$B69,[1]!Rates[Pay Item],0),
MATCH(TEXT(#REF!,"0"),[1]!Rates[[#Headers],[Column1]:[Column71]],0)),0)</f>
        <v>0</v>
      </c>
      <c r="G69" s="69">
        <f t="shared" si="1"/>
        <v>0</v>
      </c>
      <c r="H69" s="6">
        <f t="shared" si="2"/>
        <v>0</v>
      </c>
      <c r="I69" s="80"/>
      <c r="J69" s="80"/>
      <c r="K69" s="80" t="s">
        <v>1045</v>
      </c>
      <c r="L69" s="80"/>
      <c r="M69" s="80"/>
      <c r="N69" s="80"/>
      <c r="O69" s="80"/>
      <c r="P69" s="80"/>
      <c r="Q69" s="80"/>
      <c r="R69" s="80"/>
      <c r="S69" s="54" t="b">
        <f t="shared" si="3"/>
        <v>0</v>
      </c>
      <c r="T69" s="66" t="str">
        <f t="shared" si="4"/>
        <v>5-6.</v>
      </c>
      <c r="U69" s="51" t="str">
        <f t="shared" si="4"/>
        <v>Surface Casing - 6 inch diameter</v>
      </c>
    </row>
    <row r="70" spans="1:21" s="67" customFormat="1" x14ac:dyDescent="0.3">
      <c r="A70" s="62">
        <v>74</v>
      </c>
      <c r="B70" s="36" t="s">
        <v>52</v>
      </c>
      <c r="C70" s="98" t="s">
        <v>88</v>
      </c>
      <c r="D70" s="99"/>
      <c r="E70" s="10" t="s">
        <v>48</v>
      </c>
      <c r="F70" s="68">
        <f>IFERROR(INDEX([1]!Rates[[Column1]:[Column71]],
MATCH('[1]SOW Units'!$B70,[1]!Rates[Pay Item],0),
MATCH(TEXT(#REF!,"0"),[1]!Rates[[#Headers],[Column1]:[Column71]],0)),0)</f>
        <v>0</v>
      </c>
      <c r="G70" s="69">
        <f t="shared" si="1"/>
        <v>0</v>
      </c>
      <c r="H70" s="6">
        <f t="shared" si="2"/>
        <v>0</v>
      </c>
      <c r="I70" s="80"/>
      <c r="J70" s="80"/>
      <c r="K70" s="80" t="s">
        <v>1045</v>
      </c>
      <c r="L70" s="80"/>
      <c r="M70" s="80"/>
      <c r="N70" s="80"/>
      <c r="O70" s="80"/>
      <c r="P70" s="80"/>
      <c r="Q70" s="80"/>
      <c r="R70" s="80"/>
      <c r="S70" s="54" t="b">
        <f t="shared" si="3"/>
        <v>0</v>
      </c>
      <c r="T70" s="66" t="str">
        <f t="shared" si="4"/>
        <v>5-7.</v>
      </c>
      <c r="U70" s="51" t="str">
        <f t="shared" si="4"/>
        <v>Surface Casing - 8 inch diameter</v>
      </c>
    </row>
    <row r="71" spans="1:21" s="67" customFormat="1" x14ac:dyDescent="0.3">
      <c r="A71" s="62">
        <v>75</v>
      </c>
      <c r="B71" s="36" t="s">
        <v>54</v>
      </c>
      <c r="C71" s="98" t="s">
        <v>90</v>
      </c>
      <c r="D71" s="99"/>
      <c r="E71" s="10" t="s">
        <v>48</v>
      </c>
      <c r="F71" s="68">
        <f>IFERROR(INDEX([1]!Rates[[Column1]:[Column71]],
MATCH('[1]SOW Units'!$B71,[1]!Rates[Pay Item],0),
MATCH(TEXT(#REF!,"0"),[1]!Rates[[#Headers],[Column1]:[Column71]],0)),0)</f>
        <v>0</v>
      </c>
      <c r="G71" s="69">
        <f t="shared" si="1"/>
        <v>0</v>
      </c>
      <c r="H71" s="6">
        <f t="shared" si="2"/>
        <v>0</v>
      </c>
      <c r="I71" s="80"/>
      <c r="J71" s="80"/>
      <c r="K71" s="80" t="s">
        <v>1045</v>
      </c>
      <c r="L71" s="80"/>
      <c r="M71" s="80"/>
      <c r="N71" s="80"/>
      <c r="O71" s="80"/>
      <c r="P71" s="80"/>
      <c r="Q71" s="80"/>
      <c r="R71" s="80"/>
      <c r="S71" s="54" t="b">
        <f t="shared" si="3"/>
        <v>0</v>
      </c>
      <c r="T71" s="66" t="str">
        <f t="shared" si="4"/>
        <v>5-8.</v>
      </c>
      <c r="U71" s="51" t="str">
        <f t="shared" si="4"/>
        <v>Surface Casing - 10 inch diameter</v>
      </c>
    </row>
    <row r="72" spans="1:21" s="67" customFormat="1" x14ac:dyDescent="0.3">
      <c r="A72" s="62">
        <v>76</v>
      </c>
      <c r="B72" s="36" t="s">
        <v>56</v>
      </c>
      <c r="C72" s="98" t="s">
        <v>91</v>
      </c>
      <c r="D72" s="99"/>
      <c r="E72" s="10" t="s">
        <v>48</v>
      </c>
      <c r="F72" s="68">
        <f>IFERROR(INDEX([1]!Rates[[Column1]:[Column71]],
MATCH('[1]SOW Units'!$B72,[1]!Rates[Pay Item],0),
MATCH(TEXT(#REF!,"0"),[1]!Rates[[#Headers],[Column1]:[Column71]],0)),0)</f>
        <v>0</v>
      </c>
      <c r="G72" s="69">
        <f t="shared" si="1"/>
        <v>0</v>
      </c>
      <c r="H72" s="6">
        <f t="shared" si="2"/>
        <v>0</v>
      </c>
      <c r="I72" s="80"/>
      <c r="J72" s="80"/>
      <c r="K72" s="80" t="s">
        <v>1045</v>
      </c>
      <c r="L72" s="80"/>
      <c r="M72" s="80"/>
      <c r="N72" s="80"/>
      <c r="O72" s="80"/>
      <c r="P72" s="80"/>
      <c r="Q72" s="80"/>
      <c r="R72" s="80"/>
      <c r="S72" s="54" t="b">
        <f t="shared" si="3"/>
        <v>0</v>
      </c>
      <c r="T72" s="66" t="str">
        <f t="shared" si="4"/>
        <v>5-9.</v>
      </c>
      <c r="U72" s="51" t="str">
        <f t="shared" si="4"/>
        <v>Surface Casing - 12 inch diameter</v>
      </c>
    </row>
    <row r="73" spans="1:21" s="67" customFormat="1" x14ac:dyDescent="0.3">
      <c r="A73" s="62">
        <v>77</v>
      </c>
      <c r="B73" s="36" t="s">
        <v>726</v>
      </c>
      <c r="C73" s="98" t="s">
        <v>92</v>
      </c>
      <c r="D73" s="99"/>
      <c r="E73" s="10" t="s">
        <v>48</v>
      </c>
      <c r="F73" s="68">
        <f>IFERROR(INDEX([1]!Rates[[Column1]:[Column71]],
MATCH('[1]SOW Units'!$B73,[1]!Rates[Pay Item],0),
MATCH(TEXT(#REF!,"0"),[1]!Rates[[#Headers],[Column1]:[Column71]],0)),0)</f>
        <v>0</v>
      </c>
      <c r="G73" s="69">
        <f t="shared" si="1"/>
        <v>0</v>
      </c>
      <c r="H73" s="6">
        <f t="shared" si="2"/>
        <v>0</v>
      </c>
      <c r="I73" s="80"/>
      <c r="J73" s="80"/>
      <c r="K73" s="80" t="s">
        <v>1045</v>
      </c>
      <c r="L73" s="80"/>
      <c r="M73" s="80"/>
      <c r="N73" s="80"/>
      <c r="O73" s="80"/>
      <c r="P73" s="80"/>
      <c r="Q73" s="80"/>
      <c r="R73" s="80"/>
      <c r="S73" s="54" t="b">
        <f t="shared" ref="S73:S136" si="10">IF(H73&gt;0,TRUE,FALSE)</f>
        <v>0</v>
      </c>
      <c r="T73" s="66" t="str">
        <f t="shared" si="4"/>
        <v>5-10.a.</v>
      </c>
      <c r="U73" s="51" t="str">
        <f t="shared" si="4"/>
        <v>Additional Well Screen &gt; 20 feet - 1 inch diameter</v>
      </c>
    </row>
    <row r="74" spans="1:21" s="67" customFormat="1" x14ac:dyDescent="0.3">
      <c r="A74" s="62">
        <v>78</v>
      </c>
      <c r="B74" s="36" t="s">
        <v>727</v>
      </c>
      <c r="C74" s="98" t="s">
        <v>93</v>
      </c>
      <c r="D74" s="99"/>
      <c r="E74" s="10" t="s">
        <v>48</v>
      </c>
      <c r="F74" s="68">
        <f>IFERROR(INDEX([1]!Rates[[Column1]:[Column71]],
MATCH('[1]SOW Units'!$B74,[1]!Rates[Pay Item],0),
MATCH(TEXT(#REF!,"0"),[1]!Rates[[#Headers],[Column1]:[Column71]],0)),0)</f>
        <v>0</v>
      </c>
      <c r="G74" s="69">
        <f t="shared" si="1"/>
        <v>0</v>
      </c>
      <c r="H74" s="6">
        <f t="shared" si="2"/>
        <v>0</v>
      </c>
      <c r="I74" s="80"/>
      <c r="J74" s="80"/>
      <c r="K74" s="80" t="s">
        <v>1045</v>
      </c>
      <c r="L74" s="80"/>
      <c r="M74" s="80"/>
      <c r="N74" s="80"/>
      <c r="O74" s="80"/>
      <c r="P74" s="80"/>
      <c r="Q74" s="80"/>
      <c r="R74" s="80"/>
      <c r="S74" s="54" t="b">
        <f t="shared" si="10"/>
        <v>0</v>
      </c>
      <c r="T74" s="66" t="str">
        <f t="shared" si="4"/>
        <v>5-10.b.</v>
      </c>
      <c r="U74" s="51" t="str">
        <f t="shared" si="4"/>
        <v>Additional Well Screen &gt; 20 feet - 2 inch diameter</v>
      </c>
    </row>
    <row r="75" spans="1:21" s="67" customFormat="1" x14ac:dyDescent="0.3">
      <c r="A75" s="62">
        <v>80</v>
      </c>
      <c r="B75" s="36" t="s">
        <v>728</v>
      </c>
      <c r="C75" s="98" t="s">
        <v>94</v>
      </c>
      <c r="D75" s="99"/>
      <c r="E75" s="10" t="s">
        <v>48</v>
      </c>
      <c r="F75" s="68">
        <f>IFERROR(INDEX([1]!Rates[[Column1]:[Column71]],
MATCH('[1]SOW Units'!$B75,[1]!Rates[Pay Item],0),
MATCH(TEXT(#REF!,"0"),[1]!Rates[[#Headers],[Column1]:[Column71]],0)),0)</f>
        <v>0</v>
      </c>
      <c r="G75" s="69">
        <f t="shared" si="1"/>
        <v>0</v>
      </c>
      <c r="H75" s="6">
        <f t="shared" si="2"/>
        <v>0</v>
      </c>
      <c r="I75" s="80"/>
      <c r="J75" s="80"/>
      <c r="K75" s="80" t="s">
        <v>1045</v>
      </c>
      <c r="L75" s="80"/>
      <c r="M75" s="80"/>
      <c r="N75" s="80"/>
      <c r="O75" s="80"/>
      <c r="P75" s="80"/>
      <c r="Q75" s="80"/>
      <c r="R75" s="80"/>
      <c r="S75" s="54" t="b">
        <f t="shared" si="10"/>
        <v>0</v>
      </c>
      <c r="T75" s="66" t="str">
        <f t="shared" si="4"/>
        <v>5-10.c.</v>
      </c>
      <c r="U75" s="51" t="str">
        <f t="shared" si="4"/>
        <v>Additional Well Screen &gt; 20 feet - 4 inch diameter</v>
      </c>
    </row>
    <row r="76" spans="1:21" s="67" customFormat="1" x14ac:dyDescent="0.3">
      <c r="A76" s="62">
        <v>81</v>
      </c>
      <c r="B76" s="36" t="s">
        <v>729</v>
      </c>
      <c r="C76" s="98" t="s">
        <v>95</v>
      </c>
      <c r="D76" s="99"/>
      <c r="E76" s="10" t="s">
        <v>48</v>
      </c>
      <c r="F76" s="68">
        <f>IFERROR(INDEX([1]!Rates[[Column1]:[Column71]],
MATCH('[1]SOW Units'!$B76,[1]!Rates[Pay Item],0),
MATCH(TEXT(#REF!,"0"),[1]!Rates[[#Headers],[Column1]:[Column71]],0)),0)</f>
        <v>0</v>
      </c>
      <c r="G76" s="69">
        <f t="shared" si="1"/>
        <v>0</v>
      </c>
      <c r="H76" s="6">
        <f t="shared" si="2"/>
        <v>0</v>
      </c>
      <c r="I76" s="80"/>
      <c r="J76" s="80"/>
      <c r="K76" s="80" t="s">
        <v>1045</v>
      </c>
      <c r="L76" s="80"/>
      <c r="M76" s="80"/>
      <c r="N76" s="80"/>
      <c r="O76" s="80"/>
      <c r="P76" s="80"/>
      <c r="Q76" s="80"/>
      <c r="R76" s="80"/>
      <c r="S76" s="54" t="b">
        <f t="shared" si="10"/>
        <v>0</v>
      </c>
      <c r="T76" s="66" t="str">
        <f t="shared" si="4"/>
        <v>5-10.d.</v>
      </c>
      <c r="U76" s="51" t="str">
        <f t="shared" si="4"/>
        <v>Additional Well Screen &gt; 20 feet - 6 inch diameter</v>
      </c>
    </row>
    <row r="77" spans="1:21" s="67" customFormat="1" x14ac:dyDescent="0.3">
      <c r="A77" s="62">
        <v>83</v>
      </c>
      <c r="B77" s="36" t="s">
        <v>59</v>
      </c>
      <c r="C77" s="98" t="s">
        <v>96</v>
      </c>
      <c r="D77" s="99"/>
      <c r="E77" s="10" t="s">
        <v>730</v>
      </c>
      <c r="F77" s="68">
        <f>IFERROR(INDEX([1]!Rates[[Column1]:[Column71]],
MATCH('[1]SOW Units'!$B77,[1]!Rates[Pay Item],0),
MATCH(TEXT(#REF!,"0"),[1]!Rates[[#Headers],[Column1]:[Column71]],0)),0)</f>
        <v>0</v>
      </c>
      <c r="G77" s="69">
        <f t="shared" si="1"/>
        <v>0</v>
      </c>
      <c r="H77" s="6">
        <f t="shared" si="2"/>
        <v>0</v>
      </c>
      <c r="I77" s="80"/>
      <c r="J77" s="80"/>
      <c r="K77" s="80" t="s">
        <v>1045</v>
      </c>
      <c r="L77" s="80"/>
      <c r="M77" s="80"/>
      <c r="N77" s="80"/>
      <c r="O77" s="80"/>
      <c r="P77" s="80"/>
      <c r="Q77" s="80"/>
      <c r="R77" s="80"/>
      <c r="S77" s="54" t="b">
        <f t="shared" si="10"/>
        <v>0</v>
      </c>
      <c r="T77" s="66" t="str">
        <f t="shared" si="4"/>
        <v>5-11.</v>
      </c>
      <c r="U77" s="51" t="str">
        <f t="shared" si="4"/>
        <v xml:space="preserve">Above Grade Well Completion </v>
      </c>
    </row>
    <row r="78" spans="1:21" s="67" customFormat="1" x14ac:dyDescent="0.3">
      <c r="A78" s="62">
        <v>84</v>
      </c>
      <c r="B78" s="36" t="s">
        <v>61</v>
      </c>
      <c r="C78" s="98" t="s">
        <v>97</v>
      </c>
      <c r="D78" s="99"/>
      <c r="E78" s="10" t="s">
        <v>98</v>
      </c>
      <c r="F78" s="68">
        <f>IFERROR(INDEX([1]!Rates[[Column1]:[Column71]],
MATCH('[1]SOW Units'!$B78,[1]!Rates[Pay Item],0),
MATCH(TEXT(#REF!,"0"),[1]!Rates[[#Headers],[Column1]:[Column71]],0)),0)</f>
        <v>0</v>
      </c>
      <c r="G78" s="69">
        <f t="shared" si="1"/>
        <v>0</v>
      </c>
      <c r="H78" s="6">
        <f t="shared" si="2"/>
        <v>0</v>
      </c>
      <c r="I78" s="80"/>
      <c r="J78" s="80"/>
      <c r="K78" s="80" t="s">
        <v>1045</v>
      </c>
      <c r="L78" s="80"/>
      <c r="M78" s="80"/>
      <c r="N78" s="80"/>
      <c r="O78" s="80"/>
      <c r="P78" s="80"/>
      <c r="Q78" s="80"/>
      <c r="R78" s="80"/>
      <c r="S78" s="54" t="b">
        <f t="shared" si="10"/>
        <v>0</v>
      </c>
      <c r="T78" s="66" t="str">
        <f t="shared" si="4"/>
        <v>5-12.</v>
      </c>
      <c r="U78" s="51" t="str">
        <f t="shared" si="4"/>
        <v>Installation of Well Vault - 2 x 2 x 2 foot</v>
      </c>
    </row>
    <row r="79" spans="1:21" s="67" customFormat="1" x14ac:dyDescent="0.3">
      <c r="A79" s="62">
        <v>85</v>
      </c>
      <c r="B79" s="36" t="s">
        <v>63</v>
      </c>
      <c r="C79" s="98" t="s">
        <v>99</v>
      </c>
      <c r="D79" s="99"/>
      <c r="E79" s="10" t="s">
        <v>98</v>
      </c>
      <c r="F79" s="68">
        <f>IFERROR(INDEX([1]!Rates[[Column1]:[Column71]],
MATCH('[1]SOW Units'!$B79,[1]!Rates[Pay Item],0),
MATCH(TEXT(#REF!,"0"),[1]!Rates[[#Headers],[Column1]:[Column71]],0)),0)</f>
        <v>0</v>
      </c>
      <c r="G79" s="69">
        <f t="shared" si="1"/>
        <v>0</v>
      </c>
      <c r="H79" s="6">
        <f t="shared" si="2"/>
        <v>0</v>
      </c>
      <c r="I79" s="80"/>
      <c r="J79" s="80"/>
      <c r="K79" s="80" t="s">
        <v>1045</v>
      </c>
      <c r="L79" s="80"/>
      <c r="M79" s="80"/>
      <c r="N79" s="80"/>
      <c r="O79" s="80"/>
      <c r="P79" s="80"/>
      <c r="Q79" s="80"/>
      <c r="R79" s="80"/>
      <c r="S79" s="54" t="b">
        <f t="shared" si="10"/>
        <v>0</v>
      </c>
      <c r="T79" s="66" t="str">
        <f t="shared" si="4"/>
        <v>5-13.</v>
      </c>
      <c r="U79" s="51" t="str">
        <f t="shared" si="4"/>
        <v>Installation of Well Vault - 4 x 4 x 2 foot</v>
      </c>
    </row>
    <row r="80" spans="1:21" s="67" customFormat="1" x14ac:dyDescent="0.3">
      <c r="A80" s="62">
        <v>86</v>
      </c>
      <c r="B80" s="36" t="s">
        <v>65</v>
      </c>
      <c r="C80" s="98" t="s">
        <v>579</v>
      </c>
      <c r="D80" s="99"/>
      <c r="E80" s="10" t="s">
        <v>730</v>
      </c>
      <c r="F80" s="68">
        <f>IFERROR(INDEX([1]!Rates[[Column1]:[Column71]],
MATCH('[1]SOW Units'!$B80,[1]!Rates[Pay Item],0),
MATCH(TEXT(#REF!,"0"),[1]!Rates[[#Headers],[Column1]:[Column71]],0)),0)</f>
        <v>0</v>
      </c>
      <c r="G80" s="69">
        <f t="shared" si="1"/>
        <v>0</v>
      </c>
      <c r="H80" s="6">
        <f t="shared" si="2"/>
        <v>0</v>
      </c>
      <c r="I80" s="80"/>
      <c r="J80" s="80"/>
      <c r="K80" s="80" t="s">
        <v>1045</v>
      </c>
      <c r="L80" s="80"/>
      <c r="M80" s="80"/>
      <c r="N80" s="80"/>
      <c r="O80" s="80"/>
      <c r="P80" s="80"/>
      <c r="Q80" s="80"/>
      <c r="R80" s="80"/>
      <c r="S80" s="54" t="b">
        <f t="shared" si="10"/>
        <v>0</v>
      </c>
      <c r="T80" s="66" t="str">
        <f t="shared" si="4"/>
        <v>5-14.</v>
      </c>
      <c r="U80" s="51" t="str">
        <f t="shared" si="4"/>
        <v>Well Redevelopment</v>
      </c>
    </row>
    <row r="81" spans="1:21" s="67" customFormat="1" x14ac:dyDescent="0.3">
      <c r="A81" s="62">
        <v>87</v>
      </c>
      <c r="B81" s="36" t="s">
        <v>67</v>
      </c>
      <c r="C81" s="98" t="s">
        <v>731</v>
      </c>
      <c r="D81" s="99"/>
      <c r="E81" s="10" t="s">
        <v>730</v>
      </c>
      <c r="F81" s="68">
        <f>IFERROR(INDEX([1]!Rates[[Column1]:[Column71]],
MATCH('[1]SOW Units'!$B81,[1]!Rates[Pay Item],0),
MATCH(TEXT(#REF!,"0"),[1]!Rates[[#Headers],[Column1]:[Column71]],0)),0)</f>
        <v>0</v>
      </c>
      <c r="G81" s="69">
        <f t="shared" si="1"/>
        <v>0</v>
      </c>
      <c r="H81" s="6">
        <f t="shared" si="2"/>
        <v>0</v>
      </c>
      <c r="I81" s="80"/>
      <c r="J81" s="80"/>
      <c r="K81" s="80" t="s">
        <v>1045</v>
      </c>
      <c r="L81" s="80"/>
      <c r="M81" s="80"/>
      <c r="N81" s="80"/>
      <c r="O81" s="80"/>
      <c r="P81" s="80"/>
      <c r="Q81" s="80"/>
      <c r="R81" s="80"/>
      <c r="S81" s="54" t="b">
        <f t="shared" si="10"/>
        <v>0</v>
      </c>
      <c r="T81" s="66" t="str">
        <f t="shared" si="4"/>
        <v>5-15.</v>
      </c>
      <c r="U81" s="51" t="str">
        <f t="shared" si="4"/>
        <v>Removal and Reinstallation of 8-inch Manhole and Well Pad</v>
      </c>
    </row>
    <row r="82" spans="1:21" s="67" customFormat="1" x14ac:dyDescent="0.3">
      <c r="A82" s="62">
        <v>88</v>
      </c>
      <c r="B82" s="36" t="s">
        <v>69</v>
      </c>
      <c r="C82" s="98" t="s">
        <v>732</v>
      </c>
      <c r="D82" s="99"/>
      <c r="E82" s="10" t="s">
        <v>730</v>
      </c>
      <c r="F82" s="68">
        <f>IFERROR(INDEX([1]!Rates[[Column1]:[Column71]],
MATCH('[1]SOW Units'!$B82,[1]!Rates[Pay Item],0),
MATCH(TEXT(#REF!,"0"),[1]!Rates[[#Headers],[Column1]:[Column71]],0)),0)</f>
        <v>0</v>
      </c>
      <c r="G82" s="69">
        <f t="shared" si="1"/>
        <v>0</v>
      </c>
      <c r="H82" s="6">
        <f t="shared" si="2"/>
        <v>0</v>
      </c>
      <c r="I82" s="80"/>
      <c r="J82" s="80"/>
      <c r="K82" s="80" t="s">
        <v>1045</v>
      </c>
      <c r="L82" s="80"/>
      <c r="M82" s="80"/>
      <c r="N82" s="80"/>
      <c r="O82" s="80"/>
      <c r="P82" s="80"/>
      <c r="Q82" s="80"/>
      <c r="R82" s="80"/>
      <c r="S82" s="54" t="b">
        <f t="shared" si="10"/>
        <v>0</v>
      </c>
      <c r="T82" s="66" t="str">
        <f t="shared" si="4"/>
        <v>5-16.</v>
      </c>
      <c r="U82" s="51" t="str">
        <f t="shared" si="4"/>
        <v xml:space="preserve">Removal and Reinstallation of 12-inch Manhole and Well Pad </v>
      </c>
    </row>
    <row r="83" spans="1:21" s="67" customFormat="1" x14ac:dyDescent="0.3">
      <c r="A83" s="62">
        <v>89</v>
      </c>
      <c r="B83" s="36" t="s">
        <v>71</v>
      </c>
      <c r="C83" s="98" t="s">
        <v>733</v>
      </c>
      <c r="D83" s="99"/>
      <c r="E83" s="10" t="s">
        <v>48</v>
      </c>
      <c r="F83" s="68">
        <f>IFERROR(INDEX([1]!Rates[[Column1]:[Column71]],
MATCH('[1]SOW Units'!$B83,[1]!Rates[Pay Item],0),
MATCH(TEXT(#REF!,"0"),[1]!Rates[[#Headers],[Column1]:[Column71]],0)),0)</f>
        <v>0</v>
      </c>
      <c r="G83" s="69">
        <f t="shared" si="1"/>
        <v>0</v>
      </c>
      <c r="H83" s="6">
        <f t="shared" si="2"/>
        <v>0</v>
      </c>
      <c r="I83" s="80"/>
      <c r="J83" s="80"/>
      <c r="K83" s="80" t="s">
        <v>1045</v>
      </c>
      <c r="L83" s="80"/>
      <c r="M83" s="80"/>
      <c r="N83" s="80"/>
      <c r="O83" s="80"/>
      <c r="P83" s="80"/>
      <c r="Q83" s="80"/>
      <c r="R83" s="80"/>
      <c r="S83" s="54" t="b">
        <f t="shared" si="10"/>
        <v>0</v>
      </c>
      <c r="T83" s="66" t="str">
        <f t="shared" si="4"/>
        <v>5-17.</v>
      </c>
      <c r="U83" s="51" t="str">
        <f t="shared" si="4"/>
        <v>Prepacked Screen</v>
      </c>
    </row>
    <row r="84" spans="1:21" s="67" customFormat="1" x14ac:dyDescent="0.3">
      <c r="A84" s="62">
        <v>90</v>
      </c>
      <c r="B84" s="75" t="s">
        <v>79</v>
      </c>
      <c r="C84" s="96" t="s">
        <v>101</v>
      </c>
      <c r="D84" s="97"/>
      <c r="E84" s="76"/>
      <c r="F84" s="77"/>
      <c r="G84" s="78"/>
      <c r="H84" s="8"/>
      <c r="I84" s="79"/>
      <c r="J84" s="79"/>
      <c r="K84" s="79"/>
      <c r="L84" s="79"/>
      <c r="M84" s="79"/>
      <c r="N84" s="79"/>
      <c r="O84" s="79"/>
      <c r="P84" s="79"/>
      <c r="Q84" s="79"/>
      <c r="R84" s="79"/>
      <c r="S84" s="54" t="b">
        <f t="shared" si="10"/>
        <v>0</v>
      </c>
      <c r="T84" s="66"/>
      <c r="U84" s="51" t="str">
        <f t="shared" ref="U84:U147" si="11">C84</f>
        <v>WELL ABANDONMENT</v>
      </c>
    </row>
    <row r="85" spans="1:21" s="67" customFormat="1" x14ac:dyDescent="0.3">
      <c r="A85" s="62">
        <v>91</v>
      </c>
      <c r="B85" s="36" t="s">
        <v>81</v>
      </c>
      <c r="C85" s="98" t="s">
        <v>103</v>
      </c>
      <c r="D85" s="99"/>
      <c r="E85" s="10" t="s">
        <v>48</v>
      </c>
      <c r="F85" s="68">
        <f>IFERROR(INDEX([1]!Rates[[Column1]:[Column71]],
MATCH('[1]SOW Units'!$B85,[1]!Rates[Pay Item],0),
MATCH(TEXT(#REF!,"0"),[1]!Rates[[#Headers],[Column1]:[Column71]],0)),0)</f>
        <v>0</v>
      </c>
      <c r="G85" s="69">
        <f t="shared" si="1"/>
        <v>0</v>
      </c>
      <c r="H85" s="6">
        <f t="shared" si="2"/>
        <v>0</v>
      </c>
      <c r="I85" s="80"/>
      <c r="J85" s="80"/>
      <c r="K85" s="80" t="s">
        <v>1045</v>
      </c>
      <c r="L85" s="80"/>
      <c r="M85" s="80"/>
      <c r="N85" s="80"/>
      <c r="O85" s="80"/>
      <c r="P85" s="80"/>
      <c r="Q85" s="80"/>
      <c r="R85" s="80"/>
      <c r="S85" s="54" t="b">
        <f t="shared" si="10"/>
        <v>0</v>
      </c>
      <c r="T85" s="66" t="str">
        <f t="shared" ref="T85:U206" si="12">B85</f>
        <v>6-1.</v>
      </c>
      <c r="U85" s="51" t="str">
        <f t="shared" si="11"/>
        <v>Grout and Abandon Well, 1 to 2 inch diameter</v>
      </c>
    </row>
    <row r="86" spans="1:21" s="67" customFormat="1" x14ac:dyDescent="0.3">
      <c r="A86" s="62">
        <v>92</v>
      </c>
      <c r="B86" s="36" t="s">
        <v>82</v>
      </c>
      <c r="C86" s="98" t="s">
        <v>105</v>
      </c>
      <c r="D86" s="99"/>
      <c r="E86" s="10" t="s">
        <v>48</v>
      </c>
      <c r="F86" s="68">
        <f>IFERROR(INDEX([1]!Rates[[Column1]:[Column71]],
MATCH('[1]SOW Units'!$B86,[1]!Rates[Pay Item],0),
MATCH(TEXT(#REF!,"0"),[1]!Rates[[#Headers],[Column1]:[Column71]],0)),0)</f>
        <v>0</v>
      </c>
      <c r="G86" s="69">
        <f t="shared" si="1"/>
        <v>0</v>
      </c>
      <c r="H86" s="6">
        <f t="shared" si="2"/>
        <v>0</v>
      </c>
      <c r="I86" s="80"/>
      <c r="J86" s="80"/>
      <c r="K86" s="80" t="s">
        <v>1045</v>
      </c>
      <c r="L86" s="80"/>
      <c r="M86" s="80"/>
      <c r="N86" s="80"/>
      <c r="O86" s="80"/>
      <c r="P86" s="80"/>
      <c r="Q86" s="80"/>
      <c r="R86" s="80"/>
      <c r="S86" s="54" t="b">
        <f t="shared" si="10"/>
        <v>0</v>
      </c>
      <c r="T86" s="66" t="str">
        <f t="shared" si="12"/>
        <v>6-2.</v>
      </c>
      <c r="U86" s="51" t="str">
        <f t="shared" si="11"/>
        <v>Grout and Abandon Well, &gt; 2 to 4 inch diameter</v>
      </c>
    </row>
    <row r="87" spans="1:21" s="67" customFormat="1" x14ac:dyDescent="0.3">
      <c r="A87" s="62">
        <v>93</v>
      </c>
      <c r="B87" s="36" t="s">
        <v>83</v>
      </c>
      <c r="C87" s="98" t="s">
        <v>107</v>
      </c>
      <c r="D87" s="99"/>
      <c r="E87" s="10" t="s">
        <v>48</v>
      </c>
      <c r="F87" s="68">
        <f>IFERROR(INDEX([1]!Rates[[Column1]:[Column71]],
MATCH('[1]SOW Units'!$B87,[1]!Rates[Pay Item],0),
MATCH(TEXT(#REF!,"0"),[1]!Rates[[#Headers],[Column1]:[Column71]],0)),0)</f>
        <v>0</v>
      </c>
      <c r="G87" s="69">
        <f t="shared" si="1"/>
        <v>0</v>
      </c>
      <c r="H87" s="6">
        <f t="shared" si="2"/>
        <v>0</v>
      </c>
      <c r="I87" s="80"/>
      <c r="J87" s="80"/>
      <c r="K87" s="80" t="s">
        <v>1045</v>
      </c>
      <c r="L87" s="80"/>
      <c r="M87" s="80"/>
      <c r="N87" s="80"/>
      <c r="O87" s="80"/>
      <c r="P87" s="80"/>
      <c r="Q87" s="80"/>
      <c r="R87" s="80"/>
      <c r="S87" s="54" t="b">
        <f t="shared" si="10"/>
        <v>0</v>
      </c>
      <c r="T87" s="66" t="str">
        <f t="shared" si="12"/>
        <v>6-3.</v>
      </c>
      <c r="U87" s="51" t="str">
        <f t="shared" si="11"/>
        <v>Grout and Abandon Well, &gt; 4 to 6 inch diameter</v>
      </c>
    </row>
    <row r="88" spans="1:21" s="67" customFormat="1" x14ac:dyDescent="0.3">
      <c r="A88" s="62">
        <v>94</v>
      </c>
      <c r="B88" s="36" t="s">
        <v>84</v>
      </c>
      <c r="C88" s="98" t="s">
        <v>109</v>
      </c>
      <c r="D88" s="99"/>
      <c r="E88" s="10" t="s">
        <v>48</v>
      </c>
      <c r="F88" s="68">
        <f>IFERROR(INDEX([1]!Rates[[Column1]:[Column71]],
MATCH('[1]SOW Units'!$B88,[1]!Rates[Pay Item],0),
MATCH(TEXT(#REF!,"0"),[1]!Rates[[#Headers],[Column1]:[Column71]],0)),0)</f>
        <v>0</v>
      </c>
      <c r="G88" s="69">
        <f t="shared" si="1"/>
        <v>0</v>
      </c>
      <c r="H88" s="6">
        <f t="shared" si="2"/>
        <v>0</v>
      </c>
      <c r="I88" s="80"/>
      <c r="J88" s="80"/>
      <c r="K88" s="80" t="s">
        <v>1045</v>
      </c>
      <c r="L88" s="80"/>
      <c r="M88" s="80"/>
      <c r="N88" s="80"/>
      <c r="O88" s="80"/>
      <c r="P88" s="80"/>
      <c r="Q88" s="80"/>
      <c r="R88" s="80"/>
      <c r="S88" s="54" t="b">
        <f t="shared" si="10"/>
        <v>0</v>
      </c>
      <c r="T88" s="66" t="str">
        <f t="shared" si="12"/>
        <v>6-4.</v>
      </c>
      <c r="U88" s="51" t="str">
        <f t="shared" si="11"/>
        <v>Grout and Abandon Well, &gt; 6 inch diameter</v>
      </c>
    </row>
    <row r="89" spans="1:21" s="67" customFormat="1" x14ac:dyDescent="0.3">
      <c r="A89" s="62">
        <v>95</v>
      </c>
      <c r="B89" s="36" t="s">
        <v>85</v>
      </c>
      <c r="C89" s="98" t="s">
        <v>111</v>
      </c>
      <c r="D89" s="99"/>
      <c r="E89" s="10" t="s">
        <v>98</v>
      </c>
      <c r="F89" s="68">
        <f>IFERROR(INDEX([1]!Rates[[Column1]:[Column71]],
MATCH('[1]SOW Units'!$B89,[1]!Rates[Pay Item],0),
MATCH(TEXT(#REF!,"0"),[1]!Rates[[#Headers],[Column1]:[Column71]],0)),0)</f>
        <v>0</v>
      </c>
      <c r="G89" s="69">
        <f t="shared" si="1"/>
        <v>0</v>
      </c>
      <c r="H89" s="6">
        <f t="shared" si="2"/>
        <v>0</v>
      </c>
      <c r="I89" s="80"/>
      <c r="J89" s="80"/>
      <c r="K89" s="80" t="s">
        <v>1045</v>
      </c>
      <c r="L89" s="80"/>
      <c r="M89" s="80"/>
      <c r="N89" s="80"/>
      <c r="O89" s="80"/>
      <c r="P89" s="80"/>
      <c r="Q89" s="80"/>
      <c r="R89" s="80"/>
      <c r="S89" s="54" t="b">
        <f t="shared" si="10"/>
        <v>0</v>
      </c>
      <c r="T89" s="66" t="str">
        <f t="shared" si="12"/>
        <v>6-5.</v>
      </c>
      <c r="U89" s="51" t="str">
        <f t="shared" si="11"/>
        <v>Removal of Well Vault - 2 x 2 x 2 foot</v>
      </c>
    </row>
    <row r="90" spans="1:21" s="67" customFormat="1" x14ac:dyDescent="0.3">
      <c r="A90" s="62">
        <v>96</v>
      </c>
      <c r="B90" s="36" t="s">
        <v>87</v>
      </c>
      <c r="C90" s="98" t="s">
        <v>113</v>
      </c>
      <c r="D90" s="99"/>
      <c r="E90" s="10" t="s">
        <v>98</v>
      </c>
      <c r="F90" s="68">
        <f>IFERROR(INDEX([1]!Rates[[Column1]:[Column71]],
MATCH('[1]SOW Units'!$B90,[1]!Rates[Pay Item],0),
MATCH(TEXT(#REF!,"0"),[1]!Rates[[#Headers],[Column1]:[Column71]],0)),0)</f>
        <v>0</v>
      </c>
      <c r="G90" s="69">
        <f t="shared" si="1"/>
        <v>0</v>
      </c>
      <c r="H90" s="6">
        <f t="shared" si="2"/>
        <v>0</v>
      </c>
      <c r="I90" s="80"/>
      <c r="J90" s="80"/>
      <c r="K90" s="80" t="s">
        <v>1045</v>
      </c>
      <c r="L90" s="80"/>
      <c r="M90" s="80"/>
      <c r="N90" s="80"/>
      <c r="O90" s="80"/>
      <c r="P90" s="80"/>
      <c r="Q90" s="80"/>
      <c r="R90" s="80"/>
      <c r="S90" s="54" t="b">
        <f t="shared" si="10"/>
        <v>0</v>
      </c>
      <c r="T90" s="66" t="str">
        <f t="shared" si="12"/>
        <v>6-6.</v>
      </c>
      <c r="U90" s="51" t="str">
        <f t="shared" si="11"/>
        <v>Removal of Well Vault - 4 x 4 x 2 foot</v>
      </c>
    </row>
    <row r="91" spans="1:21" s="67" customFormat="1" x14ac:dyDescent="0.3">
      <c r="A91" s="62">
        <v>97</v>
      </c>
      <c r="B91" s="36" t="s">
        <v>89</v>
      </c>
      <c r="C91" s="98" t="s">
        <v>580</v>
      </c>
      <c r="D91" s="99"/>
      <c r="E91" s="10" t="s">
        <v>730</v>
      </c>
      <c r="F91" s="68">
        <f>IFERROR(INDEX([1]!Rates[[Column1]:[Column71]],
MATCH('[1]SOW Units'!$B91,[1]!Rates[Pay Item],0),
MATCH(TEXT(#REF!,"0"),[1]!Rates[[#Headers],[Column1]:[Column71]],0)),0)</f>
        <v>0</v>
      </c>
      <c r="G91" s="69">
        <f t="shared" si="1"/>
        <v>0</v>
      </c>
      <c r="H91" s="6">
        <f t="shared" si="2"/>
        <v>0</v>
      </c>
      <c r="I91" s="80"/>
      <c r="J91" s="80"/>
      <c r="K91" s="80" t="s">
        <v>1045</v>
      </c>
      <c r="L91" s="80"/>
      <c r="M91" s="80"/>
      <c r="N91" s="80"/>
      <c r="O91" s="80"/>
      <c r="P91" s="80"/>
      <c r="Q91" s="80"/>
      <c r="R91" s="80"/>
      <c r="S91" s="54" t="b">
        <f t="shared" si="10"/>
        <v>0</v>
      </c>
      <c r="T91" s="66" t="str">
        <f t="shared" si="12"/>
        <v>6-7.</v>
      </c>
      <c r="U91" s="51" t="str">
        <f t="shared" si="11"/>
        <v>Removal of Well Pad and Manhole</v>
      </c>
    </row>
    <row r="92" spans="1:21" s="67" customFormat="1" x14ac:dyDescent="0.3">
      <c r="A92" s="62">
        <v>98</v>
      </c>
      <c r="B92" s="75" t="s">
        <v>100</v>
      </c>
      <c r="C92" s="96" t="s">
        <v>115</v>
      </c>
      <c r="D92" s="97"/>
      <c r="E92" s="76"/>
      <c r="F92" s="77"/>
      <c r="G92" s="78"/>
      <c r="H92" s="8"/>
      <c r="I92" s="79"/>
      <c r="J92" s="79"/>
      <c r="K92" s="79"/>
      <c r="L92" s="79"/>
      <c r="M92" s="79"/>
      <c r="N92" s="79"/>
      <c r="O92" s="79"/>
      <c r="P92" s="79"/>
      <c r="Q92" s="79"/>
      <c r="R92" s="79"/>
      <c r="S92" s="54" t="b">
        <f t="shared" si="10"/>
        <v>0</v>
      </c>
      <c r="T92" s="66"/>
      <c r="U92" s="51" t="str">
        <f t="shared" si="11"/>
        <v>SAMPLE COLLECTION AND FIELD TESTING</v>
      </c>
    </row>
    <row r="93" spans="1:21" s="67" customFormat="1" x14ac:dyDescent="0.3">
      <c r="A93" s="62">
        <v>99</v>
      </c>
      <c r="B93" s="36" t="s">
        <v>102</v>
      </c>
      <c r="C93" s="98" t="s">
        <v>117</v>
      </c>
      <c r="D93" s="99"/>
      <c r="E93" s="10" t="s">
        <v>730</v>
      </c>
      <c r="F93" s="68">
        <f>IFERROR(INDEX([1]!Rates[[Column1]:[Column71]],
MATCH('[1]SOW Units'!$B93,[1]!Rates[Pay Item],0),
MATCH(TEXT(#REF!,"0"),[1]!Rates[[#Headers],[Column1]:[Column71]],0)),0)</f>
        <v>0</v>
      </c>
      <c r="G93" s="69">
        <f t="shared" ref="G93:G212" si="13">F93</f>
        <v>0</v>
      </c>
      <c r="H93" s="6">
        <f t="shared" ref="H93:H212" si="14">SUM(I93:R93)</f>
        <v>0</v>
      </c>
      <c r="I93" s="80"/>
      <c r="J93" s="80"/>
      <c r="K93" s="80" t="s">
        <v>1045</v>
      </c>
      <c r="L93" s="80"/>
      <c r="M93" s="80"/>
      <c r="N93" s="80"/>
      <c r="O93" s="80"/>
      <c r="P93" s="80"/>
      <c r="Q93" s="80"/>
      <c r="R93" s="80"/>
      <c r="S93" s="54" t="b">
        <f t="shared" si="10"/>
        <v>0</v>
      </c>
      <c r="T93" s="66" t="str">
        <f t="shared" si="12"/>
        <v>7-1.</v>
      </c>
      <c r="U93" s="51" t="str">
        <f t="shared" si="11"/>
        <v>Monitoring Well Sampling with Water Level, ≤ 100 foot depth</v>
      </c>
    </row>
    <row r="94" spans="1:21" s="67" customFormat="1" x14ac:dyDescent="0.3">
      <c r="A94" s="62">
        <v>100</v>
      </c>
      <c r="B94" s="36" t="s">
        <v>104</v>
      </c>
      <c r="C94" s="98" t="s">
        <v>119</v>
      </c>
      <c r="D94" s="99"/>
      <c r="E94" s="10" t="s">
        <v>730</v>
      </c>
      <c r="F94" s="68">
        <f>IFERROR(INDEX([1]!Rates[[Column1]:[Column71]],
MATCH('[1]SOW Units'!$B94,[1]!Rates[Pay Item],0),
MATCH(TEXT(#REF!,"0"),[1]!Rates[[#Headers],[Column1]:[Column71]],0)),0)</f>
        <v>0</v>
      </c>
      <c r="G94" s="69">
        <f t="shared" si="13"/>
        <v>0</v>
      </c>
      <c r="H94" s="6">
        <f t="shared" si="14"/>
        <v>0</v>
      </c>
      <c r="I94" s="80"/>
      <c r="J94" s="80"/>
      <c r="K94" s="80" t="s">
        <v>1045</v>
      </c>
      <c r="L94" s="80"/>
      <c r="M94" s="80"/>
      <c r="N94" s="80"/>
      <c r="O94" s="80"/>
      <c r="P94" s="80"/>
      <c r="Q94" s="80"/>
      <c r="R94" s="80"/>
      <c r="S94" s="54" t="b">
        <f t="shared" si="10"/>
        <v>0</v>
      </c>
      <c r="T94" s="66" t="str">
        <f t="shared" si="12"/>
        <v>7-2.</v>
      </c>
      <c r="U94" s="51" t="str">
        <f t="shared" si="11"/>
        <v>Monitoring Well Sampling with Water Level, &gt; 100 foot depth</v>
      </c>
    </row>
    <row r="95" spans="1:21" s="67" customFormat="1" x14ac:dyDescent="0.3">
      <c r="A95" s="62">
        <v>101</v>
      </c>
      <c r="B95" s="36" t="s">
        <v>106</v>
      </c>
      <c r="C95" s="98" t="s">
        <v>121</v>
      </c>
      <c r="D95" s="99"/>
      <c r="E95" s="10" t="s">
        <v>730</v>
      </c>
      <c r="F95" s="68">
        <f>IFERROR(INDEX([1]!Rates[[Column1]:[Column71]],
MATCH('[1]SOW Units'!$B95,[1]!Rates[Pay Item],0),
MATCH(TEXT(#REF!,"0"),[1]!Rates[[#Headers],[Column1]:[Column71]],0)),0)</f>
        <v>0</v>
      </c>
      <c r="G95" s="69">
        <f t="shared" si="13"/>
        <v>0</v>
      </c>
      <c r="H95" s="6">
        <f t="shared" si="14"/>
        <v>0</v>
      </c>
      <c r="I95" s="80"/>
      <c r="J95" s="80"/>
      <c r="K95" s="80" t="s">
        <v>1045</v>
      </c>
      <c r="L95" s="80"/>
      <c r="M95" s="80"/>
      <c r="N95" s="80"/>
      <c r="O95" s="80"/>
      <c r="P95" s="80"/>
      <c r="Q95" s="80"/>
      <c r="R95" s="80"/>
      <c r="S95" s="54" t="b">
        <f t="shared" si="10"/>
        <v>0</v>
      </c>
      <c r="T95" s="66" t="str">
        <f t="shared" si="12"/>
        <v>7-3.</v>
      </c>
      <c r="U95" s="51" t="str">
        <f t="shared" si="11"/>
        <v>Domestic Water Well Sampling</v>
      </c>
    </row>
    <row r="96" spans="1:21" s="67" customFormat="1" x14ac:dyDescent="0.3">
      <c r="A96" s="62">
        <v>102</v>
      </c>
      <c r="B96" s="36" t="s">
        <v>108</v>
      </c>
      <c r="C96" s="98" t="s">
        <v>123</v>
      </c>
      <c r="D96" s="99"/>
      <c r="E96" s="10" t="s">
        <v>124</v>
      </c>
      <c r="F96" s="68">
        <f>IFERROR(INDEX([1]!Rates[[Column1]:[Column71]],
MATCH('[1]SOW Units'!$B96,[1]!Rates[Pay Item],0),
MATCH(TEXT(#REF!,"0"),[1]!Rates[[#Headers],[Column1]:[Column71]],0)),0)</f>
        <v>0</v>
      </c>
      <c r="G96" s="69">
        <f t="shared" si="13"/>
        <v>0</v>
      </c>
      <c r="H96" s="6">
        <f t="shared" si="14"/>
        <v>0</v>
      </c>
      <c r="I96" s="80"/>
      <c r="J96" s="80"/>
      <c r="K96" s="80" t="s">
        <v>1045</v>
      </c>
      <c r="L96" s="80"/>
      <c r="M96" s="80"/>
      <c r="N96" s="80"/>
      <c r="O96" s="80"/>
      <c r="P96" s="80"/>
      <c r="Q96" s="80"/>
      <c r="R96" s="80"/>
      <c r="S96" s="54" t="b">
        <f t="shared" si="10"/>
        <v>0</v>
      </c>
      <c r="T96" s="66" t="str">
        <f t="shared" si="12"/>
        <v>7-4.</v>
      </c>
      <c r="U96" s="51" t="str">
        <f t="shared" si="11"/>
        <v xml:space="preserve">Other Water Sampling </v>
      </c>
    </row>
    <row r="97" spans="1:21" s="67" customFormat="1" x14ac:dyDescent="0.3">
      <c r="A97" s="62">
        <v>103</v>
      </c>
      <c r="B97" s="36" t="s">
        <v>110</v>
      </c>
      <c r="C97" s="98" t="s">
        <v>126</v>
      </c>
      <c r="D97" s="99"/>
      <c r="E97" s="10" t="s">
        <v>124</v>
      </c>
      <c r="F97" s="68">
        <f>IFERROR(INDEX([1]!Rates[[Column1]:[Column71]],
MATCH('[1]SOW Units'!$B97,[1]!Rates[Pay Item],0),
MATCH(TEXT(#REF!,"0"),[1]!Rates[[#Headers],[Column1]:[Column71]],0)),0)</f>
        <v>0</v>
      </c>
      <c r="G97" s="69">
        <f t="shared" si="13"/>
        <v>0</v>
      </c>
      <c r="H97" s="6">
        <f t="shared" si="14"/>
        <v>0</v>
      </c>
      <c r="I97" s="80"/>
      <c r="J97" s="80"/>
      <c r="K97" s="80"/>
      <c r="L97" s="80"/>
      <c r="M97" s="80"/>
      <c r="N97" s="80"/>
      <c r="O97" s="80"/>
      <c r="P97" s="80"/>
      <c r="Q97" s="80"/>
      <c r="R97" s="80"/>
      <c r="S97" s="54" t="b">
        <f t="shared" si="10"/>
        <v>0</v>
      </c>
      <c r="T97" s="66" t="str">
        <f t="shared" si="12"/>
        <v>7-5.</v>
      </c>
      <c r="U97" s="51" t="str">
        <f t="shared" si="11"/>
        <v>Free Product Sample Collection</v>
      </c>
    </row>
    <row r="98" spans="1:21" s="67" customFormat="1" x14ac:dyDescent="0.3">
      <c r="A98" s="62">
        <v>104</v>
      </c>
      <c r="B98" s="36" t="s">
        <v>112</v>
      </c>
      <c r="C98" s="98" t="s">
        <v>128</v>
      </c>
      <c r="D98" s="99"/>
      <c r="E98" s="10" t="s">
        <v>124</v>
      </c>
      <c r="F98" s="68">
        <f>IFERROR(INDEX([1]!Rates[[Column1]:[Column71]],
MATCH('[1]SOW Units'!$B98,[1]!Rates[Pay Item],0),
MATCH(TEXT(#REF!,"0"),[1]!Rates[[#Headers],[Column1]:[Column71]],0)),0)</f>
        <v>0</v>
      </c>
      <c r="G98" s="69">
        <f t="shared" si="13"/>
        <v>0</v>
      </c>
      <c r="H98" s="6">
        <f t="shared" si="14"/>
        <v>0</v>
      </c>
      <c r="I98" s="80"/>
      <c r="J98" s="80"/>
      <c r="K98" s="80" t="s">
        <v>1045</v>
      </c>
      <c r="L98" s="80"/>
      <c r="M98" s="80"/>
      <c r="N98" s="80"/>
      <c r="O98" s="80"/>
      <c r="P98" s="80"/>
      <c r="Q98" s="80"/>
      <c r="R98" s="80"/>
      <c r="S98" s="54" t="b">
        <f t="shared" si="10"/>
        <v>0</v>
      </c>
      <c r="T98" s="66" t="str">
        <f t="shared" si="12"/>
        <v>7-6.</v>
      </c>
      <c r="U98" s="51" t="str">
        <f t="shared" si="11"/>
        <v>Soil/Sediment Sample Collection</v>
      </c>
    </row>
    <row r="99" spans="1:21" s="67" customFormat="1" x14ac:dyDescent="0.3">
      <c r="A99" s="62">
        <v>105</v>
      </c>
      <c r="B99" s="36" t="s">
        <v>734</v>
      </c>
      <c r="C99" s="98" t="s">
        <v>735</v>
      </c>
      <c r="D99" s="99"/>
      <c r="E99" s="10" t="s">
        <v>730</v>
      </c>
      <c r="F99" s="68">
        <f>IFERROR(INDEX([1]!Rates[[Column1]:[Column71]],
MATCH('[1]SOW Units'!$B99,[1]!Rates[Pay Item],0),
MATCH(TEXT(#REF!,"0"),[1]!Rates[[#Headers],[Column1]:[Column71]],0)),0)</f>
        <v>0</v>
      </c>
      <c r="G99" s="69">
        <f t="shared" si="13"/>
        <v>0</v>
      </c>
      <c r="H99" s="6">
        <f t="shared" si="14"/>
        <v>0</v>
      </c>
      <c r="I99" s="80"/>
      <c r="J99" s="80"/>
      <c r="K99" s="80" t="s">
        <v>1045</v>
      </c>
      <c r="L99" s="80"/>
      <c r="M99" s="80"/>
      <c r="N99" s="80"/>
      <c r="O99" s="80"/>
      <c r="P99" s="80"/>
      <c r="Q99" s="80"/>
      <c r="R99" s="80"/>
      <c r="S99" s="54" t="b">
        <f t="shared" si="10"/>
        <v>0</v>
      </c>
      <c r="T99" s="66" t="str">
        <f t="shared" si="12"/>
        <v>7-7.</v>
      </c>
      <c r="U99" s="51" t="str">
        <f t="shared" si="11"/>
        <v xml:space="preserve">Water Level/Free Product Gauging </v>
      </c>
    </row>
    <row r="100" spans="1:21" s="67" customFormat="1" ht="18.75" hidden="1" customHeight="1" x14ac:dyDescent="0.3">
      <c r="A100" s="62">
        <v>106</v>
      </c>
      <c r="B100" s="36" t="s">
        <v>736</v>
      </c>
      <c r="C100" s="98" t="s">
        <v>737</v>
      </c>
      <c r="D100" s="99"/>
      <c r="E100" s="10" t="s">
        <v>730</v>
      </c>
      <c r="F100" s="68">
        <f>IFERROR(INDEX([1]!Rates[[Column1]:[Column71]],
MATCH('[1]SOW Units'!$B100,[1]!Rates[Pay Item],0),
MATCH(TEXT(#REF!,"0"),[1]!Rates[[#Headers],[Column1]:[Column71]],0)),0)</f>
        <v>0</v>
      </c>
      <c r="G100" s="69">
        <f t="shared" si="13"/>
        <v>0</v>
      </c>
      <c r="H100" s="6">
        <f t="shared" si="14"/>
        <v>0</v>
      </c>
      <c r="I100" s="80"/>
      <c r="J100" s="80"/>
      <c r="K100" s="80"/>
      <c r="L100" s="80"/>
      <c r="M100" s="80"/>
      <c r="N100" s="80"/>
      <c r="O100" s="80"/>
      <c r="P100" s="80"/>
      <c r="Q100" s="80"/>
      <c r="R100" s="80"/>
      <c r="S100" s="54" t="b">
        <f t="shared" si="10"/>
        <v>0</v>
      </c>
      <c r="T100" s="66" t="str">
        <f t="shared" si="12"/>
        <v>7-8.</v>
      </c>
      <c r="U100" s="51" t="str">
        <f t="shared" si="11"/>
        <v xml:space="preserve">Free Product Gauging and Bailing </v>
      </c>
    </row>
    <row r="101" spans="1:21" s="67" customFormat="1" ht="35.1" customHeight="1" x14ac:dyDescent="0.3">
      <c r="A101" s="62">
        <v>107</v>
      </c>
      <c r="B101" s="36" t="s">
        <v>738</v>
      </c>
      <c r="C101" s="98" t="s">
        <v>739</v>
      </c>
      <c r="D101" s="99"/>
      <c r="E101" s="10" t="s">
        <v>124</v>
      </c>
      <c r="F101" s="68">
        <f>IFERROR(INDEX([1]!Rates[[Column1]:[Column71]],
MATCH('[1]SOW Units'!$B101,[1]!Rates[Pay Item],0),
MATCH(TEXT(#REF!,"0"),[1]!Rates[[#Headers],[Column1]:[Column71]],0)),0)</f>
        <v>0</v>
      </c>
      <c r="G101" s="69">
        <f t="shared" si="13"/>
        <v>0</v>
      </c>
      <c r="H101" s="6">
        <f t="shared" si="14"/>
        <v>0</v>
      </c>
      <c r="I101" s="80"/>
      <c r="J101" s="80"/>
      <c r="K101" s="80" t="s">
        <v>1045</v>
      </c>
      <c r="L101" s="80"/>
      <c r="M101" s="80"/>
      <c r="N101" s="80"/>
      <c r="O101" s="80"/>
      <c r="P101" s="80"/>
      <c r="Q101" s="80"/>
      <c r="R101" s="80"/>
      <c r="S101" s="54" t="b">
        <f t="shared" si="10"/>
        <v>0</v>
      </c>
      <c r="T101" s="66" t="str">
        <f t="shared" si="12"/>
        <v>7-9.</v>
      </c>
      <c r="U101" s="51" t="str">
        <f t="shared" si="11"/>
        <v>Vapor/Ambient Air Sample Collection - Passive Dosimeter, Sorbent Tube, TedlarTM Bag (or equivalent)</v>
      </c>
    </row>
    <row r="102" spans="1:21" s="67" customFormat="1" ht="18.75" hidden="1" customHeight="1" x14ac:dyDescent="0.3">
      <c r="A102" s="62">
        <v>108</v>
      </c>
      <c r="B102" s="36" t="s">
        <v>740</v>
      </c>
      <c r="C102" s="98" t="s">
        <v>741</v>
      </c>
      <c r="D102" s="99"/>
      <c r="E102" s="10" t="s">
        <v>124</v>
      </c>
      <c r="F102" s="68">
        <f>IFERROR(INDEX([1]!Rates[[Column1]:[Column71]],
MATCH('[1]SOW Units'!$B102,[1]!Rates[Pay Item],0),
MATCH(TEXT(#REF!,"0"),[1]!Rates[[#Headers],[Column1]:[Column71]],0)),0)</f>
        <v>0</v>
      </c>
      <c r="G102" s="69">
        <f t="shared" si="13"/>
        <v>0</v>
      </c>
      <c r="H102" s="6">
        <f t="shared" si="14"/>
        <v>0</v>
      </c>
      <c r="I102" s="80"/>
      <c r="J102" s="80"/>
      <c r="K102" s="80"/>
      <c r="L102" s="80"/>
      <c r="M102" s="80"/>
      <c r="N102" s="80"/>
      <c r="O102" s="80"/>
      <c r="P102" s="80"/>
      <c r="Q102" s="80"/>
      <c r="R102" s="80"/>
      <c r="S102" s="54" t="b">
        <f t="shared" si="10"/>
        <v>0</v>
      </c>
      <c r="T102" s="66" t="str">
        <f t="shared" si="12"/>
        <v>7-10.</v>
      </c>
      <c r="U102" s="51" t="str">
        <f t="shared" si="11"/>
        <v>Vapor/Ambient Air Sample Collection - SUMMATM Canister (or equivalent)</v>
      </c>
    </row>
    <row r="103" spans="1:21" s="67" customFormat="1" ht="33" customHeight="1" x14ac:dyDescent="0.3">
      <c r="A103" s="62">
        <v>109</v>
      </c>
      <c r="B103" s="36" t="s">
        <v>742</v>
      </c>
      <c r="C103" s="98" t="s">
        <v>582</v>
      </c>
      <c r="D103" s="99"/>
      <c r="E103" s="10" t="s">
        <v>583</v>
      </c>
      <c r="F103" s="68">
        <f>IFERROR(INDEX([1]!Rates[[Column1]:[Column71]],
MATCH('[1]SOW Units'!$B103,[1]!Rates[Pay Item],0),
MATCH(TEXT(#REF!,"0"),[1]!Rates[[#Headers],[Column1]:[Column71]],0)),0)</f>
        <v>0</v>
      </c>
      <c r="G103" s="69">
        <f t="shared" si="13"/>
        <v>0</v>
      </c>
      <c r="H103" s="6">
        <f t="shared" si="14"/>
        <v>0</v>
      </c>
      <c r="I103" s="80"/>
      <c r="J103" s="80"/>
      <c r="K103" s="80" t="s">
        <v>1045</v>
      </c>
      <c r="L103" s="80"/>
      <c r="M103" s="80"/>
      <c r="N103" s="80"/>
      <c r="O103" s="80"/>
      <c r="P103" s="80"/>
      <c r="Q103" s="80"/>
      <c r="R103" s="80"/>
      <c r="S103" s="54" t="b">
        <f t="shared" si="10"/>
        <v>0</v>
      </c>
      <c r="T103" s="66" t="str">
        <f t="shared" si="12"/>
        <v>7-11.</v>
      </c>
      <c r="U103" s="51" t="str">
        <f t="shared" si="11"/>
        <v>Electronic Data Deliverables (EDD)</v>
      </c>
    </row>
    <row r="104" spans="1:21" s="67" customFormat="1" ht="18.75" hidden="1" customHeight="1" x14ac:dyDescent="0.3">
      <c r="A104" s="62">
        <v>110</v>
      </c>
      <c r="B104" s="36" t="s">
        <v>743</v>
      </c>
      <c r="C104" s="98" t="s">
        <v>585</v>
      </c>
      <c r="D104" s="99"/>
      <c r="E104" s="10" t="s">
        <v>730</v>
      </c>
      <c r="F104" s="68">
        <f>IFERROR(INDEX([1]!Rates[[Column1]:[Column71]],
MATCH('[1]SOW Units'!$B104,[1]!Rates[Pay Item],0),
MATCH(TEXT(#REF!,"0"),[1]!Rates[[#Headers],[Column1]:[Column71]],0)),0)</f>
        <v>0</v>
      </c>
      <c r="G104" s="69">
        <f t="shared" si="13"/>
        <v>0</v>
      </c>
      <c r="H104" s="6">
        <f t="shared" si="14"/>
        <v>0</v>
      </c>
      <c r="I104" s="80"/>
      <c r="J104" s="80"/>
      <c r="K104" s="80"/>
      <c r="L104" s="80"/>
      <c r="M104" s="80"/>
      <c r="N104" s="80"/>
      <c r="O104" s="80"/>
      <c r="P104" s="80"/>
      <c r="Q104" s="80"/>
      <c r="R104" s="80"/>
      <c r="S104" s="54" t="b">
        <f t="shared" si="10"/>
        <v>0</v>
      </c>
      <c r="T104" s="66" t="str">
        <f t="shared" si="12"/>
        <v>7-12.</v>
      </c>
      <c r="U104" s="51" t="str">
        <f t="shared" si="11"/>
        <v>Survey Latitude/Longitude of Existing Monitor Wells</v>
      </c>
    </row>
    <row r="105" spans="1:21" s="67" customFormat="1" ht="18.75" hidden="1" customHeight="1" x14ac:dyDescent="0.3">
      <c r="A105" s="62">
        <v>111</v>
      </c>
      <c r="B105" s="36" t="s">
        <v>744</v>
      </c>
      <c r="C105" s="98" t="s">
        <v>587</v>
      </c>
      <c r="D105" s="99"/>
      <c r="E105" s="10" t="s">
        <v>730</v>
      </c>
      <c r="F105" s="68">
        <f>IFERROR(INDEX([1]!Rates[[Column1]:[Column71]],
MATCH('[1]SOW Units'!$B105,[1]!Rates[Pay Item],0),
MATCH(TEXT(#REF!,"0"),[1]!Rates[[#Headers],[Column1]:[Column71]],0)),0)</f>
        <v>0</v>
      </c>
      <c r="G105" s="69">
        <f t="shared" si="13"/>
        <v>0</v>
      </c>
      <c r="H105" s="6">
        <f t="shared" si="14"/>
        <v>0</v>
      </c>
      <c r="I105" s="80"/>
      <c r="J105" s="80"/>
      <c r="K105" s="80"/>
      <c r="L105" s="80"/>
      <c r="M105" s="80"/>
      <c r="N105" s="80"/>
      <c r="O105" s="80"/>
      <c r="P105" s="80"/>
      <c r="Q105" s="80"/>
      <c r="R105" s="80"/>
      <c r="S105" s="54" t="b">
        <f t="shared" si="10"/>
        <v>0</v>
      </c>
      <c r="T105" s="66" t="str">
        <f t="shared" si="12"/>
        <v>7-13.</v>
      </c>
      <c r="U105" s="51" t="str">
        <f t="shared" si="11"/>
        <v>Survey Latitude/Longitude of New Monitor Wells</v>
      </c>
    </row>
    <row r="106" spans="1:21" s="67" customFormat="1" ht="18.75" customHeight="1" x14ac:dyDescent="0.3">
      <c r="A106" s="62">
        <v>112</v>
      </c>
      <c r="B106" s="36" t="s">
        <v>745</v>
      </c>
      <c r="C106" s="98" t="s">
        <v>746</v>
      </c>
      <c r="D106" s="99"/>
      <c r="E106" s="10" t="s">
        <v>124</v>
      </c>
      <c r="F106" s="68">
        <f>IFERROR(INDEX([1]!Rates[[Column1]:[Column71]],
MATCH('[1]SOW Units'!$B106,[1]!Rates[Pay Item],0),
MATCH(TEXT(#REF!,"0"),[1]!Rates[[#Headers],[Column1]:[Column71]],0)),0)</f>
        <v>0</v>
      </c>
      <c r="G106" s="69">
        <f t="shared" si="13"/>
        <v>0</v>
      </c>
      <c r="H106" s="6">
        <f t="shared" si="14"/>
        <v>0</v>
      </c>
      <c r="I106" s="80"/>
      <c r="J106" s="80"/>
      <c r="K106" s="80" t="s">
        <v>1045</v>
      </c>
      <c r="L106" s="80"/>
      <c r="M106" s="80"/>
      <c r="N106" s="80"/>
      <c r="O106" s="80"/>
      <c r="P106" s="80"/>
      <c r="Q106" s="80"/>
      <c r="R106" s="80"/>
      <c r="S106" s="54" t="b">
        <f t="shared" si="10"/>
        <v>0</v>
      </c>
      <c r="T106" s="66" t="str">
        <f t="shared" si="12"/>
        <v>7-14.</v>
      </c>
      <c r="U106" s="51" t="str">
        <f t="shared" si="11"/>
        <v>Encore (25 gram)</v>
      </c>
    </row>
    <row r="107" spans="1:21" s="67" customFormat="1" ht="18.75" customHeight="1" x14ac:dyDescent="0.3">
      <c r="A107" s="62">
        <v>113</v>
      </c>
      <c r="B107" s="75" t="s">
        <v>114</v>
      </c>
      <c r="C107" s="96" t="s">
        <v>134</v>
      </c>
      <c r="D107" s="97"/>
      <c r="E107" s="76"/>
      <c r="F107" s="77"/>
      <c r="G107" s="78"/>
      <c r="H107" s="8"/>
      <c r="I107" s="79"/>
      <c r="J107" s="79"/>
      <c r="K107" s="79"/>
      <c r="L107" s="79"/>
      <c r="M107" s="79"/>
      <c r="N107" s="79"/>
      <c r="O107" s="79"/>
      <c r="P107" s="79"/>
      <c r="Q107" s="79"/>
      <c r="R107" s="79"/>
      <c r="S107" s="54" t="b">
        <f t="shared" si="10"/>
        <v>0</v>
      </c>
      <c r="T107" s="66"/>
      <c r="U107" s="51" t="str">
        <f t="shared" si="11"/>
        <v xml:space="preserve">LABORATORY ANALYSIS  </v>
      </c>
    </row>
    <row r="108" spans="1:21" s="67" customFormat="1" ht="33" customHeight="1" x14ac:dyDescent="0.3">
      <c r="A108" s="62">
        <v>114</v>
      </c>
      <c r="B108" s="36" t="s">
        <v>116</v>
      </c>
      <c r="C108" s="98" t="s">
        <v>747</v>
      </c>
      <c r="D108" s="99"/>
      <c r="E108" s="10" t="s">
        <v>124</v>
      </c>
      <c r="F108" s="68">
        <f>IFERROR(INDEX([1]!Rates[[Column1]:[Column71]],
MATCH('[1]SOW Units'!$B108,[1]!Rates[Pay Item],0),
MATCH(TEXT(#REF!,"0"),[1]!Rates[[#Headers],[Column1]:[Column71]],0)),0)</f>
        <v>0</v>
      </c>
      <c r="G108" s="69">
        <f t="shared" si="13"/>
        <v>0</v>
      </c>
      <c r="H108" s="6">
        <f t="shared" si="14"/>
        <v>0</v>
      </c>
      <c r="I108" s="80"/>
      <c r="J108" s="80"/>
      <c r="K108" s="80" t="s">
        <v>1045</v>
      </c>
      <c r="L108" s="80"/>
      <c r="M108" s="80"/>
      <c r="N108" s="80"/>
      <c r="O108" s="80"/>
      <c r="P108" s="80"/>
      <c r="Q108" s="80"/>
      <c r="R108" s="80"/>
      <c r="S108" s="54" t="b">
        <f t="shared" si="10"/>
        <v>0</v>
      </c>
      <c r="T108" s="66" t="str">
        <f t="shared" si="12"/>
        <v>8-1.</v>
      </c>
      <c r="U108" s="51" t="str">
        <f t="shared" si="11"/>
        <v>Soil, Used Oil/Unknown Product Group-Table D of Ch. 62-780, F.A.C., except for non-Priority Pollutant Organics (multiple methods)</v>
      </c>
    </row>
    <row r="109" spans="1:21" s="67" customFormat="1" ht="18.75" customHeight="1" x14ac:dyDescent="0.3">
      <c r="A109" s="62">
        <v>115</v>
      </c>
      <c r="B109" s="36" t="s">
        <v>118</v>
      </c>
      <c r="C109" s="98" t="s">
        <v>135</v>
      </c>
      <c r="D109" s="99"/>
      <c r="E109" s="10" t="s">
        <v>124</v>
      </c>
      <c r="F109" s="68">
        <f>IFERROR(INDEX([1]!Rates[[Column1]:[Column71]],
MATCH('[1]SOW Units'!$B109,[1]!Rates[Pay Item],0),
MATCH(TEXT(#REF!,"0"),[1]!Rates[[#Headers],[Column1]:[Column71]],0)),0)</f>
        <v>0</v>
      </c>
      <c r="G109" s="69">
        <f t="shared" si="13"/>
        <v>0</v>
      </c>
      <c r="H109" s="6">
        <f t="shared" si="14"/>
        <v>0</v>
      </c>
      <c r="I109" s="80"/>
      <c r="J109" s="80"/>
      <c r="K109" s="80" t="s">
        <v>1045</v>
      </c>
      <c r="L109" s="80"/>
      <c r="M109" s="80"/>
      <c r="N109" s="80"/>
      <c r="O109" s="80"/>
      <c r="P109" s="80"/>
      <c r="Q109" s="80"/>
      <c r="R109" s="80"/>
      <c r="S109" s="54" t="b">
        <f t="shared" si="10"/>
        <v>0</v>
      </c>
      <c r="T109" s="66" t="str">
        <f t="shared" si="12"/>
        <v>8-2.</v>
      </c>
      <c r="U109" s="51" t="str">
        <f t="shared" si="11"/>
        <v>Soil, BTEX + MTBE (EPA 8021 or EPA 8260)</v>
      </c>
    </row>
    <row r="110" spans="1:21" s="67" customFormat="1" ht="18.75" customHeight="1" x14ac:dyDescent="0.3">
      <c r="A110" s="62">
        <v>116</v>
      </c>
      <c r="B110" s="36" t="s">
        <v>120</v>
      </c>
      <c r="C110" s="98" t="s">
        <v>137</v>
      </c>
      <c r="D110" s="99"/>
      <c r="E110" s="10" t="s">
        <v>124</v>
      </c>
      <c r="F110" s="68">
        <f>IFERROR(INDEX([1]!Rates[[Column1]:[Column71]],
MATCH('[1]SOW Units'!$B110,[1]!Rates[Pay Item],0),
MATCH(TEXT(#REF!,"0"),[1]!Rates[[#Headers],[Column1]:[Column71]],0)),0)</f>
        <v>0</v>
      </c>
      <c r="G110" s="69">
        <f t="shared" si="13"/>
        <v>0</v>
      </c>
      <c r="H110" s="6">
        <f t="shared" si="14"/>
        <v>0</v>
      </c>
      <c r="I110" s="80"/>
      <c r="J110" s="80"/>
      <c r="K110" s="80" t="s">
        <v>1045</v>
      </c>
      <c r="L110" s="80"/>
      <c r="M110" s="80"/>
      <c r="N110" s="80"/>
      <c r="O110" s="80"/>
      <c r="P110" s="80"/>
      <c r="Q110" s="80"/>
      <c r="R110" s="80"/>
      <c r="S110" s="54" t="b">
        <f t="shared" si="10"/>
        <v>0</v>
      </c>
      <c r="T110" s="66" t="str">
        <f t="shared" si="12"/>
        <v>8-3.</v>
      </c>
      <c r="U110" s="51" t="str">
        <f t="shared" si="11"/>
        <v>Soil, Volatile Organic Halocarbons (EPA 8021 or EPA 8260)</v>
      </c>
    </row>
    <row r="111" spans="1:21" s="67" customFormat="1" ht="18.75" customHeight="1" x14ac:dyDescent="0.3">
      <c r="A111" s="62">
        <v>117</v>
      </c>
      <c r="B111" s="36" t="s">
        <v>122</v>
      </c>
      <c r="C111" s="98" t="s">
        <v>139</v>
      </c>
      <c r="D111" s="99"/>
      <c r="E111" s="10" t="s">
        <v>124</v>
      </c>
      <c r="F111" s="68">
        <f>IFERROR(INDEX([1]!Rates[[Column1]:[Column71]],
MATCH('[1]SOW Units'!$B111,[1]!Rates[Pay Item],0),
MATCH(TEXT(#REF!,"0"),[1]!Rates[[#Headers],[Column1]:[Column71]],0)),0)</f>
        <v>0</v>
      </c>
      <c r="G111" s="69">
        <f t="shared" si="13"/>
        <v>0</v>
      </c>
      <c r="H111" s="6">
        <f t="shared" si="14"/>
        <v>0</v>
      </c>
      <c r="I111" s="80"/>
      <c r="J111" s="80"/>
      <c r="K111" s="80" t="s">
        <v>1045</v>
      </c>
      <c r="L111" s="80"/>
      <c r="M111" s="80"/>
      <c r="N111" s="80"/>
      <c r="O111" s="80"/>
      <c r="P111" s="80"/>
      <c r="Q111" s="80"/>
      <c r="R111" s="80"/>
      <c r="S111" s="54" t="b">
        <f t="shared" si="10"/>
        <v>0</v>
      </c>
      <c r="T111" s="66" t="str">
        <f t="shared" si="12"/>
        <v>8-4.</v>
      </c>
      <c r="U111" s="51" t="str">
        <f t="shared" si="11"/>
        <v>Soil, BTEX + MTBE + VOHs (EPA 8021 or EPA 8260)</v>
      </c>
    </row>
    <row r="112" spans="1:21" s="67" customFormat="1" ht="18.75" customHeight="1" x14ac:dyDescent="0.3">
      <c r="A112" s="62">
        <v>118</v>
      </c>
      <c r="B112" s="36" t="s">
        <v>125</v>
      </c>
      <c r="C112" s="98" t="s">
        <v>141</v>
      </c>
      <c r="D112" s="99"/>
      <c r="E112" s="10" t="s">
        <v>124</v>
      </c>
      <c r="F112" s="68">
        <f>IFERROR(INDEX([1]!Rates[[Column1]:[Column71]],
MATCH('[1]SOW Units'!$B112,[1]!Rates[Pay Item],0),
MATCH(TEXT(#REF!,"0"),[1]!Rates[[#Headers],[Column1]:[Column71]],0)),0)</f>
        <v>0</v>
      </c>
      <c r="G112" s="69">
        <f t="shared" si="13"/>
        <v>0</v>
      </c>
      <c r="H112" s="6">
        <f t="shared" si="14"/>
        <v>0</v>
      </c>
      <c r="I112" s="80"/>
      <c r="J112" s="80"/>
      <c r="K112" s="80" t="s">
        <v>1045</v>
      </c>
      <c r="L112" s="80"/>
      <c r="M112" s="80"/>
      <c r="N112" s="80"/>
      <c r="O112" s="80"/>
      <c r="P112" s="80"/>
      <c r="Q112" s="80"/>
      <c r="R112" s="80"/>
      <c r="S112" s="54" t="b">
        <f t="shared" si="10"/>
        <v>0</v>
      </c>
      <c r="T112" s="66" t="str">
        <f t="shared" si="12"/>
        <v>8-5.</v>
      </c>
      <c r="U112" s="51" t="str">
        <f t="shared" si="11"/>
        <v>Soil, Polycyclic Aromatic Hydrocarbons (EPA 8270 or EPA 8310)</v>
      </c>
    </row>
    <row r="113" spans="1:21" s="67" customFormat="1" ht="18.75" customHeight="1" x14ac:dyDescent="0.3">
      <c r="A113" s="62">
        <v>119</v>
      </c>
      <c r="B113" s="36" t="s">
        <v>127</v>
      </c>
      <c r="C113" s="98" t="s">
        <v>143</v>
      </c>
      <c r="D113" s="99"/>
      <c r="E113" s="10" t="s">
        <v>124</v>
      </c>
      <c r="F113" s="68">
        <f>IFERROR(INDEX([1]!Rates[[Column1]:[Column71]],
MATCH('[1]SOW Units'!$B113,[1]!Rates[Pay Item],0),
MATCH(TEXT(#REF!,"0"),[1]!Rates[[#Headers],[Column1]:[Column71]],0)),0)</f>
        <v>0</v>
      </c>
      <c r="G113" s="69">
        <f t="shared" si="13"/>
        <v>0</v>
      </c>
      <c r="H113" s="6">
        <f t="shared" si="14"/>
        <v>0</v>
      </c>
      <c r="I113" s="80"/>
      <c r="J113" s="80"/>
      <c r="K113" s="80" t="s">
        <v>1045</v>
      </c>
      <c r="L113" s="80"/>
      <c r="M113" s="80"/>
      <c r="N113" s="80"/>
      <c r="O113" s="80"/>
      <c r="P113" s="80"/>
      <c r="Q113" s="80"/>
      <c r="R113" s="80"/>
      <c r="S113" s="54" t="b">
        <f t="shared" si="10"/>
        <v>0</v>
      </c>
      <c r="T113" s="66" t="str">
        <f t="shared" si="12"/>
        <v>8-6.</v>
      </c>
      <c r="U113" s="51" t="str">
        <f t="shared" si="11"/>
        <v>Soil, Priority Pollutant Volatile Organics (EPA 8260)</v>
      </c>
    </row>
    <row r="114" spans="1:21" s="67" customFormat="1" ht="33" customHeight="1" x14ac:dyDescent="0.3">
      <c r="A114" s="62">
        <v>120</v>
      </c>
      <c r="B114" s="36" t="s">
        <v>129</v>
      </c>
      <c r="C114" s="98" t="s">
        <v>144</v>
      </c>
      <c r="D114" s="99"/>
      <c r="E114" s="10" t="s">
        <v>124</v>
      </c>
      <c r="F114" s="68">
        <f>IFERROR(INDEX([1]!Rates[[Column1]:[Column71]],
MATCH('[1]SOW Units'!$B114,[1]!Rates[Pay Item],0),
MATCH(TEXT(#REF!,"0"),[1]!Rates[[#Headers],[Column1]:[Column71]],0)),0)</f>
        <v>0</v>
      </c>
      <c r="G114" s="69">
        <f t="shared" si="13"/>
        <v>0</v>
      </c>
      <c r="H114" s="6">
        <f t="shared" si="14"/>
        <v>0</v>
      </c>
      <c r="I114" s="80"/>
      <c r="J114" s="80"/>
      <c r="K114" s="80" t="s">
        <v>1045</v>
      </c>
      <c r="L114" s="80"/>
      <c r="M114" s="80"/>
      <c r="N114" s="80"/>
      <c r="O114" s="80"/>
      <c r="P114" s="80"/>
      <c r="Q114" s="80"/>
      <c r="R114" s="80"/>
      <c r="S114" s="54" t="b">
        <f t="shared" si="10"/>
        <v>0</v>
      </c>
      <c r="T114" s="66" t="str">
        <f t="shared" si="12"/>
        <v>8-7.</v>
      </c>
      <c r="U114" s="51" t="str">
        <f t="shared" si="11"/>
        <v>Soil, Priority Pollutant Extractable Organics-Base Neutral and Acid Extractables (EPA 8270 list [e.g., EPA 8081/8082 + EPA 8270])</v>
      </c>
    </row>
    <row r="115" spans="1:21" s="67" customFormat="1" ht="18.75" customHeight="1" x14ac:dyDescent="0.3">
      <c r="A115" s="62">
        <v>121</v>
      </c>
      <c r="B115" s="36" t="s">
        <v>130</v>
      </c>
      <c r="C115" s="98" t="s">
        <v>145</v>
      </c>
      <c r="D115" s="99"/>
      <c r="E115" s="10" t="s">
        <v>124</v>
      </c>
      <c r="F115" s="68">
        <f>IFERROR(INDEX([1]!Rates[[Column1]:[Column71]],
MATCH('[1]SOW Units'!$B115,[1]!Rates[Pay Item],0),
MATCH(TEXT(#REF!,"0"),[1]!Rates[[#Headers],[Column1]:[Column71]],0)),0)</f>
        <v>0</v>
      </c>
      <c r="G115" s="69">
        <f t="shared" si="13"/>
        <v>0</v>
      </c>
      <c r="H115" s="6">
        <f t="shared" si="14"/>
        <v>0</v>
      </c>
      <c r="I115" s="80"/>
      <c r="J115" s="80"/>
      <c r="K115" s="80" t="s">
        <v>1045</v>
      </c>
      <c r="L115" s="80"/>
      <c r="M115" s="80"/>
      <c r="N115" s="80"/>
      <c r="O115" s="80"/>
      <c r="P115" s="80"/>
      <c r="Q115" s="80"/>
      <c r="R115" s="80"/>
      <c r="S115" s="54" t="b">
        <f t="shared" si="10"/>
        <v>0</v>
      </c>
      <c r="T115" s="66" t="str">
        <f t="shared" si="12"/>
        <v>8-8.</v>
      </c>
      <c r="U115" s="51" t="str">
        <f t="shared" si="11"/>
        <v>Soil, Total Recoverable Petroleum Hydrocarbons (FL-PRO)</v>
      </c>
    </row>
    <row r="116" spans="1:21" s="67" customFormat="1" ht="18.75" customHeight="1" x14ac:dyDescent="0.3">
      <c r="A116" s="62">
        <v>122</v>
      </c>
      <c r="B116" s="36" t="s">
        <v>748</v>
      </c>
      <c r="C116" s="98" t="s">
        <v>589</v>
      </c>
      <c r="D116" s="99"/>
      <c r="E116" s="10" t="s">
        <v>124</v>
      </c>
      <c r="F116" s="68">
        <f>IFERROR(INDEX([1]!Rates[[Column1]:[Column71]],
MATCH('[1]SOW Units'!$B116,[1]!Rates[Pay Item],0),
MATCH(TEXT(#REF!,"0"),[1]!Rates[[#Headers],[Column1]:[Column71]],0)),0)</f>
        <v>0</v>
      </c>
      <c r="G116" s="69">
        <f t="shared" si="13"/>
        <v>0</v>
      </c>
      <c r="H116" s="6">
        <f t="shared" si="14"/>
        <v>0</v>
      </c>
      <c r="I116" s="80"/>
      <c r="J116" s="80"/>
      <c r="K116" s="80" t="s">
        <v>1045</v>
      </c>
      <c r="L116" s="80"/>
      <c r="M116" s="80"/>
      <c r="N116" s="80"/>
      <c r="O116" s="80"/>
      <c r="P116" s="80"/>
      <c r="Q116" s="80"/>
      <c r="R116" s="80"/>
      <c r="S116" s="54" t="b">
        <f t="shared" si="10"/>
        <v>0</v>
      </c>
      <c r="T116" s="66" t="str">
        <f t="shared" si="12"/>
        <v>8-8.a.</v>
      </c>
      <c r="U116" s="51" t="str">
        <f t="shared" si="11"/>
        <v>Soil, TRPH Fractionation (MADEP-EPH/VPH Method or TPHCWG Direct Method)</v>
      </c>
    </row>
    <row r="117" spans="1:21" s="67" customFormat="1" ht="18.75" customHeight="1" x14ac:dyDescent="0.3">
      <c r="A117" s="62">
        <v>123</v>
      </c>
      <c r="B117" s="36" t="s">
        <v>131</v>
      </c>
      <c r="C117" s="98" t="s">
        <v>147</v>
      </c>
      <c r="D117" s="99"/>
      <c r="E117" s="10" t="s">
        <v>124</v>
      </c>
      <c r="F117" s="68">
        <f>IFERROR(INDEX([1]!Rates[[Column1]:[Column71]],
MATCH('[1]SOW Units'!$B117,[1]!Rates[Pay Item],0),
MATCH(TEXT(#REF!,"0"),[1]!Rates[[#Headers],[Column1]:[Column71]],0)),0)</f>
        <v>0</v>
      </c>
      <c r="G117" s="69">
        <f t="shared" si="13"/>
        <v>0</v>
      </c>
      <c r="H117" s="6">
        <f t="shared" si="14"/>
        <v>0</v>
      </c>
      <c r="I117" s="80"/>
      <c r="J117" s="80"/>
      <c r="K117" s="80" t="s">
        <v>1045</v>
      </c>
      <c r="L117" s="80"/>
      <c r="M117" s="80"/>
      <c r="N117" s="80"/>
      <c r="O117" s="80"/>
      <c r="P117" s="80"/>
      <c r="Q117" s="80"/>
      <c r="R117" s="80"/>
      <c r="S117" s="54" t="b">
        <f t="shared" si="10"/>
        <v>0</v>
      </c>
      <c r="T117" s="66" t="str">
        <f t="shared" si="12"/>
        <v>8-9.</v>
      </c>
      <c r="U117" s="51" t="str">
        <f t="shared" si="11"/>
        <v>Soil, PCBs [or Aroclors] (EPA 8082)</v>
      </c>
    </row>
    <row r="118" spans="1:21" s="67" customFormat="1" ht="33" customHeight="1" x14ac:dyDescent="0.3">
      <c r="A118" s="62">
        <v>124</v>
      </c>
      <c r="B118" s="36" t="s">
        <v>132</v>
      </c>
      <c r="C118" s="98" t="s">
        <v>749</v>
      </c>
      <c r="D118" s="99"/>
      <c r="E118" s="10" t="s">
        <v>124</v>
      </c>
      <c r="F118" s="68">
        <f>IFERROR(INDEX([1]!Rates[[Column1]:[Column71]],
MATCH('[1]SOW Units'!$B118,[1]!Rates[Pay Item],0),
MATCH(TEXT(#REF!,"0"),[1]!Rates[[#Headers],[Column1]:[Column71]],0)),0)</f>
        <v>0</v>
      </c>
      <c r="G118" s="69">
        <f t="shared" si="13"/>
        <v>0</v>
      </c>
      <c r="H118" s="6">
        <f t="shared" si="14"/>
        <v>0</v>
      </c>
      <c r="I118" s="80"/>
      <c r="J118" s="80"/>
      <c r="K118" s="80" t="s">
        <v>1045</v>
      </c>
      <c r="L118" s="80"/>
      <c r="M118" s="80"/>
      <c r="N118" s="80"/>
      <c r="O118" s="80"/>
      <c r="P118" s="80"/>
      <c r="Q118" s="80"/>
      <c r="R118" s="80"/>
      <c r="S118" s="54" t="b">
        <f t="shared" si="10"/>
        <v>0</v>
      </c>
      <c r="T118" s="66" t="str">
        <f t="shared" si="12"/>
        <v>8-10.</v>
      </c>
      <c r="U118" s="51" t="str">
        <f t="shared" si="11"/>
        <v>Soil, 8 RCRA Metals (EPA 6010 or EPA 6020 [Arsenic, Barium, Cadmium, Chromium, Lead, Selenium, Silver] and EPA 6020 or EPA 7471 [Mercury])</v>
      </c>
    </row>
    <row r="119" spans="1:21" s="67" customFormat="1" ht="18.75" customHeight="1" x14ac:dyDescent="0.3">
      <c r="A119" s="62">
        <v>125</v>
      </c>
      <c r="B119" s="36" t="s">
        <v>581</v>
      </c>
      <c r="C119" s="98" t="s">
        <v>150</v>
      </c>
      <c r="D119" s="99"/>
      <c r="E119" s="10" t="s">
        <v>124</v>
      </c>
      <c r="F119" s="68">
        <f>IFERROR(INDEX([1]!Rates[[Column1]:[Column71]],
MATCH('[1]SOW Units'!$B119,[1]!Rates[Pay Item],0),
MATCH(TEXT(#REF!,"0"),[1]!Rates[[#Headers],[Column1]:[Column71]],0)),0)</f>
        <v>0</v>
      </c>
      <c r="G119" s="69">
        <f t="shared" si="13"/>
        <v>0</v>
      </c>
      <c r="H119" s="6">
        <f t="shared" si="14"/>
        <v>0</v>
      </c>
      <c r="I119" s="80"/>
      <c r="J119" s="80"/>
      <c r="K119" s="80" t="s">
        <v>1045</v>
      </c>
      <c r="L119" s="80"/>
      <c r="M119" s="80"/>
      <c r="N119" s="80"/>
      <c r="O119" s="80"/>
      <c r="P119" s="80"/>
      <c r="Q119" s="80"/>
      <c r="R119" s="80"/>
      <c r="S119" s="54" t="b">
        <f t="shared" si="10"/>
        <v>0</v>
      </c>
      <c r="T119" s="66" t="str">
        <f t="shared" si="12"/>
        <v>8-11.</v>
      </c>
      <c r="U119" s="51" t="str">
        <f t="shared" si="11"/>
        <v>Soil, Arsenic (EPA 6010 or EPA 6020)</v>
      </c>
    </row>
    <row r="120" spans="1:21" s="67" customFormat="1" ht="18.75" customHeight="1" x14ac:dyDescent="0.3">
      <c r="A120" s="62">
        <v>126</v>
      </c>
      <c r="B120" s="36" t="s">
        <v>584</v>
      </c>
      <c r="C120" s="98" t="s">
        <v>151</v>
      </c>
      <c r="D120" s="99"/>
      <c r="E120" s="10" t="s">
        <v>124</v>
      </c>
      <c r="F120" s="68">
        <f>IFERROR(INDEX([1]!Rates[[Column1]:[Column71]],
MATCH('[1]SOW Units'!$B120,[1]!Rates[Pay Item],0),
MATCH(TEXT(#REF!,"0"),[1]!Rates[[#Headers],[Column1]:[Column71]],0)),0)</f>
        <v>0</v>
      </c>
      <c r="G120" s="69">
        <f t="shared" si="13"/>
        <v>0</v>
      </c>
      <c r="H120" s="6">
        <f t="shared" si="14"/>
        <v>0</v>
      </c>
      <c r="I120" s="80"/>
      <c r="J120" s="80"/>
      <c r="K120" s="80" t="s">
        <v>1045</v>
      </c>
      <c r="L120" s="80"/>
      <c r="M120" s="80"/>
      <c r="N120" s="80"/>
      <c r="O120" s="80"/>
      <c r="P120" s="80"/>
      <c r="Q120" s="80"/>
      <c r="R120" s="80"/>
      <c r="S120" s="54" t="b">
        <f t="shared" si="10"/>
        <v>0</v>
      </c>
      <c r="T120" s="66" t="str">
        <f t="shared" si="12"/>
        <v>8-12.</v>
      </c>
      <c r="U120" s="51" t="str">
        <f t="shared" si="11"/>
        <v>Soil, Cadmium (EPA 6010 or EPA 6020)</v>
      </c>
    </row>
    <row r="121" spans="1:21" s="67" customFormat="1" ht="18.75" customHeight="1" x14ac:dyDescent="0.3">
      <c r="A121" s="62">
        <v>127</v>
      </c>
      <c r="B121" s="36" t="s">
        <v>586</v>
      </c>
      <c r="C121" s="98" t="s">
        <v>153</v>
      </c>
      <c r="D121" s="99"/>
      <c r="E121" s="10" t="s">
        <v>124</v>
      </c>
      <c r="F121" s="68">
        <f>IFERROR(INDEX([1]!Rates[[Column1]:[Column71]],
MATCH('[1]SOW Units'!$B121,[1]!Rates[Pay Item],0),
MATCH(TEXT(#REF!,"0"),[1]!Rates[[#Headers],[Column1]:[Column71]],0)),0)</f>
        <v>0</v>
      </c>
      <c r="G121" s="69">
        <f t="shared" si="13"/>
        <v>0</v>
      </c>
      <c r="H121" s="6">
        <f t="shared" si="14"/>
        <v>0</v>
      </c>
      <c r="I121" s="80"/>
      <c r="J121" s="80"/>
      <c r="K121" s="80" t="s">
        <v>1045</v>
      </c>
      <c r="L121" s="80"/>
      <c r="M121" s="80"/>
      <c r="N121" s="80"/>
      <c r="O121" s="80"/>
      <c r="P121" s="80"/>
      <c r="Q121" s="80"/>
      <c r="R121" s="80"/>
      <c r="S121" s="54" t="b">
        <f t="shared" si="10"/>
        <v>0</v>
      </c>
      <c r="T121" s="66" t="str">
        <f t="shared" si="12"/>
        <v>8-13.</v>
      </c>
      <c r="U121" s="51" t="str">
        <f t="shared" si="11"/>
        <v>Soil, Chromium (EPA 6010 or EPA 6020)</v>
      </c>
    </row>
    <row r="122" spans="1:21" s="67" customFormat="1" x14ac:dyDescent="0.3">
      <c r="A122" s="62">
        <v>128</v>
      </c>
      <c r="B122" s="36" t="s">
        <v>750</v>
      </c>
      <c r="C122" s="98" t="s">
        <v>155</v>
      </c>
      <c r="D122" s="99"/>
      <c r="E122" s="10" t="s">
        <v>124</v>
      </c>
      <c r="F122" s="68">
        <f>IFERROR(INDEX([1]!Rates[[Column1]:[Column71]],
MATCH('[1]SOW Units'!$B122,[1]!Rates[Pay Item],0),
MATCH(TEXT(#REF!,"0"),[1]!Rates[[#Headers],[Column1]:[Column71]],0)),0)</f>
        <v>0</v>
      </c>
      <c r="G122" s="69">
        <f t="shared" si="13"/>
        <v>0</v>
      </c>
      <c r="H122" s="6">
        <f t="shared" si="14"/>
        <v>0</v>
      </c>
      <c r="I122" s="80"/>
      <c r="J122" s="80"/>
      <c r="K122" s="80" t="s">
        <v>1045</v>
      </c>
      <c r="L122" s="80"/>
      <c r="M122" s="80"/>
      <c r="N122" s="80"/>
      <c r="O122" s="80"/>
      <c r="P122" s="80"/>
      <c r="Q122" s="80"/>
      <c r="R122" s="80"/>
      <c r="S122" s="54" t="b">
        <f t="shared" si="10"/>
        <v>0</v>
      </c>
      <c r="T122" s="66" t="str">
        <f t="shared" si="12"/>
        <v>8-14.</v>
      </c>
      <c r="U122" s="51" t="str">
        <f t="shared" si="11"/>
        <v>Soil, Lead (EPA 6010 or EPA 6020)</v>
      </c>
    </row>
    <row r="123" spans="1:21" s="67" customFormat="1" x14ac:dyDescent="0.3">
      <c r="A123" s="62">
        <v>129</v>
      </c>
      <c r="B123" s="36" t="s">
        <v>751</v>
      </c>
      <c r="C123" s="98" t="s">
        <v>157</v>
      </c>
      <c r="D123" s="99"/>
      <c r="E123" s="10" t="s">
        <v>124</v>
      </c>
      <c r="F123" s="68">
        <f>IFERROR(INDEX([1]!Rates[[Column1]:[Column71]],
MATCH('[1]SOW Units'!$B123,[1]!Rates[Pay Item],0),
MATCH(TEXT(#REF!,"0"),[1]!Rates[[#Headers],[Column1]:[Column71]],0)),0)</f>
        <v>0</v>
      </c>
      <c r="G123" s="69">
        <f t="shared" si="13"/>
        <v>0</v>
      </c>
      <c r="H123" s="6">
        <f t="shared" si="14"/>
        <v>0</v>
      </c>
      <c r="I123" s="80"/>
      <c r="J123" s="80"/>
      <c r="K123" s="80" t="s">
        <v>1045</v>
      </c>
      <c r="L123" s="80"/>
      <c r="M123" s="80"/>
      <c r="N123" s="80"/>
      <c r="O123" s="80"/>
      <c r="P123" s="80"/>
      <c r="Q123" s="80"/>
      <c r="R123" s="80"/>
      <c r="S123" s="54" t="b">
        <f t="shared" si="10"/>
        <v>0</v>
      </c>
      <c r="T123" s="66" t="str">
        <f t="shared" si="12"/>
        <v>8-15.</v>
      </c>
      <c r="U123" s="51" t="str">
        <f t="shared" si="11"/>
        <v>Soil, Toxicity Characteristic Leaching Procedure-Extraction Only (EPA 1311)</v>
      </c>
    </row>
    <row r="124" spans="1:21" s="67" customFormat="1" x14ac:dyDescent="0.3">
      <c r="A124" s="62">
        <v>130</v>
      </c>
      <c r="B124" s="36" t="s">
        <v>752</v>
      </c>
      <c r="C124" s="98" t="s">
        <v>753</v>
      </c>
      <c r="D124" s="99"/>
      <c r="E124" s="10" t="s">
        <v>124</v>
      </c>
      <c r="F124" s="68">
        <f>IFERROR(INDEX([1]!Rates[[Column1]:[Column71]],
MATCH('[1]SOW Units'!$B124,[1]!Rates[Pay Item],0),
MATCH(TEXT(#REF!,"0"),[1]!Rates[[#Headers],[Column1]:[Column71]],0)),0)</f>
        <v>0</v>
      </c>
      <c r="G124" s="69">
        <f t="shared" si="13"/>
        <v>0</v>
      </c>
      <c r="H124" s="6">
        <f t="shared" si="14"/>
        <v>0</v>
      </c>
      <c r="I124" s="80"/>
      <c r="J124" s="80"/>
      <c r="K124" s="80" t="s">
        <v>1045</v>
      </c>
      <c r="L124" s="80"/>
      <c r="M124" s="80"/>
      <c r="N124" s="80"/>
      <c r="O124" s="80"/>
      <c r="P124" s="80"/>
      <c r="Q124" s="80"/>
      <c r="R124" s="80"/>
      <c r="S124" s="54" t="b">
        <f t="shared" si="10"/>
        <v>0</v>
      </c>
      <c r="T124" s="66" t="str">
        <f t="shared" si="12"/>
        <v>8-16.</v>
      </c>
      <c r="U124" s="51" t="str">
        <f t="shared" si="11"/>
        <v>Soil, Synthetic Precipitation Leaching Procedure-Extraction Only (EPA 1312)</v>
      </c>
    </row>
    <row r="125" spans="1:21" s="67" customFormat="1" x14ac:dyDescent="0.3">
      <c r="A125" s="62">
        <v>131</v>
      </c>
      <c r="B125" s="36" t="s">
        <v>754</v>
      </c>
      <c r="C125" s="98" t="s">
        <v>160</v>
      </c>
      <c r="D125" s="99"/>
      <c r="E125" s="10" t="s">
        <v>124</v>
      </c>
      <c r="F125" s="68">
        <f>IFERROR(INDEX([1]!Rates[[Column1]:[Column71]],
MATCH('[1]SOW Units'!$B125,[1]!Rates[Pay Item],0),
MATCH(TEXT(#REF!,"0"),[1]!Rates[[#Headers],[Column1]:[Column71]],0)),0)</f>
        <v>0</v>
      </c>
      <c r="G125" s="69">
        <f t="shared" si="13"/>
        <v>0</v>
      </c>
      <c r="H125" s="6">
        <f t="shared" si="14"/>
        <v>0</v>
      </c>
      <c r="I125" s="80"/>
      <c r="J125" s="80"/>
      <c r="K125" s="80" t="s">
        <v>1045</v>
      </c>
      <c r="L125" s="80"/>
      <c r="M125" s="80"/>
      <c r="N125" s="80"/>
      <c r="O125" s="80"/>
      <c r="P125" s="80"/>
      <c r="Q125" s="80"/>
      <c r="R125" s="80"/>
      <c r="S125" s="54" t="b">
        <f t="shared" si="10"/>
        <v>0</v>
      </c>
      <c r="T125" s="66" t="str">
        <f t="shared" si="12"/>
        <v>8-17.</v>
      </c>
      <c r="U125" s="51" t="str">
        <f t="shared" si="11"/>
        <v>Soil, Organic Carbon, Total (EPA 9060 or Walkey-Black)</v>
      </c>
    </row>
    <row r="126" spans="1:21" s="67" customFormat="1" ht="35.1" customHeight="1" x14ac:dyDescent="0.3">
      <c r="A126" s="62">
        <v>132</v>
      </c>
      <c r="B126" s="36" t="s">
        <v>755</v>
      </c>
      <c r="C126" s="98" t="s">
        <v>756</v>
      </c>
      <c r="D126" s="99"/>
      <c r="E126" s="10" t="s">
        <v>124</v>
      </c>
      <c r="F126" s="68">
        <f>IFERROR(INDEX([1]!Rates[[Column1]:[Column71]],
MATCH('[1]SOW Units'!$B126,[1]!Rates[Pay Item],0),
MATCH(TEXT(#REF!,"0"),[1]!Rates[[#Headers],[Column1]:[Column71]],0)),0)</f>
        <v>0</v>
      </c>
      <c r="G126" s="69">
        <f t="shared" si="13"/>
        <v>0</v>
      </c>
      <c r="H126" s="6">
        <f t="shared" si="14"/>
        <v>0</v>
      </c>
      <c r="I126" s="80"/>
      <c r="J126" s="80"/>
      <c r="K126" s="80" t="s">
        <v>1045</v>
      </c>
      <c r="L126" s="80"/>
      <c r="M126" s="80"/>
      <c r="N126" s="80"/>
      <c r="O126" s="80"/>
      <c r="P126" s="80"/>
      <c r="Q126" s="80"/>
      <c r="R126" s="80"/>
      <c r="S126" s="54" t="b">
        <f t="shared" si="10"/>
        <v>0</v>
      </c>
      <c r="T126" s="66" t="str">
        <f t="shared" si="12"/>
        <v>8-18.</v>
      </c>
      <c r="U126" s="51" t="str">
        <f t="shared" si="11"/>
        <v>Soil, Dry Bulk Density (ASTM D1556-07, ASTM D2167-08, ASTM D2922-01, -04, -04e, -96e1 or ASTM D2937-10)</v>
      </c>
    </row>
    <row r="127" spans="1:21" s="67" customFormat="1" x14ac:dyDescent="0.3">
      <c r="A127" s="62">
        <v>133</v>
      </c>
      <c r="B127" s="36" t="s">
        <v>757</v>
      </c>
      <c r="C127" s="98" t="s">
        <v>163</v>
      </c>
      <c r="D127" s="99"/>
      <c r="E127" s="10" t="s">
        <v>124</v>
      </c>
      <c r="F127" s="68">
        <f>IFERROR(INDEX([1]!Rates[[Column1]:[Column71]],
MATCH('[1]SOW Units'!$B127,[1]!Rates[Pay Item],0),
MATCH(TEXT(#REF!,"0"),[1]!Rates[[#Headers],[Column1]:[Column71]],0)),0)</f>
        <v>0</v>
      </c>
      <c r="G127" s="69">
        <f t="shared" si="13"/>
        <v>0</v>
      </c>
      <c r="H127" s="6">
        <f t="shared" si="14"/>
        <v>0</v>
      </c>
      <c r="I127" s="80"/>
      <c r="J127" s="80"/>
      <c r="K127" s="80" t="s">
        <v>1045</v>
      </c>
      <c r="L127" s="80"/>
      <c r="M127" s="80"/>
      <c r="N127" s="80"/>
      <c r="O127" s="80"/>
      <c r="P127" s="80"/>
      <c r="Q127" s="80"/>
      <c r="R127" s="80"/>
      <c r="S127" s="54" t="b">
        <f t="shared" si="10"/>
        <v>0</v>
      </c>
      <c r="T127" s="66" t="str">
        <f t="shared" si="12"/>
        <v>8-19.</v>
      </c>
      <c r="U127" s="51" t="str">
        <f t="shared" si="11"/>
        <v>Soil, Moisture Content (ASTM D2216-10)</v>
      </c>
    </row>
    <row r="128" spans="1:21" s="67" customFormat="1" x14ac:dyDescent="0.3">
      <c r="A128" s="62">
        <v>134</v>
      </c>
      <c r="B128" s="36" t="s">
        <v>758</v>
      </c>
      <c r="C128" s="98" t="s">
        <v>165</v>
      </c>
      <c r="D128" s="99"/>
      <c r="E128" s="10" t="s">
        <v>124</v>
      </c>
      <c r="F128" s="68">
        <f>IFERROR(INDEX([1]!Rates[[Column1]:[Column71]],
MATCH('[1]SOW Units'!$B128,[1]!Rates[Pay Item],0),
MATCH(TEXT(#REF!,"0"),[1]!Rates[[#Headers],[Column1]:[Column71]],0)),0)</f>
        <v>0</v>
      </c>
      <c r="G128" s="69">
        <f t="shared" si="13"/>
        <v>0</v>
      </c>
      <c r="H128" s="6">
        <f t="shared" si="14"/>
        <v>0</v>
      </c>
      <c r="I128" s="80"/>
      <c r="J128" s="80"/>
      <c r="K128" s="80" t="s">
        <v>1045</v>
      </c>
      <c r="L128" s="80"/>
      <c r="M128" s="80"/>
      <c r="N128" s="80"/>
      <c r="O128" s="80"/>
      <c r="P128" s="80"/>
      <c r="Q128" s="80"/>
      <c r="R128" s="80"/>
      <c r="S128" s="54" t="b">
        <f t="shared" si="10"/>
        <v>0</v>
      </c>
      <c r="T128" s="66" t="str">
        <f t="shared" si="12"/>
        <v>8-20.</v>
      </c>
      <c r="U128" s="51" t="str">
        <f t="shared" si="11"/>
        <v>Soil, Texture, (See Gee 7 Bauder [1966])</v>
      </c>
    </row>
    <row r="129" spans="1:21" s="67" customFormat="1" ht="35.1" customHeight="1" x14ac:dyDescent="0.3">
      <c r="A129" s="62">
        <v>135</v>
      </c>
      <c r="B129" s="36" t="s">
        <v>759</v>
      </c>
      <c r="C129" s="98" t="s">
        <v>760</v>
      </c>
      <c r="D129" s="99"/>
      <c r="E129" s="10" t="s">
        <v>124</v>
      </c>
      <c r="F129" s="68">
        <f>IFERROR(INDEX([1]!Rates[[Column1]:[Column71]],
MATCH('[1]SOW Units'!$B129,[1]!Rates[Pay Item],0),
MATCH(TEXT(#REF!,"0"),[1]!Rates[[#Headers],[Column1]:[Column71]],0)),0)</f>
        <v>0</v>
      </c>
      <c r="G129" s="69">
        <f t="shared" si="13"/>
        <v>0</v>
      </c>
      <c r="H129" s="6">
        <f t="shared" si="14"/>
        <v>0</v>
      </c>
      <c r="I129" s="80"/>
      <c r="J129" s="80"/>
      <c r="K129" s="80" t="s">
        <v>1045</v>
      </c>
      <c r="L129" s="80"/>
      <c r="M129" s="80"/>
      <c r="N129" s="80"/>
      <c r="O129" s="80"/>
      <c r="P129" s="80"/>
      <c r="Q129" s="80"/>
      <c r="R129" s="80"/>
      <c r="S129" s="54" t="b">
        <f t="shared" si="10"/>
        <v>0</v>
      </c>
      <c r="T129" s="66" t="str">
        <f t="shared" si="12"/>
        <v>8-21.</v>
      </c>
      <c r="U129" s="51" t="str">
        <f t="shared" si="11"/>
        <v>Soil, Cumene (Isopropyl benzene), 1,2,4-Trimethylbenzene and 1,3,5-Trimethylbenzene (EPA 8260)</v>
      </c>
    </row>
    <row r="130" spans="1:21" s="67" customFormat="1" x14ac:dyDescent="0.3">
      <c r="A130" s="62">
        <v>136</v>
      </c>
      <c r="B130" s="36" t="s">
        <v>761</v>
      </c>
      <c r="C130" s="98" t="s">
        <v>762</v>
      </c>
      <c r="D130" s="99"/>
      <c r="E130" s="10" t="s">
        <v>124</v>
      </c>
      <c r="F130" s="68">
        <f>IFERROR(INDEX([1]!Rates[[Column1]:[Column71]],
MATCH('[1]SOW Units'!$B130,[1]!Rates[Pay Item],0),
MATCH(TEXT(#REF!,"0"),[1]!Rates[[#Headers],[Column1]:[Column71]],0)),0)</f>
        <v>0</v>
      </c>
      <c r="G130" s="69">
        <f t="shared" si="13"/>
        <v>0</v>
      </c>
      <c r="H130" s="6">
        <f t="shared" si="14"/>
        <v>0</v>
      </c>
      <c r="I130" s="80"/>
      <c r="J130" s="80"/>
      <c r="K130" s="80" t="s">
        <v>1045</v>
      </c>
      <c r="L130" s="80"/>
      <c r="M130" s="80"/>
      <c r="N130" s="80"/>
      <c r="O130" s="80"/>
      <c r="P130" s="80"/>
      <c r="Q130" s="80"/>
      <c r="R130" s="80"/>
      <c r="S130" s="54" t="b">
        <f t="shared" si="10"/>
        <v>0</v>
      </c>
      <c r="T130" s="66" t="str">
        <f t="shared" si="12"/>
        <v>8-22.</v>
      </c>
      <c r="U130" s="51" t="str">
        <f t="shared" si="11"/>
        <v>Water, Gasoline/Kerosene Analytical Group-Table C of Ch. 62-780, F.A.C. (multiple methods)</v>
      </c>
    </row>
    <row r="131" spans="1:21" s="67" customFormat="1" ht="33" x14ac:dyDescent="0.3">
      <c r="A131" s="62">
        <v>137</v>
      </c>
      <c r="B131" s="36" t="s">
        <v>763</v>
      </c>
      <c r="C131" s="98" t="s">
        <v>764</v>
      </c>
      <c r="D131" s="99"/>
      <c r="E131" s="10" t="s">
        <v>124</v>
      </c>
      <c r="F131" s="68">
        <f>IFERROR(INDEX([1]!Rates[[Column1]:[Column71]],
MATCH('[1]SOW Units'!$B131,[1]!Rates[Pay Item],0),
MATCH(TEXT(#REF!,"0"),[1]!Rates[[#Headers],[Column1]:[Column71]],0)),0)</f>
        <v>0</v>
      </c>
      <c r="G131" s="69">
        <f t="shared" si="13"/>
        <v>0</v>
      </c>
      <c r="H131" s="6">
        <f t="shared" si="14"/>
        <v>0</v>
      </c>
      <c r="I131" s="80"/>
      <c r="J131" s="80"/>
      <c r="K131" s="80" t="s">
        <v>1045</v>
      </c>
      <c r="L131" s="80"/>
      <c r="M131" s="80"/>
      <c r="N131" s="80"/>
      <c r="O131" s="80"/>
      <c r="P131" s="80"/>
      <c r="Q131" s="80"/>
      <c r="R131" s="80"/>
      <c r="S131" s="54" t="b">
        <f t="shared" si="10"/>
        <v>0</v>
      </c>
      <c r="T131" s="66" t="str">
        <f t="shared" si="12"/>
        <v>8-23.</v>
      </c>
      <c r="U131" s="51" t="str">
        <f t="shared" si="11"/>
        <v>Water, Used Oil/Unknown Product Group-Table D of Ch. 62-780, F.A.C., except for non-Priority Pollutant Organics (multiple methods)</v>
      </c>
    </row>
    <row r="132" spans="1:21" s="67" customFormat="1" x14ac:dyDescent="0.3">
      <c r="A132" s="62">
        <v>138</v>
      </c>
      <c r="B132" s="36" t="s">
        <v>765</v>
      </c>
      <c r="C132" s="98" t="s">
        <v>166</v>
      </c>
      <c r="D132" s="99"/>
      <c r="E132" s="10" t="s">
        <v>124</v>
      </c>
      <c r="F132" s="68">
        <f>IFERROR(INDEX([1]!Rates[[Column1]:[Column71]],
MATCH('[1]SOW Units'!$B132,[1]!Rates[Pay Item],0),
MATCH(TEXT(#REF!,"0"),[1]!Rates[[#Headers],[Column1]:[Column71]],0)),0)</f>
        <v>0</v>
      </c>
      <c r="G132" s="69">
        <f t="shared" si="13"/>
        <v>0</v>
      </c>
      <c r="H132" s="6">
        <f t="shared" si="14"/>
        <v>0</v>
      </c>
      <c r="I132" s="80"/>
      <c r="J132" s="80"/>
      <c r="K132" s="80" t="s">
        <v>1045</v>
      </c>
      <c r="L132" s="80"/>
      <c r="M132" s="80"/>
      <c r="N132" s="80"/>
      <c r="O132" s="80"/>
      <c r="P132" s="80"/>
      <c r="Q132" s="80"/>
      <c r="R132" s="80"/>
      <c r="S132" s="54" t="b">
        <f t="shared" si="10"/>
        <v>0</v>
      </c>
      <c r="T132" s="66" t="str">
        <f t="shared" si="12"/>
        <v>8-24.</v>
      </c>
      <c r="U132" s="51" t="str">
        <f t="shared" si="11"/>
        <v>Water, BTEX + MTBE (EPA 602, EPA 624, EPA 8021 or EPA 8260)</v>
      </c>
    </row>
    <row r="133" spans="1:21" s="67" customFormat="1" x14ac:dyDescent="0.3">
      <c r="A133" s="62">
        <v>139</v>
      </c>
      <c r="B133" s="36" t="s">
        <v>766</v>
      </c>
      <c r="C133" s="98" t="s">
        <v>167</v>
      </c>
      <c r="D133" s="99"/>
      <c r="E133" s="10" t="s">
        <v>124</v>
      </c>
      <c r="F133" s="68">
        <f>IFERROR(INDEX([1]!Rates[[Column1]:[Column71]],
MATCH('[1]SOW Units'!$B133,[1]!Rates[Pay Item],0),
MATCH(TEXT(#REF!,"0"),[1]!Rates[[#Headers],[Column1]:[Column71]],0)),0)</f>
        <v>0</v>
      </c>
      <c r="G133" s="69">
        <f t="shared" si="13"/>
        <v>0</v>
      </c>
      <c r="H133" s="6">
        <f t="shared" si="14"/>
        <v>0</v>
      </c>
      <c r="I133" s="80"/>
      <c r="J133" s="80"/>
      <c r="K133" s="80" t="s">
        <v>1045</v>
      </c>
      <c r="L133" s="80"/>
      <c r="M133" s="80"/>
      <c r="N133" s="80"/>
      <c r="O133" s="80"/>
      <c r="P133" s="80"/>
      <c r="Q133" s="80"/>
      <c r="R133" s="80"/>
      <c r="S133" s="54" t="b">
        <f t="shared" si="10"/>
        <v>0</v>
      </c>
      <c r="T133" s="66" t="str">
        <f t="shared" si="12"/>
        <v>8-25.</v>
      </c>
      <c r="U133" s="51" t="str">
        <f t="shared" si="11"/>
        <v>Water, Volatile Organic Halocarbons, except EDB (EPA 8021 or EPA 8260)</v>
      </c>
    </row>
    <row r="134" spans="1:21" s="67" customFormat="1" x14ac:dyDescent="0.3">
      <c r="A134" s="62">
        <v>140</v>
      </c>
      <c r="B134" s="36" t="s">
        <v>767</v>
      </c>
      <c r="C134" s="98" t="s">
        <v>168</v>
      </c>
      <c r="D134" s="99"/>
      <c r="E134" s="10" t="s">
        <v>124</v>
      </c>
      <c r="F134" s="68">
        <f>IFERROR(INDEX([1]!Rates[[Column1]:[Column71]],
MATCH('[1]SOW Units'!$B134,[1]!Rates[Pay Item],0),
MATCH(TEXT(#REF!,"0"),[1]!Rates[[#Headers],[Column1]:[Column71]],0)),0)</f>
        <v>0</v>
      </c>
      <c r="G134" s="69">
        <f t="shared" si="13"/>
        <v>0</v>
      </c>
      <c r="H134" s="6">
        <f t="shared" si="14"/>
        <v>0</v>
      </c>
      <c r="I134" s="80"/>
      <c r="J134" s="80"/>
      <c r="K134" s="80" t="s">
        <v>1045</v>
      </c>
      <c r="L134" s="80"/>
      <c r="M134" s="80"/>
      <c r="N134" s="80"/>
      <c r="O134" s="80"/>
      <c r="P134" s="80"/>
      <c r="Q134" s="80"/>
      <c r="R134" s="80"/>
      <c r="S134" s="54" t="b">
        <f t="shared" si="10"/>
        <v>0</v>
      </c>
      <c r="T134" s="66" t="str">
        <f t="shared" si="12"/>
        <v>8-26.</v>
      </c>
      <c r="U134" s="51" t="str">
        <f t="shared" si="11"/>
        <v>Water, BTEX + MTBE + VOHs (EPA 601/602, EPA 624, EPA 6021 or EPA 8260)</v>
      </c>
    </row>
    <row r="135" spans="1:21" s="67" customFormat="1" ht="33" x14ac:dyDescent="0.3">
      <c r="A135" s="62">
        <v>141</v>
      </c>
      <c r="B135" s="36" t="s">
        <v>768</v>
      </c>
      <c r="C135" s="98" t="s">
        <v>169</v>
      </c>
      <c r="D135" s="99"/>
      <c r="E135" s="10" t="s">
        <v>124</v>
      </c>
      <c r="F135" s="68">
        <f>IFERROR(INDEX([1]!Rates[[Column1]:[Column71]],
MATCH('[1]SOW Units'!$B135,[1]!Rates[Pay Item],0),
MATCH(TEXT(#REF!,"0"),[1]!Rates[[#Headers],[Column1]:[Column71]],0)),0)</f>
        <v>0</v>
      </c>
      <c r="G135" s="69">
        <f t="shared" si="13"/>
        <v>0</v>
      </c>
      <c r="H135" s="6">
        <f t="shared" si="14"/>
        <v>0</v>
      </c>
      <c r="I135" s="80"/>
      <c r="J135" s="80"/>
      <c r="K135" s="80" t="s">
        <v>1045</v>
      </c>
      <c r="L135" s="80"/>
      <c r="M135" s="80"/>
      <c r="N135" s="80"/>
      <c r="O135" s="80"/>
      <c r="P135" s="80"/>
      <c r="Q135" s="80"/>
      <c r="R135" s="80"/>
      <c r="S135" s="54" t="b">
        <f t="shared" si="10"/>
        <v>0</v>
      </c>
      <c r="T135" s="66" t="str">
        <f t="shared" si="12"/>
        <v>8-27.</v>
      </c>
      <c r="U135" s="51" t="str">
        <f t="shared" si="11"/>
        <v>Water, Polycyclic Aromatic Hydrocarbons, including 1-methylnaphthalene + 2-methylnaphthalene (EPA 610 [HPLC], EPA 625, EPA 8270 or EPA 8310)</v>
      </c>
    </row>
    <row r="136" spans="1:21" s="67" customFormat="1" x14ac:dyDescent="0.3">
      <c r="A136" s="62">
        <v>142</v>
      </c>
      <c r="B136" s="36" t="s">
        <v>769</v>
      </c>
      <c r="C136" s="98" t="s">
        <v>170</v>
      </c>
      <c r="D136" s="99"/>
      <c r="E136" s="10" t="s">
        <v>124</v>
      </c>
      <c r="F136" s="68">
        <f>IFERROR(INDEX([1]!Rates[[Column1]:[Column71]],
MATCH('[1]SOW Units'!$B136,[1]!Rates[Pay Item],0),
MATCH(TEXT(#REF!,"0"),[1]!Rates[[#Headers],[Column1]:[Column71]],0)),0)</f>
        <v>0</v>
      </c>
      <c r="G136" s="69">
        <f t="shared" si="13"/>
        <v>0</v>
      </c>
      <c r="H136" s="6">
        <f t="shared" si="14"/>
        <v>0</v>
      </c>
      <c r="I136" s="80"/>
      <c r="J136" s="80"/>
      <c r="K136" s="80" t="s">
        <v>1045</v>
      </c>
      <c r="L136" s="80"/>
      <c r="M136" s="80"/>
      <c r="N136" s="80"/>
      <c r="O136" s="80"/>
      <c r="P136" s="80"/>
      <c r="Q136" s="80"/>
      <c r="R136" s="80"/>
      <c r="S136" s="54" t="b">
        <f t="shared" si="10"/>
        <v>0</v>
      </c>
      <c r="T136" s="66" t="str">
        <f t="shared" si="12"/>
        <v>8-28.</v>
      </c>
      <c r="U136" s="51" t="str">
        <f t="shared" si="11"/>
        <v>Water, EDB [1,2-dibromoethane or ethylene dibromide] (EPA 504.1 or EPA 8011)</v>
      </c>
    </row>
    <row r="137" spans="1:21" s="67" customFormat="1" x14ac:dyDescent="0.3">
      <c r="A137" s="62">
        <v>143</v>
      </c>
      <c r="B137" s="36" t="s">
        <v>770</v>
      </c>
      <c r="C137" s="98" t="s">
        <v>590</v>
      </c>
      <c r="D137" s="99"/>
      <c r="E137" s="10" t="s">
        <v>124</v>
      </c>
      <c r="F137" s="68">
        <f>IFERROR(INDEX([1]!Rates[[Column1]:[Column71]],
MATCH('[1]SOW Units'!$B137,[1]!Rates[Pay Item],0),
MATCH(TEXT(#REF!,"0"),[1]!Rates[[#Headers],[Column1]:[Column71]],0)),0)</f>
        <v>0</v>
      </c>
      <c r="G137" s="69">
        <f t="shared" si="13"/>
        <v>0</v>
      </c>
      <c r="H137" s="6">
        <f t="shared" si="14"/>
        <v>0</v>
      </c>
      <c r="I137" s="80"/>
      <c r="J137" s="80"/>
      <c r="K137" s="80" t="s">
        <v>1045</v>
      </c>
      <c r="L137" s="80"/>
      <c r="M137" s="80"/>
      <c r="N137" s="80"/>
      <c r="O137" s="80"/>
      <c r="P137" s="80"/>
      <c r="Q137" s="80"/>
      <c r="R137" s="80"/>
      <c r="S137" s="54" t="b">
        <f t="shared" ref="S137:S200" si="15">IF(H137&gt;0,TRUE,FALSE)</f>
        <v>0</v>
      </c>
      <c r="T137" s="66" t="str">
        <f t="shared" si="12"/>
        <v>8-29.</v>
      </c>
      <c r="U137" s="51" t="str">
        <f t="shared" si="11"/>
        <v>Water, EDB [1,2-dibromoethane or ethylene dibromide] (EPA 8260 SIM)</v>
      </c>
    </row>
    <row r="138" spans="1:21" s="67" customFormat="1" x14ac:dyDescent="0.3">
      <c r="A138" s="62">
        <v>144</v>
      </c>
      <c r="B138" s="36" t="s">
        <v>771</v>
      </c>
      <c r="C138" s="98" t="s">
        <v>171</v>
      </c>
      <c r="D138" s="99"/>
      <c r="E138" s="10" t="s">
        <v>124</v>
      </c>
      <c r="F138" s="68">
        <f>IFERROR(INDEX([1]!Rates[[Column1]:[Column71]],
MATCH('[1]SOW Units'!$B138,[1]!Rates[Pay Item],0),
MATCH(TEXT(#REF!,"0"),[1]!Rates[[#Headers],[Column1]:[Column71]],0)),0)</f>
        <v>0</v>
      </c>
      <c r="G138" s="69">
        <f t="shared" si="13"/>
        <v>0</v>
      </c>
      <c r="H138" s="6">
        <f t="shared" si="14"/>
        <v>0</v>
      </c>
      <c r="I138" s="80"/>
      <c r="J138" s="80"/>
      <c r="K138" s="80" t="s">
        <v>1045</v>
      </c>
      <c r="L138" s="80"/>
      <c r="M138" s="80"/>
      <c r="N138" s="80"/>
      <c r="O138" s="80"/>
      <c r="P138" s="80"/>
      <c r="Q138" s="80"/>
      <c r="R138" s="80"/>
      <c r="S138" s="54" t="b">
        <f t="shared" si="15"/>
        <v>0</v>
      </c>
      <c r="T138" s="66" t="str">
        <f t="shared" si="12"/>
        <v>8-30.</v>
      </c>
      <c r="U138" s="51" t="str">
        <f t="shared" si="11"/>
        <v>Water, Priority Pollutant Volatile Organics [for NPDES purposes only] (EPA 624)</v>
      </c>
    </row>
    <row r="139" spans="1:21" s="67" customFormat="1" x14ac:dyDescent="0.3">
      <c r="A139" s="62">
        <v>145</v>
      </c>
      <c r="B139" s="36" t="s">
        <v>772</v>
      </c>
      <c r="C139" s="98" t="s">
        <v>172</v>
      </c>
      <c r="D139" s="99"/>
      <c r="E139" s="10" t="s">
        <v>124</v>
      </c>
      <c r="F139" s="68">
        <f>IFERROR(INDEX([1]!Rates[[Column1]:[Column71]],
MATCH('[1]SOW Units'!$B139,[1]!Rates[Pay Item],0),
MATCH(TEXT(#REF!,"0"),[1]!Rates[[#Headers],[Column1]:[Column71]],0)),0)</f>
        <v>0</v>
      </c>
      <c r="G139" s="69">
        <f t="shared" si="13"/>
        <v>0</v>
      </c>
      <c r="H139" s="6">
        <f t="shared" si="14"/>
        <v>0</v>
      </c>
      <c r="I139" s="80"/>
      <c r="J139" s="80"/>
      <c r="K139" s="80" t="s">
        <v>1045</v>
      </c>
      <c r="L139" s="80"/>
      <c r="M139" s="80"/>
      <c r="N139" s="80"/>
      <c r="O139" s="80"/>
      <c r="P139" s="80"/>
      <c r="Q139" s="80"/>
      <c r="R139" s="80"/>
      <c r="S139" s="54" t="b">
        <f t="shared" si="15"/>
        <v>0</v>
      </c>
      <c r="T139" s="66" t="str">
        <f t="shared" si="12"/>
        <v>8-31.</v>
      </c>
      <c r="U139" s="51" t="str">
        <f t="shared" si="11"/>
        <v>Water, Priority Pollutant Volatile Organics (EPA 8260)</v>
      </c>
    </row>
    <row r="140" spans="1:21" s="67" customFormat="1" ht="33" x14ac:dyDescent="0.3">
      <c r="A140" s="62">
        <v>146</v>
      </c>
      <c r="B140" s="36" t="s">
        <v>773</v>
      </c>
      <c r="C140" s="98" t="s">
        <v>173</v>
      </c>
      <c r="D140" s="99"/>
      <c r="E140" s="10" t="s">
        <v>124</v>
      </c>
      <c r="F140" s="68">
        <f>IFERROR(INDEX([1]!Rates[[Column1]:[Column71]],
MATCH('[1]SOW Units'!$B140,[1]!Rates[Pay Item],0),
MATCH(TEXT(#REF!,"0"),[1]!Rates[[#Headers],[Column1]:[Column71]],0)),0)</f>
        <v>0</v>
      </c>
      <c r="G140" s="69">
        <f t="shared" si="13"/>
        <v>0</v>
      </c>
      <c r="H140" s="6">
        <f t="shared" si="14"/>
        <v>0</v>
      </c>
      <c r="I140" s="80"/>
      <c r="J140" s="80"/>
      <c r="K140" s="80" t="s">
        <v>1045</v>
      </c>
      <c r="L140" s="80"/>
      <c r="M140" s="80"/>
      <c r="N140" s="80"/>
      <c r="O140" s="80"/>
      <c r="P140" s="80"/>
      <c r="Q140" s="80"/>
      <c r="R140" s="80"/>
      <c r="S140" s="54" t="b">
        <f t="shared" si="15"/>
        <v>0</v>
      </c>
      <c r="T140" s="66" t="str">
        <f t="shared" si="12"/>
        <v>8-32.</v>
      </c>
      <c r="U140" s="51" t="str">
        <f t="shared" si="11"/>
        <v>Water, Priority Pollutant Extractable Organics-Base Neutral and Acid Extractables [for NPDES purposes only] (EPA 625 list [e.g., EPA 608 + EPA 625])</v>
      </c>
    </row>
    <row r="141" spans="1:21" s="67" customFormat="1" ht="33" x14ac:dyDescent="0.3">
      <c r="A141" s="62">
        <v>147</v>
      </c>
      <c r="B141" s="36" t="s">
        <v>774</v>
      </c>
      <c r="C141" s="98" t="s">
        <v>174</v>
      </c>
      <c r="D141" s="99"/>
      <c r="E141" s="10" t="s">
        <v>124</v>
      </c>
      <c r="F141" s="68">
        <f>IFERROR(INDEX([1]!Rates[[Column1]:[Column71]],
MATCH('[1]SOW Units'!$B141,[1]!Rates[Pay Item],0),
MATCH(TEXT(#REF!,"0"),[1]!Rates[[#Headers],[Column1]:[Column71]],0)),0)</f>
        <v>0</v>
      </c>
      <c r="G141" s="69">
        <f t="shared" si="13"/>
        <v>0</v>
      </c>
      <c r="H141" s="6">
        <f t="shared" si="14"/>
        <v>0</v>
      </c>
      <c r="I141" s="80"/>
      <c r="J141" s="80"/>
      <c r="K141" s="80" t="s">
        <v>1045</v>
      </c>
      <c r="L141" s="80"/>
      <c r="M141" s="80"/>
      <c r="N141" s="80"/>
      <c r="O141" s="80"/>
      <c r="P141" s="80"/>
      <c r="Q141" s="80"/>
      <c r="R141" s="80"/>
      <c r="S141" s="54" t="b">
        <f t="shared" si="15"/>
        <v>0</v>
      </c>
      <c r="T141" s="66" t="str">
        <f t="shared" si="12"/>
        <v>8-33.</v>
      </c>
      <c r="U141" s="51" t="str">
        <f t="shared" si="11"/>
        <v>Water, Priority Pollutant Extractable Organics-Base Neutral and Acid Extractables (EPA 8270 list [e.g., EPA 8081/8082 + EPA 8270 or EPA 608 + EPA 8270)</v>
      </c>
    </row>
    <row r="142" spans="1:21" s="67" customFormat="1" x14ac:dyDescent="0.3">
      <c r="A142" s="62">
        <v>148</v>
      </c>
      <c r="B142" s="36" t="s">
        <v>775</v>
      </c>
      <c r="C142" s="98" t="s">
        <v>175</v>
      </c>
      <c r="D142" s="99"/>
      <c r="E142" s="10" t="s">
        <v>124</v>
      </c>
      <c r="F142" s="68">
        <f>IFERROR(INDEX([1]!Rates[[Column1]:[Column71]],
MATCH('[1]SOW Units'!$B142,[1]!Rates[Pay Item],0),
MATCH(TEXT(#REF!,"0"),[1]!Rates[[#Headers],[Column1]:[Column71]],0)),0)</f>
        <v>0</v>
      </c>
      <c r="G142" s="69">
        <f t="shared" si="13"/>
        <v>0</v>
      </c>
      <c r="H142" s="6">
        <f t="shared" si="14"/>
        <v>0</v>
      </c>
      <c r="I142" s="80"/>
      <c r="J142" s="80"/>
      <c r="K142" s="80" t="s">
        <v>1045</v>
      </c>
      <c r="L142" s="80"/>
      <c r="M142" s="80"/>
      <c r="N142" s="80"/>
      <c r="O142" s="80"/>
      <c r="P142" s="80"/>
      <c r="Q142" s="80"/>
      <c r="R142" s="80"/>
      <c r="S142" s="54" t="b">
        <f t="shared" si="15"/>
        <v>0</v>
      </c>
      <c r="T142" s="66" t="str">
        <f t="shared" si="12"/>
        <v>8-34.</v>
      </c>
      <c r="U142" s="51" t="str">
        <f t="shared" si="11"/>
        <v>Water, Total Recoverable Petroleum Hydrocarbons (FL-PRO)</v>
      </c>
    </row>
    <row r="143" spans="1:21" s="67" customFormat="1" x14ac:dyDescent="0.3">
      <c r="A143" s="62">
        <v>149</v>
      </c>
      <c r="B143" s="36" t="s">
        <v>776</v>
      </c>
      <c r="C143" s="98" t="s">
        <v>176</v>
      </c>
      <c r="D143" s="99"/>
      <c r="E143" s="10" t="s">
        <v>124</v>
      </c>
      <c r="F143" s="68">
        <f>IFERROR(INDEX([1]!Rates[[Column1]:[Column71]],
MATCH('[1]SOW Units'!$B143,[1]!Rates[Pay Item],0),
MATCH(TEXT(#REF!,"0"),[1]!Rates[[#Headers],[Column1]:[Column71]],0)),0)</f>
        <v>0</v>
      </c>
      <c r="G143" s="69">
        <f t="shared" si="13"/>
        <v>0</v>
      </c>
      <c r="H143" s="6">
        <f t="shared" si="14"/>
        <v>0</v>
      </c>
      <c r="I143" s="80"/>
      <c r="J143" s="80"/>
      <c r="K143" s="80" t="s">
        <v>1045</v>
      </c>
      <c r="L143" s="80"/>
      <c r="M143" s="80"/>
      <c r="N143" s="80"/>
      <c r="O143" s="80"/>
      <c r="P143" s="80"/>
      <c r="Q143" s="80"/>
      <c r="R143" s="80"/>
      <c r="S143" s="54" t="b">
        <f t="shared" si="15"/>
        <v>0</v>
      </c>
      <c r="T143" s="66" t="str">
        <f t="shared" si="12"/>
        <v>8-35.</v>
      </c>
      <c r="U143" s="51" t="str">
        <f t="shared" si="11"/>
        <v>Water, PCBs [or Aroclors] (EPA 608 or EPA 8082)</v>
      </c>
    </row>
    <row r="144" spans="1:21" s="67" customFormat="1" x14ac:dyDescent="0.3">
      <c r="A144" s="62">
        <v>150</v>
      </c>
      <c r="B144" s="36" t="s">
        <v>777</v>
      </c>
      <c r="C144" s="98" t="s">
        <v>177</v>
      </c>
      <c r="D144" s="99"/>
      <c r="E144" s="10" t="s">
        <v>124</v>
      </c>
      <c r="F144" s="68">
        <f>IFERROR(INDEX([1]!Rates[[Column1]:[Column71]],
MATCH('[1]SOW Units'!$B144,[1]!Rates[Pay Item],0),
MATCH(TEXT(#REF!,"0"),[1]!Rates[[#Headers],[Column1]:[Column71]],0)),0)</f>
        <v>0</v>
      </c>
      <c r="G144" s="69">
        <f t="shared" si="13"/>
        <v>0</v>
      </c>
      <c r="H144" s="6">
        <f t="shared" si="14"/>
        <v>0</v>
      </c>
      <c r="I144" s="80"/>
      <c r="J144" s="80"/>
      <c r="K144" s="80" t="s">
        <v>1045</v>
      </c>
      <c r="L144" s="80"/>
      <c r="M144" s="80"/>
      <c r="N144" s="80"/>
      <c r="O144" s="80"/>
      <c r="P144" s="80"/>
      <c r="Q144" s="80"/>
      <c r="R144" s="80"/>
      <c r="S144" s="54" t="b">
        <f t="shared" si="15"/>
        <v>0</v>
      </c>
      <c r="T144" s="66" t="str">
        <f t="shared" si="12"/>
        <v>8-36.</v>
      </c>
      <c r="U144" s="51" t="str">
        <f t="shared" si="11"/>
        <v>Water, Arsenic, Total (EPA 200.7, EPA 200.8, EPA 6010 or EPA 6020)</v>
      </c>
    </row>
    <row r="145" spans="1:21" s="67" customFormat="1" x14ac:dyDescent="0.3">
      <c r="A145" s="62">
        <v>151</v>
      </c>
      <c r="B145" s="36" t="s">
        <v>778</v>
      </c>
      <c r="C145" s="98" t="s">
        <v>178</v>
      </c>
      <c r="D145" s="99"/>
      <c r="E145" s="10" t="s">
        <v>124</v>
      </c>
      <c r="F145" s="68">
        <f>IFERROR(INDEX([1]!Rates[[Column1]:[Column71]],
MATCH('[1]SOW Units'!$B145,[1]!Rates[Pay Item],0),
MATCH(TEXT(#REF!,"0"),[1]!Rates[[#Headers],[Column1]:[Column71]],0)),0)</f>
        <v>0</v>
      </c>
      <c r="G145" s="69">
        <f t="shared" si="13"/>
        <v>0</v>
      </c>
      <c r="H145" s="6">
        <f t="shared" si="14"/>
        <v>0</v>
      </c>
      <c r="I145" s="80"/>
      <c r="J145" s="80"/>
      <c r="K145" s="80" t="s">
        <v>1045</v>
      </c>
      <c r="L145" s="80"/>
      <c r="M145" s="80"/>
      <c r="N145" s="80"/>
      <c r="O145" s="80"/>
      <c r="P145" s="80"/>
      <c r="Q145" s="80"/>
      <c r="R145" s="80"/>
      <c r="S145" s="54" t="b">
        <f t="shared" si="15"/>
        <v>0</v>
      </c>
      <c r="T145" s="66" t="str">
        <f t="shared" si="12"/>
        <v>8-37.</v>
      </c>
      <c r="U145" s="51" t="str">
        <f t="shared" si="11"/>
        <v>Water, Cadmium, Total (EPA 200.7, EPA 200.8, EPA 6010 or EPA 6020)</v>
      </c>
    </row>
    <row r="146" spans="1:21" s="67" customFormat="1" x14ac:dyDescent="0.3">
      <c r="A146" s="62">
        <v>152</v>
      </c>
      <c r="B146" s="36" t="s">
        <v>779</v>
      </c>
      <c r="C146" s="98" t="s">
        <v>179</v>
      </c>
      <c r="D146" s="99"/>
      <c r="E146" s="10" t="s">
        <v>124</v>
      </c>
      <c r="F146" s="68">
        <f>IFERROR(INDEX([1]!Rates[[Column1]:[Column71]],
MATCH('[1]SOW Units'!$B146,[1]!Rates[Pay Item],0),
MATCH(TEXT(#REF!,"0"),[1]!Rates[[#Headers],[Column1]:[Column71]],0)),0)</f>
        <v>0</v>
      </c>
      <c r="G146" s="69">
        <f t="shared" si="13"/>
        <v>0</v>
      </c>
      <c r="H146" s="6">
        <f t="shared" si="14"/>
        <v>0</v>
      </c>
      <c r="I146" s="80"/>
      <c r="J146" s="80"/>
      <c r="K146" s="80" t="s">
        <v>1045</v>
      </c>
      <c r="L146" s="80"/>
      <c r="M146" s="80"/>
      <c r="N146" s="80"/>
      <c r="O146" s="80"/>
      <c r="P146" s="80"/>
      <c r="Q146" s="80"/>
      <c r="R146" s="80"/>
      <c r="S146" s="54" t="b">
        <f t="shared" si="15"/>
        <v>0</v>
      </c>
      <c r="T146" s="66" t="str">
        <f t="shared" si="12"/>
        <v>8-38.</v>
      </c>
      <c r="U146" s="51" t="str">
        <f t="shared" si="11"/>
        <v>Water, Chromium, Total (EPA 200.7, EPA 200.8, EPA 6010 or EPA 6020)</v>
      </c>
    </row>
    <row r="147" spans="1:21" s="67" customFormat="1" x14ac:dyDescent="0.3">
      <c r="A147" s="62">
        <v>153</v>
      </c>
      <c r="B147" s="36" t="s">
        <v>780</v>
      </c>
      <c r="C147" s="98" t="s">
        <v>180</v>
      </c>
      <c r="D147" s="99"/>
      <c r="E147" s="10" t="s">
        <v>124</v>
      </c>
      <c r="F147" s="68">
        <f>IFERROR(INDEX([1]!Rates[[Column1]:[Column71]],
MATCH('[1]SOW Units'!$B147,[1]!Rates[Pay Item],0),
MATCH(TEXT(#REF!,"0"),[1]!Rates[[#Headers],[Column1]:[Column71]],0)),0)</f>
        <v>0</v>
      </c>
      <c r="G147" s="69">
        <f t="shared" si="13"/>
        <v>0</v>
      </c>
      <c r="H147" s="6">
        <f t="shared" si="14"/>
        <v>0</v>
      </c>
      <c r="I147" s="80"/>
      <c r="J147" s="80"/>
      <c r="K147" s="80" t="s">
        <v>1045</v>
      </c>
      <c r="L147" s="80"/>
      <c r="M147" s="80"/>
      <c r="N147" s="80"/>
      <c r="O147" s="80"/>
      <c r="P147" s="80"/>
      <c r="Q147" s="80"/>
      <c r="R147" s="80"/>
      <c r="S147" s="54" t="b">
        <f t="shared" si="15"/>
        <v>0</v>
      </c>
      <c r="T147" s="66" t="str">
        <f t="shared" si="12"/>
        <v>8-39.</v>
      </c>
      <c r="U147" s="51" t="str">
        <f t="shared" si="11"/>
        <v>Water, Lead, Total (EPA 200.7, EPA 200.8, EPA 6010 or EPA 6020)</v>
      </c>
    </row>
    <row r="148" spans="1:21" s="67" customFormat="1" ht="35.1" customHeight="1" x14ac:dyDescent="0.3">
      <c r="A148" s="62">
        <v>154</v>
      </c>
      <c r="B148" s="36" t="s">
        <v>781</v>
      </c>
      <c r="C148" s="98" t="s">
        <v>591</v>
      </c>
      <c r="D148" s="99"/>
      <c r="E148" s="10" t="s">
        <v>124</v>
      </c>
      <c r="F148" s="68">
        <f>IFERROR(INDEX([1]!Rates[[Column1]:[Column71]],
MATCH('[1]SOW Units'!$B148,[1]!Rates[Pay Item],0),
MATCH(TEXT(#REF!,"0"),[1]!Rates[[#Headers],[Column1]:[Column71]],0)),0)</f>
        <v>0</v>
      </c>
      <c r="G148" s="69">
        <f t="shared" si="13"/>
        <v>0</v>
      </c>
      <c r="H148" s="6">
        <f t="shared" si="14"/>
        <v>0</v>
      </c>
      <c r="I148" s="80"/>
      <c r="J148" s="80"/>
      <c r="K148" s="80" t="s">
        <v>1045</v>
      </c>
      <c r="L148" s="80"/>
      <c r="M148" s="80"/>
      <c r="N148" s="80"/>
      <c r="O148" s="80"/>
      <c r="P148" s="80"/>
      <c r="Q148" s="80"/>
      <c r="R148" s="80"/>
      <c r="S148" s="54" t="b">
        <f t="shared" si="15"/>
        <v>0</v>
      </c>
      <c r="T148" s="66" t="str">
        <f t="shared" si="12"/>
        <v>8-40.</v>
      </c>
      <c r="U148" s="51" t="str">
        <f t="shared" si="12"/>
        <v>Water, Dissolved Lead (includes filter appropriate to sample method - EPA 200.7, 200.9, 6010B, or 7380)</v>
      </c>
    </row>
    <row r="149" spans="1:21" s="67" customFormat="1" x14ac:dyDescent="0.3">
      <c r="A149" s="62">
        <v>155</v>
      </c>
      <c r="B149" s="36" t="s">
        <v>782</v>
      </c>
      <c r="C149" s="98" t="s">
        <v>181</v>
      </c>
      <c r="D149" s="99"/>
      <c r="E149" s="10" t="s">
        <v>124</v>
      </c>
      <c r="F149" s="68">
        <f>IFERROR(INDEX([1]!Rates[[Column1]:[Column71]],
MATCH('[1]SOW Units'!$B149,[1]!Rates[Pay Item],0),
MATCH(TEXT(#REF!,"0"),[1]!Rates[[#Headers],[Column1]:[Column71]],0)),0)</f>
        <v>0</v>
      </c>
      <c r="G149" s="69">
        <f t="shared" si="13"/>
        <v>0</v>
      </c>
      <c r="H149" s="6">
        <f t="shared" si="14"/>
        <v>0</v>
      </c>
      <c r="I149" s="80"/>
      <c r="J149" s="80"/>
      <c r="K149" s="80" t="s">
        <v>1045</v>
      </c>
      <c r="L149" s="80"/>
      <c r="M149" s="80"/>
      <c r="N149" s="80"/>
      <c r="O149" s="80"/>
      <c r="P149" s="80"/>
      <c r="Q149" s="80"/>
      <c r="R149" s="80"/>
      <c r="S149" s="54" t="b">
        <f t="shared" si="15"/>
        <v>0</v>
      </c>
      <c r="T149" s="66" t="str">
        <f t="shared" si="12"/>
        <v>8-41.</v>
      </c>
      <c r="U149" s="51" t="str">
        <f t="shared" si="12"/>
        <v>Water, Mercury, Total (EPA 245.1, EPA 6020 or EPA 7470)</v>
      </c>
    </row>
    <row r="150" spans="1:21" s="67" customFormat="1" x14ac:dyDescent="0.3">
      <c r="A150" s="62">
        <v>156</v>
      </c>
      <c r="B150" s="36" t="s">
        <v>783</v>
      </c>
      <c r="C150" s="98" t="s">
        <v>182</v>
      </c>
      <c r="D150" s="99"/>
      <c r="E150" s="10" t="s">
        <v>124</v>
      </c>
      <c r="F150" s="68">
        <f>IFERROR(INDEX([1]!Rates[[Column1]:[Column71]],
MATCH('[1]SOW Units'!$B150,[1]!Rates[Pay Item],0),
MATCH(TEXT(#REF!,"0"),[1]!Rates[[#Headers],[Column1]:[Column71]],0)),0)</f>
        <v>0</v>
      </c>
      <c r="G150" s="69">
        <f t="shared" si="13"/>
        <v>0</v>
      </c>
      <c r="H150" s="6">
        <f t="shared" si="14"/>
        <v>0</v>
      </c>
      <c r="I150" s="80"/>
      <c r="J150" s="80"/>
      <c r="K150" s="80" t="s">
        <v>1045</v>
      </c>
      <c r="L150" s="80"/>
      <c r="M150" s="80"/>
      <c r="N150" s="80"/>
      <c r="O150" s="80"/>
      <c r="P150" s="80"/>
      <c r="Q150" s="80"/>
      <c r="R150" s="80"/>
      <c r="S150" s="54" t="b">
        <f t="shared" si="15"/>
        <v>0</v>
      </c>
      <c r="T150" s="66" t="str">
        <f t="shared" si="12"/>
        <v>8-42.</v>
      </c>
      <c r="U150" s="51" t="str">
        <f t="shared" si="12"/>
        <v>Water, Calcium, Total (EPA 200.7, EPA 6010 or EPA 6020)</v>
      </c>
    </row>
    <row r="151" spans="1:21" s="67" customFormat="1" x14ac:dyDescent="0.3">
      <c r="A151" s="62">
        <v>157</v>
      </c>
      <c r="B151" s="36" t="s">
        <v>784</v>
      </c>
      <c r="C151" s="98" t="s">
        <v>183</v>
      </c>
      <c r="D151" s="99"/>
      <c r="E151" s="10" t="s">
        <v>124</v>
      </c>
      <c r="F151" s="68">
        <f>IFERROR(INDEX([1]!Rates[[Column1]:[Column71]],
MATCH('[1]SOW Units'!$B151,[1]!Rates[Pay Item],0),
MATCH(TEXT(#REF!,"0"),[1]!Rates[[#Headers],[Column1]:[Column71]],0)),0)</f>
        <v>0</v>
      </c>
      <c r="G151" s="69">
        <f t="shared" si="13"/>
        <v>0</v>
      </c>
      <c r="H151" s="6">
        <f t="shared" si="14"/>
        <v>0</v>
      </c>
      <c r="I151" s="80"/>
      <c r="J151" s="80"/>
      <c r="K151" s="80" t="s">
        <v>1045</v>
      </c>
      <c r="L151" s="80"/>
      <c r="M151" s="80"/>
      <c r="N151" s="80"/>
      <c r="O151" s="80"/>
      <c r="P151" s="80"/>
      <c r="Q151" s="80"/>
      <c r="R151" s="80"/>
      <c r="S151" s="54" t="b">
        <f t="shared" si="15"/>
        <v>0</v>
      </c>
      <c r="T151" s="66" t="str">
        <f t="shared" si="12"/>
        <v>8-43.</v>
      </c>
      <c r="U151" s="51" t="str">
        <f t="shared" si="12"/>
        <v>Water, Iron, Total (EPA 200.7, EPA 6010 or EPA 6020)</v>
      </c>
    </row>
    <row r="152" spans="1:21" s="67" customFormat="1" ht="35.1" customHeight="1" x14ac:dyDescent="0.3">
      <c r="A152" s="62">
        <v>158</v>
      </c>
      <c r="B152" s="36" t="s">
        <v>785</v>
      </c>
      <c r="C152" s="98" t="s">
        <v>592</v>
      </c>
      <c r="D152" s="99"/>
      <c r="E152" s="10" t="s">
        <v>124</v>
      </c>
      <c r="F152" s="68">
        <f>IFERROR(INDEX([1]!Rates[[Column1]:[Column71]],
MATCH('[1]SOW Units'!$B152,[1]!Rates[Pay Item],0),
MATCH(TEXT(#REF!,"0"),[1]!Rates[[#Headers],[Column1]:[Column71]],0)),0)</f>
        <v>0</v>
      </c>
      <c r="G152" s="69">
        <f t="shared" si="13"/>
        <v>0</v>
      </c>
      <c r="H152" s="6">
        <f t="shared" si="14"/>
        <v>0</v>
      </c>
      <c r="I152" s="80"/>
      <c r="J152" s="80"/>
      <c r="K152" s="80" t="s">
        <v>1045</v>
      </c>
      <c r="L152" s="80"/>
      <c r="M152" s="80"/>
      <c r="N152" s="80"/>
      <c r="O152" s="80"/>
      <c r="P152" s="80"/>
      <c r="Q152" s="80"/>
      <c r="R152" s="80"/>
      <c r="S152" s="54" t="b">
        <f t="shared" si="15"/>
        <v>0</v>
      </c>
      <c r="T152" s="66" t="str">
        <f t="shared" si="12"/>
        <v>8-44.</v>
      </c>
      <c r="U152" s="51" t="str">
        <f t="shared" si="12"/>
        <v>Water, Dissolved Iron (includes filter appropriate to sample method - EPA 200.7, 200.9, 6010B, or 7380)</v>
      </c>
    </row>
    <row r="153" spans="1:21" s="67" customFormat="1" x14ac:dyDescent="0.3">
      <c r="A153" s="62">
        <v>159</v>
      </c>
      <c r="B153" s="36" t="s">
        <v>786</v>
      </c>
      <c r="C153" s="98" t="s">
        <v>184</v>
      </c>
      <c r="D153" s="99"/>
      <c r="E153" s="10" t="s">
        <v>124</v>
      </c>
      <c r="F153" s="68">
        <f>IFERROR(INDEX([1]!Rates[[Column1]:[Column71]],
MATCH('[1]SOW Units'!$B153,[1]!Rates[Pay Item],0),
MATCH(TEXT(#REF!,"0"),[1]!Rates[[#Headers],[Column1]:[Column71]],0)),0)</f>
        <v>0</v>
      </c>
      <c r="G153" s="69">
        <f t="shared" si="13"/>
        <v>0</v>
      </c>
      <c r="H153" s="6">
        <f t="shared" si="14"/>
        <v>0</v>
      </c>
      <c r="I153" s="80"/>
      <c r="J153" s="80"/>
      <c r="K153" s="80" t="s">
        <v>1045</v>
      </c>
      <c r="L153" s="80"/>
      <c r="M153" s="80"/>
      <c r="N153" s="80"/>
      <c r="O153" s="80"/>
      <c r="P153" s="80"/>
      <c r="Q153" s="80"/>
      <c r="R153" s="80"/>
      <c r="S153" s="54" t="b">
        <f t="shared" si="15"/>
        <v>0</v>
      </c>
      <c r="T153" s="66" t="str">
        <f t="shared" si="12"/>
        <v>8-45.</v>
      </c>
      <c r="U153" s="51" t="str">
        <f t="shared" si="12"/>
        <v>Water, Magnesium, Total (EPA 200.7, EPA 6010 or EPA 6020)</v>
      </c>
    </row>
    <row r="154" spans="1:21" s="67" customFormat="1" x14ac:dyDescent="0.3">
      <c r="A154" s="62">
        <v>160</v>
      </c>
      <c r="B154" s="36" t="s">
        <v>787</v>
      </c>
      <c r="C154" s="98" t="s">
        <v>185</v>
      </c>
      <c r="D154" s="99"/>
      <c r="E154" s="10" t="s">
        <v>124</v>
      </c>
      <c r="F154" s="68">
        <f>IFERROR(INDEX([1]!Rates[[Column1]:[Column71]],
MATCH('[1]SOW Units'!$B154,[1]!Rates[Pay Item],0),
MATCH(TEXT(#REF!,"0"),[1]!Rates[[#Headers],[Column1]:[Column71]],0)),0)</f>
        <v>0</v>
      </c>
      <c r="G154" s="69">
        <f t="shared" si="13"/>
        <v>0</v>
      </c>
      <c r="H154" s="6">
        <f t="shared" si="14"/>
        <v>0</v>
      </c>
      <c r="I154" s="80"/>
      <c r="J154" s="80"/>
      <c r="K154" s="80" t="s">
        <v>1045</v>
      </c>
      <c r="L154" s="80"/>
      <c r="M154" s="80"/>
      <c r="N154" s="80"/>
      <c r="O154" s="80"/>
      <c r="P154" s="80"/>
      <c r="Q154" s="80"/>
      <c r="R154" s="80"/>
      <c r="S154" s="54" t="b">
        <f t="shared" si="15"/>
        <v>0</v>
      </c>
      <c r="T154" s="66" t="str">
        <f t="shared" si="12"/>
        <v>8-46.</v>
      </c>
      <c r="U154" s="51" t="str">
        <f t="shared" si="12"/>
        <v>Water, Manganese, Total (EPA 200.7, EPA 200.8, EPA 6010 or EPA 6020)</v>
      </c>
    </row>
    <row r="155" spans="1:21" s="67" customFormat="1" x14ac:dyDescent="0.3">
      <c r="A155" s="62">
        <v>161</v>
      </c>
      <c r="B155" s="36" t="s">
        <v>788</v>
      </c>
      <c r="C155" s="98" t="s">
        <v>186</v>
      </c>
      <c r="D155" s="99"/>
      <c r="E155" s="10" t="s">
        <v>124</v>
      </c>
      <c r="F155" s="68">
        <f>IFERROR(INDEX([1]!Rates[[Column1]:[Column71]],
MATCH('[1]SOW Units'!$B155,[1]!Rates[Pay Item],0),
MATCH(TEXT(#REF!,"0"),[1]!Rates[[#Headers],[Column1]:[Column71]],0)),0)</f>
        <v>0</v>
      </c>
      <c r="G155" s="69">
        <f t="shared" si="13"/>
        <v>0</v>
      </c>
      <c r="H155" s="6">
        <f t="shared" si="14"/>
        <v>0</v>
      </c>
      <c r="I155" s="80"/>
      <c r="J155" s="80"/>
      <c r="K155" s="80" t="s">
        <v>1045</v>
      </c>
      <c r="L155" s="80"/>
      <c r="M155" s="80"/>
      <c r="N155" s="80"/>
      <c r="O155" s="80"/>
      <c r="P155" s="80"/>
      <c r="Q155" s="80"/>
      <c r="R155" s="80"/>
      <c r="S155" s="54" t="b">
        <f t="shared" si="15"/>
        <v>0</v>
      </c>
      <c r="T155" s="66" t="str">
        <f t="shared" si="12"/>
        <v>8-47.</v>
      </c>
      <c r="U155" s="51" t="str">
        <f t="shared" si="12"/>
        <v>Water, Potassium, Total (EPA 200.7, EPA 6010 or EPA 6020)</v>
      </c>
    </row>
    <row r="156" spans="1:21" s="67" customFormat="1" x14ac:dyDescent="0.3">
      <c r="A156" s="62">
        <v>162</v>
      </c>
      <c r="B156" s="36" t="s">
        <v>789</v>
      </c>
      <c r="C156" s="98" t="s">
        <v>187</v>
      </c>
      <c r="D156" s="99"/>
      <c r="E156" s="10" t="s">
        <v>124</v>
      </c>
      <c r="F156" s="68">
        <f>IFERROR(INDEX([1]!Rates[[Column1]:[Column71]],
MATCH('[1]SOW Units'!$B156,[1]!Rates[Pay Item],0),
MATCH(TEXT(#REF!,"0"),[1]!Rates[[#Headers],[Column1]:[Column71]],0)),0)</f>
        <v>0</v>
      </c>
      <c r="G156" s="69">
        <f t="shared" si="13"/>
        <v>0</v>
      </c>
      <c r="H156" s="6">
        <f t="shared" si="14"/>
        <v>0</v>
      </c>
      <c r="I156" s="80"/>
      <c r="J156" s="80"/>
      <c r="K156" s="80" t="s">
        <v>1045</v>
      </c>
      <c r="L156" s="80"/>
      <c r="M156" s="80"/>
      <c r="N156" s="80"/>
      <c r="O156" s="80"/>
      <c r="P156" s="80"/>
      <c r="Q156" s="80"/>
      <c r="R156" s="80"/>
      <c r="S156" s="54" t="b">
        <f t="shared" si="15"/>
        <v>0</v>
      </c>
      <c r="T156" s="66" t="str">
        <f t="shared" si="12"/>
        <v>8-48.</v>
      </c>
      <c r="U156" s="51" t="str">
        <f t="shared" si="12"/>
        <v>Water, Sodium, Total (EPA 200.7, EPA 6010 or EPA 6020)</v>
      </c>
    </row>
    <row r="157" spans="1:21" s="67" customFormat="1" x14ac:dyDescent="0.3">
      <c r="A157" s="62">
        <v>163</v>
      </c>
      <c r="B157" s="36" t="s">
        <v>790</v>
      </c>
      <c r="C157" s="98" t="s">
        <v>188</v>
      </c>
      <c r="D157" s="99"/>
      <c r="E157" s="10" t="s">
        <v>124</v>
      </c>
      <c r="F157" s="68">
        <f>IFERROR(INDEX([1]!Rates[[Column1]:[Column71]],
MATCH('[1]SOW Units'!$B157,[1]!Rates[Pay Item],0),
MATCH(TEXT(#REF!,"0"),[1]!Rates[[#Headers],[Column1]:[Column71]],0)),0)</f>
        <v>0</v>
      </c>
      <c r="G157" s="69">
        <f t="shared" si="13"/>
        <v>0</v>
      </c>
      <c r="H157" s="6">
        <f t="shared" si="14"/>
        <v>0</v>
      </c>
      <c r="I157" s="80"/>
      <c r="J157" s="80"/>
      <c r="K157" s="80" t="s">
        <v>1045</v>
      </c>
      <c r="L157" s="80"/>
      <c r="M157" s="80"/>
      <c r="N157" s="80"/>
      <c r="O157" s="80"/>
      <c r="P157" s="80"/>
      <c r="Q157" s="80"/>
      <c r="R157" s="80"/>
      <c r="S157" s="54" t="b">
        <f t="shared" si="15"/>
        <v>0</v>
      </c>
      <c r="T157" s="66" t="str">
        <f t="shared" si="12"/>
        <v>8-49.</v>
      </c>
      <c r="U157" s="51" t="str">
        <f t="shared" si="12"/>
        <v>Water, Alkalinity [as CaCO3] (EPA 310.2 or SM 2320 B)</v>
      </c>
    </row>
    <row r="158" spans="1:21" s="67" customFormat="1" ht="35.1" customHeight="1" x14ac:dyDescent="0.3">
      <c r="A158" s="62">
        <v>164</v>
      </c>
      <c r="B158" s="36" t="s">
        <v>791</v>
      </c>
      <c r="C158" s="98" t="s">
        <v>189</v>
      </c>
      <c r="D158" s="99"/>
      <c r="E158" s="10" t="s">
        <v>124</v>
      </c>
      <c r="F158" s="68">
        <f>IFERROR(INDEX([1]!Rates[[Column1]:[Column71]],
MATCH('[1]SOW Units'!$B158,[1]!Rates[Pay Item],0),
MATCH(TEXT(#REF!,"0"),[1]!Rates[[#Headers],[Column1]:[Column71]],0)),0)</f>
        <v>0</v>
      </c>
      <c r="G158" s="69">
        <f t="shared" si="13"/>
        <v>0</v>
      </c>
      <c r="H158" s="6">
        <f t="shared" si="14"/>
        <v>0</v>
      </c>
      <c r="I158" s="80"/>
      <c r="J158" s="80"/>
      <c r="K158" s="80" t="s">
        <v>1045</v>
      </c>
      <c r="L158" s="80"/>
      <c r="M158" s="80"/>
      <c r="N158" s="80"/>
      <c r="O158" s="80"/>
      <c r="P158" s="80"/>
      <c r="Q158" s="80"/>
      <c r="R158" s="80"/>
      <c r="S158" s="54" t="b">
        <f t="shared" si="15"/>
        <v>0</v>
      </c>
      <c r="T158" s="66" t="str">
        <f t="shared" si="12"/>
        <v>8-50.</v>
      </c>
      <c r="U158" s="51" t="str">
        <f t="shared" si="12"/>
        <v>Water, Ammonia [as N] (EPA 350.1, SM 4500-NH3 C, SM 4500-NH3 D, SM 4500-NH3 G or SM 4500-NH3 H)</v>
      </c>
    </row>
    <row r="159" spans="1:21" s="67" customFormat="1" ht="35.1" customHeight="1" x14ac:dyDescent="0.3">
      <c r="A159" s="62">
        <v>165</v>
      </c>
      <c r="B159" s="36" t="s">
        <v>792</v>
      </c>
      <c r="C159" s="98" t="s">
        <v>190</v>
      </c>
      <c r="D159" s="99"/>
      <c r="E159" s="10" t="s">
        <v>124</v>
      </c>
      <c r="F159" s="68">
        <f>IFERROR(INDEX([1]!Rates[[Column1]:[Column71]],
MATCH('[1]SOW Units'!$B159,[1]!Rates[Pay Item],0),
MATCH(TEXT(#REF!,"0"),[1]!Rates[[#Headers],[Column1]:[Column71]],0)),0)</f>
        <v>0</v>
      </c>
      <c r="G159" s="69">
        <f t="shared" si="13"/>
        <v>0</v>
      </c>
      <c r="H159" s="6">
        <f t="shared" si="14"/>
        <v>0</v>
      </c>
      <c r="I159" s="80"/>
      <c r="J159" s="80"/>
      <c r="K159" s="80" t="s">
        <v>1045</v>
      </c>
      <c r="L159" s="80"/>
      <c r="M159" s="80"/>
      <c r="N159" s="80"/>
      <c r="O159" s="80"/>
      <c r="P159" s="80"/>
      <c r="Q159" s="80"/>
      <c r="R159" s="80"/>
      <c r="S159" s="54" t="b">
        <f t="shared" si="15"/>
        <v>0</v>
      </c>
      <c r="T159" s="66" t="str">
        <f t="shared" si="12"/>
        <v>8-51.</v>
      </c>
      <c r="U159" s="51" t="str">
        <f t="shared" si="12"/>
        <v>Water, Chloride (EPA 300.0, EPA 9056, EPA 9251, EPA 9053, SM 4500CI B, SM 4500CI C or SM 4500CI E)</v>
      </c>
    </row>
    <row r="160" spans="1:21" s="67" customFormat="1" x14ac:dyDescent="0.3">
      <c r="A160" s="62">
        <v>166</v>
      </c>
      <c r="B160" s="36" t="s">
        <v>793</v>
      </c>
      <c r="C160" s="98" t="s">
        <v>191</v>
      </c>
      <c r="D160" s="99"/>
      <c r="E160" s="10" t="s">
        <v>124</v>
      </c>
      <c r="F160" s="68">
        <f>IFERROR(INDEX([1]!Rates[[Column1]:[Column71]],
MATCH('[1]SOW Units'!$B160,[1]!Rates[Pay Item],0),
MATCH(TEXT(#REF!,"0"),[1]!Rates[[#Headers],[Column1]:[Column71]],0)),0)</f>
        <v>0</v>
      </c>
      <c r="G160" s="69">
        <f t="shared" si="13"/>
        <v>0</v>
      </c>
      <c r="H160" s="6">
        <f t="shared" si="14"/>
        <v>0</v>
      </c>
      <c r="I160" s="80"/>
      <c r="J160" s="80"/>
      <c r="K160" s="80" t="s">
        <v>1045</v>
      </c>
      <c r="L160" s="80"/>
      <c r="M160" s="80"/>
      <c r="N160" s="80"/>
      <c r="O160" s="80"/>
      <c r="P160" s="80"/>
      <c r="Q160" s="80"/>
      <c r="R160" s="80"/>
      <c r="S160" s="54" t="b">
        <f t="shared" si="15"/>
        <v>0</v>
      </c>
      <c r="T160" s="66" t="str">
        <f t="shared" si="12"/>
        <v>8-52.</v>
      </c>
      <c r="U160" s="51" t="str">
        <f t="shared" si="12"/>
        <v>Water, Hardness, Total [as CaCO3] (SM 2340 B or SM 2340 C)</v>
      </c>
    </row>
    <row r="161" spans="1:21" s="67" customFormat="1" x14ac:dyDescent="0.3">
      <c r="A161" s="62">
        <v>167</v>
      </c>
      <c r="B161" s="36" t="s">
        <v>794</v>
      </c>
      <c r="C161" s="98" t="s">
        <v>192</v>
      </c>
      <c r="D161" s="99"/>
      <c r="E161" s="10" t="s">
        <v>124</v>
      </c>
      <c r="F161" s="68">
        <f>IFERROR(INDEX([1]!Rates[[Column1]:[Column71]],
MATCH('[1]SOW Units'!$B161,[1]!Rates[Pay Item],0),
MATCH(TEXT(#REF!,"0"),[1]!Rates[[#Headers],[Column1]:[Column71]],0)),0)</f>
        <v>0</v>
      </c>
      <c r="G161" s="69">
        <f t="shared" si="13"/>
        <v>0</v>
      </c>
      <c r="H161" s="6">
        <f t="shared" si="14"/>
        <v>0</v>
      </c>
      <c r="I161" s="80"/>
      <c r="J161" s="80"/>
      <c r="K161" s="80" t="s">
        <v>1045</v>
      </c>
      <c r="L161" s="80"/>
      <c r="M161" s="80"/>
      <c r="N161" s="80"/>
      <c r="O161" s="80"/>
      <c r="P161" s="80"/>
      <c r="Q161" s="80"/>
      <c r="R161" s="80"/>
      <c r="S161" s="54" t="b">
        <f t="shared" si="15"/>
        <v>0</v>
      </c>
      <c r="T161" s="66" t="str">
        <f t="shared" si="12"/>
        <v>8-53.</v>
      </c>
      <c r="U161" s="51" t="str">
        <f t="shared" si="12"/>
        <v>Water, Nitrate [as N] (EPA 300.0 or EPA 353.2)</v>
      </c>
    </row>
    <row r="162" spans="1:21" s="67" customFormat="1" x14ac:dyDescent="0.3">
      <c r="A162" s="62">
        <v>168</v>
      </c>
      <c r="B162" s="36" t="s">
        <v>795</v>
      </c>
      <c r="C162" s="98" t="s">
        <v>193</v>
      </c>
      <c r="D162" s="99"/>
      <c r="E162" s="10" t="s">
        <v>124</v>
      </c>
      <c r="F162" s="68">
        <f>IFERROR(INDEX([1]!Rates[[Column1]:[Column71]],
MATCH('[1]SOW Units'!$B162,[1]!Rates[Pay Item],0),
MATCH(TEXT(#REF!,"0"),[1]!Rates[[#Headers],[Column1]:[Column71]],0)),0)</f>
        <v>0</v>
      </c>
      <c r="G162" s="69">
        <f t="shared" si="13"/>
        <v>0</v>
      </c>
      <c r="H162" s="6">
        <f t="shared" si="14"/>
        <v>0</v>
      </c>
      <c r="I162" s="80"/>
      <c r="J162" s="80"/>
      <c r="K162" s="80" t="s">
        <v>1045</v>
      </c>
      <c r="L162" s="80"/>
      <c r="M162" s="80"/>
      <c r="N162" s="80"/>
      <c r="O162" s="80"/>
      <c r="P162" s="80"/>
      <c r="Q162" s="80"/>
      <c r="R162" s="80"/>
      <c r="S162" s="54" t="b">
        <f t="shared" si="15"/>
        <v>0</v>
      </c>
      <c r="T162" s="66" t="str">
        <f t="shared" si="12"/>
        <v>8-54.</v>
      </c>
      <c r="U162" s="51" t="str">
        <f t="shared" si="12"/>
        <v>Water, Nitrate-Nitrite [as N] (EPA 300.0, EPA 353.2, SM 4500-NO3 E or SM 4500-NO3 F)</v>
      </c>
    </row>
    <row r="163" spans="1:21" s="67" customFormat="1" x14ac:dyDescent="0.3">
      <c r="A163" s="62">
        <v>169</v>
      </c>
      <c r="B163" s="36" t="s">
        <v>796</v>
      </c>
      <c r="C163" s="98" t="s">
        <v>194</v>
      </c>
      <c r="D163" s="99"/>
      <c r="E163" s="10" t="s">
        <v>124</v>
      </c>
      <c r="F163" s="68">
        <f>IFERROR(INDEX([1]!Rates[[Column1]:[Column71]],
MATCH('[1]SOW Units'!$B163,[1]!Rates[Pay Item],0),
MATCH(TEXT(#REF!,"0"),[1]!Rates[[#Headers],[Column1]:[Column71]],0)),0)</f>
        <v>0</v>
      </c>
      <c r="G163" s="69">
        <f t="shared" si="13"/>
        <v>0</v>
      </c>
      <c r="H163" s="6">
        <f t="shared" si="14"/>
        <v>0</v>
      </c>
      <c r="I163" s="80"/>
      <c r="J163" s="80"/>
      <c r="K163" s="80" t="s">
        <v>1045</v>
      </c>
      <c r="L163" s="80"/>
      <c r="M163" s="80"/>
      <c r="N163" s="80"/>
      <c r="O163" s="80"/>
      <c r="P163" s="80"/>
      <c r="Q163" s="80"/>
      <c r="R163" s="80"/>
      <c r="S163" s="54" t="b">
        <f t="shared" si="15"/>
        <v>0</v>
      </c>
      <c r="T163" s="66" t="str">
        <f t="shared" si="12"/>
        <v>8-55.</v>
      </c>
      <c r="U163" s="51" t="str">
        <f t="shared" si="12"/>
        <v>Water, Nitrite [as N] (EPA 300.0, EPA 300.1, SM 4500-NO2 B or SM 4500-NO3 F)</v>
      </c>
    </row>
    <row r="164" spans="1:21" s="67" customFormat="1" x14ac:dyDescent="0.3">
      <c r="A164" s="62">
        <v>170</v>
      </c>
      <c r="B164" s="36" t="s">
        <v>797</v>
      </c>
      <c r="C164" s="98" t="s">
        <v>195</v>
      </c>
      <c r="D164" s="99"/>
      <c r="E164" s="10" t="s">
        <v>124</v>
      </c>
      <c r="F164" s="68">
        <f>IFERROR(INDEX([1]!Rates[[Column1]:[Column71]],
MATCH('[1]SOW Units'!$B164,[1]!Rates[Pay Item],0),
MATCH(TEXT(#REF!,"0"),[1]!Rates[[#Headers],[Column1]:[Column71]],0)),0)</f>
        <v>0</v>
      </c>
      <c r="G164" s="69">
        <f t="shared" si="13"/>
        <v>0</v>
      </c>
      <c r="H164" s="6">
        <f t="shared" si="14"/>
        <v>0</v>
      </c>
      <c r="I164" s="80"/>
      <c r="J164" s="80"/>
      <c r="K164" s="80" t="s">
        <v>1045</v>
      </c>
      <c r="L164" s="80"/>
      <c r="M164" s="80"/>
      <c r="N164" s="80"/>
      <c r="O164" s="80"/>
      <c r="P164" s="80"/>
      <c r="Q164" s="80"/>
      <c r="R164" s="80"/>
      <c r="S164" s="54" t="b">
        <f t="shared" si="15"/>
        <v>0</v>
      </c>
      <c r="T164" s="66" t="str">
        <f t="shared" si="12"/>
        <v>8-56.</v>
      </c>
      <c r="U164" s="51" t="str">
        <f t="shared" si="12"/>
        <v>Water, Organic Carbon, Total (SM 5310 B, SM 5310 C or EPA 9060)</v>
      </c>
    </row>
    <row r="165" spans="1:21" s="67" customFormat="1" ht="33" x14ac:dyDescent="0.3">
      <c r="A165" s="62">
        <v>171</v>
      </c>
      <c r="B165" s="36" t="s">
        <v>798</v>
      </c>
      <c r="C165" s="98" t="s">
        <v>196</v>
      </c>
      <c r="D165" s="99"/>
      <c r="E165" s="10" t="s">
        <v>124</v>
      </c>
      <c r="F165" s="68">
        <f>IFERROR(INDEX([1]!Rates[[Column1]:[Column71]],
MATCH('[1]SOW Units'!$B165,[1]!Rates[Pay Item],0),
MATCH(TEXT(#REF!,"0"),[1]!Rates[[#Headers],[Column1]:[Column71]],0)),0)</f>
        <v>0</v>
      </c>
      <c r="G165" s="69">
        <f t="shared" si="13"/>
        <v>0</v>
      </c>
      <c r="H165" s="6">
        <f t="shared" si="14"/>
        <v>0</v>
      </c>
      <c r="I165" s="80"/>
      <c r="J165" s="80"/>
      <c r="K165" s="80" t="s">
        <v>1045</v>
      </c>
      <c r="L165" s="80"/>
      <c r="M165" s="80"/>
      <c r="N165" s="80"/>
      <c r="O165" s="80"/>
      <c r="P165" s="80"/>
      <c r="Q165" s="80"/>
      <c r="R165" s="80"/>
      <c r="S165" s="54" t="b">
        <f t="shared" si="15"/>
        <v>0</v>
      </c>
      <c r="T165" s="66" t="str">
        <f t="shared" si="12"/>
        <v>8-57.</v>
      </c>
      <c r="U165" s="51" t="str">
        <f t="shared" si="12"/>
        <v>Water, Orthophosphate [as P] (EPA 300.0, EPA 300.1, EPA 365.1, EPA 365.3, EPA 9056, SM 4500-PE or SM 4500-PF)</v>
      </c>
    </row>
    <row r="166" spans="1:21" s="67" customFormat="1" x14ac:dyDescent="0.3">
      <c r="A166" s="62">
        <v>172</v>
      </c>
      <c r="B166" s="36" t="s">
        <v>799</v>
      </c>
      <c r="C166" s="98" t="s">
        <v>197</v>
      </c>
      <c r="D166" s="99"/>
      <c r="E166" s="10" t="s">
        <v>124</v>
      </c>
      <c r="F166" s="68">
        <f>IFERROR(INDEX([1]!Rates[[Column1]:[Column71]],
MATCH('[1]SOW Units'!$B166,[1]!Rates[Pay Item],0),
MATCH(TEXT(#REF!,"0"),[1]!Rates[[#Headers],[Column1]:[Column71]],0)),0)</f>
        <v>0</v>
      </c>
      <c r="G166" s="69">
        <f t="shared" si="13"/>
        <v>0</v>
      </c>
      <c r="H166" s="6">
        <f t="shared" si="14"/>
        <v>0</v>
      </c>
      <c r="I166" s="80"/>
      <c r="J166" s="80"/>
      <c r="K166" s="80" t="s">
        <v>1045</v>
      </c>
      <c r="L166" s="80"/>
      <c r="M166" s="80"/>
      <c r="N166" s="80"/>
      <c r="O166" s="80"/>
      <c r="P166" s="80"/>
      <c r="Q166" s="80"/>
      <c r="R166" s="80"/>
      <c r="S166" s="54" t="b">
        <f t="shared" si="15"/>
        <v>0</v>
      </c>
      <c r="T166" s="66" t="str">
        <f t="shared" si="12"/>
        <v>8-58.</v>
      </c>
      <c r="U166" s="51" t="str">
        <f t="shared" si="12"/>
        <v>Water, Residue-filterable [Total Dissolved Solids] (SM 2540 C)</v>
      </c>
    </row>
    <row r="167" spans="1:21" s="67" customFormat="1" x14ac:dyDescent="0.3">
      <c r="A167" s="62">
        <v>173</v>
      </c>
      <c r="B167" s="36" t="s">
        <v>800</v>
      </c>
      <c r="C167" s="98" t="s">
        <v>198</v>
      </c>
      <c r="D167" s="99"/>
      <c r="E167" s="10" t="s">
        <v>124</v>
      </c>
      <c r="F167" s="68">
        <f>IFERROR(INDEX([1]!Rates[[Column1]:[Column71]],
MATCH('[1]SOW Units'!$B167,[1]!Rates[Pay Item],0),
MATCH(TEXT(#REF!,"0"),[1]!Rates[[#Headers],[Column1]:[Column71]],0)),0)</f>
        <v>0</v>
      </c>
      <c r="G167" s="69">
        <f t="shared" si="13"/>
        <v>0</v>
      </c>
      <c r="H167" s="6">
        <f t="shared" si="14"/>
        <v>0</v>
      </c>
      <c r="I167" s="80"/>
      <c r="J167" s="80"/>
      <c r="K167" s="80" t="s">
        <v>1045</v>
      </c>
      <c r="L167" s="80"/>
      <c r="M167" s="80"/>
      <c r="N167" s="80"/>
      <c r="O167" s="80"/>
      <c r="P167" s="80"/>
      <c r="Q167" s="80"/>
      <c r="R167" s="80"/>
      <c r="S167" s="54" t="b">
        <f t="shared" si="15"/>
        <v>0</v>
      </c>
      <c r="T167" s="66" t="str">
        <f t="shared" si="12"/>
        <v>8-59.</v>
      </c>
      <c r="U167" s="51" t="str">
        <f t="shared" si="12"/>
        <v>Water, Residue-nonfilterable [Total Suspended Solids] (SM 2540 D)</v>
      </c>
    </row>
    <row r="168" spans="1:21" s="67" customFormat="1" ht="33" x14ac:dyDescent="0.3">
      <c r="A168" s="62">
        <v>174</v>
      </c>
      <c r="B168" s="36" t="s">
        <v>801</v>
      </c>
      <c r="C168" s="98" t="s">
        <v>199</v>
      </c>
      <c r="D168" s="99"/>
      <c r="E168" s="10" t="s">
        <v>124</v>
      </c>
      <c r="F168" s="68">
        <f>IFERROR(INDEX([1]!Rates[[Column1]:[Column71]],
MATCH('[1]SOW Units'!$B168,[1]!Rates[Pay Item],0),
MATCH(TEXT(#REF!,"0"),[1]!Rates[[#Headers],[Column1]:[Column71]],0)),0)</f>
        <v>0</v>
      </c>
      <c r="G168" s="69">
        <f t="shared" si="13"/>
        <v>0</v>
      </c>
      <c r="H168" s="6">
        <f t="shared" si="14"/>
        <v>0</v>
      </c>
      <c r="I168" s="80"/>
      <c r="J168" s="80"/>
      <c r="K168" s="80" t="s">
        <v>1045</v>
      </c>
      <c r="L168" s="80"/>
      <c r="M168" s="80"/>
      <c r="N168" s="80"/>
      <c r="O168" s="80"/>
      <c r="P168" s="80"/>
      <c r="Q168" s="80"/>
      <c r="R168" s="80"/>
      <c r="S168" s="54" t="b">
        <f t="shared" si="15"/>
        <v>0</v>
      </c>
      <c r="T168" s="66" t="str">
        <f t="shared" si="12"/>
        <v>8-60.</v>
      </c>
      <c r="U168" s="51" t="str">
        <f t="shared" si="12"/>
        <v>Water, Sulfate (ASTM D516-02, ASTM D516-90, EPA 300.0, EPA 300.1, EPA 375.2, EPA 9038, EPA 9056 or SM 4500-SO4 C)</v>
      </c>
    </row>
    <row r="169" spans="1:21" s="67" customFormat="1" x14ac:dyDescent="0.3">
      <c r="A169" s="62">
        <v>175</v>
      </c>
      <c r="B169" s="36" t="s">
        <v>802</v>
      </c>
      <c r="C169" s="98" t="s">
        <v>803</v>
      </c>
      <c r="D169" s="99"/>
      <c r="E169" s="10" t="s">
        <v>124</v>
      </c>
      <c r="F169" s="68">
        <f>IFERROR(INDEX([1]!Rates[[Column1]:[Column71]],
MATCH('[1]SOW Units'!$B169,[1]!Rates[Pay Item],0),
MATCH(TEXT(#REF!,"0"),[1]!Rates[[#Headers],[Column1]:[Column71]],0)),0)</f>
        <v>0</v>
      </c>
      <c r="G169" s="69">
        <f t="shared" si="13"/>
        <v>0</v>
      </c>
      <c r="H169" s="6">
        <f t="shared" si="14"/>
        <v>0</v>
      </c>
      <c r="I169" s="80"/>
      <c r="J169" s="80"/>
      <c r="K169" s="80" t="s">
        <v>1045</v>
      </c>
      <c r="L169" s="80"/>
      <c r="M169" s="80"/>
      <c r="N169" s="80"/>
      <c r="O169" s="80"/>
      <c r="P169" s="80"/>
      <c r="Q169" s="80"/>
      <c r="R169" s="80"/>
      <c r="S169" s="54" t="b">
        <f t="shared" si="15"/>
        <v>0</v>
      </c>
      <c r="T169" s="66" t="str">
        <f t="shared" si="12"/>
        <v>8-61.</v>
      </c>
      <c r="U169" s="51" t="str">
        <f t="shared" si="12"/>
        <v>Water, Heterotrophic Plate Count (SM 9215 B or SIMPLATE)</v>
      </c>
    </row>
    <row r="170" spans="1:21" s="67" customFormat="1" ht="33" x14ac:dyDescent="0.3">
      <c r="A170" s="62">
        <v>176</v>
      </c>
      <c r="B170" s="36" t="s">
        <v>804</v>
      </c>
      <c r="C170" s="98" t="s">
        <v>200</v>
      </c>
      <c r="D170" s="99"/>
      <c r="E170" s="10" t="s">
        <v>124</v>
      </c>
      <c r="F170" s="68">
        <f>IFERROR(INDEX([1]!Rates[[Column1]:[Column71]],
MATCH('[1]SOW Units'!$B170,[1]!Rates[Pay Item],0),
MATCH(TEXT(#REF!,"0"),[1]!Rates[[#Headers],[Column1]:[Column71]],0)),0)</f>
        <v>0</v>
      </c>
      <c r="G170" s="69">
        <f t="shared" si="13"/>
        <v>0</v>
      </c>
      <c r="H170" s="6">
        <f t="shared" si="14"/>
        <v>0</v>
      </c>
      <c r="I170" s="80"/>
      <c r="J170" s="80"/>
      <c r="K170" s="80" t="s">
        <v>1045</v>
      </c>
      <c r="L170" s="80"/>
      <c r="M170" s="80"/>
      <c r="N170" s="80"/>
      <c r="O170" s="80"/>
      <c r="P170" s="80"/>
      <c r="Q170" s="80"/>
      <c r="R170" s="80"/>
      <c r="S170" s="54" t="b">
        <f t="shared" si="15"/>
        <v>0</v>
      </c>
      <c r="T170" s="66" t="str">
        <f t="shared" si="12"/>
        <v>8-62.</v>
      </c>
      <c r="U170" s="51" t="str">
        <f t="shared" si="12"/>
        <v>Water, Acute Bioassay-96 Hour, Freshwater, Vertebrate/Invertebrate [Vertebrate: Pimephales promelas or Cyprinella leedsi/Invertebrate: Ceriodaphnia dubia] (EPA 2000.0/2002.0)</v>
      </c>
    </row>
    <row r="171" spans="1:21" s="67" customFormat="1" ht="33" x14ac:dyDescent="0.3">
      <c r="A171" s="62">
        <v>177</v>
      </c>
      <c r="B171" s="36" t="s">
        <v>805</v>
      </c>
      <c r="C171" s="98" t="s">
        <v>201</v>
      </c>
      <c r="D171" s="99"/>
      <c r="E171" s="10" t="s">
        <v>124</v>
      </c>
      <c r="F171" s="68">
        <f>IFERROR(INDEX([1]!Rates[[Column1]:[Column71]],
MATCH('[1]SOW Units'!$B171,[1]!Rates[Pay Item],0),
MATCH(TEXT(#REF!,"0"),[1]!Rates[[#Headers],[Column1]:[Column71]],0)),0)</f>
        <v>0</v>
      </c>
      <c r="G171" s="69">
        <f t="shared" si="13"/>
        <v>0</v>
      </c>
      <c r="H171" s="6">
        <f t="shared" si="14"/>
        <v>0</v>
      </c>
      <c r="I171" s="80"/>
      <c r="J171" s="80"/>
      <c r="K171" s="80" t="s">
        <v>1045</v>
      </c>
      <c r="L171" s="80"/>
      <c r="M171" s="80"/>
      <c r="N171" s="80"/>
      <c r="O171" s="80"/>
      <c r="P171" s="80"/>
      <c r="Q171" s="80"/>
      <c r="R171" s="80"/>
      <c r="S171" s="54" t="b">
        <f t="shared" si="15"/>
        <v>0</v>
      </c>
      <c r="T171" s="66" t="str">
        <f t="shared" si="12"/>
        <v>8-63.</v>
      </c>
      <c r="U171" s="51" t="str">
        <f t="shared" si="12"/>
        <v>Water, Acute Bioassay-96 Hour, Estuarine + Marine, Vertebrate/Invertebrate [Vertebrate: Menidia beryllina, Meridia menidia or Menida peninsulae/Invertebrate: Mysidopsis bahia] (EPA 2006.0/2007.0)</v>
      </c>
    </row>
    <row r="172" spans="1:21" s="67" customFormat="1" x14ac:dyDescent="0.3">
      <c r="A172" s="62">
        <v>178</v>
      </c>
      <c r="B172" s="36" t="s">
        <v>806</v>
      </c>
      <c r="C172" s="98" t="s">
        <v>593</v>
      </c>
      <c r="D172" s="99"/>
      <c r="E172" s="10" t="s">
        <v>124</v>
      </c>
      <c r="F172" s="68">
        <f>IFERROR(INDEX([1]!Rates[[Column1]:[Column71]],
MATCH('[1]SOW Units'!$B172,[1]!Rates[Pay Item],0),
MATCH(TEXT(#REF!,"0"),[1]!Rates[[#Headers],[Column1]:[Column71]],0)),0)</f>
        <v>0</v>
      </c>
      <c r="G172" s="69">
        <f t="shared" si="13"/>
        <v>0</v>
      </c>
      <c r="H172" s="6">
        <f t="shared" si="14"/>
        <v>0</v>
      </c>
      <c r="I172" s="80"/>
      <c r="J172" s="80"/>
      <c r="K172" s="80" t="s">
        <v>1045</v>
      </c>
      <c r="L172" s="80"/>
      <c r="M172" s="80"/>
      <c r="N172" s="80"/>
      <c r="O172" s="80"/>
      <c r="P172" s="80"/>
      <c r="Q172" s="80"/>
      <c r="R172" s="80"/>
      <c r="S172" s="54" t="b">
        <f t="shared" si="15"/>
        <v>0</v>
      </c>
      <c r="T172" s="66" t="str">
        <f t="shared" si="12"/>
        <v>8-64.</v>
      </c>
      <c r="U172" s="51" t="str">
        <f t="shared" si="12"/>
        <v>Water, BTEX/MTBE + Naphthalene (EPA 8260)</v>
      </c>
    </row>
    <row r="173" spans="1:21" s="67" customFormat="1" x14ac:dyDescent="0.3">
      <c r="A173" s="62">
        <v>179</v>
      </c>
      <c r="B173" s="36" t="s">
        <v>807</v>
      </c>
      <c r="C173" s="98" t="s">
        <v>594</v>
      </c>
      <c r="D173" s="99"/>
      <c r="E173" s="10" t="s">
        <v>124</v>
      </c>
      <c r="F173" s="68">
        <f>IFERROR(INDEX([1]!Rates[[Column1]:[Column71]],
MATCH('[1]SOW Units'!$B173,[1]!Rates[Pay Item],0),
MATCH(TEXT(#REF!,"0"),[1]!Rates[[#Headers],[Column1]:[Column71]],0)),0)</f>
        <v>0</v>
      </c>
      <c r="G173" s="69">
        <f t="shared" si="13"/>
        <v>0</v>
      </c>
      <c r="H173" s="6">
        <f t="shared" si="14"/>
        <v>0</v>
      </c>
      <c r="I173" s="80"/>
      <c r="J173" s="80"/>
      <c r="K173" s="80" t="s">
        <v>1045</v>
      </c>
      <c r="L173" s="80"/>
      <c r="M173" s="80"/>
      <c r="N173" s="80"/>
      <c r="O173" s="80"/>
      <c r="P173" s="80"/>
      <c r="Q173" s="80"/>
      <c r="R173" s="80"/>
      <c r="S173" s="54" t="b">
        <f t="shared" si="15"/>
        <v>0</v>
      </c>
      <c r="T173" s="66" t="str">
        <f t="shared" si="12"/>
        <v>8-65.</v>
      </c>
      <c r="U173" s="51" t="str">
        <f t="shared" si="12"/>
        <v>Water, EDC [1,2-dichloroethane] (EPA Method 8021 or 8260)</v>
      </c>
    </row>
    <row r="174" spans="1:21" s="67" customFormat="1" x14ac:dyDescent="0.3">
      <c r="A174" s="62">
        <v>180</v>
      </c>
      <c r="B174" s="36" t="s">
        <v>808</v>
      </c>
      <c r="C174" s="98" t="s">
        <v>595</v>
      </c>
      <c r="D174" s="99"/>
      <c r="E174" s="10" t="s">
        <v>124</v>
      </c>
      <c r="F174" s="68">
        <f>IFERROR(INDEX([1]!Rates[[Column1]:[Column71]],
MATCH('[1]SOW Units'!$B174,[1]!Rates[Pay Item],0),
MATCH(TEXT(#REF!,"0"),[1]!Rates[[#Headers],[Column1]:[Column71]],0)),0)</f>
        <v>0</v>
      </c>
      <c r="G174" s="69">
        <f t="shared" si="13"/>
        <v>0</v>
      </c>
      <c r="H174" s="6">
        <f t="shared" si="14"/>
        <v>0</v>
      </c>
      <c r="I174" s="80"/>
      <c r="J174" s="80"/>
      <c r="K174" s="80" t="s">
        <v>1045</v>
      </c>
      <c r="L174" s="80"/>
      <c r="M174" s="80"/>
      <c r="N174" s="80"/>
      <c r="O174" s="80"/>
      <c r="P174" s="80"/>
      <c r="Q174" s="80"/>
      <c r="R174" s="80"/>
      <c r="S174" s="54" t="b">
        <f t="shared" si="15"/>
        <v>0</v>
      </c>
      <c r="T174" s="66" t="str">
        <f t="shared" si="12"/>
        <v>8-66.</v>
      </c>
      <c r="U174" s="51" t="str">
        <f t="shared" si="12"/>
        <v>Water, Methane (EPA SOP RSK-175)</v>
      </c>
    </row>
    <row r="175" spans="1:21" s="67" customFormat="1" ht="35.1" customHeight="1" x14ac:dyDescent="0.3">
      <c r="A175" s="62">
        <v>181</v>
      </c>
      <c r="B175" s="36" t="s">
        <v>809</v>
      </c>
      <c r="C175" s="98" t="s">
        <v>810</v>
      </c>
      <c r="D175" s="99"/>
      <c r="E175" s="10" t="s">
        <v>124</v>
      </c>
      <c r="F175" s="68">
        <f>IFERROR(INDEX([1]!Rates[[Column1]:[Column71]],
MATCH('[1]SOW Units'!$B175,[1]!Rates[Pay Item],0),
MATCH(TEXT(#REF!,"0"),[1]!Rates[[#Headers],[Column1]:[Column71]],0)),0)</f>
        <v>0</v>
      </c>
      <c r="G175" s="69">
        <f t="shared" si="13"/>
        <v>0</v>
      </c>
      <c r="H175" s="6">
        <f t="shared" si="14"/>
        <v>0</v>
      </c>
      <c r="I175" s="80"/>
      <c r="J175" s="80"/>
      <c r="K175" s="80" t="s">
        <v>1045</v>
      </c>
      <c r="L175" s="80"/>
      <c r="M175" s="80"/>
      <c r="N175" s="80"/>
      <c r="O175" s="80"/>
      <c r="P175" s="80"/>
      <c r="Q175" s="80"/>
      <c r="R175" s="80"/>
      <c r="S175" s="54" t="b">
        <f t="shared" si="15"/>
        <v>0</v>
      </c>
      <c r="T175" s="66" t="str">
        <f t="shared" si="12"/>
        <v>8-67.</v>
      </c>
      <c r="U175" s="51" t="str">
        <f t="shared" si="12"/>
        <v>Water, Cumene (Isopropyl benzene), 1,2,4-Trimethylbenzene and 1,3,5-Trimethylbenzene (EPA 8260)</v>
      </c>
    </row>
    <row r="176" spans="1:21" s="67" customFormat="1" x14ac:dyDescent="0.3">
      <c r="A176" s="62">
        <v>182</v>
      </c>
      <c r="B176" s="36" t="s">
        <v>811</v>
      </c>
      <c r="C176" s="98" t="s">
        <v>202</v>
      </c>
      <c r="D176" s="99"/>
      <c r="E176" s="10" t="s">
        <v>124</v>
      </c>
      <c r="F176" s="68">
        <f>IFERROR(INDEX([1]!Rates[[Column1]:[Column71]],
MATCH('[1]SOW Units'!$B176,[1]!Rates[Pay Item],0),
MATCH(TEXT(#REF!,"0"),[1]!Rates[[#Headers],[Column1]:[Column71]],0)),0)</f>
        <v>0</v>
      </c>
      <c r="G176" s="69">
        <f t="shared" si="13"/>
        <v>0</v>
      </c>
      <c r="H176" s="6">
        <f t="shared" si="14"/>
        <v>0</v>
      </c>
      <c r="I176" s="80"/>
      <c r="J176" s="80"/>
      <c r="K176" s="80" t="s">
        <v>1045</v>
      </c>
      <c r="L176" s="80"/>
      <c r="M176" s="80"/>
      <c r="N176" s="80"/>
      <c r="O176" s="80"/>
      <c r="P176" s="80"/>
      <c r="Q176" s="80"/>
      <c r="R176" s="80"/>
      <c r="S176" s="54" t="b">
        <f t="shared" si="15"/>
        <v>0</v>
      </c>
      <c r="T176" s="66" t="str">
        <f t="shared" si="12"/>
        <v>8-68.</v>
      </c>
      <c r="U176" s="51" t="str">
        <f t="shared" si="12"/>
        <v>Air, Total Petroleum Hydrocarbons (EPA Method 18 or TO-3)</v>
      </c>
    </row>
    <row r="177" spans="1:21" s="67" customFormat="1" x14ac:dyDescent="0.3">
      <c r="A177" s="62">
        <v>183</v>
      </c>
      <c r="B177" s="36" t="s">
        <v>812</v>
      </c>
      <c r="C177" s="98" t="s">
        <v>203</v>
      </c>
      <c r="D177" s="99"/>
      <c r="E177" s="10" t="s">
        <v>124</v>
      </c>
      <c r="F177" s="68">
        <f>IFERROR(INDEX([1]!Rates[[Column1]:[Column71]],
MATCH('[1]SOW Units'!$B177,[1]!Rates[Pay Item],0),
MATCH(TEXT(#REF!,"0"),[1]!Rates[[#Headers],[Column1]:[Column71]],0)),0)</f>
        <v>0</v>
      </c>
      <c r="G177" s="69">
        <f t="shared" si="13"/>
        <v>0</v>
      </c>
      <c r="H177" s="6">
        <f t="shared" si="14"/>
        <v>0</v>
      </c>
      <c r="I177" s="80"/>
      <c r="J177" s="80"/>
      <c r="K177" s="80" t="s">
        <v>1045</v>
      </c>
      <c r="L177" s="80"/>
      <c r="M177" s="80"/>
      <c r="N177" s="80"/>
      <c r="O177" s="80"/>
      <c r="P177" s="80"/>
      <c r="Q177" s="80"/>
      <c r="R177" s="80"/>
      <c r="S177" s="54" t="b">
        <f t="shared" si="15"/>
        <v>0</v>
      </c>
      <c r="T177" s="66" t="str">
        <f t="shared" si="12"/>
        <v>8-69.</v>
      </c>
      <c r="U177" s="51" t="str">
        <f t="shared" si="12"/>
        <v>Air, Volatile Organic Aromatics (EPA Method TO-15)</v>
      </c>
    </row>
    <row r="178" spans="1:21" s="67" customFormat="1" x14ac:dyDescent="0.3">
      <c r="A178" s="62">
        <v>184</v>
      </c>
      <c r="B178" s="36" t="s">
        <v>813</v>
      </c>
      <c r="C178" s="98" t="s">
        <v>204</v>
      </c>
      <c r="D178" s="99"/>
      <c r="E178" s="10" t="s">
        <v>124</v>
      </c>
      <c r="F178" s="68">
        <f>IFERROR(INDEX([1]!Rates[[Column1]:[Column71]],
MATCH('[1]SOW Units'!$B178,[1]!Rates[Pay Item],0),
MATCH(TEXT(#REF!,"0"),[1]!Rates[[#Headers],[Column1]:[Column71]],0)),0)</f>
        <v>0</v>
      </c>
      <c r="G178" s="69">
        <f t="shared" si="13"/>
        <v>0</v>
      </c>
      <c r="H178" s="6">
        <f t="shared" si="14"/>
        <v>0</v>
      </c>
      <c r="I178" s="80"/>
      <c r="J178" s="80"/>
      <c r="K178" s="80" t="s">
        <v>1045</v>
      </c>
      <c r="L178" s="80"/>
      <c r="M178" s="80"/>
      <c r="N178" s="80"/>
      <c r="O178" s="80"/>
      <c r="P178" s="80"/>
      <c r="Q178" s="80"/>
      <c r="R178" s="80"/>
      <c r="S178" s="54" t="b">
        <f t="shared" si="15"/>
        <v>0</v>
      </c>
      <c r="T178" s="66" t="str">
        <f t="shared" si="12"/>
        <v>8-70.</v>
      </c>
      <c r="U178" s="51" t="str">
        <f t="shared" si="12"/>
        <v>Air, Polycyclic Aromatic Hydrocarbons (EPA Method TO-13)</v>
      </c>
    </row>
    <row r="179" spans="1:21" s="67" customFormat="1" x14ac:dyDescent="0.3">
      <c r="A179" s="62">
        <v>185</v>
      </c>
      <c r="B179" s="36" t="s">
        <v>814</v>
      </c>
      <c r="C179" s="98" t="s">
        <v>205</v>
      </c>
      <c r="D179" s="99"/>
      <c r="E179" s="10" t="s">
        <v>124</v>
      </c>
      <c r="F179" s="68">
        <f>IFERROR(INDEX([1]!Rates[[Column1]:[Column71]],
MATCH('[1]SOW Units'!$B179,[1]!Rates[Pay Item],0),
MATCH(TEXT(#REF!,"0"),[1]!Rates[[#Headers],[Column1]:[Column71]],0)),0)</f>
        <v>0</v>
      </c>
      <c r="G179" s="69">
        <f t="shared" si="13"/>
        <v>0</v>
      </c>
      <c r="H179" s="6">
        <f t="shared" si="14"/>
        <v>0</v>
      </c>
      <c r="I179" s="80"/>
      <c r="J179" s="80"/>
      <c r="K179" s="80" t="s">
        <v>1045</v>
      </c>
      <c r="L179" s="80"/>
      <c r="M179" s="80"/>
      <c r="N179" s="80"/>
      <c r="O179" s="80"/>
      <c r="P179" s="80"/>
      <c r="Q179" s="80"/>
      <c r="R179" s="80"/>
      <c r="S179" s="54" t="b">
        <f t="shared" si="15"/>
        <v>0</v>
      </c>
      <c r="T179" s="66" t="str">
        <f t="shared" si="12"/>
        <v>8-71.</v>
      </c>
      <c r="U179" s="51" t="str">
        <f t="shared" si="12"/>
        <v>Air, Volatile Organic Compounds (EPA Method TO-17)</v>
      </c>
    </row>
    <row r="180" spans="1:21" s="67" customFormat="1" ht="49.5" hidden="1" x14ac:dyDescent="0.3">
      <c r="A180" s="62">
        <v>186</v>
      </c>
      <c r="B180" s="36" t="s">
        <v>815</v>
      </c>
      <c r="C180" s="98" t="s">
        <v>816</v>
      </c>
      <c r="D180" s="99"/>
      <c r="E180" s="10" t="s">
        <v>570</v>
      </c>
      <c r="F180" s="68">
        <f>IFERROR(INDEX([1]!Rates[[Column1]:[Column71]],
MATCH('[1]SOW Units'!$B180,[1]!Rates[Pay Item],0),
MATCH(TEXT(#REF!,"0"),[1]!Rates[[#Headers],[Column1]:[Column71]],0)),0)</f>
        <v>0</v>
      </c>
      <c r="G180" s="69">
        <f t="shared" si="13"/>
        <v>0</v>
      </c>
      <c r="H180" s="6">
        <f t="shared" si="14"/>
        <v>0</v>
      </c>
      <c r="I180" s="80"/>
      <c r="J180" s="80"/>
      <c r="K180" s="80"/>
      <c r="L180" s="80"/>
      <c r="M180" s="80"/>
      <c r="N180" s="80"/>
      <c r="O180" s="80"/>
      <c r="P180" s="80"/>
      <c r="Q180" s="80"/>
      <c r="R180" s="80"/>
      <c r="S180" s="54" t="b">
        <f t="shared" si="15"/>
        <v>0</v>
      </c>
      <c r="T180" s="66" t="str">
        <f t="shared" si="12"/>
        <v>8-72.</v>
      </c>
      <c r="U180" s="51" t="str">
        <f t="shared" si="12"/>
        <v xml:space="preserve">Additional Laboratory charge for 7 Day Turnaround. This is an additional charge (percentage) above the normal rate for expedited turnaround by the laboratory for an analysis. For Example: entering 0.05 is a 5% surcharge for 7 Day Turnaround above the rate for normal turnaround. </v>
      </c>
    </row>
    <row r="181" spans="1:21" s="67" customFormat="1" ht="49.5" hidden="1" x14ac:dyDescent="0.3">
      <c r="A181" s="62">
        <v>187</v>
      </c>
      <c r="B181" s="36" t="s">
        <v>817</v>
      </c>
      <c r="C181" s="98" t="s">
        <v>818</v>
      </c>
      <c r="D181" s="99"/>
      <c r="E181" s="10" t="s">
        <v>570</v>
      </c>
      <c r="F181" s="68">
        <f>IFERROR(INDEX([1]!Rates[[Column1]:[Column71]],
MATCH('[1]SOW Units'!$B181,[1]!Rates[Pay Item],0),
MATCH(TEXT(#REF!,"0"),[1]!Rates[[#Headers],[Column1]:[Column71]],0)),0)</f>
        <v>0</v>
      </c>
      <c r="G181" s="69">
        <f t="shared" si="13"/>
        <v>0</v>
      </c>
      <c r="H181" s="6">
        <f t="shared" si="14"/>
        <v>0</v>
      </c>
      <c r="I181" s="80"/>
      <c r="J181" s="80"/>
      <c r="K181" s="80"/>
      <c r="L181" s="80"/>
      <c r="M181" s="80"/>
      <c r="N181" s="80"/>
      <c r="O181" s="80"/>
      <c r="P181" s="80"/>
      <c r="Q181" s="80"/>
      <c r="R181" s="80"/>
      <c r="S181" s="54" t="b">
        <f t="shared" si="15"/>
        <v>0</v>
      </c>
      <c r="T181" s="66" t="str">
        <f t="shared" si="12"/>
        <v>8-73.</v>
      </c>
      <c r="U181" s="51" t="str">
        <f t="shared" si="12"/>
        <v xml:space="preserve">Additional Laboratory charge for 3 Day Turnaround. This is an additional charge (percentage) above the normal rate for expedited turnaround by the laboratory for an analysis. For Example: entering 0.50 is a 50% surcharge for 3 Day Turnaround above the rate for normal turnaround. </v>
      </c>
    </row>
    <row r="182" spans="1:21" s="67" customFormat="1" ht="49.5" hidden="1" x14ac:dyDescent="0.3">
      <c r="A182" s="62">
        <v>188</v>
      </c>
      <c r="B182" s="36" t="s">
        <v>819</v>
      </c>
      <c r="C182" s="98" t="s">
        <v>820</v>
      </c>
      <c r="D182" s="99"/>
      <c r="E182" s="10" t="s">
        <v>570</v>
      </c>
      <c r="F182" s="68">
        <f>IFERROR(INDEX([1]!Rates[[Column1]:[Column71]],
MATCH('[1]SOW Units'!$B182,[1]!Rates[Pay Item],0),
MATCH(TEXT(#REF!,"0"),[1]!Rates[[#Headers],[Column1]:[Column71]],0)),0)</f>
        <v>0</v>
      </c>
      <c r="G182" s="69">
        <f t="shared" si="13"/>
        <v>0</v>
      </c>
      <c r="H182" s="6">
        <f t="shared" si="14"/>
        <v>0</v>
      </c>
      <c r="I182" s="80"/>
      <c r="J182" s="80"/>
      <c r="K182" s="80"/>
      <c r="L182" s="80"/>
      <c r="M182" s="80"/>
      <c r="N182" s="80"/>
      <c r="O182" s="80"/>
      <c r="P182" s="80"/>
      <c r="Q182" s="80"/>
      <c r="R182" s="80"/>
      <c r="S182" s="54" t="b">
        <f t="shared" si="15"/>
        <v>0</v>
      </c>
      <c r="T182" s="66" t="str">
        <f t="shared" si="12"/>
        <v>8-74.</v>
      </c>
      <c r="U182" s="51" t="str">
        <f t="shared" si="12"/>
        <v xml:space="preserve">Additional Laboratory charge for 1 Day Turnaround. This is an additional charge (percentage) above the normal rate for expedited turnaround by the laboratory for an analysis. For Example: entering 1.00 is a 100% surcharge for 1 Day Turnaround above the rate for normal turnaround. </v>
      </c>
    </row>
    <row r="183" spans="1:21" s="67" customFormat="1" hidden="1" x14ac:dyDescent="0.3">
      <c r="A183" s="62">
        <v>189</v>
      </c>
      <c r="B183" s="75" t="s">
        <v>133</v>
      </c>
      <c r="C183" s="96" t="s">
        <v>207</v>
      </c>
      <c r="D183" s="97"/>
      <c r="E183" s="76"/>
      <c r="F183" s="77"/>
      <c r="G183" s="78"/>
      <c r="H183" s="8"/>
      <c r="I183" s="79"/>
      <c r="J183" s="79"/>
      <c r="K183" s="79"/>
      <c r="L183" s="79"/>
      <c r="M183" s="79"/>
      <c r="N183" s="79"/>
      <c r="O183" s="79"/>
      <c r="P183" s="79"/>
      <c r="Q183" s="79"/>
      <c r="R183" s="79"/>
      <c r="S183" s="54" t="b">
        <f t="shared" si="15"/>
        <v>0</v>
      </c>
      <c r="T183" s="66"/>
      <c r="U183" s="51" t="str">
        <f t="shared" si="12"/>
        <v>SOIL SOURCE REMOVAL RELATED</v>
      </c>
    </row>
    <row r="184" spans="1:21" s="67" customFormat="1" hidden="1" x14ac:dyDescent="0.3">
      <c r="A184" s="62">
        <v>190</v>
      </c>
      <c r="B184" s="36" t="s">
        <v>821</v>
      </c>
      <c r="C184" s="98" t="s">
        <v>596</v>
      </c>
      <c r="D184" s="99"/>
      <c r="E184" s="10" t="s">
        <v>597</v>
      </c>
      <c r="F184" s="68">
        <f>IFERROR(INDEX([1]!Rates[[Column1]:[Column71]],
MATCH('[1]SOW Units'!$B184,[1]!Rates[Pay Item],0),
MATCH(TEXT(#REF!,"0"),[1]!Rates[[#Headers],[Column1]:[Column71]],0)),0)</f>
        <v>0</v>
      </c>
      <c r="G184" s="69">
        <f t="shared" si="13"/>
        <v>0</v>
      </c>
      <c r="H184" s="6">
        <f t="shared" si="14"/>
        <v>0</v>
      </c>
      <c r="I184" s="80"/>
      <c r="J184" s="80"/>
      <c r="K184" s="80"/>
      <c r="L184" s="80"/>
      <c r="M184" s="80"/>
      <c r="N184" s="80"/>
      <c r="O184" s="80"/>
      <c r="P184" s="80"/>
      <c r="Q184" s="80"/>
      <c r="R184" s="80"/>
      <c r="S184" s="54" t="b">
        <f t="shared" si="15"/>
        <v>0</v>
      </c>
      <c r="T184" s="66" t="str">
        <f t="shared" si="12"/>
        <v>9-1.a.</v>
      </c>
      <c r="U184" s="51" t="str">
        <f t="shared" si="12"/>
        <v>Sheet Piling Installation for ≤  20 feet deep Excavation</v>
      </c>
    </row>
    <row r="185" spans="1:21" s="67" customFormat="1" hidden="1" x14ac:dyDescent="0.3">
      <c r="A185" s="62">
        <v>191</v>
      </c>
      <c r="B185" s="36" t="s">
        <v>822</v>
      </c>
      <c r="C185" s="98" t="s">
        <v>598</v>
      </c>
      <c r="D185" s="99"/>
      <c r="E185" s="10" t="s">
        <v>209</v>
      </c>
      <c r="F185" s="68">
        <f>IFERROR(INDEX([1]!Rates[[Column1]:[Column71]],
MATCH('[1]SOW Units'!$B185,[1]!Rates[Pay Item],0),
MATCH(TEXT(#REF!,"0"),[1]!Rates[[#Headers],[Column1]:[Column71]],0)),0)</f>
        <v>0</v>
      </c>
      <c r="G185" s="69">
        <f t="shared" si="13"/>
        <v>0</v>
      </c>
      <c r="H185" s="6">
        <f t="shared" si="14"/>
        <v>0</v>
      </c>
      <c r="I185" s="80"/>
      <c r="J185" s="80"/>
      <c r="K185" s="80"/>
      <c r="L185" s="80"/>
      <c r="M185" s="80"/>
      <c r="N185" s="80"/>
      <c r="O185" s="80"/>
      <c r="P185" s="80"/>
      <c r="Q185" s="80"/>
      <c r="R185" s="80"/>
      <c r="S185" s="54" t="b">
        <f t="shared" si="15"/>
        <v>0</v>
      </c>
      <c r="T185" s="66" t="str">
        <f t="shared" si="12"/>
        <v>9-1.b.</v>
      </c>
      <c r="U185" s="51" t="str">
        <f t="shared" si="12"/>
        <v>Sheet Piling Rental for ≤  20 feet deep Excavation</v>
      </c>
    </row>
    <row r="186" spans="1:21" s="67" customFormat="1" ht="33" hidden="1" x14ac:dyDescent="0.3">
      <c r="A186" s="62">
        <v>192</v>
      </c>
      <c r="B186" s="36" t="s">
        <v>823</v>
      </c>
      <c r="C186" s="98" t="s">
        <v>824</v>
      </c>
      <c r="D186" s="99"/>
      <c r="E186" s="10" t="s">
        <v>211</v>
      </c>
      <c r="F186" s="68">
        <f>IFERROR(INDEX([1]!Rates[[Column1]:[Column71]],
MATCH('[1]SOW Units'!$B186,[1]!Rates[Pay Item],0),
MATCH(TEXT(#REF!,"0"),[1]!Rates[[#Headers],[Column1]:[Column71]],0)),0)</f>
        <v>0</v>
      </c>
      <c r="G186" s="69">
        <f t="shared" si="13"/>
        <v>0</v>
      </c>
      <c r="H186" s="6">
        <f t="shared" si="14"/>
        <v>0</v>
      </c>
      <c r="I186" s="80"/>
      <c r="J186" s="80"/>
      <c r="K186" s="80"/>
      <c r="L186" s="80"/>
      <c r="M186" s="80"/>
      <c r="N186" s="80"/>
      <c r="O186" s="80"/>
      <c r="P186" s="80"/>
      <c r="Q186" s="80"/>
      <c r="R186" s="80"/>
      <c r="S186" s="54" t="b">
        <f t="shared" si="15"/>
        <v>0</v>
      </c>
      <c r="T186" s="66" t="str">
        <f t="shared" si="12"/>
        <v>9-1.c.</v>
      </c>
      <c r="U186" s="51" t="str">
        <f t="shared" si="12"/>
        <v xml:space="preserve">Sheet Piling Rental for ≤  20 feet deep Excavation </v>
      </c>
    </row>
    <row r="187" spans="1:21" s="67" customFormat="1" ht="33" hidden="1" x14ac:dyDescent="0.3">
      <c r="A187" s="62">
        <v>193</v>
      </c>
      <c r="B187" s="36" t="s">
        <v>825</v>
      </c>
      <c r="C187" s="98" t="s">
        <v>824</v>
      </c>
      <c r="D187" s="99"/>
      <c r="E187" s="10" t="s">
        <v>213</v>
      </c>
      <c r="F187" s="68">
        <f>IFERROR(INDEX([1]!Rates[[Column1]:[Column71]],
MATCH('[1]SOW Units'!$B187,[1]!Rates[Pay Item],0),
MATCH(TEXT(#REF!,"0"),[1]!Rates[[#Headers],[Column1]:[Column71]],0)),0)</f>
        <v>0</v>
      </c>
      <c r="G187" s="69">
        <f t="shared" si="13"/>
        <v>0</v>
      </c>
      <c r="H187" s="6">
        <f t="shared" si="14"/>
        <v>0</v>
      </c>
      <c r="I187" s="80"/>
      <c r="J187" s="80"/>
      <c r="K187" s="80"/>
      <c r="L187" s="80"/>
      <c r="M187" s="80"/>
      <c r="N187" s="80"/>
      <c r="O187" s="80"/>
      <c r="P187" s="80"/>
      <c r="Q187" s="80"/>
      <c r="R187" s="80"/>
      <c r="S187" s="54" t="b">
        <f t="shared" si="15"/>
        <v>0</v>
      </c>
      <c r="T187" s="66" t="str">
        <f t="shared" si="12"/>
        <v>9-1.d.</v>
      </c>
      <c r="U187" s="51" t="str">
        <f t="shared" si="12"/>
        <v xml:space="preserve">Sheet Piling Rental for ≤  20 feet deep Excavation </v>
      </c>
    </row>
    <row r="188" spans="1:21" s="67" customFormat="1" hidden="1" x14ac:dyDescent="0.3">
      <c r="A188" s="62">
        <v>194</v>
      </c>
      <c r="B188" s="36" t="s">
        <v>826</v>
      </c>
      <c r="C188" s="98" t="s">
        <v>599</v>
      </c>
      <c r="D188" s="99"/>
      <c r="E188" s="10" t="s">
        <v>597</v>
      </c>
      <c r="F188" s="68">
        <f>IFERROR(INDEX([1]!Rates[[Column1]:[Column71]],
MATCH('[1]SOW Units'!$B188,[1]!Rates[Pay Item],0),
MATCH(TEXT(#REF!,"0"),[1]!Rates[[#Headers],[Column1]:[Column71]],0)),0)</f>
        <v>0</v>
      </c>
      <c r="G188" s="69">
        <f t="shared" si="13"/>
        <v>0</v>
      </c>
      <c r="H188" s="6">
        <f t="shared" si="14"/>
        <v>0</v>
      </c>
      <c r="I188" s="80"/>
      <c r="J188" s="80"/>
      <c r="K188" s="80"/>
      <c r="L188" s="80"/>
      <c r="M188" s="80"/>
      <c r="N188" s="80"/>
      <c r="O188" s="80"/>
      <c r="P188" s="80"/>
      <c r="Q188" s="80"/>
      <c r="R188" s="80"/>
      <c r="S188" s="54" t="b">
        <f t="shared" si="15"/>
        <v>0</v>
      </c>
      <c r="T188" s="66" t="str">
        <f t="shared" si="12"/>
        <v>9-2.a.</v>
      </c>
      <c r="U188" s="51" t="str">
        <f t="shared" si="12"/>
        <v>Sheet Piling Installation for &gt; 20 feet deep Excavation</v>
      </c>
    </row>
    <row r="189" spans="1:21" s="67" customFormat="1" hidden="1" x14ac:dyDescent="0.3">
      <c r="A189" s="62">
        <v>195</v>
      </c>
      <c r="B189" s="36" t="s">
        <v>827</v>
      </c>
      <c r="C189" s="98" t="s">
        <v>600</v>
      </c>
      <c r="D189" s="99"/>
      <c r="E189" s="10" t="s">
        <v>209</v>
      </c>
      <c r="F189" s="68">
        <f>IFERROR(INDEX([1]!Rates[[Column1]:[Column71]],
MATCH('[1]SOW Units'!$B189,[1]!Rates[Pay Item],0),
MATCH(TEXT(#REF!,"0"),[1]!Rates[[#Headers],[Column1]:[Column71]],0)),0)</f>
        <v>0</v>
      </c>
      <c r="G189" s="69">
        <f t="shared" si="13"/>
        <v>0</v>
      </c>
      <c r="H189" s="6">
        <f t="shared" si="14"/>
        <v>0</v>
      </c>
      <c r="I189" s="80"/>
      <c r="J189" s="80"/>
      <c r="K189" s="80"/>
      <c r="L189" s="80"/>
      <c r="M189" s="80"/>
      <c r="N189" s="80"/>
      <c r="O189" s="80"/>
      <c r="P189" s="80"/>
      <c r="Q189" s="80"/>
      <c r="R189" s="80"/>
      <c r="S189" s="54" t="b">
        <f t="shared" si="15"/>
        <v>0</v>
      </c>
      <c r="T189" s="66" t="str">
        <f t="shared" si="12"/>
        <v>9-2.b.</v>
      </c>
      <c r="U189" s="51" t="str">
        <f t="shared" si="12"/>
        <v>Sheet Piling Rental for &gt;  20 feet deep Excavation</v>
      </c>
    </row>
    <row r="190" spans="1:21" s="67" customFormat="1" ht="33" hidden="1" x14ac:dyDescent="0.3">
      <c r="A190" s="62">
        <v>196</v>
      </c>
      <c r="B190" s="36" t="s">
        <v>828</v>
      </c>
      <c r="C190" s="98" t="s">
        <v>600</v>
      </c>
      <c r="D190" s="99"/>
      <c r="E190" s="10" t="s">
        <v>211</v>
      </c>
      <c r="F190" s="68">
        <f>IFERROR(INDEX([1]!Rates[[Column1]:[Column71]],
MATCH('[1]SOW Units'!$B190,[1]!Rates[Pay Item],0),
MATCH(TEXT(#REF!,"0"),[1]!Rates[[#Headers],[Column1]:[Column71]],0)),0)</f>
        <v>0</v>
      </c>
      <c r="G190" s="69">
        <f t="shared" si="13"/>
        <v>0</v>
      </c>
      <c r="H190" s="6">
        <f t="shared" si="14"/>
        <v>0</v>
      </c>
      <c r="I190" s="80"/>
      <c r="J190" s="80"/>
      <c r="K190" s="80"/>
      <c r="L190" s="80"/>
      <c r="M190" s="80"/>
      <c r="N190" s="80"/>
      <c r="O190" s="80"/>
      <c r="P190" s="80"/>
      <c r="Q190" s="80"/>
      <c r="R190" s="80"/>
      <c r="S190" s="54" t="b">
        <f t="shared" si="15"/>
        <v>0</v>
      </c>
      <c r="T190" s="66" t="str">
        <f t="shared" si="12"/>
        <v>9-2.c.</v>
      </c>
      <c r="U190" s="51" t="str">
        <f t="shared" si="12"/>
        <v>Sheet Piling Rental for &gt;  20 feet deep Excavation</v>
      </c>
    </row>
    <row r="191" spans="1:21" s="67" customFormat="1" ht="33" hidden="1" x14ac:dyDescent="0.3">
      <c r="A191" s="62">
        <v>197</v>
      </c>
      <c r="B191" s="36" t="s">
        <v>829</v>
      </c>
      <c r="C191" s="98" t="s">
        <v>600</v>
      </c>
      <c r="D191" s="99"/>
      <c r="E191" s="10" t="s">
        <v>213</v>
      </c>
      <c r="F191" s="68">
        <f>IFERROR(INDEX([1]!Rates[[Column1]:[Column71]],
MATCH('[1]SOW Units'!$B191,[1]!Rates[Pay Item],0),
MATCH(TEXT(#REF!,"0"),[1]!Rates[[#Headers],[Column1]:[Column71]],0)),0)</f>
        <v>0</v>
      </c>
      <c r="G191" s="69">
        <f t="shared" si="13"/>
        <v>0</v>
      </c>
      <c r="H191" s="6">
        <f t="shared" si="14"/>
        <v>0</v>
      </c>
      <c r="I191" s="80"/>
      <c r="J191" s="80"/>
      <c r="K191" s="80"/>
      <c r="L191" s="80"/>
      <c r="M191" s="80"/>
      <c r="N191" s="80"/>
      <c r="O191" s="80"/>
      <c r="P191" s="80"/>
      <c r="Q191" s="80"/>
      <c r="R191" s="80"/>
      <c r="S191" s="54" t="b">
        <f t="shared" si="15"/>
        <v>0</v>
      </c>
      <c r="T191" s="66" t="str">
        <f t="shared" si="12"/>
        <v>9-2.d.</v>
      </c>
      <c r="U191" s="51" t="str">
        <f t="shared" si="12"/>
        <v>Sheet Piling Rental for &gt;  20 feet deep Excavation</v>
      </c>
    </row>
    <row r="192" spans="1:21" s="67" customFormat="1" hidden="1" x14ac:dyDescent="0.3">
      <c r="A192" s="62">
        <v>198</v>
      </c>
      <c r="B192" s="36" t="s">
        <v>136</v>
      </c>
      <c r="C192" s="98" t="s">
        <v>215</v>
      </c>
      <c r="D192" s="99"/>
      <c r="E192" s="10" t="s">
        <v>216</v>
      </c>
      <c r="F192" s="68">
        <f>IFERROR(INDEX([1]!Rates[[Column1]:[Column71]],
MATCH('[1]SOW Units'!$B192,[1]!Rates[Pay Item],0),
MATCH(TEXT(#REF!,"0"),[1]!Rates[[#Headers],[Column1]:[Column71]],0)),0)</f>
        <v>0</v>
      </c>
      <c r="G192" s="69">
        <f t="shared" si="13"/>
        <v>0</v>
      </c>
      <c r="H192" s="6">
        <f t="shared" si="14"/>
        <v>0</v>
      </c>
      <c r="I192" s="80"/>
      <c r="J192" s="80"/>
      <c r="K192" s="80"/>
      <c r="L192" s="80"/>
      <c r="M192" s="80"/>
      <c r="N192" s="80"/>
      <c r="O192" s="80"/>
      <c r="P192" s="80"/>
      <c r="Q192" s="80"/>
      <c r="R192" s="80"/>
      <c r="S192" s="54" t="b">
        <f t="shared" si="15"/>
        <v>0</v>
      </c>
      <c r="T192" s="66" t="str">
        <f t="shared" si="12"/>
        <v>9-3.</v>
      </c>
      <c r="U192" s="51" t="str">
        <f t="shared" si="12"/>
        <v xml:space="preserve">Conventional Soil Excavation and Loading ≤ 300 cubic yards </v>
      </c>
    </row>
    <row r="193" spans="1:21" s="67" customFormat="1" hidden="1" x14ac:dyDescent="0.3">
      <c r="A193" s="62">
        <v>199</v>
      </c>
      <c r="B193" s="36" t="s">
        <v>138</v>
      </c>
      <c r="C193" s="98" t="s">
        <v>217</v>
      </c>
      <c r="D193" s="99"/>
      <c r="E193" s="10" t="s">
        <v>216</v>
      </c>
      <c r="F193" s="68">
        <f>IFERROR(INDEX([1]!Rates[[Column1]:[Column71]],
MATCH('[1]SOW Units'!$B193,[1]!Rates[Pay Item],0),
MATCH(TEXT(#REF!,"0"),[1]!Rates[[#Headers],[Column1]:[Column71]],0)),0)</f>
        <v>0</v>
      </c>
      <c r="G193" s="69">
        <f t="shared" si="13"/>
        <v>0</v>
      </c>
      <c r="H193" s="6">
        <f t="shared" si="14"/>
        <v>0</v>
      </c>
      <c r="I193" s="80"/>
      <c r="J193" s="80"/>
      <c r="K193" s="80"/>
      <c r="L193" s="80"/>
      <c r="M193" s="80"/>
      <c r="N193" s="80"/>
      <c r="O193" s="80"/>
      <c r="P193" s="80"/>
      <c r="Q193" s="80"/>
      <c r="R193" s="80"/>
      <c r="S193" s="54" t="b">
        <f t="shared" si="15"/>
        <v>0</v>
      </c>
      <c r="T193" s="66" t="str">
        <f t="shared" si="12"/>
        <v>9-4.</v>
      </c>
      <c r="U193" s="51" t="str">
        <f t="shared" si="12"/>
        <v>Conventional Soil Excavation and Loading &gt; 300 cubic yards</v>
      </c>
    </row>
    <row r="194" spans="1:21" s="67" customFormat="1" hidden="1" x14ac:dyDescent="0.3">
      <c r="A194" s="62">
        <v>200</v>
      </c>
      <c r="B194" s="36" t="s">
        <v>140</v>
      </c>
      <c r="C194" s="98" t="s">
        <v>218</v>
      </c>
      <c r="D194" s="99"/>
      <c r="E194" s="10" t="s">
        <v>216</v>
      </c>
      <c r="F194" s="68">
        <f>IFERROR(INDEX([1]!Rates[[Column1]:[Column71]],
MATCH('[1]SOW Units'!$B194,[1]!Rates[Pay Item],0),
MATCH(TEXT(#REF!,"0"),[1]!Rates[[#Headers],[Column1]:[Column71]],0)),0)</f>
        <v>0</v>
      </c>
      <c r="G194" s="69">
        <f t="shared" si="13"/>
        <v>0</v>
      </c>
      <c r="H194" s="6">
        <f t="shared" si="14"/>
        <v>0</v>
      </c>
      <c r="I194" s="80"/>
      <c r="J194" s="80"/>
      <c r="K194" s="80"/>
      <c r="L194" s="80"/>
      <c r="M194" s="80"/>
      <c r="N194" s="80"/>
      <c r="O194" s="80"/>
      <c r="P194" s="80"/>
      <c r="Q194" s="80"/>
      <c r="R194" s="80"/>
      <c r="S194" s="54" t="b">
        <f t="shared" si="15"/>
        <v>0</v>
      </c>
      <c r="T194" s="66" t="str">
        <f t="shared" si="12"/>
        <v>9-5.</v>
      </c>
      <c r="U194" s="51" t="str">
        <f t="shared" si="12"/>
        <v>LDA Excavation and Loading Without Casing ≤ 300 cubic yards</v>
      </c>
    </row>
    <row r="195" spans="1:21" s="67" customFormat="1" hidden="1" x14ac:dyDescent="0.3">
      <c r="A195" s="62">
        <v>201</v>
      </c>
      <c r="B195" s="36" t="s">
        <v>142</v>
      </c>
      <c r="C195" s="98" t="s">
        <v>219</v>
      </c>
      <c r="D195" s="99"/>
      <c r="E195" s="10" t="s">
        <v>216</v>
      </c>
      <c r="F195" s="68">
        <f>IFERROR(INDEX([1]!Rates[[Column1]:[Column71]],
MATCH('[1]SOW Units'!$B195,[1]!Rates[Pay Item],0),
MATCH(TEXT(#REF!,"0"),[1]!Rates[[#Headers],[Column1]:[Column71]],0)),0)</f>
        <v>0</v>
      </c>
      <c r="G195" s="69">
        <f t="shared" si="13"/>
        <v>0</v>
      </c>
      <c r="H195" s="6">
        <f t="shared" si="14"/>
        <v>0</v>
      </c>
      <c r="I195" s="80"/>
      <c r="J195" s="80"/>
      <c r="K195" s="80"/>
      <c r="L195" s="80"/>
      <c r="M195" s="80"/>
      <c r="N195" s="80"/>
      <c r="O195" s="80"/>
      <c r="P195" s="80"/>
      <c r="Q195" s="80"/>
      <c r="R195" s="80"/>
      <c r="S195" s="54" t="b">
        <f t="shared" si="15"/>
        <v>0</v>
      </c>
      <c r="T195" s="66" t="str">
        <f t="shared" si="12"/>
        <v>9-6.</v>
      </c>
      <c r="U195" s="51" t="str">
        <f t="shared" si="12"/>
        <v>LDA Excavation and Loading Without Casing &gt; 300 cubic yards</v>
      </c>
    </row>
    <row r="196" spans="1:21" s="67" customFormat="1" hidden="1" x14ac:dyDescent="0.3">
      <c r="A196" s="62">
        <v>202</v>
      </c>
      <c r="B196" s="36" t="s">
        <v>830</v>
      </c>
      <c r="C196" s="98" t="s">
        <v>220</v>
      </c>
      <c r="D196" s="99"/>
      <c r="E196" s="10" t="s">
        <v>216</v>
      </c>
      <c r="F196" s="68">
        <f>IFERROR(INDEX([1]!Rates[[Column1]:[Column71]],
MATCH('[1]SOW Units'!$B196,[1]!Rates[Pay Item],0),
MATCH(TEXT(#REF!,"0"),[1]!Rates[[#Headers],[Column1]:[Column71]],0)),0)</f>
        <v>0</v>
      </c>
      <c r="G196" s="69">
        <f t="shared" si="13"/>
        <v>0</v>
      </c>
      <c r="H196" s="6">
        <f t="shared" si="14"/>
        <v>0</v>
      </c>
      <c r="I196" s="80"/>
      <c r="J196" s="80"/>
      <c r="K196" s="80"/>
      <c r="L196" s="80"/>
      <c r="M196" s="80"/>
      <c r="N196" s="80"/>
      <c r="O196" s="80"/>
      <c r="P196" s="80"/>
      <c r="Q196" s="80"/>
      <c r="R196" s="80"/>
      <c r="S196" s="54" t="b">
        <f t="shared" si="15"/>
        <v>0</v>
      </c>
      <c r="T196" s="66" t="str">
        <f t="shared" si="12"/>
        <v>9-7.a</v>
      </c>
      <c r="U196" s="51" t="str">
        <f t="shared" si="12"/>
        <v>LDA Excavation and Loading With Surface Casing ≤ 300 cubic yards</v>
      </c>
    </row>
    <row r="197" spans="1:21" s="67" customFormat="1" hidden="1" x14ac:dyDescent="0.3">
      <c r="A197" s="62">
        <v>203</v>
      </c>
      <c r="B197" s="36" t="s">
        <v>831</v>
      </c>
      <c r="C197" s="98" t="s">
        <v>832</v>
      </c>
      <c r="D197" s="99"/>
      <c r="E197" s="10" t="s">
        <v>216</v>
      </c>
      <c r="F197" s="68">
        <f>IFERROR(INDEX([1]!Rates[[Column1]:[Column71]],
MATCH('[1]SOW Units'!$B197,[1]!Rates[Pay Item],0),
MATCH(TEXT(#REF!,"0"),[1]!Rates[[#Headers],[Column1]:[Column71]],0)),0)</f>
        <v>0</v>
      </c>
      <c r="G197" s="69">
        <f t="shared" si="13"/>
        <v>0</v>
      </c>
      <c r="H197" s="6">
        <f t="shared" si="14"/>
        <v>0</v>
      </c>
      <c r="I197" s="80"/>
      <c r="J197" s="80"/>
      <c r="K197" s="80"/>
      <c r="L197" s="80"/>
      <c r="M197" s="80"/>
      <c r="N197" s="80"/>
      <c r="O197" s="80"/>
      <c r="P197" s="80"/>
      <c r="Q197" s="80"/>
      <c r="R197" s="80"/>
      <c r="S197" s="54" t="b">
        <f t="shared" si="15"/>
        <v>0</v>
      </c>
      <c r="T197" s="66" t="str">
        <f t="shared" si="12"/>
        <v>9-7.b.</v>
      </c>
      <c r="U197" s="51" t="str">
        <f t="shared" si="12"/>
        <v>LDA Excavation and Loading With Driven Casing ≤ 300 cubic yards</v>
      </c>
    </row>
    <row r="198" spans="1:21" s="67" customFormat="1" hidden="1" x14ac:dyDescent="0.3">
      <c r="A198" s="62">
        <v>204</v>
      </c>
      <c r="B198" s="36" t="s">
        <v>588</v>
      </c>
      <c r="C198" s="98" t="s">
        <v>221</v>
      </c>
      <c r="D198" s="99"/>
      <c r="E198" s="10" t="s">
        <v>216</v>
      </c>
      <c r="F198" s="68">
        <f>IFERROR(INDEX([1]!Rates[[Column1]:[Column71]],
MATCH('[1]SOW Units'!$B198,[1]!Rates[Pay Item],0),
MATCH(TEXT(#REF!,"0"),[1]!Rates[[#Headers],[Column1]:[Column71]],0)),0)</f>
        <v>0</v>
      </c>
      <c r="G198" s="69">
        <f t="shared" si="13"/>
        <v>0</v>
      </c>
      <c r="H198" s="6">
        <f t="shared" si="14"/>
        <v>0</v>
      </c>
      <c r="I198" s="80"/>
      <c r="J198" s="80"/>
      <c r="K198" s="80"/>
      <c r="L198" s="80"/>
      <c r="M198" s="80"/>
      <c r="N198" s="80"/>
      <c r="O198" s="80"/>
      <c r="P198" s="80"/>
      <c r="Q198" s="80"/>
      <c r="R198" s="80"/>
      <c r="S198" s="54" t="b">
        <f t="shared" si="15"/>
        <v>0</v>
      </c>
      <c r="T198" s="66" t="str">
        <f t="shared" si="12"/>
        <v>9-8.a.</v>
      </c>
      <c r="U198" s="51" t="str">
        <f t="shared" si="12"/>
        <v>LDA Excavation and Loading With Surface Casing &gt; 300 cubic yards</v>
      </c>
    </row>
    <row r="199" spans="1:21" s="67" customFormat="1" hidden="1" x14ac:dyDescent="0.3">
      <c r="A199" s="62">
        <v>205</v>
      </c>
      <c r="B199" s="36" t="s">
        <v>833</v>
      </c>
      <c r="C199" s="98" t="s">
        <v>222</v>
      </c>
      <c r="D199" s="99"/>
      <c r="E199" s="10" t="s">
        <v>216</v>
      </c>
      <c r="F199" s="68">
        <f>IFERROR(INDEX([1]!Rates[[Column1]:[Column71]],
MATCH('[1]SOW Units'!$B199,[1]!Rates[Pay Item],0),
MATCH(TEXT(#REF!,"0"),[1]!Rates[[#Headers],[Column1]:[Column71]],0)),0)</f>
        <v>0</v>
      </c>
      <c r="G199" s="69">
        <f t="shared" si="13"/>
        <v>0</v>
      </c>
      <c r="H199" s="6">
        <f t="shared" si="14"/>
        <v>0</v>
      </c>
      <c r="I199" s="80"/>
      <c r="J199" s="80"/>
      <c r="K199" s="80"/>
      <c r="L199" s="80"/>
      <c r="M199" s="80"/>
      <c r="N199" s="80"/>
      <c r="O199" s="80"/>
      <c r="P199" s="80"/>
      <c r="Q199" s="80"/>
      <c r="R199" s="80"/>
      <c r="S199" s="54" t="b">
        <f t="shared" si="15"/>
        <v>0</v>
      </c>
      <c r="T199" s="66" t="str">
        <f t="shared" si="12"/>
        <v>9-8.b.</v>
      </c>
      <c r="U199" s="51" t="str">
        <f t="shared" si="12"/>
        <v>LDA Excavation and Loading With Driven Casing &gt; 300 cubic yards</v>
      </c>
    </row>
    <row r="200" spans="1:21" s="67" customFormat="1" hidden="1" x14ac:dyDescent="0.3">
      <c r="A200" s="62">
        <v>206</v>
      </c>
      <c r="B200" s="36" t="s">
        <v>146</v>
      </c>
      <c r="C200" s="98" t="s">
        <v>223</v>
      </c>
      <c r="D200" s="99"/>
      <c r="E200" s="10" t="s">
        <v>216</v>
      </c>
      <c r="F200" s="68">
        <f>IFERROR(INDEX([1]!Rates[[Column1]:[Column71]],
MATCH('[1]SOW Units'!$B200,[1]!Rates[Pay Item],0),
MATCH(TEXT(#REF!,"0"),[1]!Rates[[#Headers],[Column1]:[Column71]],0)),0)</f>
        <v>0</v>
      </c>
      <c r="G200" s="69">
        <f t="shared" si="13"/>
        <v>0</v>
      </c>
      <c r="H200" s="6">
        <f t="shared" si="14"/>
        <v>0</v>
      </c>
      <c r="I200" s="80"/>
      <c r="J200" s="80"/>
      <c r="K200" s="80"/>
      <c r="L200" s="80"/>
      <c r="M200" s="80"/>
      <c r="N200" s="80"/>
      <c r="O200" s="80"/>
      <c r="P200" s="80"/>
      <c r="Q200" s="80"/>
      <c r="R200" s="80"/>
      <c r="S200" s="54" t="b">
        <f t="shared" si="15"/>
        <v>0</v>
      </c>
      <c r="T200" s="66" t="str">
        <f t="shared" si="12"/>
        <v>9-9.</v>
      </c>
      <c r="U200" s="51" t="str">
        <f t="shared" si="12"/>
        <v>Flowable Fill Concrete and Installation</v>
      </c>
    </row>
    <row r="201" spans="1:21" s="67" customFormat="1" hidden="1" x14ac:dyDescent="0.3">
      <c r="A201" s="62">
        <v>207</v>
      </c>
      <c r="B201" s="36" t="s">
        <v>148</v>
      </c>
      <c r="C201" s="98" t="s">
        <v>224</v>
      </c>
      <c r="D201" s="99"/>
      <c r="E201" s="10" t="s">
        <v>216</v>
      </c>
      <c r="F201" s="68">
        <f>IFERROR(INDEX([1]!Rates[[Column1]:[Column71]],
MATCH('[1]SOW Units'!$B201,[1]!Rates[Pay Item],0),
MATCH(TEXT(#REF!,"0"),[1]!Rates[[#Headers],[Column1]:[Column71]],0)),0)</f>
        <v>0</v>
      </c>
      <c r="G201" s="69">
        <f t="shared" si="13"/>
        <v>0</v>
      </c>
      <c r="H201" s="6">
        <f t="shared" si="14"/>
        <v>0</v>
      </c>
      <c r="I201" s="80"/>
      <c r="J201" s="80"/>
      <c r="K201" s="80"/>
      <c r="L201" s="80"/>
      <c r="M201" s="80"/>
      <c r="N201" s="80"/>
      <c r="O201" s="80"/>
      <c r="P201" s="80"/>
      <c r="Q201" s="80"/>
      <c r="R201" s="80"/>
      <c r="S201" s="54" t="b">
        <f t="shared" ref="S201:S264" si="16">IF(H201&gt;0,TRUE,FALSE)</f>
        <v>0</v>
      </c>
      <c r="T201" s="66" t="str">
        <f t="shared" si="12"/>
        <v>9-10.</v>
      </c>
      <c r="U201" s="51" t="str">
        <f t="shared" si="12"/>
        <v>Clean Backfill Material, Compaction and Testing (includes transport) ≤ 300 cubic yards</v>
      </c>
    </row>
    <row r="202" spans="1:21" s="67" customFormat="1" hidden="1" x14ac:dyDescent="0.3">
      <c r="A202" s="62">
        <v>208</v>
      </c>
      <c r="B202" s="36" t="s">
        <v>149</v>
      </c>
      <c r="C202" s="98" t="s">
        <v>225</v>
      </c>
      <c r="D202" s="99"/>
      <c r="E202" s="10" t="s">
        <v>216</v>
      </c>
      <c r="F202" s="68">
        <f>IFERROR(INDEX([1]!Rates[[Column1]:[Column71]],
MATCH('[1]SOW Units'!$B202,[1]!Rates[Pay Item],0),
MATCH(TEXT(#REF!,"0"),[1]!Rates[[#Headers],[Column1]:[Column71]],0)),0)</f>
        <v>0</v>
      </c>
      <c r="G202" s="69">
        <f t="shared" si="13"/>
        <v>0</v>
      </c>
      <c r="H202" s="6">
        <f t="shared" si="14"/>
        <v>0</v>
      </c>
      <c r="I202" s="80"/>
      <c r="J202" s="80"/>
      <c r="K202" s="80"/>
      <c r="L202" s="80"/>
      <c r="M202" s="80"/>
      <c r="N202" s="80"/>
      <c r="O202" s="80"/>
      <c r="P202" s="80"/>
      <c r="Q202" s="80"/>
      <c r="R202" s="80"/>
      <c r="S202" s="54" t="b">
        <f t="shared" si="16"/>
        <v>0</v>
      </c>
      <c r="T202" s="66" t="str">
        <f t="shared" si="12"/>
        <v>9-11.</v>
      </c>
      <c r="U202" s="51" t="str">
        <f t="shared" si="12"/>
        <v>Clean Backfill Material, Compaction and Testing (includes transport) &gt; 300 cubic yards</v>
      </c>
    </row>
    <row r="203" spans="1:21" s="67" customFormat="1" hidden="1" x14ac:dyDescent="0.3">
      <c r="A203" s="62">
        <v>210</v>
      </c>
      <c r="B203" s="36" t="s">
        <v>834</v>
      </c>
      <c r="C203" s="98" t="s">
        <v>601</v>
      </c>
      <c r="D203" s="99"/>
      <c r="E203" s="10" t="s">
        <v>216</v>
      </c>
      <c r="F203" s="68">
        <f>IFERROR(INDEX([1]!Rates[[Column1]:[Column71]],
MATCH('[1]SOW Units'!$B203,[1]!Rates[Pay Item],0),
MATCH(TEXT(#REF!,"0"),[1]!Rates[[#Headers],[Column1]:[Column71]],0)),0)</f>
        <v>0</v>
      </c>
      <c r="G203" s="69">
        <f t="shared" si="13"/>
        <v>0</v>
      </c>
      <c r="H203" s="6">
        <f t="shared" si="14"/>
        <v>0</v>
      </c>
      <c r="I203" s="80"/>
      <c r="J203" s="80"/>
      <c r="K203" s="80"/>
      <c r="L203" s="80"/>
      <c r="M203" s="80"/>
      <c r="N203" s="80"/>
      <c r="O203" s="80"/>
      <c r="P203" s="80"/>
      <c r="Q203" s="80"/>
      <c r="R203" s="80"/>
      <c r="S203" s="54" t="b">
        <f t="shared" si="16"/>
        <v>0</v>
      </c>
      <c r="T203" s="66" t="str">
        <f t="shared" si="12"/>
        <v>9-12.a.</v>
      </c>
      <c r="U203" s="51" t="str">
        <f t="shared" si="12"/>
        <v>Clean Overburden Used As Backfill, Compaction and Testing ≤ 300 cubic yards</v>
      </c>
    </row>
    <row r="204" spans="1:21" s="67" customFormat="1" hidden="1" x14ac:dyDescent="0.3">
      <c r="A204" s="62">
        <v>211</v>
      </c>
      <c r="B204" s="36" t="s">
        <v>835</v>
      </c>
      <c r="C204" s="98" t="s">
        <v>602</v>
      </c>
      <c r="D204" s="99"/>
      <c r="E204" s="10" t="s">
        <v>216</v>
      </c>
      <c r="F204" s="68">
        <f>IFERROR(INDEX([1]!Rates[[Column1]:[Column71]],
MATCH('[1]SOW Units'!$B204,[1]!Rates[Pay Item],0),
MATCH(TEXT(#REF!,"0"),[1]!Rates[[#Headers],[Column1]:[Column71]],0)),0)</f>
        <v>0</v>
      </c>
      <c r="G204" s="69">
        <f t="shared" si="13"/>
        <v>0</v>
      </c>
      <c r="H204" s="6">
        <f t="shared" si="14"/>
        <v>0</v>
      </c>
      <c r="I204" s="80"/>
      <c r="J204" s="80"/>
      <c r="K204" s="80"/>
      <c r="L204" s="80"/>
      <c r="M204" s="80"/>
      <c r="N204" s="80"/>
      <c r="O204" s="80"/>
      <c r="P204" s="80"/>
      <c r="Q204" s="80"/>
      <c r="R204" s="80"/>
      <c r="S204" s="54" t="b">
        <f t="shared" si="16"/>
        <v>0</v>
      </c>
      <c r="T204" s="66" t="str">
        <f t="shared" si="12"/>
        <v>9-12.b.</v>
      </c>
      <c r="U204" s="51" t="str">
        <f t="shared" si="12"/>
        <v>Clean Overburden Used As Backfill, Compaction and Testing &gt; 300 cubic yards</v>
      </c>
    </row>
    <row r="205" spans="1:21" s="67" customFormat="1" hidden="1" x14ac:dyDescent="0.3">
      <c r="A205" s="62">
        <v>212</v>
      </c>
      <c r="B205" s="36" t="s">
        <v>152</v>
      </c>
      <c r="C205" s="98" t="s">
        <v>226</v>
      </c>
      <c r="D205" s="99"/>
      <c r="E205" s="10" t="s">
        <v>227</v>
      </c>
      <c r="F205" s="68">
        <f>IFERROR(INDEX([1]!Rates[[Column1]:[Column71]],
MATCH('[1]SOW Units'!$B205,[1]!Rates[Pay Item],0),
MATCH(TEXT(#REF!,"0"),[1]!Rates[[#Headers],[Column1]:[Column71]],0)),0)</f>
        <v>0</v>
      </c>
      <c r="G205" s="69">
        <f t="shared" si="13"/>
        <v>0</v>
      </c>
      <c r="H205" s="6">
        <f t="shared" si="14"/>
        <v>0</v>
      </c>
      <c r="I205" s="80"/>
      <c r="J205" s="80"/>
      <c r="K205" s="80"/>
      <c r="L205" s="80"/>
      <c r="M205" s="80"/>
      <c r="N205" s="80"/>
      <c r="O205" s="80"/>
      <c r="P205" s="80"/>
      <c r="Q205" s="80"/>
      <c r="R205" s="80"/>
      <c r="S205" s="54" t="b">
        <f t="shared" si="16"/>
        <v>0</v>
      </c>
      <c r="T205" s="66" t="str">
        <f t="shared" si="12"/>
        <v>9-13.</v>
      </c>
      <c r="U205" s="51" t="str">
        <f t="shared" si="12"/>
        <v>Pea Gravel</v>
      </c>
    </row>
    <row r="206" spans="1:21" s="67" customFormat="1" hidden="1" x14ac:dyDescent="0.3">
      <c r="A206" s="62">
        <v>213</v>
      </c>
      <c r="B206" s="36" t="s">
        <v>154</v>
      </c>
      <c r="C206" s="98" t="s">
        <v>228</v>
      </c>
      <c r="D206" s="99"/>
      <c r="E206" s="10" t="s">
        <v>227</v>
      </c>
      <c r="F206" s="68">
        <f>IFERROR(INDEX([1]!Rates[[Column1]:[Column71]],
MATCH('[1]SOW Units'!$B206,[1]!Rates[Pay Item],0),
MATCH(TEXT(#REF!,"0"),[1]!Rates[[#Headers],[Column1]:[Column71]],0)),0)</f>
        <v>0</v>
      </c>
      <c r="G206" s="69">
        <f t="shared" si="13"/>
        <v>0</v>
      </c>
      <c r="H206" s="6">
        <f t="shared" si="14"/>
        <v>0</v>
      </c>
      <c r="I206" s="80"/>
      <c r="J206" s="80"/>
      <c r="K206" s="80"/>
      <c r="L206" s="80"/>
      <c r="M206" s="80"/>
      <c r="N206" s="80"/>
      <c r="O206" s="80"/>
      <c r="P206" s="80"/>
      <c r="Q206" s="80"/>
      <c r="R206" s="80"/>
      <c r="S206" s="54" t="b">
        <f t="shared" si="16"/>
        <v>0</v>
      </c>
      <c r="T206" s="66" t="str">
        <f t="shared" si="12"/>
        <v>9-14.</v>
      </c>
      <c r="U206" s="51" t="str">
        <f t="shared" si="12"/>
        <v>#57 Stone</v>
      </c>
    </row>
    <row r="207" spans="1:21" s="67" customFormat="1" hidden="1" x14ac:dyDescent="0.3">
      <c r="A207" s="62">
        <v>215</v>
      </c>
      <c r="B207" s="36" t="s">
        <v>156</v>
      </c>
      <c r="C207" s="98" t="s">
        <v>229</v>
      </c>
      <c r="D207" s="99"/>
      <c r="E207" s="10" t="s">
        <v>28</v>
      </c>
      <c r="F207" s="68">
        <f>IFERROR(INDEX([1]!Rates[[Column1]:[Column71]],
MATCH('[1]SOW Units'!$B207,[1]!Rates[Pay Item],0),
MATCH(TEXT(#REF!,"0"),[1]!Rates[[#Headers],[Column1]:[Column71]],0)),0)</f>
        <v>0</v>
      </c>
      <c r="G207" s="69">
        <f t="shared" si="13"/>
        <v>0</v>
      </c>
      <c r="H207" s="6">
        <f t="shared" si="14"/>
        <v>0</v>
      </c>
      <c r="I207" s="80"/>
      <c r="J207" s="80"/>
      <c r="K207" s="80"/>
      <c r="L207" s="80"/>
      <c r="M207" s="80"/>
      <c r="N207" s="80"/>
      <c r="O207" s="80"/>
      <c r="P207" s="80"/>
      <c r="Q207" s="80"/>
      <c r="R207" s="80"/>
      <c r="S207" s="54" t="b">
        <f t="shared" si="16"/>
        <v>0</v>
      </c>
      <c r="T207" s="66" t="str">
        <f t="shared" ref="T207:U222" si="17">B207</f>
        <v>9-15.</v>
      </c>
      <c r="U207" s="51" t="str">
        <f t="shared" si="17"/>
        <v>Dewatering System, up to 12 well points (includes installation)</v>
      </c>
    </row>
    <row r="208" spans="1:21" s="67" customFormat="1" hidden="1" x14ac:dyDescent="0.3">
      <c r="A208" s="62">
        <v>216</v>
      </c>
      <c r="B208" s="36" t="s">
        <v>158</v>
      </c>
      <c r="C208" s="98" t="s">
        <v>230</v>
      </c>
      <c r="D208" s="99"/>
      <c r="E208" s="10" t="s">
        <v>28</v>
      </c>
      <c r="F208" s="68">
        <f>IFERROR(INDEX([1]!Rates[[Column1]:[Column71]],
MATCH('[1]SOW Units'!$B208,[1]!Rates[Pay Item],0),
MATCH(TEXT(#REF!,"0"),[1]!Rates[[#Headers],[Column1]:[Column71]],0)),0)</f>
        <v>0</v>
      </c>
      <c r="G208" s="69">
        <f t="shared" si="13"/>
        <v>0</v>
      </c>
      <c r="H208" s="6">
        <f t="shared" si="14"/>
        <v>0</v>
      </c>
      <c r="I208" s="80"/>
      <c r="J208" s="80"/>
      <c r="K208" s="80"/>
      <c r="L208" s="80"/>
      <c r="M208" s="80"/>
      <c r="N208" s="80"/>
      <c r="O208" s="80"/>
      <c r="P208" s="80"/>
      <c r="Q208" s="80"/>
      <c r="R208" s="80"/>
      <c r="S208" s="54" t="b">
        <f t="shared" si="16"/>
        <v>0</v>
      </c>
      <c r="T208" s="66" t="str">
        <f t="shared" si="17"/>
        <v>9-16.</v>
      </c>
      <c r="U208" s="51" t="str">
        <f t="shared" si="17"/>
        <v>Additional Dewatering System Well Points (2) (includes installation)</v>
      </c>
    </row>
    <row r="209" spans="1:21" s="67" customFormat="1" hidden="1" x14ac:dyDescent="0.3">
      <c r="A209" s="62">
        <v>217</v>
      </c>
      <c r="B209" s="36" t="s">
        <v>159</v>
      </c>
      <c r="C209" s="98" t="s">
        <v>229</v>
      </c>
      <c r="D209" s="99"/>
      <c r="E209" s="10" t="s">
        <v>231</v>
      </c>
      <c r="F209" s="68">
        <f>IFERROR(INDEX([1]!Rates[[Column1]:[Column71]],
MATCH('[1]SOW Units'!$B209,[1]!Rates[Pay Item],0),
MATCH(TEXT(#REF!,"0"),[1]!Rates[[#Headers],[Column1]:[Column71]],0)),0)</f>
        <v>0</v>
      </c>
      <c r="G209" s="69">
        <f t="shared" si="13"/>
        <v>0</v>
      </c>
      <c r="H209" s="6">
        <f t="shared" si="14"/>
        <v>0</v>
      </c>
      <c r="I209" s="80"/>
      <c r="J209" s="80"/>
      <c r="K209" s="80"/>
      <c r="L209" s="80"/>
      <c r="M209" s="80"/>
      <c r="N209" s="80"/>
      <c r="O209" s="80"/>
      <c r="P209" s="80"/>
      <c r="Q209" s="80"/>
      <c r="R209" s="80"/>
      <c r="S209" s="54" t="b">
        <f t="shared" si="16"/>
        <v>0</v>
      </c>
      <c r="T209" s="66" t="str">
        <f t="shared" si="17"/>
        <v>9-17.</v>
      </c>
      <c r="U209" s="51" t="str">
        <f t="shared" si="17"/>
        <v>Dewatering System, up to 12 well points (includes installation)</v>
      </c>
    </row>
    <row r="210" spans="1:21" s="67" customFormat="1" hidden="1" x14ac:dyDescent="0.3">
      <c r="A210" s="62">
        <v>218</v>
      </c>
      <c r="B210" s="36" t="s">
        <v>161</v>
      </c>
      <c r="C210" s="98" t="s">
        <v>230</v>
      </c>
      <c r="D210" s="99"/>
      <c r="E210" s="10" t="s">
        <v>231</v>
      </c>
      <c r="F210" s="68">
        <f>IFERROR(INDEX([1]!Rates[[Column1]:[Column71]],
MATCH('[1]SOW Units'!$B210,[1]!Rates[Pay Item],0),
MATCH(TEXT(#REF!,"0"),[1]!Rates[[#Headers],[Column1]:[Column71]],0)),0)</f>
        <v>0</v>
      </c>
      <c r="G210" s="69">
        <f t="shared" si="13"/>
        <v>0</v>
      </c>
      <c r="H210" s="6">
        <f t="shared" si="14"/>
        <v>0</v>
      </c>
      <c r="I210" s="80"/>
      <c r="J210" s="80"/>
      <c r="K210" s="80"/>
      <c r="L210" s="80"/>
      <c r="M210" s="80"/>
      <c r="N210" s="80"/>
      <c r="O210" s="80"/>
      <c r="P210" s="80"/>
      <c r="Q210" s="80"/>
      <c r="R210" s="80"/>
      <c r="S210" s="54" t="b">
        <f t="shared" si="16"/>
        <v>0</v>
      </c>
      <c r="T210" s="66" t="str">
        <f t="shared" si="17"/>
        <v>9-18.</v>
      </c>
      <c r="U210" s="51" t="str">
        <f t="shared" si="17"/>
        <v>Additional Dewatering System Well Points (2) (includes installation)</v>
      </c>
    </row>
    <row r="211" spans="1:21" s="67" customFormat="1" hidden="1" x14ac:dyDescent="0.3">
      <c r="A211" s="62">
        <v>220</v>
      </c>
      <c r="B211" s="36" t="s">
        <v>162</v>
      </c>
      <c r="C211" s="98" t="s">
        <v>229</v>
      </c>
      <c r="D211" s="99"/>
      <c r="E211" s="10" t="s">
        <v>232</v>
      </c>
      <c r="F211" s="68">
        <f>IFERROR(INDEX([1]!Rates[[Column1]:[Column71]],
MATCH('[1]SOW Units'!$B211,[1]!Rates[Pay Item],0),
MATCH(TEXT(#REF!,"0"),[1]!Rates[[#Headers],[Column1]:[Column71]],0)),0)</f>
        <v>0</v>
      </c>
      <c r="G211" s="69">
        <f t="shared" si="13"/>
        <v>0</v>
      </c>
      <c r="H211" s="6">
        <f t="shared" si="14"/>
        <v>0</v>
      </c>
      <c r="I211" s="80"/>
      <c r="J211" s="80"/>
      <c r="K211" s="80"/>
      <c r="L211" s="80"/>
      <c r="M211" s="80"/>
      <c r="N211" s="80"/>
      <c r="O211" s="80"/>
      <c r="P211" s="80"/>
      <c r="Q211" s="80"/>
      <c r="R211" s="80"/>
      <c r="S211" s="54" t="b">
        <f t="shared" si="16"/>
        <v>0</v>
      </c>
      <c r="T211" s="66" t="str">
        <f t="shared" si="17"/>
        <v>9-19.</v>
      </c>
      <c r="U211" s="51" t="str">
        <f t="shared" si="17"/>
        <v>Dewatering System, up to 12 well points (includes installation)</v>
      </c>
    </row>
    <row r="212" spans="1:21" s="67" customFormat="1" hidden="1" x14ac:dyDescent="0.3">
      <c r="A212" s="62">
        <v>221</v>
      </c>
      <c r="B212" s="36" t="s">
        <v>164</v>
      </c>
      <c r="C212" s="98" t="s">
        <v>230</v>
      </c>
      <c r="D212" s="99"/>
      <c r="E212" s="10" t="s">
        <v>232</v>
      </c>
      <c r="F212" s="68">
        <f>IFERROR(INDEX([1]!Rates[[Column1]:[Column71]],
MATCH('[1]SOW Units'!$B212,[1]!Rates[Pay Item],0),
MATCH(TEXT(#REF!,"0"),[1]!Rates[[#Headers],[Column1]:[Column71]],0)),0)</f>
        <v>0</v>
      </c>
      <c r="G212" s="69">
        <f t="shared" si="13"/>
        <v>0</v>
      </c>
      <c r="H212" s="6">
        <f t="shared" si="14"/>
        <v>0</v>
      </c>
      <c r="I212" s="80"/>
      <c r="J212" s="80"/>
      <c r="K212" s="80"/>
      <c r="L212" s="80"/>
      <c r="M212" s="80"/>
      <c r="N212" s="80"/>
      <c r="O212" s="80"/>
      <c r="P212" s="80"/>
      <c r="Q212" s="80"/>
      <c r="R212" s="80"/>
      <c r="S212" s="54" t="b">
        <f t="shared" si="16"/>
        <v>0</v>
      </c>
      <c r="T212" s="66" t="str">
        <f t="shared" si="17"/>
        <v>9-20.</v>
      </c>
      <c r="U212" s="51" t="str">
        <f t="shared" si="17"/>
        <v>Additional Dewatering System Well Points (2) (includes installation)</v>
      </c>
    </row>
    <row r="213" spans="1:21" s="67" customFormat="1" hidden="1" x14ac:dyDescent="0.3">
      <c r="A213" s="62">
        <v>222</v>
      </c>
      <c r="B213" s="75" t="s">
        <v>206</v>
      </c>
      <c r="C213" s="96" t="s">
        <v>234</v>
      </c>
      <c r="D213" s="97"/>
      <c r="E213" s="76"/>
      <c r="F213" s="77"/>
      <c r="G213" s="78"/>
      <c r="H213" s="8"/>
      <c r="I213" s="79"/>
      <c r="J213" s="79"/>
      <c r="K213" s="79"/>
      <c r="L213" s="79"/>
      <c r="M213" s="79"/>
      <c r="N213" s="79"/>
      <c r="O213" s="79"/>
      <c r="P213" s="79"/>
      <c r="Q213" s="79"/>
      <c r="R213" s="79"/>
      <c r="S213" s="54" t="b">
        <f t="shared" si="16"/>
        <v>0</v>
      </c>
      <c r="T213" s="66"/>
      <c r="U213" s="51" t="str">
        <f t="shared" si="17"/>
        <v>PETROLEUM STORAGE TANK REMOVAL AND DISPOSAL</v>
      </c>
    </row>
    <row r="214" spans="1:21" s="67" customFormat="1" hidden="1" x14ac:dyDescent="0.3">
      <c r="A214" s="62">
        <v>223</v>
      </c>
      <c r="B214" s="36" t="s">
        <v>208</v>
      </c>
      <c r="C214" s="98" t="s">
        <v>236</v>
      </c>
      <c r="D214" s="99"/>
      <c r="E214" s="10" t="s">
        <v>237</v>
      </c>
      <c r="F214" s="68">
        <f>IFERROR(INDEX([1]!Rates[[Column1]:[Column71]],
MATCH('[1]SOW Units'!$B214,[1]!Rates[Pay Item],0),
MATCH(TEXT(#REF!,"0"),[1]!Rates[[#Headers],[Column1]:[Column71]],0)),0)</f>
        <v>0</v>
      </c>
      <c r="G214" s="69">
        <f t="shared" ref="G214:G290" si="18">F214</f>
        <v>0</v>
      </c>
      <c r="H214" s="6">
        <f t="shared" ref="H214:H277" si="19">SUM(I214:R214)</f>
        <v>0</v>
      </c>
      <c r="I214" s="80"/>
      <c r="J214" s="80"/>
      <c r="K214" s="80"/>
      <c r="L214" s="80"/>
      <c r="M214" s="80"/>
      <c r="N214" s="80"/>
      <c r="O214" s="80"/>
      <c r="P214" s="80"/>
      <c r="Q214" s="80"/>
      <c r="R214" s="80"/>
      <c r="S214" s="54" t="b">
        <f t="shared" si="16"/>
        <v>0</v>
      </c>
      <c r="T214" s="66" t="str">
        <f t="shared" ref="T214:U287" si="20">B214</f>
        <v>10-1.</v>
      </c>
      <c r="U214" s="51" t="str">
        <f t="shared" si="17"/>
        <v>Remove and Dispose Petroleum Storage Tank - ≤ 1,000 gal. capacity</v>
      </c>
    </row>
    <row r="215" spans="1:21" s="67" customFormat="1" hidden="1" x14ac:dyDescent="0.3">
      <c r="A215" s="62">
        <v>228</v>
      </c>
      <c r="B215" s="36" t="s">
        <v>210</v>
      </c>
      <c r="C215" s="98" t="s">
        <v>239</v>
      </c>
      <c r="D215" s="99"/>
      <c r="E215" s="10" t="s">
        <v>237</v>
      </c>
      <c r="F215" s="68">
        <f>IFERROR(INDEX([1]!Rates[[Column1]:[Column71]],
MATCH('[1]SOW Units'!$B215,[1]!Rates[Pay Item],0),
MATCH(TEXT(#REF!,"0"),[1]!Rates[[#Headers],[Column1]:[Column71]],0)),0)</f>
        <v>0</v>
      </c>
      <c r="G215" s="69">
        <f t="shared" si="18"/>
        <v>0</v>
      </c>
      <c r="H215" s="6">
        <f t="shared" si="19"/>
        <v>0</v>
      </c>
      <c r="I215" s="80"/>
      <c r="J215" s="80"/>
      <c r="K215" s="80"/>
      <c r="L215" s="80"/>
      <c r="M215" s="80"/>
      <c r="N215" s="80"/>
      <c r="O215" s="80"/>
      <c r="P215" s="80"/>
      <c r="Q215" s="80"/>
      <c r="R215" s="80"/>
      <c r="S215" s="54" t="b">
        <f t="shared" si="16"/>
        <v>0</v>
      </c>
      <c r="T215" s="66" t="str">
        <f t="shared" si="20"/>
        <v>10-2.</v>
      </c>
      <c r="U215" s="51" t="str">
        <f t="shared" si="17"/>
        <v>Remove and Dispose Petroleum Storage Tank - &gt; 1,000 to 5,000 gal. capacity</v>
      </c>
    </row>
    <row r="216" spans="1:21" s="67" customFormat="1" hidden="1" x14ac:dyDescent="0.3">
      <c r="A216" s="62">
        <v>229</v>
      </c>
      <c r="B216" s="36" t="s">
        <v>212</v>
      </c>
      <c r="C216" s="98" t="s">
        <v>240</v>
      </c>
      <c r="D216" s="99"/>
      <c r="E216" s="10" t="s">
        <v>237</v>
      </c>
      <c r="F216" s="68">
        <f>IFERROR(INDEX([1]!Rates[[Column1]:[Column71]],
MATCH('[1]SOW Units'!$B216,[1]!Rates[Pay Item],0),
MATCH(TEXT(#REF!,"0"),[1]!Rates[[#Headers],[Column1]:[Column71]],0)),0)</f>
        <v>0</v>
      </c>
      <c r="G216" s="69">
        <f t="shared" si="18"/>
        <v>0</v>
      </c>
      <c r="H216" s="6">
        <f t="shared" si="19"/>
        <v>0</v>
      </c>
      <c r="I216" s="80"/>
      <c r="J216" s="80"/>
      <c r="K216" s="80"/>
      <c r="L216" s="80"/>
      <c r="M216" s="80"/>
      <c r="N216" s="80"/>
      <c r="O216" s="80"/>
      <c r="P216" s="80"/>
      <c r="Q216" s="80"/>
      <c r="R216" s="80"/>
      <c r="S216" s="54" t="b">
        <f t="shared" si="16"/>
        <v>0</v>
      </c>
      <c r="T216" s="66" t="str">
        <f t="shared" si="20"/>
        <v>10-3.</v>
      </c>
      <c r="U216" s="51" t="str">
        <f t="shared" si="17"/>
        <v>Remove and Dispose Petroleum Storage Tank - &gt; 5,000 to 10,000 gal. capacity</v>
      </c>
    </row>
    <row r="217" spans="1:21" s="67" customFormat="1" hidden="1" x14ac:dyDescent="0.3">
      <c r="A217" s="62">
        <v>230</v>
      </c>
      <c r="B217" s="36" t="s">
        <v>214</v>
      </c>
      <c r="C217" s="98" t="s">
        <v>242</v>
      </c>
      <c r="D217" s="99"/>
      <c r="E217" s="10" t="s">
        <v>237</v>
      </c>
      <c r="F217" s="68">
        <f>IFERROR(INDEX([1]!Rates[[Column1]:[Column71]],
MATCH('[1]SOW Units'!$B217,[1]!Rates[Pay Item],0),
MATCH(TEXT(#REF!,"0"),[1]!Rates[[#Headers],[Column1]:[Column71]],0)),0)</f>
        <v>0</v>
      </c>
      <c r="G217" s="69">
        <f t="shared" si="18"/>
        <v>0</v>
      </c>
      <c r="H217" s="6">
        <f t="shared" si="19"/>
        <v>0</v>
      </c>
      <c r="I217" s="80"/>
      <c r="J217" s="80"/>
      <c r="K217" s="80"/>
      <c r="L217" s="80"/>
      <c r="M217" s="80"/>
      <c r="N217" s="80"/>
      <c r="O217" s="80"/>
      <c r="P217" s="80"/>
      <c r="Q217" s="80"/>
      <c r="R217" s="80"/>
      <c r="S217" s="54" t="b">
        <f t="shared" si="16"/>
        <v>0</v>
      </c>
      <c r="T217" s="66" t="str">
        <f t="shared" si="20"/>
        <v>10-4.</v>
      </c>
      <c r="U217" s="51" t="str">
        <f t="shared" si="17"/>
        <v>Remove and Dispose Petroleum Storage Tank - &gt; 10,000 gal. capacity</v>
      </c>
    </row>
    <row r="218" spans="1:21" s="67" customFormat="1" x14ac:dyDescent="0.3">
      <c r="A218" s="62">
        <v>231</v>
      </c>
      <c r="B218" s="75" t="s">
        <v>233</v>
      </c>
      <c r="C218" s="96" t="s">
        <v>244</v>
      </c>
      <c r="D218" s="97"/>
      <c r="E218" s="76"/>
      <c r="F218" s="77"/>
      <c r="G218" s="78"/>
      <c r="H218" s="8"/>
      <c r="I218" s="79"/>
      <c r="J218" s="79"/>
      <c r="K218" s="79"/>
      <c r="L218" s="79"/>
      <c r="M218" s="79"/>
      <c r="N218" s="79"/>
      <c r="O218" s="79"/>
      <c r="P218" s="79"/>
      <c r="Q218" s="79"/>
      <c r="R218" s="79"/>
      <c r="S218" s="54" t="b">
        <f t="shared" si="16"/>
        <v>0</v>
      </c>
      <c r="T218" s="66"/>
      <c r="U218" s="51" t="str">
        <f t="shared" si="17"/>
        <v xml:space="preserve">DEBRIS, WASTE AND PRODUCT REMOVAL AND DISPOSAL </v>
      </c>
    </row>
    <row r="219" spans="1:21" s="67" customFormat="1" hidden="1" x14ac:dyDescent="0.3">
      <c r="A219" s="62">
        <v>232</v>
      </c>
      <c r="B219" s="36" t="s">
        <v>235</v>
      </c>
      <c r="C219" s="98" t="s">
        <v>246</v>
      </c>
      <c r="D219" s="99"/>
      <c r="E219" s="10" t="s">
        <v>247</v>
      </c>
      <c r="F219" s="68">
        <f>IFERROR(INDEX([1]!Rates[[Column1]:[Column71]],
MATCH('[1]SOW Units'!$B219,[1]!Rates[Pay Item],0),
MATCH(TEXT(#REF!,"0"),[1]!Rates[[#Headers],[Column1]:[Column71]],0)),0)</f>
        <v>0</v>
      </c>
      <c r="G219" s="69">
        <f t="shared" si="18"/>
        <v>0</v>
      </c>
      <c r="H219" s="6">
        <f t="shared" si="19"/>
        <v>0</v>
      </c>
      <c r="I219" s="80"/>
      <c r="J219" s="80"/>
      <c r="K219" s="80"/>
      <c r="L219" s="80"/>
      <c r="M219" s="80"/>
      <c r="N219" s="80"/>
      <c r="O219" s="80"/>
      <c r="P219" s="80"/>
      <c r="Q219" s="80"/>
      <c r="R219" s="80"/>
      <c r="S219" s="54" t="b">
        <f t="shared" si="16"/>
        <v>0</v>
      </c>
      <c r="T219" s="66" t="str">
        <f t="shared" si="20"/>
        <v>11-1.</v>
      </c>
      <c r="U219" s="51" t="str">
        <f t="shared" si="17"/>
        <v>Removal and Loading of Asphalt and/or Concrete - up to 4 inch thickness</v>
      </c>
    </row>
    <row r="220" spans="1:21" s="67" customFormat="1" hidden="1" x14ac:dyDescent="0.3">
      <c r="A220" s="62">
        <v>233</v>
      </c>
      <c r="B220" s="36" t="s">
        <v>238</v>
      </c>
      <c r="C220" s="98" t="s">
        <v>249</v>
      </c>
      <c r="D220" s="99"/>
      <c r="E220" s="10" t="s">
        <v>247</v>
      </c>
      <c r="F220" s="68">
        <f>IFERROR(INDEX([1]!Rates[[Column1]:[Column71]],
MATCH('[1]SOW Units'!$B220,[1]!Rates[Pay Item],0),
MATCH(TEXT(#REF!,"0"),[1]!Rates[[#Headers],[Column1]:[Column71]],0)),0)</f>
        <v>0</v>
      </c>
      <c r="G220" s="69">
        <f t="shared" si="18"/>
        <v>0</v>
      </c>
      <c r="H220" s="6">
        <f t="shared" si="19"/>
        <v>0</v>
      </c>
      <c r="I220" s="80"/>
      <c r="J220" s="80"/>
      <c r="K220" s="80"/>
      <c r="L220" s="80"/>
      <c r="M220" s="80"/>
      <c r="N220" s="80"/>
      <c r="O220" s="80"/>
      <c r="P220" s="80"/>
      <c r="Q220" s="80"/>
      <c r="R220" s="80"/>
      <c r="S220" s="54" t="b">
        <f t="shared" si="16"/>
        <v>0</v>
      </c>
      <c r="T220" s="66" t="str">
        <f t="shared" si="20"/>
        <v>11-2.</v>
      </c>
      <c r="U220" s="51" t="str">
        <f t="shared" si="17"/>
        <v xml:space="preserve">Additional Removal/Loading Cost for Concrete - &gt; 4 inch thickness </v>
      </c>
    </row>
    <row r="221" spans="1:21" s="67" customFormat="1" hidden="1" x14ac:dyDescent="0.3">
      <c r="A221" s="62">
        <v>234</v>
      </c>
      <c r="B221" s="36" t="s">
        <v>836</v>
      </c>
      <c r="C221" s="98" t="s">
        <v>251</v>
      </c>
      <c r="D221" s="99"/>
      <c r="E221" s="10" t="s">
        <v>227</v>
      </c>
      <c r="F221" s="68">
        <f>IFERROR(INDEX([1]!Rates[[Column1]:[Column71]],
MATCH('[1]SOW Units'!$B221,[1]!Rates[Pay Item],0),
MATCH(TEXT(#REF!,"0"),[1]!Rates[[#Headers],[Column1]:[Column71]],0)),0)</f>
        <v>0</v>
      </c>
      <c r="G221" s="69">
        <f t="shared" si="18"/>
        <v>0</v>
      </c>
      <c r="H221" s="6">
        <f t="shared" si="19"/>
        <v>0</v>
      </c>
      <c r="I221" s="80"/>
      <c r="J221" s="80"/>
      <c r="K221" s="80"/>
      <c r="L221" s="80"/>
      <c r="M221" s="80"/>
      <c r="N221" s="80"/>
      <c r="O221" s="80"/>
      <c r="P221" s="80"/>
      <c r="Q221" s="80"/>
      <c r="R221" s="80"/>
      <c r="S221" s="54" t="b">
        <f t="shared" si="16"/>
        <v>0</v>
      </c>
      <c r="T221" s="66" t="str">
        <f t="shared" si="20"/>
        <v>11-3.</v>
      </c>
      <c r="U221" s="51" t="str">
        <f t="shared" si="17"/>
        <v xml:space="preserve">Loading, Transport and Disposal/Recycle Clean Overburden </v>
      </c>
    </row>
    <row r="222" spans="1:21" s="67" customFormat="1" hidden="1" x14ac:dyDescent="0.3">
      <c r="A222" s="62">
        <v>235</v>
      </c>
      <c r="B222" s="36" t="s">
        <v>241</v>
      </c>
      <c r="C222" s="98" t="s">
        <v>253</v>
      </c>
      <c r="D222" s="99"/>
      <c r="E222" s="10" t="s">
        <v>227</v>
      </c>
      <c r="F222" s="68">
        <f>IFERROR(INDEX([1]!Rates[[Column1]:[Column71]],
MATCH('[1]SOW Units'!$B222,[1]!Rates[Pay Item],0),
MATCH(TEXT(#REF!,"0"),[1]!Rates[[#Headers],[Column1]:[Column71]],0)),0)</f>
        <v>0</v>
      </c>
      <c r="G222" s="69">
        <f t="shared" si="18"/>
        <v>0</v>
      </c>
      <c r="H222" s="6">
        <f t="shared" si="19"/>
        <v>0</v>
      </c>
      <c r="I222" s="80"/>
      <c r="J222" s="80"/>
      <c r="K222" s="80"/>
      <c r="L222" s="80"/>
      <c r="M222" s="80"/>
      <c r="N222" s="80"/>
      <c r="O222" s="80"/>
      <c r="P222" s="80"/>
      <c r="Q222" s="80"/>
      <c r="R222" s="80"/>
      <c r="S222" s="54" t="b">
        <f t="shared" si="16"/>
        <v>0</v>
      </c>
      <c r="T222" s="66" t="str">
        <f t="shared" si="20"/>
        <v>11-4.</v>
      </c>
      <c r="U222" s="51" t="str">
        <f t="shared" si="17"/>
        <v xml:space="preserve">Transport and Disposal of Clean Concrete </v>
      </c>
    </row>
    <row r="223" spans="1:21" s="67" customFormat="1" hidden="1" x14ac:dyDescent="0.3">
      <c r="A223" s="62">
        <v>236</v>
      </c>
      <c r="B223" s="36" t="s">
        <v>837</v>
      </c>
      <c r="C223" s="98" t="s">
        <v>255</v>
      </c>
      <c r="D223" s="99"/>
      <c r="E223" s="10" t="s">
        <v>227</v>
      </c>
      <c r="F223" s="68">
        <f>IFERROR(INDEX([1]!Rates[[Column1]:[Column71]],
MATCH('[1]SOW Units'!$B223,[1]!Rates[Pay Item],0),
MATCH(TEXT(#REF!,"0"),[1]!Rates[[#Headers],[Column1]:[Column71]],0)),0)</f>
        <v>0</v>
      </c>
      <c r="G223" s="69">
        <f t="shared" si="18"/>
        <v>0</v>
      </c>
      <c r="H223" s="6">
        <f t="shared" si="19"/>
        <v>0</v>
      </c>
      <c r="I223" s="80"/>
      <c r="J223" s="80"/>
      <c r="K223" s="80"/>
      <c r="L223" s="80"/>
      <c r="M223" s="80"/>
      <c r="N223" s="80"/>
      <c r="O223" s="80"/>
      <c r="P223" s="80"/>
      <c r="Q223" s="80"/>
      <c r="R223" s="80"/>
      <c r="S223" s="54" t="b">
        <f t="shared" si="16"/>
        <v>0</v>
      </c>
      <c r="T223" s="66" t="str">
        <f t="shared" si="20"/>
        <v>11-5.</v>
      </c>
      <c r="U223" s="51" t="str">
        <f t="shared" si="20"/>
        <v xml:space="preserve">Transport and Disposal of Mixed Debris  </v>
      </c>
    </row>
    <row r="224" spans="1:21" s="67" customFormat="1" x14ac:dyDescent="0.3">
      <c r="A224" s="62">
        <v>237</v>
      </c>
      <c r="B224" s="36" t="s">
        <v>838</v>
      </c>
      <c r="C224" s="98" t="s">
        <v>257</v>
      </c>
      <c r="D224" s="99"/>
      <c r="E224" s="10" t="s">
        <v>258</v>
      </c>
      <c r="F224" s="68">
        <f>IFERROR(INDEX([1]!Rates[[Column1]:[Column71]],
MATCH('[1]SOW Units'!$B224,[1]!Rates[Pay Item],0),
MATCH(TEXT(#REF!,"0"),[1]!Rates[[#Headers],[Column1]:[Column71]],0)),0)</f>
        <v>0</v>
      </c>
      <c r="G224" s="69">
        <f t="shared" si="18"/>
        <v>0</v>
      </c>
      <c r="H224" s="6">
        <f t="shared" si="19"/>
        <v>0</v>
      </c>
      <c r="I224" s="80"/>
      <c r="J224" s="80"/>
      <c r="K224" s="80" t="s">
        <v>1045</v>
      </c>
      <c r="L224" s="80"/>
      <c r="M224" s="80"/>
      <c r="N224" s="80"/>
      <c r="O224" s="80"/>
      <c r="P224" s="80"/>
      <c r="Q224" s="80"/>
      <c r="R224" s="80"/>
      <c r="S224" s="54" t="b">
        <f t="shared" si="16"/>
        <v>0</v>
      </c>
      <c r="T224" s="66" t="str">
        <f t="shared" si="20"/>
        <v>11-6.</v>
      </c>
      <c r="U224" s="51" t="str">
        <f t="shared" si="20"/>
        <v>Transport and Disposal of Petroleum Impacted Soil (includes drum)</v>
      </c>
    </row>
    <row r="225" spans="1:21" s="67" customFormat="1" hidden="1" x14ac:dyDescent="0.3">
      <c r="A225" s="62">
        <v>238</v>
      </c>
      <c r="B225" s="36" t="s">
        <v>839</v>
      </c>
      <c r="C225" s="98" t="s">
        <v>260</v>
      </c>
      <c r="D225" s="99"/>
      <c r="E225" s="10" t="s">
        <v>227</v>
      </c>
      <c r="F225" s="68">
        <f>IFERROR(INDEX([1]!Rates[[Column1]:[Column71]],
MATCH('[1]SOW Units'!$B225,[1]!Rates[Pay Item],0),
MATCH(TEXT(#REF!,"0"),[1]!Rates[[#Headers],[Column1]:[Column71]],0)),0)</f>
        <v>0</v>
      </c>
      <c r="G225" s="69">
        <f t="shared" si="18"/>
        <v>0</v>
      </c>
      <c r="H225" s="6">
        <f t="shared" si="19"/>
        <v>0</v>
      </c>
      <c r="I225" s="80"/>
      <c r="J225" s="80"/>
      <c r="K225" s="80"/>
      <c r="L225" s="80"/>
      <c r="M225" s="80"/>
      <c r="N225" s="80"/>
      <c r="O225" s="80"/>
      <c r="P225" s="80"/>
      <c r="Q225" s="80"/>
      <c r="R225" s="80"/>
      <c r="S225" s="54" t="b">
        <f t="shared" si="16"/>
        <v>0</v>
      </c>
      <c r="T225" s="66" t="str">
        <f t="shared" si="20"/>
        <v>11-7.</v>
      </c>
      <c r="U225" s="51" t="str">
        <f t="shared" si="20"/>
        <v>Transport Petroleum Impacted Soil (bulk) ≤ 100 miles</v>
      </c>
    </row>
    <row r="226" spans="1:21" s="67" customFormat="1" hidden="1" x14ac:dyDescent="0.3">
      <c r="A226" s="62">
        <v>239</v>
      </c>
      <c r="B226" s="36" t="s">
        <v>840</v>
      </c>
      <c r="C226" s="98" t="s">
        <v>261</v>
      </c>
      <c r="D226" s="99"/>
      <c r="E226" s="10" t="s">
        <v>227</v>
      </c>
      <c r="F226" s="68">
        <f>IFERROR(INDEX([1]!Rates[[Column1]:[Column71]],
MATCH('[1]SOW Units'!$B226,[1]!Rates[Pay Item],0),
MATCH(TEXT(#REF!,"0"),[1]!Rates[[#Headers],[Column1]:[Column71]],0)),0)</f>
        <v>0</v>
      </c>
      <c r="G226" s="69">
        <f t="shared" si="18"/>
        <v>0</v>
      </c>
      <c r="H226" s="6">
        <f t="shared" si="19"/>
        <v>0</v>
      </c>
      <c r="I226" s="80"/>
      <c r="J226" s="80"/>
      <c r="K226" s="80"/>
      <c r="L226" s="80"/>
      <c r="M226" s="80"/>
      <c r="N226" s="80"/>
      <c r="O226" s="80"/>
      <c r="P226" s="80"/>
      <c r="Q226" s="80"/>
      <c r="R226" s="80"/>
      <c r="S226" s="54" t="b">
        <f t="shared" si="16"/>
        <v>0</v>
      </c>
      <c r="T226" s="66" t="str">
        <f t="shared" si="20"/>
        <v>11-8.</v>
      </c>
      <c r="U226" s="51" t="str">
        <f t="shared" si="20"/>
        <v>Transport Petroleum Impacted Soil (bulk) &gt; 100 miles</v>
      </c>
    </row>
    <row r="227" spans="1:21" s="67" customFormat="1" hidden="1" x14ac:dyDescent="0.3">
      <c r="A227" s="62">
        <v>240</v>
      </c>
      <c r="B227" s="36" t="s">
        <v>841</v>
      </c>
      <c r="C227" s="98" t="s">
        <v>262</v>
      </c>
      <c r="D227" s="99"/>
      <c r="E227" s="10" t="s">
        <v>227</v>
      </c>
      <c r="F227" s="68">
        <f>IFERROR(INDEX([1]!Rates[[Column1]:[Column71]],
MATCH('[1]SOW Units'!$B227,[1]!Rates[Pay Item],0),
MATCH(TEXT(#REF!,"0"),[1]!Rates[[#Headers],[Column1]:[Column71]],0)),0)</f>
        <v>0</v>
      </c>
      <c r="G227" s="69">
        <f t="shared" si="18"/>
        <v>0</v>
      </c>
      <c r="H227" s="6">
        <f t="shared" si="19"/>
        <v>0</v>
      </c>
      <c r="I227" s="80"/>
      <c r="J227" s="80"/>
      <c r="K227" s="80"/>
      <c r="L227" s="80"/>
      <c r="M227" s="80"/>
      <c r="N227" s="80"/>
      <c r="O227" s="80"/>
      <c r="P227" s="80"/>
      <c r="Q227" s="80"/>
      <c r="R227" s="80"/>
      <c r="S227" s="54" t="b">
        <f t="shared" si="16"/>
        <v>0</v>
      </c>
      <c r="T227" s="66" t="str">
        <f t="shared" si="20"/>
        <v>11-9.</v>
      </c>
      <c r="U227" s="51" t="str">
        <f t="shared" si="20"/>
        <v>Disposal of Petroleum Impacted Soil at a Landfill (bulk) ≤ 450 tons</v>
      </c>
    </row>
    <row r="228" spans="1:21" s="67" customFormat="1" hidden="1" x14ac:dyDescent="0.3">
      <c r="A228" s="62">
        <v>241</v>
      </c>
      <c r="B228" s="36" t="s">
        <v>842</v>
      </c>
      <c r="C228" s="98" t="s">
        <v>263</v>
      </c>
      <c r="D228" s="99"/>
      <c r="E228" s="10" t="s">
        <v>227</v>
      </c>
      <c r="F228" s="68">
        <f>IFERROR(INDEX([1]!Rates[[Column1]:[Column71]],
MATCH('[1]SOW Units'!$B228,[1]!Rates[Pay Item],0),
MATCH(TEXT(#REF!,"0"),[1]!Rates[[#Headers],[Column1]:[Column71]],0)),0)</f>
        <v>0</v>
      </c>
      <c r="G228" s="69">
        <f t="shared" si="18"/>
        <v>0</v>
      </c>
      <c r="H228" s="6">
        <f t="shared" si="19"/>
        <v>0</v>
      </c>
      <c r="I228" s="80"/>
      <c r="J228" s="80"/>
      <c r="K228" s="80"/>
      <c r="L228" s="80"/>
      <c r="M228" s="80"/>
      <c r="N228" s="80"/>
      <c r="O228" s="80"/>
      <c r="P228" s="80"/>
      <c r="Q228" s="80"/>
      <c r="R228" s="80"/>
      <c r="S228" s="54" t="b">
        <f t="shared" si="16"/>
        <v>0</v>
      </c>
      <c r="T228" s="66" t="str">
        <f t="shared" si="20"/>
        <v>11-10.</v>
      </c>
      <c r="U228" s="51" t="str">
        <f t="shared" si="20"/>
        <v>Disposal of Petroleum Impacted Soil at a Landfill (bulk) &gt; 450 tons</v>
      </c>
    </row>
    <row r="229" spans="1:21" s="67" customFormat="1" hidden="1" x14ac:dyDescent="0.3">
      <c r="A229" s="62">
        <v>242</v>
      </c>
      <c r="B229" s="36" t="s">
        <v>843</v>
      </c>
      <c r="C229" s="98" t="s">
        <v>264</v>
      </c>
      <c r="D229" s="99"/>
      <c r="E229" s="10" t="s">
        <v>227</v>
      </c>
      <c r="F229" s="68">
        <f>IFERROR(INDEX([1]!Rates[[Column1]:[Column71]],
MATCH('[1]SOW Units'!$B229,[1]!Rates[Pay Item],0),
MATCH(TEXT(#REF!,"0"),[1]!Rates[[#Headers],[Column1]:[Column71]],0)),0)</f>
        <v>0</v>
      </c>
      <c r="G229" s="69">
        <f t="shared" si="18"/>
        <v>0</v>
      </c>
      <c r="H229" s="6">
        <f t="shared" si="19"/>
        <v>0</v>
      </c>
      <c r="I229" s="80"/>
      <c r="J229" s="80"/>
      <c r="K229" s="80"/>
      <c r="L229" s="80"/>
      <c r="M229" s="80"/>
      <c r="N229" s="80"/>
      <c r="O229" s="80"/>
      <c r="P229" s="80"/>
      <c r="Q229" s="80"/>
      <c r="R229" s="80"/>
      <c r="S229" s="54" t="b">
        <f t="shared" si="16"/>
        <v>0</v>
      </c>
      <c r="T229" s="66" t="str">
        <f t="shared" si="20"/>
        <v>11-11.</v>
      </c>
      <c r="U229" s="51" t="str">
        <f t="shared" si="20"/>
        <v>Disposal of Petroleum Impacted Soil at a Thermal Treatment Facility (bulk) ≤ 450 tons</v>
      </c>
    </row>
    <row r="230" spans="1:21" s="67" customFormat="1" hidden="1" x14ac:dyDescent="0.3">
      <c r="A230" s="62">
        <v>243</v>
      </c>
      <c r="B230" s="36" t="s">
        <v>844</v>
      </c>
      <c r="C230" s="98" t="s">
        <v>265</v>
      </c>
      <c r="D230" s="99"/>
      <c r="E230" s="10" t="s">
        <v>227</v>
      </c>
      <c r="F230" s="68">
        <f>IFERROR(INDEX([1]!Rates[[Column1]:[Column71]],
MATCH('[1]SOW Units'!$B230,[1]!Rates[Pay Item],0),
MATCH(TEXT(#REF!,"0"),[1]!Rates[[#Headers],[Column1]:[Column71]],0)),0)</f>
        <v>0</v>
      </c>
      <c r="G230" s="69">
        <f t="shared" si="18"/>
        <v>0</v>
      </c>
      <c r="H230" s="6">
        <f t="shared" si="19"/>
        <v>0</v>
      </c>
      <c r="I230" s="80"/>
      <c r="J230" s="80"/>
      <c r="K230" s="80"/>
      <c r="L230" s="80"/>
      <c r="M230" s="80"/>
      <c r="N230" s="80"/>
      <c r="O230" s="80"/>
      <c r="P230" s="80"/>
      <c r="Q230" s="80"/>
      <c r="R230" s="80"/>
      <c r="S230" s="54" t="b">
        <f t="shared" si="16"/>
        <v>0</v>
      </c>
      <c r="T230" s="66" t="str">
        <f t="shared" si="20"/>
        <v>11-12.</v>
      </c>
      <c r="U230" s="51" t="str">
        <f t="shared" si="20"/>
        <v>Disposal of Petroleum Impacted Soil at a Thermal Treatment Facility (bulk) &gt; 450 tons</v>
      </c>
    </row>
    <row r="231" spans="1:21" s="67" customFormat="1" x14ac:dyDescent="0.3">
      <c r="A231" s="62">
        <v>244</v>
      </c>
      <c r="B231" s="36" t="s">
        <v>845</v>
      </c>
      <c r="C231" s="98" t="s">
        <v>266</v>
      </c>
      <c r="D231" s="99"/>
      <c r="E231" s="10" t="s">
        <v>258</v>
      </c>
      <c r="F231" s="68">
        <f>IFERROR(INDEX([1]!Rates[[Column1]:[Column71]],
MATCH('[1]SOW Units'!$B231,[1]!Rates[Pay Item],0),
MATCH(TEXT(#REF!,"0"),[1]!Rates[[#Headers],[Column1]:[Column71]],0)),0)</f>
        <v>0</v>
      </c>
      <c r="G231" s="69">
        <f t="shared" si="18"/>
        <v>0</v>
      </c>
      <c r="H231" s="6">
        <f t="shared" si="19"/>
        <v>0</v>
      </c>
      <c r="I231" s="80"/>
      <c r="J231" s="80"/>
      <c r="K231" s="80" t="s">
        <v>1045</v>
      </c>
      <c r="L231" s="80"/>
      <c r="M231" s="80"/>
      <c r="N231" s="80"/>
      <c r="O231" s="80"/>
      <c r="P231" s="80"/>
      <c r="Q231" s="80"/>
      <c r="R231" s="80"/>
      <c r="S231" s="54" t="b">
        <f t="shared" si="16"/>
        <v>0</v>
      </c>
      <c r="T231" s="66" t="str">
        <f t="shared" si="20"/>
        <v>11-13.</v>
      </c>
      <c r="U231" s="51" t="str">
        <f t="shared" si="20"/>
        <v>Transport and Disposal of Petroleum Contact Water (includes drum)</v>
      </c>
    </row>
    <row r="232" spans="1:21" s="67" customFormat="1" hidden="1" x14ac:dyDescent="0.3">
      <c r="A232" s="62">
        <v>245</v>
      </c>
      <c r="B232" s="36" t="s">
        <v>846</v>
      </c>
      <c r="C232" s="98" t="s">
        <v>267</v>
      </c>
      <c r="D232" s="99"/>
      <c r="E232" s="10" t="s">
        <v>268</v>
      </c>
      <c r="F232" s="68">
        <f>IFERROR(INDEX([1]!Rates[[Column1]:[Column71]],
MATCH('[1]SOW Units'!$B232,[1]!Rates[Pay Item],0),
MATCH(TEXT(#REF!,"0"),[1]!Rates[[#Headers],[Column1]:[Column71]],0)),0)</f>
        <v>0</v>
      </c>
      <c r="G232" s="69">
        <f t="shared" si="18"/>
        <v>0</v>
      </c>
      <c r="H232" s="6">
        <f t="shared" si="19"/>
        <v>0</v>
      </c>
      <c r="I232" s="80"/>
      <c r="J232" s="80"/>
      <c r="K232" s="80"/>
      <c r="L232" s="80"/>
      <c r="M232" s="80"/>
      <c r="N232" s="80"/>
      <c r="O232" s="80"/>
      <c r="P232" s="80"/>
      <c r="Q232" s="80"/>
      <c r="R232" s="80"/>
      <c r="S232" s="54" t="b">
        <f t="shared" si="16"/>
        <v>0</v>
      </c>
      <c r="T232" s="66" t="str">
        <f t="shared" si="20"/>
        <v>11-14.</v>
      </c>
      <c r="U232" s="51" t="str">
        <f t="shared" si="20"/>
        <v>Transport and Disposal of Petroleum Contact Water (bulk)</v>
      </c>
    </row>
    <row r="233" spans="1:21" s="67" customFormat="1" hidden="1" x14ac:dyDescent="0.3">
      <c r="A233" s="62">
        <v>246</v>
      </c>
      <c r="B233" s="36" t="s">
        <v>847</v>
      </c>
      <c r="C233" s="101" t="s">
        <v>848</v>
      </c>
      <c r="D233" s="102"/>
      <c r="E233" s="7" t="s">
        <v>14</v>
      </c>
      <c r="F233" s="71">
        <v>1</v>
      </c>
      <c r="G233" s="72">
        <f t="shared" si="18"/>
        <v>1</v>
      </c>
      <c r="H233" s="7">
        <f t="shared" si="19"/>
        <v>0</v>
      </c>
      <c r="I233" s="81"/>
      <c r="J233" s="81"/>
      <c r="K233" s="81"/>
      <c r="L233" s="81"/>
      <c r="M233" s="81"/>
      <c r="N233" s="81"/>
      <c r="O233" s="81"/>
      <c r="P233" s="81"/>
      <c r="Q233" s="81"/>
      <c r="R233" s="81"/>
      <c r="S233" s="54" t="b">
        <f t="shared" si="16"/>
        <v>0</v>
      </c>
      <c r="T233" s="66" t="str">
        <f t="shared" si="20"/>
        <v>11-15.</v>
      </c>
      <c r="U233" s="51"/>
    </row>
    <row r="234" spans="1:21" s="67" customFormat="1" hidden="1" x14ac:dyDescent="0.3">
      <c r="A234" s="62">
        <v>247</v>
      </c>
      <c r="B234" s="36" t="s">
        <v>849</v>
      </c>
      <c r="C234" s="98" t="s">
        <v>269</v>
      </c>
      <c r="D234" s="99"/>
      <c r="E234" s="10" t="s">
        <v>258</v>
      </c>
      <c r="F234" s="68">
        <f>IFERROR(INDEX([1]!Rates[[Column1]:[Column71]],
MATCH('[1]SOW Units'!$B234,[1]!Rates[Pay Item],0),
MATCH(TEXT(#REF!,"0"),[1]!Rates[[#Headers],[Column1]:[Column71]],0)),0)</f>
        <v>0</v>
      </c>
      <c r="G234" s="69">
        <f t="shared" si="18"/>
        <v>0</v>
      </c>
      <c r="H234" s="6">
        <f t="shared" si="19"/>
        <v>0</v>
      </c>
      <c r="I234" s="80"/>
      <c r="J234" s="80"/>
      <c r="K234" s="80"/>
      <c r="L234" s="80"/>
      <c r="M234" s="80"/>
      <c r="N234" s="80"/>
      <c r="O234" s="80"/>
      <c r="P234" s="80"/>
      <c r="Q234" s="80"/>
      <c r="R234" s="80"/>
      <c r="S234" s="54" t="b">
        <f t="shared" si="16"/>
        <v>0</v>
      </c>
      <c r="T234" s="66" t="str">
        <f t="shared" si="20"/>
        <v>11-16.</v>
      </c>
      <c r="U234" s="51" t="str">
        <f t="shared" si="20"/>
        <v>Transport and Disposal of Petroleum Product (includes drum)</v>
      </c>
    </row>
    <row r="235" spans="1:21" s="67" customFormat="1" hidden="1" x14ac:dyDescent="0.3">
      <c r="A235" s="62">
        <v>248</v>
      </c>
      <c r="B235" s="36" t="s">
        <v>850</v>
      </c>
      <c r="C235" s="98" t="s">
        <v>270</v>
      </c>
      <c r="D235" s="99"/>
      <c r="E235" s="10" t="s">
        <v>268</v>
      </c>
      <c r="F235" s="68">
        <f>IFERROR(INDEX([1]!Rates[[Column1]:[Column71]],
MATCH('[1]SOW Units'!$B235,[1]!Rates[Pay Item],0),
MATCH(TEXT(#REF!,"0"),[1]!Rates[[#Headers],[Column1]:[Column71]],0)),0)</f>
        <v>0</v>
      </c>
      <c r="G235" s="69">
        <f t="shared" si="18"/>
        <v>0</v>
      </c>
      <c r="H235" s="6">
        <f t="shared" si="19"/>
        <v>0</v>
      </c>
      <c r="I235" s="80"/>
      <c r="J235" s="80"/>
      <c r="K235" s="80"/>
      <c r="L235" s="80"/>
      <c r="M235" s="80"/>
      <c r="N235" s="80"/>
      <c r="O235" s="80"/>
      <c r="P235" s="80"/>
      <c r="Q235" s="80"/>
      <c r="R235" s="80"/>
      <c r="S235" s="54" t="b">
        <f t="shared" si="16"/>
        <v>0</v>
      </c>
      <c r="T235" s="66" t="str">
        <f t="shared" si="20"/>
        <v>11-17.</v>
      </c>
      <c r="U235" s="51" t="str">
        <f t="shared" si="20"/>
        <v>Transport and Disposal of Petroleum Product (bulk)</v>
      </c>
    </row>
    <row r="236" spans="1:21" s="67" customFormat="1" hidden="1" x14ac:dyDescent="0.3">
      <c r="A236" s="62">
        <v>249</v>
      </c>
      <c r="B236" s="36" t="s">
        <v>851</v>
      </c>
      <c r="C236" s="98" t="s">
        <v>603</v>
      </c>
      <c r="D236" s="99"/>
      <c r="E236" s="10" t="s">
        <v>231</v>
      </c>
      <c r="F236" s="68">
        <f>IFERROR(INDEX([1]!Rates[[Column1]:[Column71]],
MATCH('[1]SOW Units'!$B236,[1]!Rates[Pay Item],0),
MATCH(TEXT(#REF!,"0"),[1]!Rates[[#Headers],[Column1]:[Column71]],0)),0)</f>
        <v>0</v>
      </c>
      <c r="G236" s="69">
        <f t="shared" si="18"/>
        <v>0</v>
      </c>
      <c r="H236" s="6">
        <f t="shared" si="19"/>
        <v>0</v>
      </c>
      <c r="I236" s="80"/>
      <c r="J236" s="80"/>
      <c r="K236" s="80"/>
      <c r="L236" s="80"/>
      <c r="M236" s="80"/>
      <c r="N236" s="80"/>
      <c r="O236" s="80"/>
      <c r="P236" s="80"/>
      <c r="Q236" s="80"/>
      <c r="R236" s="80"/>
      <c r="S236" s="54" t="b">
        <f t="shared" si="16"/>
        <v>0</v>
      </c>
      <c r="T236" s="66" t="str">
        <f t="shared" si="20"/>
        <v>11-18.</v>
      </c>
      <c r="U236" s="51" t="str">
        <f t="shared" si="20"/>
        <v>Delivery, Pick Up and Rental of 20 Cubic Yard Roll-Off Container</v>
      </c>
    </row>
    <row r="237" spans="1:21" s="67" customFormat="1" hidden="1" x14ac:dyDescent="0.3">
      <c r="A237" s="62">
        <v>250</v>
      </c>
      <c r="B237" s="36" t="s">
        <v>852</v>
      </c>
      <c r="C237" s="98" t="s">
        <v>604</v>
      </c>
      <c r="D237" s="99"/>
      <c r="E237" s="10" t="s">
        <v>231</v>
      </c>
      <c r="F237" s="68">
        <f>IFERROR(INDEX([1]!Rates[[Column1]:[Column71]],
MATCH('[1]SOW Units'!$B237,[1]!Rates[Pay Item],0),
MATCH(TEXT(#REF!,"0"),[1]!Rates[[#Headers],[Column1]:[Column71]],0)),0)</f>
        <v>0</v>
      </c>
      <c r="G237" s="69">
        <f t="shared" si="18"/>
        <v>0</v>
      </c>
      <c r="H237" s="6">
        <f t="shared" si="19"/>
        <v>0</v>
      </c>
      <c r="I237" s="80"/>
      <c r="J237" s="80"/>
      <c r="K237" s="80"/>
      <c r="L237" s="80"/>
      <c r="M237" s="80"/>
      <c r="N237" s="80"/>
      <c r="O237" s="80"/>
      <c r="P237" s="80"/>
      <c r="Q237" s="80"/>
      <c r="R237" s="80"/>
      <c r="S237" s="54" t="b">
        <f t="shared" si="16"/>
        <v>0</v>
      </c>
      <c r="T237" s="66" t="str">
        <f t="shared" si="20"/>
        <v>11-19.</v>
      </c>
      <c r="U237" s="51" t="str">
        <f t="shared" si="20"/>
        <v>Additional Rental of 20 Cubic Yard Roll-Off Container</v>
      </c>
    </row>
    <row r="238" spans="1:21" s="67" customFormat="1" hidden="1" x14ac:dyDescent="0.3">
      <c r="A238" s="62">
        <v>251</v>
      </c>
      <c r="B238" s="75" t="s">
        <v>243</v>
      </c>
      <c r="C238" s="96" t="s">
        <v>272</v>
      </c>
      <c r="D238" s="97"/>
      <c r="E238" s="76"/>
      <c r="F238" s="78"/>
      <c r="G238" s="78"/>
      <c r="H238" s="8"/>
      <c r="I238" s="79"/>
      <c r="J238" s="79"/>
      <c r="K238" s="79"/>
      <c r="L238" s="79"/>
      <c r="M238" s="79"/>
      <c r="N238" s="79"/>
      <c r="O238" s="79"/>
      <c r="P238" s="79"/>
      <c r="Q238" s="79"/>
      <c r="R238" s="79"/>
      <c r="S238" s="54" t="b">
        <f t="shared" si="16"/>
        <v>0</v>
      </c>
      <c r="T238" s="66"/>
      <c r="U238" s="51" t="str">
        <f t="shared" si="20"/>
        <v>RESURFACING</v>
      </c>
    </row>
    <row r="239" spans="1:21" s="67" customFormat="1" hidden="1" x14ac:dyDescent="0.3">
      <c r="A239" s="62">
        <v>252</v>
      </c>
      <c r="B239" s="36" t="s">
        <v>245</v>
      </c>
      <c r="C239" s="98" t="s">
        <v>274</v>
      </c>
      <c r="D239" s="99"/>
      <c r="E239" s="10" t="s">
        <v>247</v>
      </c>
      <c r="F239" s="68">
        <f>IFERROR(INDEX([1]!Rates[[Column1]:[Column71]],
MATCH('[1]SOW Units'!$B239,[1]!Rates[Pay Item],0),
MATCH(TEXT(#REF!,"0"),[1]!Rates[[#Headers],[Column1]:[Column71]],0)),0)</f>
        <v>0</v>
      </c>
      <c r="G239" s="69">
        <f t="shared" si="18"/>
        <v>0</v>
      </c>
      <c r="H239" s="6">
        <f t="shared" si="19"/>
        <v>0</v>
      </c>
      <c r="I239" s="80"/>
      <c r="J239" s="80"/>
      <c r="K239" s="80"/>
      <c r="L239" s="80"/>
      <c r="M239" s="80"/>
      <c r="N239" s="80"/>
      <c r="O239" s="80"/>
      <c r="P239" s="80"/>
      <c r="Q239" s="80"/>
      <c r="R239" s="80"/>
      <c r="S239" s="54" t="b">
        <f t="shared" si="16"/>
        <v>0</v>
      </c>
      <c r="T239" s="66" t="str">
        <f t="shared" si="20"/>
        <v>12-1.</v>
      </c>
      <c r="U239" s="51" t="str">
        <f t="shared" si="20"/>
        <v>Asphalt Paving - 2 inch thickness (includes sub-base)</v>
      </c>
    </row>
    <row r="240" spans="1:21" s="67" customFormat="1" hidden="1" x14ac:dyDescent="0.3">
      <c r="A240" s="62">
        <v>253</v>
      </c>
      <c r="B240" s="36" t="s">
        <v>248</v>
      </c>
      <c r="C240" s="98" t="s">
        <v>276</v>
      </c>
      <c r="D240" s="99"/>
      <c r="E240" s="10" t="s">
        <v>247</v>
      </c>
      <c r="F240" s="68">
        <f>IFERROR(INDEX([1]!Rates[[Column1]:[Column71]],
MATCH('[1]SOW Units'!$B240,[1]!Rates[Pay Item],0),
MATCH(TEXT(#REF!,"0"),[1]!Rates[[#Headers],[Column1]:[Column71]],0)),0)</f>
        <v>0</v>
      </c>
      <c r="G240" s="69">
        <f t="shared" si="18"/>
        <v>0</v>
      </c>
      <c r="H240" s="6">
        <f t="shared" si="19"/>
        <v>0</v>
      </c>
      <c r="I240" s="80"/>
      <c r="J240" s="80"/>
      <c r="K240" s="80"/>
      <c r="L240" s="80"/>
      <c r="M240" s="80"/>
      <c r="N240" s="80"/>
      <c r="O240" s="80"/>
      <c r="P240" s="80"/>
      <c r="Q240" s="80"/>
      <c r="R240" s="80"/>
      <c r="S240" s="54" t="b">
        <f t="shared" si="16"/>
        <v>0</v>
      </c>
      <c r="T240" s="66" t="str">
        <f t="shared" si="20"/>
        <v>12-2.</v>
      </c>
      <c r="U240" s="51" t="str">
        <f t="shared" si="20"/>
        <v xml:space="preserve">Asphalt Paving - additional 1 inch thickness </v>
      </c>
    </row>
    <row r="241" spans="1:21" s="67" customFormat="1" hidden="1" x14ac:dyDescent="0.3">
      <c r="A241" s="62">
        <v>254</v>
      </c>
      <c r="B241" s="36" t="s">
        <v>250</v>
      </c>
      <c r="C241" s="98" t="s">
        <v>278</v>
      </c>
      <c r="D241" s="99"/>
      <c r="E241" s="10" t="s">
        <v>247</v>
      </c>
      <c r="F241" s="68">
        <f>IFERROR(INDEX([1]!Rates[[Column1]:[Column71]],
MATCH('[1]SOW Units'!$B241,[1]!Rates[Pay Item],0),
MATCH(TEXT(#REF!,"0"),[1]!Rates[[#Headers],[Column1]:[Column71]],0)),0)</f>
        <v>0</v>
      </c>
      <c r="G241" s="69">
        <f t="shared" si="18"/>
        <v>0</v>
      </c>
      <c r="H241" s="6">
        <f t="shared" si="19"/>
        <v>0</v>
      </c>
      <c r="I241" s="80"/>
      <c r="J241" s="80"/>
      <c r="K241" s="80"/>
      <c r="L241" s="80"/>
      <c r="M241" s="80"/>
      <c r="N241" s="80"/>
      <c r="O241" s="80"/>
      <c r="P241" s="80"/>
      <c r="Q241" s="80"/>
      <c r="R241" s="80"/>
      <c r="S241" s="54" t="b">
        <f t="shared" si="16"/>
        <v>0</v>
      </c>
      <c r="T241" s="66" t="str">
        <f t="shared" si="20"/>
        <v>12-3.</v>
      </c>
      <c r="U241" s="51" t="str">
        <f t="shared" si="20"/>
        <v>Concrete Paving - 4 inch thickness (includes sub-base)</v>
      </c>
    </row>
    <row r="242" spans="1:21" s="67" customFormat="1" hidden="1" x14ac:dyDescent="0.3">
      <c r="A242" s="62">
        <v>255</v>
      </c>
      <c r="B242" s="36" t="s">
        <v>252</v>
      </c>
      <c r="C242" s="98" t="s">
        <v>280</v>
      </c>
      <c r="D242" s="99"/>
      <c r="E242" s="10" t="s">
        <v>247</v>
      </c>
      <c r="F242" s="68">
        <f>IFERROR(INDEX([1]!Rates[[Column1]:[Column71]],
MATCH('[1]SOW Units'!$B242,[1]!Rates[Pay Item],0),
MATCH(TEXT(#REF!,"0"),[1]!Rates[[#Headers],[Column1]:[Column71]],0)),0)</f>
        <v>0</v>
      </c>
      <c r="G242" s="69">
        <f t="shared" si="18"/>
        <v>0</v>
      </c>
      <c r="H242" s="6">
        <f t="shared" si="19"/>
        <v>0</v>
      </c>
      <c r="I242" s="80"/>
      <c r="J242" s="80"/>
      <c r="K242" s="80"/>
      <c r="L242" s="80"/>
      <c r="M242" s="80"/>
      <c r="N242" s="80"/>
      <c r="O242" s="80"/>
      <c r="P242" s="80"/>
      <c r="Q242" s="80"/>
      <c r="R242" s="80"/>
      <c r="S242" s="54" t="b">
        <f t="shared" si="16"/>
        <v>0</v>
      </c>
      <c r="T242" s="66" t="str">
        <f t="shared" si="20"/>
        <v>12-4.</v>
      </c>
      <c r="U242" s="51" t="str">
        <f t="shared" si="20"/>
        <v xml:space="preserve">Concrete Paving - additional 1 inch thickness </v>
      </c>
    </row>
    <row r="243" spans="1:21" s="67" customFormat="1" hidden="1" x14ac:dyDescent="0.3">
      <c r="A243" s="62">
        <v>256</v>
      </c>
      <c r="B243" s="36" t="s">
        <v>254</v>
      </c>
      <c r="C243" s="98" t="s">
        <v>282</v>
      </c>
      <c r="D243" s="99"/>
      <c r="E243" s="10" t="s">
        <v>247</v>
      </c>
      <c r="F243" s="68">
        <f>IFERROR(INDEX([1]!Rates[[Column1]:[Column71]],
MATCH('[1]SOW Units'!$B243,[1]!Rates[Pay Item],0),
MATCH(TEXT(#REF!,"0"),[1]!Rates[[#Headers],[Column1]:[Column71]],0)),0)</f>
        <v>0</v>
      </c>
      <c r="G243" s="69">
        <f t="shared" si="18"/>
        <v>0</v>
      </c>
      <c r="H243" s="6">
        <f t="shared" si="19"/>
        <v>0</v>
      </c>
      <c r="I243" s="80"/>
      <c r="J243" s="80"/>
      <c r="K243" s="80"/>
      <c r="L243" s="80"/>
      <c r="M243" s="80"/>
      <c r="N243" s="80"/>
      <c r="O243" s="80"/>
      <c r="P243" s="80"/>
      <c r="Q243" s="80"/>
      <c r="R243" s="80"/>
      <c r="S243" s="54" t="b">
        <f t="shared" si="16"/>
        <v>0</v>
      </c>
      <c r="T243" s="66" t="str">
        <f t="shared" si="20"/>
        <v>12-5.</v>
      </c>
      <c r="U243" s="51" t="str">
        <f t="shared" si="20"/>
        <v>Crushed Lime Rock Cover - 2 inch thickness</v>
      </c>
    </row>
    <row r="244" spans="1:21" s="67" customFormat="1" hidden="1" x14ac:dyDescent="0.3">
      <c r="A244" s="62">
        <v>257</v>
      </c>
      <c r="B244" s="36" t="s">
        <v>256</v>
      </c>
      <c r="C244" s="98" t="s">
        <v>283</v>
      </c>
      <c r="D244" s="99"/>
      <c r="E244" s="10" t="s">
        <v>247</v>
      </c>
      <c r="F244" s="68">
        <f>IFERROR(INDEX([1]!Rates[[Column1]:[Column71]],
MATCH('[1]SOW Units'!$B244,[1]!Rates[Pay Item],0),
MATCH(TEXT(#REF!,"0"),[1]!Rates[[#Headers],[Column1]:[Column71]],0)),0)</f>
        <v>0</v>
      </c>
      <c r="G244" s="69">
        <f t="shared" si="18"/>
        <v>0</v>
      </c>
      <c r="H244" s="6">
        <f t="shared" si="19"/>
        <v>0</v>
      </c>
      <c r="I244" s="80"/>
      <c r="J244" s="80"/>
      <c r="K244" s="80"/>
      <c r="L244" s="80"/>
      <c r="M244" s="80"/>
      <c r="N244" s="80"/>
      <c r="O244" s="80"/>
      <c r="P244" s="80"/>
      <c r="Q244" s="80"/>
      <c r="R244" s="80"/>
      <c r="S244" s="54" t="b">
        <f t="shared" si="16"/>
        <v>0</v>
      </c>
      <c r="T244" s="66" t="str">
        <f t="shared" si="20"/>
        <v>12-6.</v>
      </c>
      <c r="U244" s="51" t="str">
        <f t="shared" si="20"/>
        <v>Grass - Sod</v>
      </c>
    </row>
    <row r="245" spans="1:21" s="67" customFormat="1" hidden="1" x14ac:dyDescent="0.3">
      <c r="A245" s="62">
        <v>258</v>
      </c>
      <c r="B245" s="36" t="s">
        <v>259</v>
      </c>
      <c r="C245" s="98" t="s">
        <v>284</v>
      </c>
      <c r="D245" s="99"/>
      <c r="E245" s="10" t="s">
        <v>247</v>
      </c>
      <c r="F245" s="68">
        <f>IFERROR(INDEX([1]!Rates[[Column1]:[Column71]],
MATCH('[1]SOW Units'!$B245,[1]!Rates[Pay Item],0),
MATCH(TEXT(#REF!,"0"),[1]!Rates[[#Headers],[Column1]:[Column71]],0)),0)</f>
        <v>0</v>
      </c>
      <c r="G245" s="69">
        <f t="shared" si="18"/>
        <v>0</v>
      </c>
      <c r="H245" s="6">
        <f t="shared" si="19"/>
        <v>0</v>
      </c>
      <c r="I245" s="80"/>
      <c r="J245" s="80"/>
      <c r="K245" s="80"/>
      <c r="L245" s="80"/>
      <c r="M245" s="80"/>
      <c r="N245" s="80"/>
      <c r="O245" s="80"/>
      <c r="P245" s="80"/>
      <c r="Q245" s="80"/>
      <c r="R245" s="80"/>
      <c r="S245" s="54" t="b">
        <f t="shared" si="16"/>
        <v>0</v>
      </c>
      <c r="T245" s="66" t="str">
        <f t="shared" si="20"/>
        <v>12-7.</v>
      </c>
      <c r="U245" s="51" t="str">
        <f t="shared" si="20"/>
        <v xml:space="preserve">Grass - Seed and Mulch </v>
      </c>
    </row>
    <row r="246" spans="1:21" s="67" customFormat="1" hidden="1" x14ac:dyDescent="0.3">
      <c r="A246" s="62">
        <v>259</v>
      </c>
      <c r="B246" s="75" t="s">
        <v>271</v>
      </c>
      <c r="C246" s="96" t="s">
        <v>286</v>
      </c>
      <c r="D246" s="97"/>
      <c r="E246" s="76"/>
      <c r="F246" s="78"/>
      <c r="G246" s="78"/>
      <c r="H246" s="8"/>
      <c r="I246" s="79"/>
      <c r="J246" s="79"/>
      <c r="K246" s="79"/>
      <c r="L246" s="79"/>
      <c r="M246" s="79"/>
      <c r="N246" s="79"/>
      <c r="O246" s="79"/>
      <c r="P246" s="79"/>
      <c r="Q246" s="79"/>
      <c r="R246" s="79"/>
      <c r="S246" s="54" t="b">
        <f t="shared" si="16"/>
        <v>0</v>
      </c>
      <c r="T246" s="66"/>
      <c r="U246" s="51" t="str">
        <f t="shared" si="20"/>
        <v>IN-SITU INJECTION</v>
      </c>
    </row>
    <row r="247" spans="1:21" s="67" customFormat="1" hidden="1" x14ac:dyDescent="0.3">
      <c r="A247" s="62">
        <v>260</v>
      </c>
      <c r="B247" s="36" t="s">
        <v>273</v>
      </c>
      <c r="C247" s="98" t="s">
        <v>287</v>
      </c>
      <c r="D247" s="99"/>
      <c r="E247" s="10" t="s">
        <v>28</v>
      </c>
      <c r="F247" s="68">
        <f>IFERROR(INDEX([1]!Rates[[Column1]:[Column71]],
MATCH('[1]SOW Units'!$B247,[1]!Rates[Pay Item],0),
MATCH(TEXT(#REF!,"0"),[1]!Rates[[#Headers],[Column1]:[Column71]],0)),0)</f>
        <v>0</v>
      </c>
      <c r="G247" s="69">
        <f t="shared" si="18"/>
        <v>0</v>
      </c>
      <c r="H247" s="6">
        <f t="shared" si="19"/>
        <v>0</v>
      </c>
      <c r="I247" s="80"/>
      <c r="J247" s="80"/>
      <c r="K247" s="80"/>
      <c r="L247" s="80"/>
      <c r="M247" s="80"/>
      <c r="N247" s="80"/>
      <c r="O247" s="80"/>
      <c r="P247" s="80"/>
      <c r="Q247" s="80"/>
      <c r="R247" s="80"/>
      <c r="S247" s="54" t="b">
        <f t="shared" si="16"/>
        <v>0</v>
      </c>
      <c r="T247" s="66" t="str">
        <f t="shared" si="20"/>
        <v>13-1.</v>
      </c>
      <c r="U247" s="51" t="str">
        <f t="shared" si="20"/>
        <v>Direct Push Boring with In-Situ Injection</v>
      </c>
    </row>
    <row r="248" spans="1:21" s="67" customFormat="1" hidden="1" x14ac:dyDescent="0.3">
      <c r="A248" s="62">
        <v>261</v>
      </c>
      <c r="B248" s="36" t="s">
        <v>275</v>
      </c>
      <c r="C248" s="98" t="s">
        <v>289</v>
      </c>
      <c r="D248" s="99"/>
      <c r="E248" s="10" t="s">
        <v>28</v>
      </c>
      <c r="F248" s="68">
        <f>IFERROR(INDEX([1]!Rates[[Column1]:[Column71]],
MATCH('[1]SOW Units'!$B248,[1]!Rates[Pay Item],0),
MATCH(TEXT(#REF!,"0"),[1]!Rates[[#Headers],[Column1]:[Column71]],0)),0)</f>
        <v>0</v>
      </c>
      <c r="G248" s="69">
        <f t="shared" si="18"/>
        <v>0</v>
      </c>
      <c r="H248" s="6">
        <f t="shared" si="19"/>
        <v>0</v>
      </c>
      <c r="I248" s="80"/>
      <c r="J248" s="80"/>
      <c r="K248" s="80"/>
      <c r="L248" s="80"/>
      <c r="M248" s="80"/>
      <c r="N248" s="80"/>
      <c r="O248" s="80"/>
      <c r="P248" s="80"/>
      <c r="Q248" s="80"/>
      <c r="R248" s="80"/>
      <c r="S248" s="54" t="b">
        <f t="shared" si="16"/>
        <v>0</v>
      </c>
      <c r="T248" s="66" t="str">
        <f t="shared" si="20"/>
        <v>13-2.</v>
      </c>
      <c r="U248" s="51" t="str">
        <f t="shared" si="20"/>
        <v>In-Situ Injection Into Existing Well/Treatment Point</v>
      </c>
    </row>
    <row r="249" spans="1:21" s="67" customFormat="1" hidden="1" x14ac:dyDescent="0.3">
      <c r="A249" s="62">
        <v>262</v>
      </c>
      <c r="B249" s="36" t="s">
        <v>277</v>
      </c>
      <c r="C249" s="101" t="s">
        <v>290</v>
      </c>
      <c r="D249" s="102"/>
      <c r="E249" s="7" t="s">
        <v>14</v>
      </c>
      <c r="F249" s="71">
        <v>1</v>
      </c>
      <c r="G249" s="72">
        <f>F249</f>
        <v>1</v>
      </c>
      <c r="H249" s="7">
        <f t="shared" si="19"/>
        <v>0</v>
      </c>
      <c r="I249" s="81"/>
      <c r="J249" s="81"/>
      <c r="K249" s="81"/>
      <c r="L249" s="81"/>
      <c r="M249" s="81"/>
      <c r="N249" s="81"/>
      <c r="O249" s="81"/>
      <c r="P249" s="81"/>
      <c r="Q249" s="81"/>
      <c r="R249" s="81"/>
      <c r="S249" s="54" t="b">
        <f t="shared" si="16"/>
        <v>0</v>
      </c>
      <c r="T249" s="66"/>
      <c r="U249" s="51"/>
    </row>
    <row r="250" spans="1:21" s="67" customFormat="1" hidden="1" x14ac:dyDescent="0.3">
      <c r="A250" s="62">
        <v>263</v>
      </c>
      <c r="B250" s="36" t="s">
        <v>279</v>
      </c>
      <c r="C250" s="98" t="s">
        <v>606</v>
      </c>
      <c r="D250" s="99"/>
      <c r="E250" s="10" t="s">
        <v>231</v>
      </c>
      <c r="F250" s="68">
        <f>IFERROR(INDEX([1]!Rates[[Column1]:[Column71]],
MATCH('[1]SOW Units'!$B250,[1]!Rates[Pay Item],0),
MATCH(TEXT(#REF!,"0"),[1]!Rates[[#Headers],[Column1]:[Column71]],0)),0)</f>
        <v>0</v>
      </c>
      <c r="G250" s="69">
        <f t="shared" si="18"/>
        <v>0</v>
      </c>
      <c r="H250" s="6">
        <f t="shared" si="19"/>
        <v>0</v>
      </c>
      <c r="I250" s="80"/>
      <c r="J250" s="80"/>
      <c r="K250" s="80"/>
      <c r="L250" s="80"/>
      <c r="M250" s="80"/>
      <c r="N250" s="80"/>
      <c r="O250" s="80"/>
      <c r="P250" s="80"/>
      <c r="Q250" s="80"/>
      <c r="R250" s="80"/>
      <c r="S250" s="54" t="b">
        <f t="shared" si="16"/>
        <v>0</v>
      </c>
      <c r="T250" s="66" t="str">
        <f t="shared" si="20"/>
        <v>13-4.</v>
      </c>
      <c r="U250" s="51" t="str">
        <f t="shared" si="20"/>
        <v>Groundwater Injection System (not by direct push)</v>
      </c>
    </row>
    <row r="251" spans="1:21" s="67" customFormat="1" hidden="1" x14ac:dyDescent="0.3">
      <c r="A251" s="62">
        <v>264</v>
      </c>
      <c r="B251" s="36" t="s">
        <v>281</v>
      </c>
      <c r="C251" s="98" t="s">
        <v>606</v>
      </c>
      <c r="D251" s="99"/>
      <c r="E251" s="10" t="s">
        <v>232</v>
      </c>
      <c r="F251" s="68">
        <f>IFERROR(INDEX([1]!Rates[[Column1]:[Column71]],
MATCH('[1]SOW Units'!$B251,[1]!Rates[Pay Item],0),
MATCH(TEXT(#REF!,"0"),[1]!Rates[[#Headers],[Column1]:[Column71]],0)),0)</f>
        <v>0</v>
      </c>
      <c r="G251" s="69">
        <f t="shared" si="18"/>
        <v>0</v>
      </c>
      <c r="H251" s="6">
        <f t="shared" si="19"/>
        <v>0</v>
      </c>
      <c r="I251" s="80"/>
      <c r="J251" s="80"/>
      <c r="K251" s="80"/>
      <c r="L251" s="80"/>
      <c r="M251" s="80"/>
      <c r="N251" s="80"/>
      <c r="O251" s="80"/>
      <c r="P251" s="80"/>
      <c r="Q251" s="80"/>
      <c r="R251" s="80"/>
      <c r="S251" s="54" t="b">
        <f t="shared" si="16"/>
        <v>0</v>
      </c>
      <c r="T251" s="66" t="str">
        <f t="shared" si="20"/>
        <v>13-5.</v>
      </c>
      <c r="U251" s="51" t="str">
        <f t="shared" si="20"/>
        <v>Groundwater Injection System (not by direct push)</v>
      </c>
    </row>
    <row r="252" spans="1:21" s="67" customFormat="1" hidden="1" x14ac:dyDescent="0.3">
      <c r="A252" s="62">
        <v>265</v>
      </c>
      <c r="B252" s="75" t="s">
        <v>285</v>
      </c>
      <c r="C252" s="96" t="s">
        <v>853</v>
      </c>
      <c r="D252" s="97"/>
      <c r="E252" s="76"/>
      <c r="F252" s="78"/>
      <c r="G252" s="78"/>
      <c r="H252" s="8"/>
      <c r="I252" s="79"/>
      <c r="J252" s="79"/>
      <c r="K252" s="79"/>
      <c r="L252" s="79"/>
      <c r="M252" s="79"/>
      <c r="N252" s="79"/>
      <c r="O252" s="79"/>
      <c r="P252" s="79"/>
      <c r="Q252" s="79"/>
      <c r="R252" s="79"/>
      <c r="S252" s="54" t="b">
        <f t="shared" si="16"/>
        <v>0</v>
      </c>
      <c r="T252" s="66"/>
      <c r="U252" s="51" t="str">
        <f t="shared" si="20"/>
        <v>TRENCHING, INTEGRATION AND STARTUP</v>
      </c>
    </row>
    <row r="253" spans="1:21" s="67" customFormat="1" hidden="1" x14ac:dyDescent="0.3">
      <c r="A253" s="62">
        <v>266</v>
      </c>
      <c r="B253" s="75" t="s">
        <v>854</v>
      </c>
      <c r="C253" s="96" t="s">
        <v>293</v>
      </c>
      <c r="D253" s="97"/>
      <c r="E253" s="76"/>
      <c r="F253" s="78"/>
      <c r="G253" s="78"/>
      <c r="H253" s="8"/>
      <c r="I253" s="79"/>
      <c r="J253" s="79"/>
      <c r="K253" s="79"/>
      <c r="L253" s="79"/>
      <c r="M253" s="79"/>
      <c r="N253" s="79"/>
      <c r="O253" s="79"/>
      <c r="P253" s="79"/>
      <c r="Q253" s="79"/>
      <c r="R253" s="79"/>
      <c r="S253" s="54" t="b">
        <f t="shared" si="16"/>
        <v>0</v>
      </c>
      <c r="T253" s="66"/>
      <c r="U253" s="51"/>
    </row>
    <row r="254" spans="1:21" s="67" customFormat="1" ht="33" hidden="1" x14ac:dyDescent="0.3">
      <c r="A254" s="62">
        <v>267</v>
      </c>
      <c r="B254" s="36" t="s">
        <v>649</v>
      </c>
      <c r="C254" s="98" t="s">
        <v>608</v>
      </c>
      <c r="D254" s="99"/>
      <c r="E254" s="10" t="s">
        <v>855</v>
      </c>
      <c r="F254" s="68">
        <f>IFERROR(INDEX([1]!Rates[[Column1]:[Column71]],
MATCH('[1]SOW Units'!$B254,[1]!Rates[Pay Item],0),
MATCH(TEXT(#REF!,"0"),[1]!Rates[[#Headers],[Column1]:[Column71]],0)),0)</f>
        <v>0</v>
      </c>
      <c r="G254" s="69">
        <f t="shared" si="18"/>
        <v>0</v>
      </c>
      <c r="H254" s="6">
        <f t="shared" si="19"/>
        <v>0</v>
      </c>
      <c r="I254" s="80"/>
      <c r="J254" s="80"/>
      <c r="K254" s="80"/>
      <c r="L254" s="80"/>
      <c r="M254" s="80"/>
      <c r="N254" s="80"/>
      <c r="O254" s="80"/>
      <c r="P254" s="80"/>
      <c r="Q254" s="80"/>
      <c r="R254" s="80"/>
      <c r="S254" s="54" t="b">
        <f t="shared" si="16"/>
        <v>0</v>
      </c>
      <c r="T254" s="66" t="str">
        <f t="shared" si="20"/>
        <v>14-1.a.</v>
      </c>
      <c r="U254" s="51" t="str">
        <f t="shared" si="20"/>
        <v>Trenching and Installation of 1-10 Plumbing (and Electrical) Lines in Trench</v>
      </c>
    </row>
    <row r="255" spans="1:21" s="67" customFormat="1" ht="33" hidden="1" x14ac:dyDescent="0.3">
      <c r="A255" s="62">
        <v>268</v>
      </c>
      <c r="B255" s="36" t="s">
        <v>856</v>
      </c>
      <c r="C255" s="98" t="s">
        <v>609</v>
      </c>
      <c r="D255" s="99"/>
      <c r="E255" s="10" t="s">
        <v>855</v>
      </c>
      <c r="F255" s="68">
        <f>IFERROR(INDEX([1]!Rates[[Column1]:[Column71]],
MATCH('[1]SOW Units'!$B255,[1]!Rates[Pay Item],0),
MATCH(TEXT(#REF!,"0"),[1]!Rates[[#Headers],[Column1]:[Column71]],0)),0)</f>
        <v>0</v>
      </c>
      <c r="G255" s="69">
        <f t="shared" si="18"/>
        <v>0</v>
      </c>
      <c r="H255" s="6">
        <f t="shared" si="19"/>
        <v>0</v>
      </c>
      <c r="I255" s="80"/>
      <c r="J255" s="80"/>
      <c r="K255" s="80"/>
      <c r="L255" s="80"/>
      <c r="M255" s="80"/>
      <c r="N255" s="80"/>
      <c r="O255" s="80"/>
      <c r="P255" s="80"/>
      <c r="Q255" s="80"/>
      <c r="R255" s="80"/>
      <c r="S255" s="54" t="b">
        <f t="shared" si="16"/>
        <v>0</v>
      </c>
      <c r="T255" s="66" t="str">
        <f t="shared" si="20"/>
        <v>14-1.b.</v>
      </c>
      <c r="U255" s="51" t="str">
        <f t="shared" si="20"/>
        <v>Trenching and Installation of 11 - 20  Lines</v>
      </c>
    </row>
    <row r="256" spans="1:21" s="67" customFormat="1" ht="33" hidden="1" x14ac:dyDescent="0.3">
      <c r="A256" s="62">
        <v>269</v>
      </c>
      <c r="B256" s="36" t="s">
        <v>857</v>
      </c>
      <c r="C256" s="98" t="s">
        <v>610</v>
      </c>
      <c r="D256" s="99"/>
      <c r="E256" s="10" t="s">
        <v>855</v>
      </c>
      <c r="F256" s="68">
        <f>IFERROR(INDEX([1]!Rates[[Column1]:[Column71]],
MATCH('[1]SOW Units'!$B256,[1]!Rates[Pay Item],0),
MATCH(TEXT(#REF!,"0"),[1]!Rates[[#Headers],[Column1]:[Column71]],0)),0)</f>
        <v>0</v>
      </c>
      <c r="G256" s="69">
        <f t="shared" si="18"/>
        <v>0</v>
      </c>
      <c r="H256" s="6">
        <f t="shared" si="19"/>
        <v>0</v>
      </c>
      <c r="I256" s="80"/>
      <c r="J256" s="80"/>
      <c r="K256" s="80"/>
      <c r="L256" s="80"/>
      <c r="M256" s="80"/>
      <c r="N256" s="80"/>
      <c r="O256" s="80"/>
      <c r="P256" s="80"/>
      <c r="Q256" s="80"/>
      <c r="R256" s="80"/>
      <c r="S256" s="54" t="b">
        <f t="shared" si="16"/>
        <v>0</v>
      </c>
      <c r="T256" s="66" t="str">
        <f t="shared" si="20"/>
        <v>14-1.c.</v>
      </c>
      <c r="U256" s="51" t="str">
        <f t="shared" si="20"/>
        <v>Trenching and Installation of 21 - 30 Lines</v>
      </c>
    </row>
    <row r="257" spans="1:21" s="67" customFormat="1" ht="33" hidden="1" x14ac:dyDescent="0.3">
      <c r="A257" s="62">
        <v>270</v>
      </c>
      <c r="B257" s="36" t="s">
        <v>858</v>
      </c>
      <c r="C257" s="98" t="s">
        <v>611</v>
      </c>
      <c r="D257" s="99"/>
      <c r="E257" s="10" t="s">
        <v>855</v>
      </c>
      <c r="F257" s="68">
        <f>IFERROR(INDEX([1]!Rates[[Column1]:[Column71]],
MATCH('[1]SOW Units'!$B257,[1]!Rates[Pay Item],0),
MATCH(TEXT(#REF!,"0"),[1]!Rates[[#Headers],[Column1]:[Column71]],0)),0)</f>
        <v>0</v>
      </c>
      <c r="G257" s="69">
        <f t="shared" si="18"/>
        <v>0</v>
      </c>
      <c r="H257" s="6">
        <f t="shared" si="19"/>
        <v>0</v>
      </c>
      <c r="I257" s="80"/>
      <c r="J257" s="80"/>
      <c r="K257" s="80"/>
      <c r="L257" s="80"/>
      <c r="M257" s="80"/>
      <c r="N257" s="80"/>
      <c r="O257" s="80"/>
      <c r="P257" s="80"/>
      <c r="Q257" s="80"/>
      <c r="R257" s="80"/>
      <c r="S257" s="54" t="b">
        <f t="shared" si="16"/>
        <v>0</v>
      </c>
      <c r="T257" s="66" t="str">
        <f t="shared" si="20"/>
        <v>14-1.d.</v>
      </c>
      <c r="U257" s="51" t="str">
        <f t="shared" si="20"/>
        <v>Trenching and Installation of Additional 1-10 Lines Greater Than 30 Lines</v>
      </c>
    </row>
    <row r="258" spans="1:21" s="67" customFormat="1" hidden="1" x14ac:dyDescent="0.3">
      <c r="A258" s="62">
        <v>271</v>
      </c>
      <c r="B258" s="36" t="s">
        <v>288</v>
      </c>
      <c r="C258" s="98" t="s">
        <v>859</v>
      </c>
      <c r="D258" s="99"/>
      <c r="E258" s="10" t="s">
        <v>48</v>
      </c>
      <c r="F258" s="68">
        <f>IFERROR(INDEX([1]!Rates[[Column1]:[Column71]],
MATCH('[1]SOW Units'!$B258,[1]!Rates[Pay Item],0),
MATCH(TEXT(#REF!,"0"),[1]!Rates[[#Headers],[Column1]:[Column71]],0)),0)</f>
        <v>0</v>
      </c>
      <c r="G258" s="69">
        <f t="shared" si="18"/>
        <v>0</v>
      </c>
      <c r="H258" s="6">
        <f t="shared" si="19"/>
        <v>0</v>
      </c>
      <c r="I258" s="80"/>
      <c r="J258" s="80"/>
      <c r="K258" s="80"/>
      <c r="L258" s="80"/>
      <c r="M258" s="80"/>
      <c r="N258" s="80"/>
      <c r="O258" s="80"/>
      <c r="P258" s="80"/>
      <c r="Q258" s="80"/>
      <c r="R258" s="80"/>
      <c r="S258" s="54" t="b">
        <f t="shared" si="16"/>
        <v>0</v>
      </c>
      <c r="T258" s="66" t="str">
        <f t="shared" si="20"/>
        <v>14-2.</v>
      </c>
      <c r="U258" s="51" t="str">
        <f t="shared" si="20"/>
        <v>Installation of Plumbing (and Electrical) Lines Above Ground</v>
      </c>
    </row>
    <row r="259" spans="1:21" s="67" customFormat="1" ht="31.5" hidden="1" customHeight="1" x14ac:dyDescent="0.3">
      <c r="A259" s="62">
        <v>272</v>
      </c>
      <c r="B259" s="36" t="s">
        <v>605</v>
      </c>
      <c r="C259" s="101" t="s">
        <v>612</v>
      </c>
      <c r="D259" s="102"/>
      <c r="E259" s="7" t="s">
        <v>14</v>
      </c>
      <c r="F259" s="71">
        <v>1</v>
      </c>
      <c r="G259" s="72">
        <f>F259</f>
        <v>1</v>
      </c>
      <c r="H259" s="7">
        <f t="shared" si="19"/>
        <v>0</v>
      </c>
      <c r="I259" s="81"/>
      <c r="J259" s="81"/>
      <c r="K259" s="81"/>
      <c r="L259" s="81"/>
      <c r="M259" s="81"/>
      <c r="N259" s="81"/>
      <c r="O259" s="81"/>
      <c r="P259" s="81"/>
      <c r="Q259" s="81"/>
      <c r="R259" s="81"/>
      <c r="S259" s="54" t="b">
        <f t="shared" si="16"/>
        <v>0</v>
      </c>
      <c r="T259" s="66"/>
      <c r="U259" s="51"/>
    </row>
    <row r="260" spans="1:21" s="67" customFormat="1" hidden="1" x14ac:dyDescent="0.3">
      <c r="A260" s="62">
        <v>273</v>
      </c>
      <c r="B260" s="36" t="s">
        <v>860</v>
      </c>
      <c r="C260" s="101" t="s">
        <v>613</v>
      </c>
      <c r="D260" s="102"/>
      <c r="E260" s="7" t="s">
        <v>14</v>
      </c>
      <c r="F260" s="71">
        <v>1</v>
      </c>
      <c r="G260" s="72">
        <f t="shared" ref="G260:G261" si="21">F260</f>
        <v>1</v>
      </c>
      <c r="H260" s="7">
        <f t="shared" si="19"/>
        <v>0</v>
      </c>
      <c r="I260" s="81"/>
      <c r="J260" s="81"/>
      <c r="K260" s="81"/>
      <c r="L260" s="81"/>
      <c r="M260" s="81"/>
      <c r="N260" s="81"/>
      <c r="O260" s="81"/>
      <c r="P260" s="81"/>
      <c r="Q260" s="81"/>
      <c r="R260" s="81"/>
      <c r="S260" s="54" t="b">
        <f t="shared" si="16"/>
        <v>0</v>
      </c>
      <c r="T260" s="66"/>
      <c r="U260" s="51"/>
    </row>
    <row r="261" spans="1:21" s="67" customFormat="1" hidden="1" x14ac:dyDescent="0.3">
      <c r="A261" s="62">
        <v>274</v>
      </c>
      <c r="B261" s="36" t="s">
        <v>861</v>
      </c>
      <c r="C261" s="101" t="s">
        <v>614</v>
      </c>
      <c r="D261" s="102"/>
      <c r="E261" s="7" t="s">
        <v>14</v>
      </c>
      <c r="F261" s="71">
        <v>1</v>
      </c>
      <c r="G261" s="72">
        <f t="shared" si="21"/>
        <v>1</v>
      </c>
      <c r="H261" s="7">
        <f t="shared" si="19"/>
        <v>0</v>
      </c>
      <c r="I261" s="81"/>
      <c r="J261" s="81"/>
      <c r="K261" s="81"/>
      <c r="L261" s="81"/>
      <c r="M261" s="81"/>
      <c r="N261" s="81"/>
      <c r="O261" s="81"/>
      <c r="P261" s="81"/>
      <c r="Q261" s="81"/>
      <c r="R261" s="81"/>
      <c r="S261" s="54" t="b">
        <f t="shared" si="16"/>
        <v>0</v>
      </c>
      <c r="T261" s="66"/>
      <c r="U261" s="51"/>
    </row>
    <row r="262" spans="1:21" s="67" customFormat="1" hidden="1" x14ac:dyDescent="0.3">
      <c r="A262" s="62">
        <v>275</v>
      </c>
      <c r="B262" s="75" t="s">
        <v>862</v>
      </c>
      <c r="C262" s="96" t="s">
        <v>298</v>
      </c>
      <c r="D262" s="97"/>
      <c r="E262" s="76"/>
      <c r="F262" s="78"/>
      <c r="G262" s="78"/>
      <c r="H262" s="8"/>
      <c r="I262" s="79"/>
      <c r="J262" s="79"/>
      <c r="K262" s="79"/>
      <c r="L262" s="79"/>
      <c r="M262" s="79"/>
      <c r="N262" s="79"/>
      <c r="O262" s="79"/>
      <c r="P262" s="79"/>
      <c r="Q262" s="79"/>
      <c r="R262" s="79"/>
      <c r="S262" s="54" t="b">
        <f t="shared" si="16"/>
        <v>0</v>
      </c>
      <c r="T262" s="66"/>
      <c r="U262" s="51"/>
    </row>
    <row r="263" spans="1:21" s="67" customFormat="1" ht="50.1" hidden="1" customHeight="1" x14ac:dyDescent="0.3">
      <c r="A263" s="62">
        <v>276</v>
      </c>
      <c r="B263" s="36" t="s">
        <v>863</v>
      </c>
      <c r="C263" s="98" t="s">
        <v>864</v>
      </c>
      <c r="D263" s="99"/>
      <c r="E263" s="10" t="s">
        <v>615</v>
      </c>
      <c r="F263" s="68">
        <f>IFERROR(INDEX([1]!Rates[[Column1]:[Column71]],
MATCH('[1]SOW Units'!$B263,[1]!Rates[Pay Item],0),
MATCH(TEXT(#REF!,"0"),[1]!Rates[[#Headers],[Column1]:[Column71]],0)),0)</f>
        <v>0</v>
      </c>
      <c r="G263" s="69">
        <f t="shared" si="18"/>
        <v>0</v>
      </c>
      <c r="H263" s="6">
        <f t="shared" si="19"/>
        <v>0</v>
      </c>
      <c r="I263" s="80"/>
      <c r="J263" s="80"/>
      <c r="K263" s="80"/>
      <c r="L263" s="80"/>
      <c r="M263" s="80"/>
      <c r="N263" s="80"/>
      <c r="O263" s="80"/>
      <c r="P263" s="80"/>
      <c r="Q263" s="80"/>
      <c r="R263" s="80"/>
      <c r="S263" s="54" t="b">
        <f t="shared" si="16"/>
        <v>0</v>
      </c>
      <c r="T263" s="66" t="str">
        <f t="shared" si="20"/>
        <v>14-4.a.</v>
      </c>
      <c r="U263" s="51" t="str">
        <f t="shared" si="20"/>
        <v>System Installation/Integration/Startup - 1 Technology Component - 1-10 Recovery/Treatment Points</v>
      </c>
    </row>
    <row r="264" spans="1:21" s="67" customFormat="1" ht="50.1" hidden="1" customHeight="1" x14ac:dyDescent="0.3">
      <c r="A264" s="62">
        <v>277</v>
      </c>
      <c r="B264" s="36" t="s">
        <v>865</v>
      </c>
      <c r="C264" s="98" t="s">
        <v>866</v>
      </c>
      <c r="D264" s="99"/>
      <c r="E264" s="10" t="s">
        <v>615</v>
      </c>
      <c r="F264" s="68">
        <f>IFERROR(INDEX([1]!Rates[[Column1]:[Column71]],
MATCH('[1]SOW Units'!$B264,[1]!Rates[Pay Item],0),
MATCH(TEXT(#REF!,"0"),[1]!Rates[[#Headers],[Column1]:[Column71]],0)),0)</f>
        <v>0</v>
      </c>
      <c r="G264" s="69">
        <f t="shared" si="18"/>
        <v>0</v>
      </c>
      <c r="H264" s="6">
        <f t="shared" si="19"/>
        <v>0</v>
      </c>
      <c r="I264" s="80"/>
      <c r="J264" s="80"/>
      <c r="K264" s="80"/>
      <c r="L264" s="80"/>
      <c r="M264" s="80"/>
      <c r="N264" s="80"/>
      <c r="O264" s="80"/>
      <c r="P264" s="80"/>
      <c r="Q264" s="80"/>
      <c r="R264" s="80"/>
      <c r="S264" s="54" t="b">
        <f t="shared" si="16"/>
        <v>0</v>
      </c>
      <c r="T264" s="66" t="str">
        <f t="shared" si="20"/>
        <v>14-4.b.</v>
      </c>
      <c r="U264" s="51" t="str">
        <f t="shared" si="20"/>
        <v>System Installation/Integration/Startup - 1 Technology Component - 11-20 Recovery/Treatment Points</v>
      </c>
    </row>
    <row r="265" spans="1:21" s="67" customFormat="1" ht="50.1" hidden="1" customHeight="1" x14ac:dyDescent="0.3">
      <c r="A265" s="62">
        <v>278</v>
      </c>
      <c r="B265" s="36" t="s">
        <v>867</v>
      </c>
      <c r="C265" s="98" t="s">
        <v>868</v>
      </c>
      <c r="D265" s="99"/>
      <c r="E265" s="10" t="s">
        <v>615</v>
      </c>
      <c r="F265" s="68">
        <f>IFERROR(INDEX([1]!Rates[[Column1]:[Column71]],
MATCH('[1]SOW Units'!$B265,[1]!Rates[Pay Item],0),
MATCH(TEXT(#REF!,"0"),[1]!Rates[[#Headers],[Column1]:[Column71]],0)),0)</f>
        <v>0</v>
      </c>
      <c r="G265" s="69">
        <f t="shared" si="18"/>
        <v>0</v>
      </c>
      <c r="H265" s="6">
        <f t="shared" si="19"/>
        <v>0</v>
      </c>
      <c r="I265" s="80"/>
      <c r="J265" s="80"/>
      <c r="K265" s="80"/>
      <c r="L265" s="80"/>
      <c r="M265" s="80"/>
      <c r="N265" s="80"/>
      <c r="O265" s="80"/>
      <c r="P265" s="80"/>
      <c r="Q265" s="80"/>
      <c r="R265" s="80"/>
      <c r="S265" s="54" t="b">
        <f t="shared" ref="S265:S328" si="22">IF(H265&gt;0,TRUE,FALSE)</f>
        <v>0</v>
      </c>
      <c r="T265" s="66" t="str">
        <f t="shared" si="20"/>
        <v>14-4.c.</v>
      </c>
      <c r="U265" s="51" t="str">
        <f t="shared" si="20"/>
        <v>System Installation/Integration/Startup - 1 Technology Component - 21-30 Recovery/Treatment Points</v>
      </c>
    </row>
    <row r="266" spans="1:21" s="67" customFormat="1" ht="50.1" hidden="1" customHeight="1" x14ac:dyDescent="0.3">
      <c r="A266" s="62">
        <v>279</v>
      </c>
      <c r="B266" s="36" t="s">
        <v>869</v>
      </c>
      <c r="C266" s="98" t="s">
        <v>870</v>
      </c>
      <c r="D266" s="99"/>
      <c r="E266" s="10" t="s">
        <v>615</v>
      </c>
      <c r="F266" s="68">
        <f>IFERROR(INDEX([1]!Rates[[Column1]:[Column71]],
MATCH('[1]SOW Units'!$B266,[1]!Rates[Pay Item],0),
MATCH(TEXT(#REF!,"0"),[1]!Rates[[#Headers],[Column1]:[Column71]],0)),0)</f>
        <v>0</v>
      </c>
      <c r="G266" s="69">
        <f t="shared" si="18"/>
        <v>0</v>
      </c>
      <c r="H266" s="6">
        <f t="shared" si="19"/>
        <v>0</v>
      </c>
      <c r="I266" s="80"/>
      <c r="J266" s="80"/>
      <c r="K266" s="80"/>
      <c r="L266" s="80"/>
      <c r="M266" s="80"/>
      <c r="N266" s="80"/>
      <c r="O266" s="80"/>
      <c r="P266" s="80"/>
      <c r="Q266" s="80"/>
      <c r="R266" s="80"/>
      <c r="S266" s="54" t="b">
        <f t="shared" si="22"/>
        <v>0</v>
      </c>
      <c r="T266" s="66" t="str">
        <f t="shared" si="20"/>
        <v>14-4.d.</v>
      </c>
      <c r="U266" s="51" t="str">
        <f t="shared" si="20"/>
        <v>System Installation/Integration/Startup - 1 Technology Component - 1-10 Additional Recovery/Treatment Points greater Than 30 (This tem is used in conjunction with 14.4.c when needed)</v>
      </c>
    </row>
    <row r="267" spans="1:21" s="67" customFormat="1" ht="49.5" hidden="1" x14ac:dyDescent="0.3">
      <c r="A267" s="62">
        <v>280</v>
      </c>
      <c r="B267" s="36" t="s">
        <v>607</v>
      </c>
      <c r="C267" s="98" t="s">
        <v>871</v>
      </c>
      <c r="D267" s="99"/>
      <c r="E267" s="10" t="s">
        <v>872</v>
      </c>
      <c r="F267" s="68">
        <f>IFERROR(INDEX([1]!Rates[[Column1]:[Column71]],
MATCH('[1]SOW Units'!$B267,[1]!Rates[Pay Item],0),
MATCH(TEXT(#REF!,"0"),[1]!Rates[[#Headers],[Column1]:[Column71]],0)),0)</f>
        <v>0</v>
      </c>
      <c r="G267" s="69">
        <f t="shared" si="18"/>
        <v>0</v>
      </c>
      <c r="H267" s="6">
        <f t="shared" si="19"/>
        <v>0</v>
      </c>
      <c r="I267" s="80"/>
      <c r="J267" s="80"/>
      <c r="K267" s="80"/>
      <c r="L267" s="80"/>
      <c r="M267" s="80"/>
      <c r="N267" s="80"/>
      <c r="O267" s="80"/>
      <c r="P267" s="80"/>
      <c r="Q267" s="80"/>
      <c r="R267" s="80"/>
      <c r="S267" s="54" t="b">
        <f t="shared" si="22"/>
        <v>0</v>
      </c>
      <c r="T267" s="66" t="str">
        <f t="shared" si="20"/>
        <v>14-5.</v>
      </c>
      <c r="U267" s="51" t="str">
        <f t="shared" si="20"/>
        <v>System Installation/Integration/Startup – Addition of 1 Technology Component</v>
      </c>
    </row>
    <row r="268" spans="1:21" s="67" customFormat="1" hidden="1" x14ac:dyDescent="0.3">
      <c r="A268" s="62">
        <v>281</v>
      </c>
      <c r="B268" s="36" t="s">
        <v>873</v>
      </c>
      <c r="C268" s="101" t="s">
        <v>874</v>
      </c>
      <c r="D268" s="102"/>
      <c r="E268" s="7" t="s">
        <v>14</v>
      </c>
      <c r="F268" s="71">
        <v>1</v>
      </c>
      <c r="G268" s="72">
        <f>F268</f>
        <v>1</v>
      </c>
      <c r="H268" s="7">
        <f t="shared" si="19"/>
        <v>0</v>
      </c>
      <c r="I268" s="81"/>
      <c r="J268" s="81"/>
      <c r="K268" s="81"/>
      <c r="L268" s="81"/>
      <c r="M268" s="81"/>
      <c r="N268" s="81"/>
      <c r="O268" s="81"/>
      <c r="P268" s="81"/>
      <c r="Q268" s="81"/>
      <c r="R268" s="81"/>
      <c r="S268" s="54" t="b">
        <f t="shared" si="22"/>
        <v>0</v>
      </c>
      <c r="T268" s="66"/>
      <c r="U268" s="51"/>
    </row>
    <row r="269" spans="1:21" s="67" customFormat="1" hidden="1" x14ac:dyDescent="0.3">
      <c r="A269" s="62">
        <v>283</v>
      </c>
      <c r="B269" s="36" t="s">
        <v>875</v>
      </c>
      <c r="C269" s="101" t="s">
        <v>618</v>
      </c>
      <c r="D269" s="102"/>
      <c r="E269" s="7" t="s">
        <v>14</v>
      </c>
      <c r="F269" s="71">
        <v>1</v>
      </c>
      <c r="G269" s="72">
        <f t="shared" ref="G269:G272" si="23">F269</f>
        <v>1</v>
      </c>
      <c r="H269" s="7">
        <f t="shared" si="19"/>
        <v>0</v>
      </c>
      <c r="I269" s="81"/>
      <c r="J269" s="81"/>
      <c r="K269" s="81"/>
      <c r="L269" s="81"/>
      <c r="M269" s="81"/>
      <c r="N269" s="81"/>
      <c r="O269" s="81"/>
      <c r="P269" s="81"/>
      <c r="Q269" s="81"/>
      <c r="R269" s="81"/>
      <c r="S269" s="54" t="b">
        <f t="shared" si="22"/>
        <v>0</v>
      </c>
      <c r="T269" s="66"/>
      <c r="U269" s="51"/>
    </row>
    <row r="270" spans="1:21" s="67" customFormat="1" hidden="1" x14ac:dyDescent="0.3">
      <c r="A270" s="62">
        <v>285</v>
      </c>
      <c r="B270" s="36" t="s">
        <v>876</v>
      </c>
      <c r="C270" s="101" t="s">
        <v>620</v>
      </c>
      <c r="D270" s="102"/>
      <c r="E270" s="7" t="s">
        <v>14</v>
      </c>
      <c r="F270" s="71">
        <v>1</v>
      </c>
      <c r="G270" s="72">
        <f t="shared" si="23"/>
        <v>1</v>
      </c>
      <c r="H270" s="7">
        <f t="shared" si="19"/>
        <v>0</v>
      </c>
      <c r="I270" s="81"/>
      <c r="J270" s="81"/>
      <c r="K270" s="81"/>
      <c r="L270" s="81"/>
      <c r="M270" s="81"/>
      <c r="N270" s="81"/>
      <c r="O270" s="81"/>
      <c r="P270" s="81"/>
      <c r="Q270" s="81"/>
      <c r="R270" s="81"/>
      <c r="S270" s="54" t="b">
        <f t="shared" si="22"/>
        <v>0</v>
      </c>
      <c r="T270" s="66"/>
      <c r="U270" s="51"/>
    </row>
    <row r="271" spans="1:21" s="67" customFormat="1" hidden="1" x14ac:dyDescent="0.3">
      <c r="A271" s="62">
        <v>286</v>
      </c>
      <c r="B271" s="36" t="s">
        <v>877</v>
      </c>
      <c r="C271" s="101" t="s">
        <v>622</v>
      </c>
      <c r="D271" s="102"/>
      <c r="E271" s="7" t="s">
        <v>14</v>
      </c>
      <c r="F271" s="71">
        <v>1</v>
      </c>
      <c r="G271" s="72">
        <f t="shared" si="23"/>
        <v>1</v>
      </c>
      <c r="H271" s="7">
        <f t="shared" si="19"/>
        <v>0</v>
      </c>
      <c r="I271" s="81"/>
      <c r="J271" s="81"/>
      <c r="K271" s="81"/>
      <c r="L271" s="81"/>
      <c r="M271" s="81"/>
      <c r="N271" s="81"/>
      <c r="O271" s="81"/>
      <c r="P271" s="81"/>
      <c r="Q271" s="81"/>
      <c r="R271" s="81"/>
      <c r="S271" s="54" t="b">
        <f t="shared" si="22"/>
        <v>0</v>
      </c>
      <c r="T271" s="66"/>
      <c r="U271" s="51"/>
    </row>
    <row r="272" spans="1:21" s="67" customFormat="1" hidden="1" x14ac:dyDescent="0.3">
      <c r="A272" s="62">
        <v>287</v>
      </c>
      <c r="B272" s="36" t="s">
        <v>878</v>
      </c>
      <c r="C272" s="101" t="s">
        <v>879</v>
      </c>
      <c r="D272" s="102"/>
      <c r="E272" s="7" t="s">
        <v>14</v>
      </c>
      <c r="F272" s="71">
        <v>1</v>
      </c>
      <c r="G272" s="72">
        <f t="shared" si="23"/>
        <v>1</v>
      </c>
      <c r="H272" s="7">
        <f t="shared" si="19"/>
        <v>0</v>
      </c>
      <c r="I272" s="81"/>
      <c r="J272" s="81"/>
      <c r="K272" s="81"/>
      <c r="L272" s="81"/>
      <c r="M272" s="81"/>
      <c r="N272" s="81"/>
      <c r="O272" s="81"/>
      <c r="P272" s="81"/>
      <c r="Q272" s="81"/>
      <c r="R272" s="81"/>
      <c r="S272" s="54" t="b">
        <f t="shared" si="22"/>
        <v>0</v>
      </c>
      <c r="T272" s="66"/>
      <c r="U272" s="51"/>
    </row>
    <row r="273" spans="1:21" s="67" customFormat="1" ht="35.25" customHeight="1" x14ac:dyDescent="0.3">
      <c r="A273" s="62">
        <v>288</v>
      </c>
      <c r="B273" s="75" t="s">
        <v>291</v>
      </c>
      <c r="C273" s="96" t="s">
        <v>303</v>
      </c>
      <c r="D273" s="97"/>
      <c r="E273" s="76"/>
      <c r="F273" s="78"/>
      <c r="G273" s="78"/>
      <c r="H273" s="8"/>
      <c r="I273" s="79"/>
      <c r="J273" s="79"/>
      <c r="K273" s="79"/>
      <c r="L273" s="79"/>
      <c r="M273" s="79"/>
      <c r="N273" s="79"/>
      <c r="O273" s="79"/>
      <c r="P273" s="79"/>
      <c r="Q273" s="79"/>
      <c r="R273" s="79"/>
      <c r="S273" s="54" t="b">
        <f t="shared" si="22"/>
        <v>0</v>
      </c>
      <c r="T273" s="66"/>
      <c r="U273" s="51" t="str">
        <f t="shared" si="20"/>
        <v>REMEDIAL ACTION - PACKAGED WORK SCOPES (Including Remediation System Equipment)</v>
      </c>
    </row>
    <row r="274" spans="1:21" s="67" customFormat="1" ht="18.75" customHeight="1" x14ac:dyDescent="0.3">
      <c r="A274" s="62">
        <v>289</v>
      </c>
      <c r="B274" s="75" t="s">
        <v>292</v>
      </c>
      <c r="C274" s="96" t="s">
        <v>304</v>
      </c>
      <c r="D274" s="97"/>
      <c r="E274" s="76"/>
      <c r="F274" s="78"/>
      <c r="G274" s="78"/>
      <c r="H274" s="8"/>
      <c r="I274" s="79"/>
      <c r="J274" s="79"/>
      <c r="K274" s="79"/>
      <c r="L274" s="79"/>
      <c r="M274" s="79"/>
      <c r="N274" s="79"/>
      <c r="O274" s="79"/>
      <c r="P274" s="79"/>
      <c r="Q274" s="79"/>
      <c r="R274" s="79"/>
      <c r="S274" s="54" t="b">
        <f t="shared" si="22"/>
        <v>0</v>
      </c>
      <c r="T274" s="66"/>
      <c r="U274" s="51"/>
    </row>
    <row r="275" spans="1:21" s="67" customFormat="1" x14ac:dyDescent="0.3">
      <c r="A275" s="62">
        <v>290</v>
      </c>
      <c r="B275" s="36" t="s">
        <v>294</v>
      </c>
      <c r="C275" s="98" t="s">
        <v>306</v>
      </c>
      <c r="D275" s="99"/>
      <c r="E275" s="10" t="s">
        <v>307</v>
      </c>
      <c r="F275" s="68">
        <f>IFERROR(INDEX([1]!Rates[[Column1]:[Column71]],
MATCH('[1]SOW Units'!$B275,[1]!Rates[Pay Item],0),
MATCH(TEXT(#REF!,"0"),[1]!Rates[[#Headers],[Column1]:[Column71]],0)),0)</f>
        <v>0</v>
      </c>
      <c r="G275" s="69">
        <f t="shared" si="18"/>
        <v>0</v>
      </c>
      <c r="H275" s="6">
        <f t="shared" si="19"/>
        <v>0</v>
      </c>
      <c r="I275" s="80"/>
      <c r="J275" s="80"/>
      <c r="K275" s="80" t="s">
        <v>1045</v>
      </c>
      <c r="L275" s="80"/>
      <c r="M275" s="80"/>
      <c r="N275" s="80"/>
      <c r="O275" s="80"/>
      <c r="P275" s="80"/>
      <c r="Q275" s="80"/>
      <c r="R275" s="80"/>
      <c r="S275" s="54" t="b">
        <f t="shared" si="22"/>
        <v>0</v>
      </c>
      <c r="T275" s="66" t="str">
        <f t="shared" si="20"/>
        <v>15-1.</v>
      </c>
      <c r="U275" s="51" t="str">
        <f t="shared" si="20"/>
        <v xml:space="preserve">Groundwater Recovery System Pilot Test - 8 hours </v>
      </c>
    </row>
    <row r="276" spans="1:21" s="67" customFormat="1" x14ac:dyDescent="0.3">
      <c r="A276" s="62">
        <v>292</v>
      </c>
      <c r="B276" s="36" t="s">
        <v>295</v>
      </c>
      <c r="C276" s="98" t="s">
        <v>309</v>
      </c>
      <c r="D276" s="99"/>
      <c r="E276" s="10" t="s">
        <v>880</v>
      </c>
      <c r="F276" s="68">
        <f>IFERROR(INDEX([1]!Rates[[Column1]:[Column71]],
MATCH('[1]SOW Units'!$B276,[1]!Rates[Pay Item],0),
MATCH(TEXT(#REF!,"0"),[1]!Rates[[#Headers],[Column1]:[Column71]],0)),0)</f>
        <v>0</v>
      </c>
      <c r="G276" s="69">
        <f t="shared" si="18"/>
        <v>0</v>
      </c>
      <c r="H276" s="6">
        <f t="shared" si="19"/>
        <v>0</v>
      </c>
      <c r="I276" s="80"/>
      <c r="J276" s="80"/>
      <c r="K276" s="80" t="s">
        <v>1045</v>
      </c>
      <c r="L276" s="93" t="s">
        <v>1053</v>
      </c>
      <c r="M276" s="80"/>
      <c r="N276" s="80"/>
      <c r="O276" s="80"/>
      <c r="P276" s="80"/>
      <c r="Q276" s="80"/>
      <c r="R276" s="80"/>
      <c r="S276" s="54" t="b">
        <f t="shared" si="22"/>
        <v>0</v>
      </c>
      <c r="T276" s="66" t="str">
        <f t="shared" si="20"/>
        <v>15-2.</v>
      </c>
      <c r="U276" s="51" t="str">
        <f t="shared" si="20"/>
        <v xml:space="preserve">Groundwater Recovery System Pilot Test - Additional Time  </v>
      </c>
    </row>
    <row r="277" spans="1:21" s="67" customFormat="1" x14ac:dyDescent="0.3">
      <c r="A277" s="62">
        <v>293</v>
      </c>
      <c r="B277" s="36" t="s">
        <v>296</v>
      </c>
      <c r="C277" s="98" t="s">
        <v>311</v>
      </c>
      <c r="D277" s="99"/>
      <c r="E277" s="10" t="s">
        <v>307</v>
      </c>
      <c r="F277" s="68">
        <f>IFERROR(INDEX([1]!Rates[[Column1]:[Column71]],
MATCH('[1]SOW Units'!$B277,[1]!Rates[Pay Item],0),
MATCH(TEXT(#REF!,"0"),[1]!Rates[[#Headers],[Column1]:[Column71]],0)),0)</f>
        <v>0</v>
      </c>
      <c r="G277" s="69">
        <f t="shared" si="18"/>
        <v>0</v>
      </c>
      <c r="H277" s="6">
        <f t="shared" si="19"/>
        <v>0</v>
      </c>
      <c r="I277" s="80"/>
      <c r="J277" s="80"/>
      <c r="K277" s="80" t="s">
        <v>1045</v>
      </c>
      <c r="L277" s="93" t="s">
        <v>1053</v>
      </c>
      <c r="M277" s="80"/>
      <c r="N277" s="80"/>
      <c r="O277" s="80"/>
      <c r="P277" s="80"/>
      <c r="Q277" s="80"/>
      <c r="R277" s="80"/>
      <c r="S277" s="54" t="b">
        <f t="shared" si="22"/>
        <v>0</v>
      </c>
      <c r="T277" s="66" t="str">
        <f t="shared" si="20"/>
        <v>15-3.</v>
      </c>
      <c r="U277" s="51" t="str">
        <f t="shared" si="20"/>
        <v>Air Sparging or Biosparging Pilot Test - 8 hours</v>
      </c>
    </row>
    <row r="278" spans="1:21" s="67" customFormat="1" x14ac:dyDescent="0.3">
      <c r="A278" s="62">
        <v>294</v>
      </c>
      <c r="B278" s="36" t="s">
        <v>299</v>
      </c>
      <c r="C278" s="98" t="s">
        <v>313</v>
      </c>
      <c r="D278" s="99"/>
      <c r="E278" s="10" t="s">
        <v>880</v>
      </c>
      <c r="F278" s="68">
        <f>IFERROR(INDEX([1]!Rates[[Column1]:[Column71]],
MATCH('[1]SOW Units'!$B278,[1]!Rates[Pay Item],0),
MATCH(TEXT(#REF!,"0"),[1]!Rates[[#Headers],[Column1]:[Column71]],0)),0)</f>
        <v>0</v>
      </c>
      <c r="G278" s="69">
        <f t="shared" si="18"/>
        <v>0</v>
      </c>
      <c r="H278" s="6">
        <f t="shared" ref="H278:H363" si="24">SUM(I278:R278)</f>
        <v>0</v>
      </c>
      <c r="I278" s="80"/>
      <c r="J278" s="80"/>
      <c r="K278" s="80" t="s">
        <v>1045</v>
      </c>
      <c r="L278" s="80"/>
      <c r="M278" s="80"/>
      <c r="N278" s="80"/>
      <c r="O278" s="80"/>
      <c r="P278" s="80"/>
      <c r="Q278" s="80"/>
      <c r="R278" s="80"/>
      <c r="S278" s="54" t="b">
        <f t="shared" si="22"/>
        <v>0</v>
      </c>
      <c r="T278" s="66" t="str">
        <f t="shared" si="20"/>
        <v>15-4.</v>
      </c>
      <c r="U278" s="51" t="str">
        <f t="shared" si="20"/>
        <v>Air Sparging or Biosparging Pilot Test - Additional Time</v>
      </c>
    </row>
    <row r="279" spans="1:21" s="67" customFormat="1" x14ac:dyDescent="0.3">
      <c r="A279" s="62">
        <v>295</v>
      </c>
      <c r="B279" s="36" t="s">
        <v>300</v>
      </c>
      <c r="C279" s="98" t="s">
        <v>315</v>
      </c>
      <c r="D279" s="99"/>
      <c r="E279" s="10" t="s">
        <v>307</v>
      </c>
      <c r="F279" s="68">
        <f>IFERROR(INDEX([1]!Rates[[Column1]:[Column71]],
MATCH('[1]SOW Units'!$B279,[1]!Rates[Pay Item],0),
MATCH(TEXT(#REF!,"0"),[1]!Rates[[#Headers],[Column1]:[Column71]],0)),0)</f>
        <v>0</v>
      </c>
      <c r="G279" s="69">
        <f t="shared" si="18"/>
        <v>0</v>
      </c>
      <c r="H279" s="6">
        <f t="shared" si="24"/>
        <v>0</v>
      </c>
      <c r="I279" s="80"/>
      <c r="J279" s="80"/>
      <c r="K279" s="80" t="s">
        <v>1045</v>
      </c>
      <c r="L279" s="80"/>
      <c r="M279" s="80"/>
      <c r="N279" s="80"/>
      <c r="O279" s="80"/>
      <c r="P279" s="80"/>
      <c r="Q279" s="80"/>
      <c r="R279" s="80"/>
      <c r="S279" s="54" t="b">
        <f t="shared" si="22"/>
        <v>0</v>
      </c>
      <c r="T279" s="66" t="str">
        <f t="shared" si="20"/>
        <v>15-5.</v>
      </c>
      <c r="U279" s="51" t="str">
        <f t="shared" si="20"/>
        <v>Vapor Extraction Pilot Test - 8 hours</v>
      </c>
    </row>
    <row r="280" spans="1:21" s="67" customFormat="1" x14ac:dyDescent="0.3">
      <c r="A280" s="62">
        <v>297</v>
      </c>
      <c r="B280" s="36" t="s">
        <v>301</v>
      </c>
      <c r="C280" s="98" t="s">
        <v>316</v>
      </c>
      <c r="D280" s="99"/>
      <c r="E280" s="10" t="s">
        <v>880</v>
      </c>
      <c r="F280" s="68">
        <f>IFERROR(INDEX([1]!Rates[[Column1]:[Column71]],
MATCH('[1]SOW Units'!$B280,[1]!Rates[Pay Item],0),
MATCH(TEXT(#REF!,"0"),[1]!Rates[[#Headers],[Column1]:[Column71]],0)),0)</f>
        <v>0</v>
      </c>
      <c r="G280" s="69">
        <f t="shared" si="18"/>
        <v>0</v>
      </c>
      <c r="H280" s="6">
        <f t="shared" si="24"/>
        <v>0</v>
      </c>
      <c r="I280" s="80"/>
      <c r="J280" s="80"/>
      <c r="K280" s="80" t="s">
        <v>1045</v>
      </c>
      <c r="L280" s="80"/>
      <c r="M280" s="80"/>
      <c r="N280" s="80"/>
      <c r="O280" s="80"/>
      <c r="P280" s="80"/>
      <c r="Q280" s="80"/>
      <c r="R280" s="80"/>
      <c r="S280" s="54" t="b">
        <f t="shared" si="22"/>
        <v>0</v>
      </c>
      <c r="T280" s="66" t="str">
        <f t="shared" si="20"/>
        <v>15-6.</v>
      </c>
      <c r="U280" s="51" t="str">
        <f t="shared" si="20"/>
        <v>Vapor Extraction Pilot Test - Additional Time</v>
      </c>
    </row>
    <row r="281" spans="1:21" s="67" customFormat="1" x14ac:dyDescent="0.3">
      <c r="A281" s="62">
        <v>298</v>
      </c>
      <c r="B281" s="36" t="s">
        <v>616</v>
      </c>
      <c r="C281" s="98" t="s">
        <v>317</v>
      </c>
      <c r="D281" s="99"/>
      <c r="E281" s="10" t="s">
        <v>307</v>
      </c>
      <c r="F281" s="68">
        <f>IFERROR(INDEX([1]!Rates[[Column1]:[Column71]],
MATCH('[1]SOW Units'!$B281,[1]!Rates[Pay Item],0),
MATCH(TEXT(#REF!,"0"),[1]!Rates[[#Headers],[Column1]:[Column71]],0)),0)</f>
        <v>0</v>
      </c>
      <c r="G281" s="69">
        <f t="shared" si="18"/>
        <v>0</v>
      </c>
      <c r="H281" s="6">
        <f t="shared" si="24"/>
        <v>0</v>
      </c>
      <c r="I281" s="80"/>
      <c r="J281" s="80"/>
      <c r="K281" s="80" t="s">
        <v>1045</v>
      </c>
      <c r="L281" s="80"/>
      <c r="M281" s="80"/>
      <c r="N281" s="80"/>
      <c r="O281" s="80"/>
      <c r="P281" s="80"/>
      <c r="Q281" s="80"/>
      <c r="R281" s="80"/>
      <c r="S281" s="54" t="b">
        <f t="shared" si="22"/>
        <v>0</v>
      </c>
      <c r="T281" s="66" t="str">
        <f t="shared" si="20"/>
        <v>15-7.</v>
      </c>
      <c r="U281" s="51" t="str">
        <f t="shared" si="20"/>
        <v xml:space="preserve">Vapor Extraction/Aquifer Pumping Test - 8 hours  </v>
      </c>
    </row>
    <row r="282" spans="1:21" s="67" customFormat="1" x14ac:dyDescent="0.3">
      <c r="A282" s="62">
        <v>299</v>
      </c>
      <c r="B282" s="36" t="s">
        <v>617</v>
      </c>
      <c r="C282" s="98" t="s">
        <v>318</v>
      </c>
      <c r="D282" s="99"/>
      <c r="E282" s="10" t="s">
        <v>880</v>
      </c>
      <c r="F282" s="68">
        <f>IFERROR(INDEX([1]!Rates[[Column1]:[Column71]],
MATCH('[1]SOW Units'!$B282,[1]!Rates[Pay Item],0),
MATCH(TEXT(#REF!,"0"),[1]!Rates[[#Headers],[Column1]:[Column71]],0)),0)</f>
        <v>0</v>
      </c>
      <c r="G282" s="69">
        <f t="shared" si="18"/>
        <v>0</v>
      </c>
      <c r="H282" s="6">
        <f t="shared" si="24"/>
        <v>0</v>
      </c>
      <c r="I282" s="80"/>
      <c r="J282" s="80"/>
      <c r="K282" s="80" t="s">
        <v>1045</v>
      </c>
      <c r="L282" s="80"/>
      <c r="M282" s="80"/>
      <c r="N282" s="80"/>
      <c r="O282" s="80"/>
      <c r="P282" s="80"/>
      <c r="Q282" s="80"/>
      <c r="R282" s="80"/>
      <c r="S282" s="54" t="b">
        <f t="shared" si="22"/>
        <v>0</v>
      </c>
      <c r="T282" s="66" t="str">
        <f t="shared" si="20"/>
        <v>15-8.</v>
      </c>
      <c r="U282" s="51" t="str">
        <f t="shared" si="20"/>
        <v xml:space="preserve">Vapor Extraction/Aquifer Pumping Test - Additional Time  </v>
      </c>
    </row>
    <row r="283" spans="1:21" s="67" customFormat="1" x14ac:dyDescent="0.3">
      <c r="A283" s="62">
        <v>300</v>
      </c>
      <c r="B283" s="36" t="s">
        <v>619</v>
      </c>
      <c r="C283" s="98" t="s">
        <v>319</v>
      </c>
      <c r="D283" s="99"/>
      <c r="E283" s="10" t="s">
        <v>307</v>
      </c>
      <c r="F283" s="68">
        <f>IFERROR(INDEX([1]!Rates[[Column1]:[Column71]],
MATCH('[1]SOW Units'!$B283,[1]!Rates[Pay Item],0),
MATCH(TEXT(#REF!,"0"),[1]!Rates[[#Headers],[Column1]:[Column71]],0)),0)</f>
        <v>0</v>
      </c>
      <c r="G283" s="69">
        <f t="shared" si="18"/>
        <v>0</v>
      </c>
      <c r="H283" s="6">
        <f t="shared" si="24"/>
        <v>0</v>
      </c>
      <c r="I283" s="80"/>
      <c r="J283" s="80"/>
      <c r="K283" s="80" t="s">
        <v>1045</v>
      </c>
      <c r="L283" s="80"/>
      <c r="M283" s="80"/>
      <c r="N283" s="80"/>
      <c r="O283" s="80"/>
      <c r="P283" s="80"/>
      <c r="Q283" s="80"/>
      <c r="R283" s="80"/>
      <c r="S283" s="54" t="b">
        <f t="shared" si="22"/>
        <v>0</v>
      </c>
      <c r="T283" s="66" t="str">
        <f t="shared" si="20"/>
        <v>15-9.</v>
      </c>
      <c r="U283" s="51" t="str">
        <f t="shared" si="20"/>
        <v>Air Sparging/Vapor Extraction Pilot Test - 8 hours</v>
      </c>
    </row>
    <row r="284" spans="1:21" s="67" customFormat="1" x14ac:dyDescent="0.3">
      <c r="A284" s="62">
        <v>301</v>
      </c>
      <c r="B284" s="36" t="s">
        <v>621</v>
      </c>
      <c r="C284" s="98" t="s">
        <v>320</v>
      </c>
      <c r="D284" s="99"/>
      <c r="E284" s="10" t="s">
        <v>880</v>
      </c>
      <c r="F284" s="68">
        <f>IFERROR(INDEX([1]!Rates[[Column1]:[Column71]],
MATCH('[1]SOW Units'!$B284,[1]!Rates[Pay Item],0),
MATCH(TEXT(#REF!,"0"),[1]!Rates[[#Headers],[Column1]:[Column71]],0)),0)</f>
        <v>0</v>
      </c>
      <c r="G284" s="69">
        <f t="shared" si="18"/>
        <v>0</v>
      </c>
      <c r="H284" s="6">
        <f t="shared" si="24"/>
        <v>0</v>
      </c>
      <c r="I284" s="80"/>
      <c r="J284" s="80"/>
      <c r="K284" s="80" t="s">
        <v>1045</v>
      </c>
      <c r="L284" s="80"/>
      <c r="M284" s="80"/>
      <c r="N284" s="80"/>
      <c r="O284" s="80"/>
      <c r="P284" s="80"/>
      <c r="Q284" s="80"/>
      <c r="R284" s="80"/>
      <c r="S284" s="54" t="b">
        <f t="shared" si="22"/>
        <v>0</v>
      </c>
      <c r="T284" s="66" t="str">
        <f t="shared" si="20"/>
        <v>15-10.</v>
      </c>
      <c r="U284" s="51" t="str">
        <f t="shared" si="20"/>
        <v>Air Sparging/Vapor Extraction Pilot Test - Additional Time</v>
      </c>
    </row>
    <row r="285" spans="1:21" s="67" customFormat="1" x14ac:dyDescent="0.3">
      <c r="A285" s="62">
        <v>303</v>
      </c>
      <c r="B285" s="36" t="s">
        <v>881</v>
      </c>
      <c r="C285" s="98" t="s">
        <v>321</v>
      </c>
      <c r="D285" s="99"/>
      <c r="E285" s="10" t="s">
        <v>307</v>
      </c>
      <c r="F285" s="68">
        <f>IFERROR(INDEX([1]!Rates[[Column1]:[Column71]],
MATCH('[1]SOW Units'!$B285,[1]!Rates[Pay Item],0),
MATCH(TEXT(#REF!,"0"),[1]!Rates[[#Headers],[Column1]:[Column71]],0)),0)</f>
        <v>0</v>
      </c>
      <c r="G285" s="69">
        <f t="shared" si="18"/>
        <v>0</v>
      </c>
      <c r="H285" s="6">
        <f t="shared" si="24"/>
        <v>0</v>
      </c>
      <c r="I285" s="80"/>
      <c r="J285" s="80"/>
      <c r="K285" s="80" t="s">
        <v>1045</v>
      </c>
      <c r="L285" s="80"/>
      <c r="M285" s="80"/>
      <c r="N285" s="80"/>
      <c r="O285" s="80"/>
      <c r="P285" s="80"/>
      <c r="Q285" s="80"/>
      <c r="R285" s="80"/>
      <c r="S285" s="54" t="b">
        <f t="shared" si="22"/>
        <v>0</v>
      </c>
      <c r="T285" s="66" t="str">
        <f t="shared" si="20"/>
        <v>15-11.</v>
      </c>
      <c r="U285" s="51" t="str">
        <f t="shared" si="20"/>
        <v>Multi-Phase Pilot Test - 8 hours</v>
      </c>
    </row>
    <row r="286" spans="1:21" s="67" customFormat="1" x14ac:dyDescent="0.3">
      <c r="A286" s="62">
        <v>304</v>
      </c>
      <c r="B286" s="36" t="s">
        <v>882</v>
      </c>
      <c r="C286" s="98" t="s">
        <v>322</v>
      </c>
      <c r="D286" s="99"/>
      <c r="E286" s="10" t="s">
        <v>880</v>
      </c>
      <c r="F286" s="68">
        <f>IFERROR(INDEX([1]!Rates[[Column1]:[Column71]],
MATCH('[1]SOW Units'!$B286,[1]!Rates[Pay Item],0),
MATCH(TEXT(#REF!,"0"),[1]!Rates[[#Headers],[Column1]:[Column71]],0)),0)</f>
        <v>0</v>
      </c>
      <c r="G286" s="69">
        <f t="shared" si="18"/>
        <v>0</v>
      </c>
      <c r="H286" s="6">
        <f t="shared" si="24"/>
        <v>0</v>
      </c>
      <c r="I286" s="80"/>
      <c r="J286" s="80"/>
      <c r="K286" s="80" t="s">
        <v>1045</v>
      </c>
      <c r="L286" s="80"/>
      <c r="M286" s="80"/>
      <c r="N286" s="80"/>
      <c r="O286" s="80"/>
      <c r="P286" s="80"/>
      <c r="Q286" s="80"/>
      <c r="R286" s="80"/>
      <c r="S286" s="54" t="b">
        <f t="shared" si="22"/>
        <v>0</v>
      </c>
      <c r="T286" s="66" t="str">
        <f t="shared" si="20"/>
        <v>15-12.</v>
      </c>
      <c r="U286" s="51" t="str">
        <f t="shared" si="20"/>
        <v>Multi-Phase Pilot Test - Additional Time</v>
      </c>
    </row>
    <row r="287" spans="1:21" s="67" customFormat="1" x14ac:dyDescent="0.3">
      <c r="A287" s="62">
        <v>305</v>
      </c>
      <c r="B287" s="36" t="s">
        <v>883</v>
      </c>
      <c r="C287" s="98" t="s">
        <v>623</v>
      </c>
      <c r="D287" s="99"/>
      <c r="E287" s="10" t="s">
        <v>307</v>
      </c>
      <c r="F287" s="68">
        <f>IFERROR(INDEX([1]!Rates[[Column1]:[Column71]],
MATCH('[1]SOW Units'!$B287,[1]!Rates[Pay Item],0),
MATCH(TEXT(#REF!,"0"),[1]!Rates[[#Headers],[Column1]:[Column71]],0)),0)</f>
        <v>0</v>
      </c>
      <c r="G287" s="69">
        <f t="shared" si="18"/>
        <v>0</v>
      </c>
      <c r="H287" s="6">
        <f t="shared" si="24"/>
        <v>0</v>
      </c>
      <c r="I287" s="80"/>
      <c r="J287" s="80"/>
      <c r="K287" s="80" t="s">
        <v>1045</v>
      </c>
      <c r="L287" s="80"/>
      <c r="M287" s="80"/>
      <c r="N287" s="80"/>
      <c r="O287" s="80"/>
      <c r="P287" s="80"/>
      <c r="Q287" s="80"/>
      <c r="R287" s="80"/>
      <c r="S287" s="54" t="b">
        <f t="shared" si="22"/>
        <v>0</v>
      </c>
      <c r="T287" s="66" t="str">
        <f t="shared" si="20"/>
        <v>15-13.</v>
      </c>
      <c r="U287" s="51" t="str">
        <f t="shared" si="20"/>
        <v>Air Sparging/Multiphase Extraction Pilot Test - 8 hours</v>
      </c>
    </row>
    <row r="288" spans="1:21" s="67" customFormat="1" x14ac:dyDescent="0.3">
      <c r="A288" s="62">
        <v>306</v>
      </c>
      <c r="B288" s="36" t="s">
        <v>884</v>
      </c>
      <c r="C288" s="98" t="s">
        <v>624</v>
      </c>
      <c r="D288" s="99"/>
      <c r="E288" s="10" t="s">
        <v>625</v>
      </c>
      <c r="F288" s="68">
        <f>IFERROR(INDEX([1]!Rates[[Column1]:[Column71]],
MATCH('[1]SOW Units'!$B288,[1]!Rates[Pay Item],0),
MATCH(TEXT(#REF!,"0"),[1]!Rates[[#Headers],[Column1]:[Column71]],0)),0)</f>
        <v>0</v>
      </c>
      <c r="G288" s="69">
        <f t="shared" si="18"/>
        <v>0</v>
      </c>
      <c r="H288" s="6">
        <f t="shared" si="24"/>
        <v>0</v>
      </c>
      <c r="I288" s="80"/>
      <c r="J288" s="80"/>
      <c r="K288" s="80" t="s">
        <v>1045</v>
      </c>
      <c r="L288" s="80"/>
      <c r="M288" s="80"/>
      <c r="N288" s="80"/>
      <c r="O288" s="80"/>
      <c r="P288" s="80"/>
      <c r="Q288" s="80"/>
      <c r="R288" s="80"/>
      <c r="S288" s="54" t="b">
        <f t="shared" si="22"/>
        <v>0</v>
      </c>
      <c r="T288" s="66" t="str">
        <f t="shared" ref="T288:U338" si="25">B288</f>
        <v>15-14.</v>
      </c>
      <c r="U288" s="51" t="str">
        <f t="shared" si="25"/>
        <v>Air Sparging/Multiphase Extraction Pilot Test - Additional Time</v>
      </c>
    </row>
    <row r="289" spans="1:21" s="67" customFormat="1" x14ac:dyDescent="0.3">
      <c r="A289" s="62">
        <v>307</v>
      </c>
      <c r="B289" s="82" t="s">
        <v>885</v>
      </c>
      <c r="C289" s="98" t="s">
        <v>886</v>
      </c>
      <c r="D289" s="99"/>
      <c r="E289" s="10" t="s">
        <v>307</v>
      </c>
      <c r="F289" s="68">
        <f>IFERROR(INDEX([1]!Rates[[Column1]:[Column71]],
MATCH('[1]SOW Units'!$B289,[1]!Rates[Pay Item],0),
MATCH(TEXT(#REF!,"0"),[1]!Rates[[#Headers],[Column1]:[Column71]],0)),0)</f>
        <v>0</v>
      </c>
      <c r="G289" s="69">
        <f t="shared" si="18"/>
        <v>0</v>
      </c>
      <c r="H289" s="6">
        <f t="shared" si="24"/>
        <v>0</v>
      </c>
      <c r="I289" s="80"/>
      <c r="J289" s="80"/>
      <c r="K289" s="80" t="s">
        <v>1045</v>
      </c>
      <c r="L289" s="80"/>
      <c r="M289" s="80"/>
      <c r="N289" s="80"/>
      <c r="O289" s="80"/>
      <c r="P289" s="80"/>
      <c r="Q289" s="80"/>
      <c r="R289" s="80"/>
      <c r="S289" s="54" t="b">
        <f t="shared" si="22"/>
        <v>0</v>
      </c>
      <c r="T289" s="66" t="str">
        <f t="shared" si="25"/>
        <v>15-15.</v>
      </c>
      <c r="U289" s="51" t="str">
        <f t="shared" si="25"/>
        <v>In-Situ Chemical Oxidation (including Ozone) Pilot Test - 8 hours</v>
      </c>
    </row>
    <row r="290" spans="1:21" s="67" customFormat="1" x14ac:dyDescent="0.3">
      <c r="A290" s="62">
        <v>309</v>
      </c>
      <c r="B290" s="82" t="s">
        <v>887</v>
      </c>
      <c r="C290" s="98" t="s">
        <v>888</v>
      </c>
      <c r="D290" s="99"/>
      <c r="E290" s="10" t="s">
        <v>880</v>
      </c>
      <c r="F290" s="68">
        <f>IFERROR(INDEX([1]!Rates[[Column1]:[Column71]],
MATCH('[1]SOW Units'!$B290,[1]!Rates[Pay Item],0),
MATCH(TEXT(#REF!,"0"),[1]!Rates[[#Headers],[Column1]:[Column71]],0)),0)</f>
        <v>0</v>
      </c>
      <c r="G290" s="69">
        <f t="shared" si="18"/>
        <v>0</v>
      </c>
      <c r="H290" s="6">
        <f t="shared" si="24"/>
        <v>0</v>
      </c>
      <c r="I290" s="80"/>
      <c r="J290" s="80"/>
      <c r="K290" s="80" t="s">
        <v>1045</v>
      </c>
      <c r="L290" s="80"/>
      <c r="M290" s="80"/>
      <c r="N290" s="80"/>
      <c r="O290" s="80"/>
      <c r="P290" s="80"/>
      <c r="Q290" s="80"/>
      <c r="R290" s="80"/>
      <c r="S290" s="54" t="b">
        <f t="shared" si="22"/>
        <v>0</v>
      </c>
      <c r="T290" s="66" t="str">
        <f t="shared" si="25"/>
        <v>15-16.</v>
      </c>
      <c r="U290" s="51" t="str">
        <f t="shared" si="25"/>
        <v>In-Situ Chemical Oxidation (including Ozone) Pilot Test - Additional Time</v>
      </c>
    </row>
    <row r="291" spans="1:21" s="67" customFormat="1" ht="30.75" hidden="1" customHeight="1" x14ac:dyDescent="0.3">
      <c r="A291" s="62">
        <v>310</v>
      </c>
      <c r="B291" s="75" t="s">
        <v>297</v>
      </c>
      <c r="C291" s="96" t="s">
        <v>323</v>
      </c>
      <c r="D291" s="97"/>
      <c r="E291" s="76"/>
      <c r="F291" s="78"/>
      <c r="G291" s="78"/>
      <c r="H291" s="8"/>
      <c r="I291" s="79"/>
      <c r="J291" s="79"/>
      <c r="K291" s="79"/>
      <c r="L291" s="79"/>
      <c r="M291" s="79"/>
      <c r="N291" s="79"/>
      <c r="O291" s="79"/>
      <c r="P291" s="79"/>
      <c r="Q291" s="79"/>
      <c r="R291" s="79"/>
      <c r="S291" s="54" t="b">
        <f t="shared" si="22"/>
        <v>0</v>
      </c>
      <c r="T291" s="66"/>
      <c r="U291" s="51"/>
    </row>
    <row r="292" spans="1:21" s="67" customFormat="1" hidden="1" x14ac:dyDescent="0.3">
      <c r="A292" s="62">
        <v>311</v>
      </c>
      <c r="B292" s="36" t="s">
        <v>889</v>
      </c>
      <c r="C292" s="98" t="s">
        <v>324</v>
      </c>
      <c r="D292" s="99"/>
      <c r="E292" s="10" t="s">
        <v>28</v>
      </c>
      <c r="F292" s="68">
        <f>IFERROR(INDEX([1]!Rates[[Column1]:[Column71]],
MATCH('[1]SOW Units'!$B292,[1]!Rates[Pay Item],0),
MATCH(TEXT(#REF!,"0"),[1]!Rates[[#Headers],[Column1]:[Column71]],0)),0)</f>
        <v>0</v>
      </c>
      <c r="G292" s="69">
        <f t="shared" ref="G292:G355" si="26">F292</f>
        <v>0</v>
      </c>
      <c r="H292" s="6">
        <f t="shared" si="24"/>
        <v>0</v>
      </c>
      <c r="I292" s="80"/>
      <c r="J292" s="80"/>
      <c r="K292" s="80"/>
      <c r="L292" s="80"/>
      <c r="M292" s="80"/>
      <c r="N292" s="80"/>
      <c r="O292" s="80"/>
      <c r="P292" s="80"/>
      <c r="Q292" s="80"/>
      <c r="R292" s="80"/>
      <c r="S292" s="54" t="b">
        <f t="shared" si="22"/>
        <v>0</v>
      </c>
      <c r="T292" s="66" t="str">
        <f t="shared" si="25"/>
        <v>15-17.</v>
      </c>
      <c r="U292" s="51" t="str">
        <f t="shared" si="25"/>
        <v>Groundwater Treatment System Package - Medium</v>
      </c>
    </row>
    <row r="293" spans="1:21" s="67" customFormat="1" hidden="1" x14ac:dyDescent="0.3">
      <c r="A293" s="62">
        <v>312</v>
      </c>
      <c r="B293" s="36" t="s">
        <v>890</v>
      </c>
      <c r="C293" s="98" t="s">
        <v>324</v>
      </c>
      <c r="D293" s="99"/>
      <c r="E293" s="10" t="s">
        <v>231</v>
      </c>
      <c r="F293" s="68">
        <f>IFERROR(INDEX([1]!Rates[[Column1]:[Column71]],
MATCH('[1]SOW Units'!$B293,[1]!Rates[Pay Item],0),
MATCH(TEXT(#REF!,"0"),[1]!Rates[[#Headers],[Column1]:[Column71]],0)),0)</f>
        <v>0</v>
      </c>
      <c r="G293" s="69">
        <f t="shared" si="26"/>
        <v>0</v>
      </c>
      <c r="H293" s="6">
        <f t="shared" si="24"/>
        <v>0</v>
      </c>
      <c r="I293" s="80"/>
      <c r="J293" s="80"/>
      <c r="K293" s="80"/>
      <c r="L293" s="80"/>
      <c r="M293" s="80"/>
      <c r="N293" s="80"/>
      <c r="O293" s="80"/>
      <c r="P293" s="80"/>
      <c r="Q293" s="80"/>
      <c r="R293" s="80"/>
      <c r="S293" s="54" t="b">
        <f t="shared" si="22"/>
        <v>0</v>
      </c>
      <c r="T293" s="66" t="str">
        <f t="shared" si="25"/>
        <v>15-18.</v>
      </c>
      <c r="U293" s="51" t="str">
        <f t="shared" si="25"/>
        <v>Groundwater Treatment System Package - Medium</v>
      </c>
    </row>
    <row r="294" spans="1:21" s="67" customFormat="1" hidden="1" x14ac:dyDescent="0.3">
      <c r="A294" s="62">
        <v>313</v>
      </c>
      <c r="B294" s="36" t="s">
        <v>891</v>
      </c>
      <c r="C294" s="98" t="s">
        <v>325</v>
      </c>
      <c r="D294" s="99"/>
      <c r="E294" s="10" t="s">
        <v>28</v>
      </c>
      <c r="F294" s="68">
        <f>IFERROR(INDEX([1]!Rates[[Column1]:[Column71]],
MATCH('[1]SOW Units'!$B294,[1]!Rates[Pay Item],0),
MATCH(TEXT(#REF!,"0"),[1]!Rates[[#Headers],[Column1]:[Column71]],0)),0)</f>
        <v>0</v>
      </c>
      <c r="G294" s="69">
        <f t="shared" si="26"/>
        <v>0</v>
      </c>
      <c r="H294" s="6">
        <f t="shared" si="24"/>
        <v>0</v>
      </c>
      <c r="I294" s="80"/>
      <c r="J294" s="80"/>
      <c r="K294" s="80"/>
      <c r="L294" s="80"/>
      <c r="M294" s="80"/>
      <c r="N294" s="80"/>
      <c r="O294" s="80"/>
      <c r="P294" s="80"/>
      <c r="Q294" s="80"/>
      <c r="R294" s="80"/>
      <c r="S294" s="54" t="b">
        <f t="shared" si="22"/>
        <v>0</v>
      </c>
      <c r="T294" s="66" t="str">
        <f t="shared" si="25"/>
        <v>15-19.</v>
      </c>
      <c r="U294" s="51" t="str">
        <f t="shared" si="25"/>
        <v>Air Sparge System Package - Medium</v>
      </c>
    </row>
    <row r="295" spans="1:21" s="67" customFormat="1" hidden="1" x14ac:dyDescent="0.3">
      <c r="A295" s="62">
        <v>314</v>
      </c>
      <c r="B295" s="36" t="s">
        <v>892</v>
      </c>
      <c r="C295" s="98" t="s">
        <v>325</v>
      </c>
      <c r="D295" s="99"/>
      <c r="E295" s="10" t="s">
        <v>231</v>
      </c>
      <c r="F295" s="68">
        <f>IFERROR(INDEX([1]!Rates[[Column1]:[Column71]],
MATCH('[1]SOW Units'!$B295,[1]!Rates[Pay Item],0),
MATCH(TEXT(#REF!,"0"),[1]!Rates[[#Headers],[Column1]:[Column71]],0)),0)</f>
        <v>0</v>
      </c>
      <c r="G295" s="69">
        <f t="shared" si="26"/>
        <v>0</v>
      </c>
      <c r="H295" s="6">
        <f t="shared" si="24"/>
        <v>0</v>
      </c>
      <c r="I295" s="80"/>
      <c r="J295" s="80"/>
      <c r="K295" s="80"/>
      <c r="L295" s="80"/>
      <c r="M295" s="80"/>
      <c r="N295" s="80"/>
      <c r="O295" s="80"/>
      <c r="P295" s="80"/>
      <c r="Q295" s="80"/>
      <c r="R295" s="80"/>
      <c r="S295" s="54" t="b">
        <f t="shared" si="22"/>
        <v>0</v>
      </c>
      <c r="T295" s="66" t="str">
        <f t="shared" si="25"/>
        <v>15-20.</v>
      </c>
      <c r="U295" s="51" t="str">
        <f t="shared" si="25"/>
        <v>Air Sparge System Package - Medium</v>
      </c>
    </row>
    <row r="296" spans="1:21" s="67" customFormat="1" hidden="1" x14ac:dyDescent="0.3">
      <c r="A296" s="62">
        <v>315</v>
      </c>
      <c r="B296" s="36" t="s">
        <v>893</v>
      </c>
      <c r="C296" s="98" t="s">
        <v>326</v>
      </c>
      <c r="D296" s="99"/>
      <c r="E296" s="10" t="s">
        <v>28</v>
      </c>
      <c r="F296" s="68">
        <f>IFERROR(INDEX([1]!Rates[[Column1]:[Column71]],
MATCH('[1]SOW Units'!$B296,[1]!Rates[Pay Item],0),
MATCH(TEXT(#REF!,"0"),[1]!Rates[[#Headers],[Column1]:[Column71]],0)),0)</f>
        <v>0</v>
      </c>
      <c r="G296" s="69">
        <f t="shared" si="26"/>
        <v>0</v>
      </c>
      <c r="H296" s="6">
        <f t="shared" si="24"/>
        <v>0</v>
      </c>
      <c r="I296" s="80"/>
      <c r="J296" s="80"/>
      <c r="K296" s="80"/>
      <c r="L296" s="80"/>
      <c r="M296" s="80"/>
      <c r="N296" s="80"/>
      <c r="O296" s="80"/>
      <c r="P296" s="80"/>
      <c r="Q296" s="80"/>
      <c r="R296" s="80"/>
      <c r="S296" s="54" t="b">
        <f t="shared" si="22"/>
        <v>0</v>
      </c>
      <c r="T296" s="66" t="str">
        <f t="shared" si="25"/>
        <v>15-21.</v>
      </c>
      <c r="U296" s="51" t="str">
        <f t="shared" si="25"/>
        <v xml:space="preserve">AS/SVE System Package - Medium </v>
      </c>
    </row>
    <row r="297" spans="1:21" s="67" customFormat="1" hidden="1" x14ac:dyDescent="0.3">
      <c r="A297" s="62">
        <v>316</v>
      </c>
      <c r="B297" s="36" t="s">
        <v>894</v>
      </c>
      <c r="C297" s="98" t="s">
        <v>326</v>
      </c>
      <c r="D297" s="99"/>
      <c r="E297" s="10" t="s">
        <v>231</v>
      </c>
      <c r="F297" s="68">
        <f>IFERROR(INDEX([1]!Rates[[Column1]:[Column71]],
MATCH('[1]SOW Units'!$B297,[1]!Rates[Pay Item],0),
MATCH(TEXT(#REF!,"0"),[1]!Rates[[#Headers],[Column1]:[Column71]],0)),0)</f>
        <v>0</v>
      </c>
      <c r="G297" s="69">
        <f t="shared" si="26"/>
        <v>0</v>
      </c>
      <c r="H297" s="6">
        <f t="shared" si="24"/>
        <v>0</v>
      </c>
      <c r="I297" s="80"/>
      <c r="J297" s="80"/>
      <c r="K297" s="80"/>
      <c r="L297" s="80"/>
      <c r="M297" s="80"/>
      <c r="N297" s="80"/>
      <c r="O297" s="80"/>
      <c r="P297" s="80"/>
      <c r="Q297" s="80"/>
      <c r="R297" s="80"/>
      <c r="S297" s="54" t="b">
        <f t="shared" si="22"/>
        <v>0</v>
      </c>
      <c r="T297" s="66" t="str">
        <f t="shared" si="25"/>
        <v>15-22.</v>
      </c>
      <c r="U297" s="51" t="str">
        <f t="shared" si="25"/>
        <v xml:space="preserve">AS/SVE System Package - Medium </v>
      </c>
    </row>
    <row r="298" spans="1:21" s="67" customFormat="1" hidden="1" x14ac:dyDescent="0.3">
      <c r="A298" s="62">
        <v>317</v>
      </c>
      <c r="B298" s="36" t="s">
        <v>895</v>
      </c>
      <c r="C298" s="98" t="s">
        <v>327</v>
      </c>
      <c r="D298" s="99"/>
      <c r="E298" s="10" t="s">
        <v>28</v>
      </c>
      <c r="F298" s="68">
        <f>IFERROR(INDEX([1]!Rates[[Column1]:[Column71]],
MATCH('[1]SOW Units'!$B298,[1]!Rates[Pay Item],0),
MATCH(TEXT(#REF!,"0"),[1]!Rates[[#Headers],[Column1]:[Column71]],0)),0)</f>
        <v>0</v>
      </c>
      <c r="G298" s="69">
        <f t="shared" si="26"/>
        <v>0</v>
      </c>
      <c r="H298" s="6">
        <f t="shared" si="24"/>
        <v>0</v>
      </c>
      <c r="I298" s="80"/>
      <c r="J298" s="80"/>
      <c r="K298" s="80"/>
      <c r="L298" s="80"/>
      <c r="M298" s="80"/>
      <c r="N298" s="80"/>
      <c r="O298" s="80"/>
      <c r="P298" s="80"/>
      <c r="Q298" s="80"/>
      <c r="R298" s="80"/>
      <c r="S298" s="54" t="b">
        <f t="shared" si="22"/>
        <v>0</v>
      </c>
      <c r="T298" s="66" t="str">
        <f t="shared" si="25"/>
        <v>15-23.</v>
      </c>
      <c r="U298" s="51" t="str">
        <f t="shared" si="25"/>
        <v xml:space="preserve">MPE System Package - Medium </v>
      </c>
    </row>
    <row r="299" spans="1:21" s="67" customFormat="1" hidden="1" x14ac:dyDescent="0.3">
      <c r="A299" s="62">
        <v>318</v>
      </c>
      <c r="B299" s="36" t="s">
        <v>896</v>
      </c>
      <c r="C299" s="98" t="s">
        <v>328</v>
      </c>
      <c r="D299" s="99"/>
      <c r="E299" s="10" t="s">
        <v>231</v>
      </c>
      <c r="F299" s="68">
        <f>IFERROR(INDEX([1]!Rates[[Column1]:[Column71]],
MATCH('[1]SOW Units'!$B299,[1]!Rates[Pay Item],0),
MATCH(TEXT(#REF!,"0"),[1]!Rates[[#Headers],[Column1]:[Column71]],0)),0)</f>
        <v>0</v>
      </c>
      <c r="G299" s="69">
        <f t="shared" si="26"/>
        <v>0</v>
      </c>
      <c r="H299" s="6">
        <f t="shared" si="24"/>
        <v>0</v>
      </c>
      <c r="I299" s="80"/>
      <c r="J299" s="80"/>
      <c r="K299" s="80"/>
      <c r="L299" s="80"/>
      <c r="M299" s="80"/>
      <c r="N299" s="80"/>
      <c r="O299" s="80"/>
      <c r="P299" s="80"/>
      <c r="Q299" s="80"/>
      <c r="R299" s="80"/>
      <c r="S299" s="54" t="b">
        <f t="shared" si="22"/>
        <v>0</v>
      </c>
      <c r="T299" s="66" t="str">
        <f t="shared" si="25"/>
        <v>15-24.</v>
      </c>
      <c r="U299" s="51" t="str">
        <f t="shared" si="25"/>
        <v>MPE System Package - Medium</v>
      </c>
    </row>
    <row r="300" spans="1:21" s="67" customFormat="1" hidden="1" x14ac:dyDescent="0.3">
      <c r="A300" s="62">
        <v>319</v>
      </c>
      <c r="B300" s="36" t="s">
        <v>897</v>
      </c>
      <c r="C300" s="98" t="s">
        <v>626</v>
      </c>
      <c r="D300" s="99"/>
      <c r="E300" s="10" t="s">
        <v>28</v>
      </c>
      <c r="F300" s="68">
        <f>IFERROR(INDEX([1]!Rates[[Column1]:[Column71]],
MATCH('[1]SOW Units'!$B300,[1]!Rates[Pay Item],0),
MATCH(TEXT(#REF!,"0"),[1]!Rates[[#Headers],[Column1]:[Column71]],0)),0)</f>
        <v>0</v>
      </c>
      <c r="G300" s="69">
        <f t="shared" si="26"/>
        <v>0</v>
      </c>
      <c r="H300" s="6">
        <f t="shared" si="24"/>
        <v>0</v>
      </c>
      <c r="I300" s="80"/>
      <c r="J300" s="80"/>
      <c r="K300" s="80"/>
      <c r="L300" s="80"/>
      <c r="M300" s="80"/>
      <c r="N300" s="80"/>
      <c r="O300" s="80"/>
      <c r="P300" s="80"/>
      <c r="Q300" s="80"/>
      <c r="R300" s="80"/>
      <c r="S300" s="54" t="b">
        <f t="shared" si="22"/>
        <v>0</v>
      </c>
      <c r="T300" s="66" t="str">
        <f t="shared" si="25"/>
        <v>15-25.</v>
      </c>
      <c r="U300" s="51" t="str">
        <f t="shared" si="25"/>
        <v>AS/MPE System Package - Medium</v>
      </c>
    </row>
    <row r="301" spans="1:21" s="67" customFormat="1" hidden="1" x14ac:dyDescent="0.3">
      <c r="A301" s="62">
        <v>320</v>
      </c>
      <c r="B301" s="36" t="s">
        <v>898</v>
      </c>
      <c r="C301" s="98" t="s">
        <v>626</v>
      </c>
      <c r="D301" s="99"/>
      <c r="E301" s="10" t="s">
        <v>231</v>
      </c>
      <c r="F301" s="68">
        <f>IFERROR(INDEX([1]!Rates[[Column1]:[Column71]],
MATCH('[1]SOW Units'!$B301,[1]!Rates[Pay Item],0),
MATCH(TEXT(#REF!,"0"),[1]!Rates[[#Headers],[Column1]:[Column71]],0)),0)</f>
        <v>0</v>
      </c>
      <c r="G301" s="69">
        <f t="shared" si="26"/>
        <v>0</v>
      </c>
      <c r="H301" s="6">
        <f t="shared" si="24"/>
        <v>0</v>
      </c>
      <c r="I301" s="80"/>
      <c r="J301" s="80"/>
      <c r="K301" s="80"/>
      <c r="L301" s="80"/>
      <c r="M301" s="80"/>
      <c r="N301" s="80"/>
      <c r="O301" s="80"/>
      <c r="P301" s="80"/>
      <c r="Q301" s="80"/>
      <c r="R301" s="80"/>
      <c r="S301" s="54" t="b">
        <f t="shared" si="22"/>
        <v>0</v>
      </c>
      <c r="T301" s="66" t="str">
        <f t="shared" si="25"/>
        <v>15-26.</v>
      </c>
      <c r="U301" s="51" t="str">
        <f t="shared" si="25"/>
        <v>AS/MPE System Package - Medium</v>
      </c>
    </row>
    <row r="302" spans="1:21" s="67" customFormat="1" hidden="1" x14ac:dyDescent="0.3">
      <c r="A302" s="62">
        <v>321</v>
      </c>
      <c r="B302" s="36" t="s">
        <v>899</v>
      </c>
      <c r="C302" s="98" t="s">
        <v>627</v>
      </c>
      <c r="D302" s="99"/>
      <c r="E302" s="10" t="s">
        <v>28</v>
      </c>
      <c r="F302" s="68">
        <f>IFERROR(INDEX([1]!Rates[[Column1]:[Column71]],
MATCH('[1]SOW Units'!$B302,[1]!Rates[Pay Item],0),
MATCH(TEXT(#REF!,"0"),[1]!Rates[[#Headers],[Column1]:[Column71]],0)),0)</f>
        <v>0</v>
      </c>
      <c r="G302" s="69">
        <f t="shared" si="26"/>
        <v>0</v>
      </c>
      <c r="H302" s="6">
        <f t="shared" si="24"/>
        <v>0</v>
      </c>
      <c r="I302" s="80"/>
      <c r="J302" s="80"/>
      <c r="K302" s="80"/>
      <c r="L302" s="80"/>
      <c r="M302" s="80"/>
      <c r="N302" s="80"/>
      <c r="O302" s="80"/>
      <c r="P302" s="80"/>
      <c r="Q302" s="80"/>
      <c r="R302" s="80"/>
      <c r="S302" s="54" t="b">
        <f t="shared" si="22"/>
        <v>0</v>
      </c>
      <c r="T302" s="66" t="str">
        <f t="shared" si="25"/>
        <v>15-27.</v>
      </c>
      <c r="U302" s="51" t="str">
        <f t="shared" si="25"/>
        <v>SVE System Package - Medium</v>
      </c>
    </row>
    <row r="303" spans="1:21" s="67" customFormat="1" hidden="1" x14ac:dyDescent="0.3">
      <c r="A303" s="62">
        <v>322</v>
      </c>
      <c r="B303" s="36" t="s">
        <v>900</v>
      </c>
      <c r="C303" s="98" t="s">
        <v>627</v>
      </c>
      <c r="D303" s="99"/>
      <c r="E303" s="10" t="s">
        <v>231</v>
      </c>
      <c r="F303" s="68">
        <f>IFERROR(INDEX([1]!Rates[[Column1]:[Column71]],
MATCH('[1]SOW Units'!$B303,[1]!Rates[Pay Item],0),
MATCH(TEXT(#REF!,"0"),[1]!Rates[[#Headers],[Column1]:[Column71]],0)),0)</f>
        <v>0</v>
      </c>
      <c r="G303" s="69">
        <f t="shared" si="26"/>
        <v>0</v>
      </c>
      <c r="H303" s="6">
        <f t="shared" si="24"/>
        <v>0</v>
      </c>
      <c r="I303" s="80"/>
      <c r="J303" s="80"/>
      <c r="K303" s="80"/>
      <c r="L303" s="80"/>
      <c r="M303" s="80"/>
      <c r="N303" s="80"/>
      <c r="O303" s="80"/>
      <c r="P303" s="80"/>
      <c r="Q303" s="80"/>
      <c r="R303" s="80"/>
      <c r="S303" s="54" t="b">
        <f t="shared" si="22"/>
        <v>0</v>
      </c>
      <c r="T303" s="66" t="str">
        <f t="shared" si="25"/>
        <v>15-28.</v>
      </c>
      <c r="U303" s="51" t="str">
        <f t="shared" si="25"/>
        <v>SVE System Package - Medium</v>
      </c>
    </row>
    <row r="304" spans="1:21" s="67" customFormat="1" hidden="1" x14ac:dyDescent="0.3">
      <c r="A304" s="62">
        <v>323</v>
      </c>
      <c r="B304" s="36" t="s">
        <v>901</v>
      </c>
      <c r="C304" s="98" t="s">
        <v>902</v>
      </c>
      <c r="D304" s="99"/>
      <c r="E304" s="10" t="s">
        <v>28</v>
      </c>
      <c r="F304" s="68">
        <f>IFERROR(INDEX([1]!Rates[[Column1]:[Column71]],
MATCH('[1]SOW Units'!$B304,[1]!Rates[Pay Item],0),
MATCH(TEXT(#REF!,"0"),[1]!Rates[[#Headers],[Column1]:[Column71]],0)),0)</f>
        <v>0</v>
      </c>
      <c r="G304" s="69">
        <f t="shared" si="26"/>
        <v>0</v>
      </c>
      <c r="H304" s="6">
        <f t="shared" si="24"/>
        <v>0</v>
      </c>
      <c r="I304" s="80"/>
      <c r="J304" s="80"/>
      <c r="K304" s="80"/>
      <c r="L304" s="80"/>
      <c r="M304" s="80"/>
      <c r="N304" s="80"/>
      <c r="O304" s="80"/>
      <c r="P304" s="80"/>
      <c r="Q304" s="80"/>
      <c r="R304" s="80"/>
      <c r="S304" s="54" t="b">
        <f t="shared" si="22"/>
        <v>0</v>
      </c>
      <c r="T304" s="66" t="str">
        <f t="shared" si="25"/>
        <v>15-29.</v>
      </c>
      <c r="U304" s="51" t="str">
        <f t="shared" si="25"/>
        <v>In-Situ Chemical Oxidation (including Ozone) Package – Medium</v>
      </c>
    </row>
    <row r="305" spans="1:21" s="67" customFormat="1" hidden="1" x14ac:dyDescent="0.3">
      <c r="A305" s="62">
        <v>324</v>
      </c>
      <c r="B305" s="36" t="s">
        <v>903</v>
      </c>
      <c r="C305" s="98" t="s">
        <v>902</v>
      </c>
      <c r="D305" s="99"/>
      <c r="E305" s="10" t="s">
        <v>231</v>
      </c>
      <c r="F305" s="68">
        <f>IFERROR(INDEX([1]!Rates[[Column1]:[Column71]],
MATCH('[1]SOW Units'!$B305,[1]!Rates[Pay Item],0),
MATCH(TEXT(#REF!,"0"),[1]!Rates[[#Headers],[Column1]:[Column71]],0)),0)</f>
        <v>0</v>
      </c>
      <c r="G305" s="69">
        <f t="shared" si="26"/>
        <v>0</v>
      </c>
      <c r="H305" s="6">
        <f t="shared" si="24"/>
        <v>0</v>
      </c>
      <c r="I305" s="80"/>
      <c r="J305" s="80"/>
      <c r="K305" s="80"/>
      <c r="L305" s="80"/>
      <c r="M305" s="80"/>
      <c r="N305" s="80"/>
      <c r="O305" s="80"/>
      <c r="P305" s="80"/>
      <c r="Q305" s="80"/>
      <c r="R305" s="80"/>
      <c r="S305" s="54" t="b">
        <f t="shared" si="22"/>
        <v>0</v>
      </c>
      <c r="T305" s="66" t="str">
        <f t="shared" si="25"/>
        <v>15-30.</v>
      </c>
      <c r="U305" s="51" t="str">
        <f t="shared" si="25"/>
        <v>In-Situ Chemical Oxidation (including Ozone) Package – Medium</v>
      </c>
    </row>
    <row r="306" spans="1:21" s="67" customFormat="1" ht="33.75" hidden="1" customHeight="1" x14ac:dyDescent="0.3">
      <c r="A306" s="62">
        <v>325</v>
      </c>
      <c r="B306" s="75" t="s">
        <v>302</v>
      </c>
      <c r="C306" s="96" t="s">
        <v>330</v>
      </c>
      <c r="D306" s="97"/>
      <c r="E306" s="76"/>
      <c r="F306" s="78"/>
      <c r="G306" s="78"/>
      <c r="H306" s="8"/>
      <c r="I306" s="79"/>
      <c r="J306" s="79"/>
      <c r="K306" s="79"/>
      <c r="L306" s="79"/>
      <c r="M306" s="79"/>
      <c r="N306" s="79"/>
      <c r="O306" s="79"/>
      <c r="P306" s="79"/>
      <c r="Q306" s="79"/>
      <c r="R306" s="79"/>
      <c r="S306" s="54" t="b">
        <f t="shared" si="22"/>
        <v>0</v>
      </c>
      <c r="T306" s="66"/>
      <c r="U306" s="51" t="str">
        <f t="shared" si="25"/>
        <v>MONTHLY REMEDIATION SYSTEM O&amp;M PACKAGED WORK SCOPES (Excluding Remediation System Equipment)</v>
      </c>
    </row>
    <row r="307" spans="1:21" s="67" customFormat="1" hidden="1" x14ac:dyDescent="0.3">
      <c r="A307" s="62">
        <v>326</v>
      </c>
      <c r="B307" s="36" t="s">
        <v>305</v>
      </c>
      <c r="C307" s="98" t="s">
        <v>904</v>
      </c>
      <c r="D307" s="99"/>
      <c r="E307" s="10" t="s">
        <v>232</v>
      </c>
      <c r="F307" s="68">
        <f>IFERROR(INDEX([1]!Rates[[Column1]:[Column71]],
MATCH('[1]SOW Units'!$B307,[1]!Rates[Pay Item],0),
MATCH(TEXT(#REF!,"0"),[1]!Rates[[#Headers],[Column1]:[Column71]],0)),0)</f>
        <v>0</v>
      </c>
      <c r="G307" s="69">
        <f t="shared" si="26"/>
        <v>0</v>
      </c>
      <c r="H307" s="6">
        <f t="shared" si="24"/>
        <v>0</v>
      </c>
      <c r="I307" s="80"/>
      <c r="J307" s="80"/>
      <c r="K307" s="80"/>
      <c r="L307" s="80"/>
      <c r="M307" s="80"/>
      <c r="N307" s="80"/>
      <c r="O307" s="80"/>
      <c r="P307" s="80"/>
      <c r="Q307" s="80"/>
      <c r="R307" s="80"/>
      <c r="S307" s="54" t="b">
        <f t="shared" si="22"/>
        <v>0</v>
      </c>
      <c r="T307" s="66" t="str">
        <f t="shared" si="25"/>
        <v>16-1.</v>
      </c>
      <c r="U307" s="51" t="str">
        <f t="shared" si="25"/>
        <v xml:space="preserve">System O&amp;M Package (excludes system) - Small </v>
      </c>
    </row>
    <row r="308" spans="1:21" s="67" customFormat="1" hidden="1" x14ac:dyDescent="0.3">
      <c r="A308" s="62">
        <v>327</v>
      </c>
      <c r="B308" s="36" t="s">
        <v>308</v>
      </c>
      <c r="C308" s="98" t="s">
        <v>905</v>
      </c>
      <c r="D308" s="99"/>
      <c r="E308" s="10" t="s">
        <v>232</v>
      </c>
      <c r="F308" s="68">
        <f>IFERROR(INDEX([1]!Rates[[Column1]:[Column71]],
MATCH('[1]SOW Units'!$B308,[1]!Rates[Pay Item],0),
MATCH(TEXT(#REF!,"0"),[1]!Rates[[#Headers],[Column1]:[Column71]],0)),0)</f>
        <v>0</v>
      </c>
      <c r="G308" s="69">
        <f t="shared" si="26"/>
        <v>0</v>
      </c>
      <c r="H308" s="6">
        <f t="shared" si="24"/>
        <v>0</v>
      </c>
      <c r="I308" s="80"/>
      <c r="J308" s="80"/>
      <c r="K308" s="80"/>
      <c r="L308" s="80"/>
      <c r="M308" s="80"/>
      <c r="N308" s="80"/>
      <c r="O308" s="80"/>
      <c r="P308" s="80"/>
      <c r="Q308" s="80"/>
      <c r="R308" s="80"/>
      <c r="S308" s="54" t="b">
        <f t="shared" si="22"/>
        <v>0</v>
      </c>
      <c r="T308" s="66" t="str">
        <f t="shared" si="25"/>
        <v>16-2.</v>
      </c>
      <c r="U308" s="51" t="str">
        <f t="shared" si="25"/>
        <v>System O&amp;M Package (excludes system) - Medium</v>
      </c>
    </row>
    <row r="309" spans="1:21" s="67" customFormat="1" hidden="1" x14ac:dyDescent="0.3">
      <c r="A309" s="62">
        <v>328</v>
      </c>
      <c r="B309" s="36" t="s">
        <v>310</v>
      </c>
      <c r="C309" s="98" t="s">
        <v>906</v>
      </c>
      <c r="D309" s="99"/>
      <c r="E309" s="10" t="s">
        <v>232</v>
      </c>
      <c r="F309" s="68">
        <f>IFERROR(INDEX([1]!Rates[[Column1]:[Column71]],
MATCH('[1]SOW Units'!$B309,[1]!Rates[Pay Item],0),
MATCH(TEXT(#REF!,"0"),[1]!Rates[[#Headers],[Column1]:[Column71]],0)),0)</f>
        <v>0</v>
      </c>
      <c r="G309" s="69">
        <f t="shared" si="26"/>
        <v>0</v>
      </c>
      <c r="H309" s="6">
        <f t="shared" si="24"/>
        <v>0</v>
      </c>
      <c r="I309" s="80"/>
      <c r="J309" s="80"/>
      <c r="K309" s="80"/>
      <c r="L309" s="80"/>
      <c r="M309" s="80"/>
      <c r="N309" s="80"/>
      <c r="O309" s="80"/>
      <c r="P309" s="80"/>
      <c r="Q309" s="80"/>
      <c r="R309" s="80"/>
      <c r="S309" s="54" t="b">
        <f t="shared" si="22"/>
        <v>0</v>
      </c>
      <c r="T309" s="66" t="str">
        <f t="shared" si="25"/>
        <v>16-3.</v>
      </c>
      <c r="U309" s="51" t="str">
        <f t="shared" si="25"/>
        <v xml:space="preserve">System O&amp;M Package (excludes system) - Large </v>
      </c>
    </row>
    <row r="310" spans="1:21" s="67" customFormat="1" hidden="1" x14ac:dyDescent="0.3">
      <c r="A310" s="62">
        <v>329</v>
      </c>
      <c r="B310" s="36" t="s">
        <v>312</v>
      </c>
      <c r="C310" s="98" t="s">
        <v>907</v>
      </c>
      <c r="D310" s="99"/>
      <c r="E310" s="10" t="s">
        <v>232</v>
      </c>
      <c r="F310" s="68">
        <f>IFERROR(INDEX([1]!Rates[[Column1]:[Column71]],
MATCH('[1]SOW Units'!$B310,[1]!Rates[Pay Item],0),
MATCH(TEXT(#REF!,"0"),[1]!Rates[[#Headers],[Column1]:[Column71]],0)),0)</f>
        <v>0</v>
      </c>
      <c r="G310" s="69">
        <f t="shared" si="26"/>
        <v>0</v>
      </c>
      <c r="H310" s="6">
        <f t="shared" si="24"/>
        <v>0</v>
      </c>
      <c r="I310" s="80"/>
      <c r="J310" s="80"/>
      <c r="K310" s="80"/>
      <c r="L310" s="80"/>
      <c r="M310" s="80"/>
      <c r="N310" s="80"/>
      <c r="O310" s="80"/>
      <c r="P310" s="80"/>
      <c r="Q310" s="80"/>
      <c r="R310" s="80"/>
      <c r="S310" s="54" t="b">
        <f t="shared" si="22"/>
        <v>0</v>
      </c>
      <c r="T310" s="66" t="str">
        <f t="shared" si="25"/>
        <v>16-4.</v>
      </c>
      <c r="U310" s="51" t="str">
        <f t="shared" si="25"/>
        <v xml:space="preserve">System O&amp;M Package (excludes system) - Extra Large </v>
      </c>
    </row>
    <row r="311" spans="1:21" s="67" customFormat="1" hidden="1" x14ac:dyDescent="0.3">
      <c r="A311" s="62">
        <v>330</v>
      </c>
      <c r="B311" s="36" t="s">
        <v>314</v>
      </c>
      <c r="C311" s="98" t="s">
        <v>336</v>
      </c>
      <c r="D311" s="99"/>
      <c r="E311" s="10" t="s">
        <v>232</v>
      </c>
      <c r="F311" s="68">
        <f>IFERROR(INDEX([1]!Rates[[Column1]:[Column71]],
MATCH('[1]SOW Units'!$B311,[1]!Rates[Pay Item],0),
MATCH(TEXT(#REF!,"0"),[1]!Rates[[#Headers],[Column1]:[Column71]],0)),0)</f>
        <v>0</v>
      </c>
      <c r="G311" s="69">
        <f t="shared" si="26"/>
        <v>0</v>
      </c>
      <c r="H311" s="6">
        <f t="shared" si="24"/>
        <v>0</v>
      </c>
      <c r="I311" s="80"/>
      <c r="J311" s="80"/>
      <c r="K311" s="80"/>
      <c r="L311" s="80"/>
      <c r="M311" s="80"/>
      <c r="N311" s="80"/>
      <c r="O311" s="80"/>
      <c r="P311" s="80"/>
      <c r="Q311" s="80"/>
      <c r="R311" s="80"/>
      <c r="S311" s="54" t="b">
        <f t="shared" si="22"/>
        <v>0</v>
      </c>
      <c r="T311" s="66" t="str">
        <f t="shared" si="25"/>
        <v>16-5.</v>
      </c>
      <c r="U311" s="51" t="str">
        <f t="shared" si="25"/>
        <v>Supplemental System O&amp;M Package - Add Thermox or Catox Treatment</v>
      </c>
    </row>
    <row r="312" spans="1:21" s="67" customFormat="1" hidden="1" x14ac:dyDescent="0.3">
      <c r="A312" s="62">
        <v>331</v>
      </c>
      <c r="B312" s="75" t="s">
        <v>329</v>
      </c>
      <c r="C312" s="96" t="s">
        <v>338</v>
      </c>
      <c r="D312" s="97"/>
      <c r="E312" s="76"/>
      <c r="F312" s="78"/>
      <c r="G312" s="78"/>
      <c r="H312" s="8"/>
      <c r="I312" s="79"/>
      <c r="J312" s="79"/>
      <c r="K312" s="79"/>
      <c r="L312" s="79"/>
      <c r="M312" s="79"/>
      <c r="N312" s="79"/>
      <c r="O312" s="79"/>
      <c r="P312" s="79"/>
      <c r="Q312" s="79"/>
      <c r="R312" s="79"/>
      <c r="S312" s="54" t="b">
        <f t="shared" si="22"/>
        <v>0</v>
      </c>
      <c r="T312" s="66"/>
      <c r="U312" s="51" t="str">
        <f t="shared" si="25"/>
        <v>REMEDIAL ACTION SYSTEM/EQUIPMENT USE (Equipment Only, Excluding O&amp;M)</v>
      </c>
    </row>
    <row r="313" spans="1:21" s="67" customFormat="1" hidden="1" x14ac:dyDescent="0.3">
      <c r="A313" s="62">
        <v>332</v>
      </c>
      <c r="B313" s="36" t="s">
        <v>331</v>
      </c>
      <c r="C313" s="98" t="s">
        <v>340</v>
      </c>
      <c r="D313" s="99"/>
      <c r="E313" s="10" t="s">
        <v>232</v>
      </c>
      <c r="F313" s="68">
        <f>IFERROR(INDEX([1]!Rates[[Column1]:[Column71]],
MATCH('[1]SOW Units'!$B313,[1]!Rates[Pay Item],0),
MATCH(TEXT(#REF!,"0"),[1]!Rates[[#Headers],[Column1]:[Column71]],0)),0)</f>
        <v>0</v>
      </c>
      <c r="G313" s="69">
        <f t="shared" si="26"/>
        <v>0</v>
      </c>
      <c r="H313" s="6">
        <f t="shared" si="24"/>
        <v>0</v>
      </c>
      <c r="I313" s="80"/>
      <c r="J313" s="80"/>
      <c r="K313" s="80"/>
      <c r="L313" s="80"/>
      <c r="M313" s="80"/>
      <c r="N313" s="80"/>
      <c r="O313" s="80"/>
      <c r="P313" s="80"/>
      <c r="Q313" s="80"/>
      <c r="R313" s="80"/>
      <c r="S313" s="54" t="b">
        <f t="shared" si="22"/>
        <v>0</v>
      </c>
      <c r="T313" s="66" t="str">
        <f t="shared" si="25"/>
        <v>17-1.</v>
      </c>
      <c r="U313" s="51" t="str">
        <f t="shared" si="25"/>
        <v>Medium Holding Tank - 2,000 to 6,000 gal. capacity - Short Term ≤ 6 mos.</v>
      </c>
    </row>
    <row r="314" spans="1:21" s="67" customFormat="1" hidden="1" x14ac:dyDescent="0.3">
      <c r="A314" s="62">
        <v>333</v>
      </c>
      <c r="B314" s="36" t="s">
        <v>332</v>
      </c>
      <c r="C314" s="98" t="s">
        <v>342</v>
      </c>
      <c r="D314" s="99"/>
      <c r="E314" s="10" t="s">
        <v>232</v>
      </c>
      <c r="F314" s="68">
        <f>IFERROR(INDEX([1]!Rates[[Column1]:[Column71]],
MATCH('[1]SOW Units'!$B314,[1]!Rates[Pay Item],0),
MATCH(TEXT(#REF!,"0"),[1]!Rates[[#Headers],[Column1]:[Column71]],0)),0)</f>
        <v>0</v>
      </c>
      <c r="G314" s="69">
        <f t="shared" si="26"/>
        <v>0</v>
      </c>
      <c r="H314" s="6">
        <f t="shared" si="24"/>
        <v>0</v>
      </c>
      <c r="I314" s="80"/>
      <c r="J314" s="80"/>
      <c r="K314" s="80"/>
      <c r="L314" s="80"/>
      <c r="M314" s="80"/>
      <c r="N314" s="80"/>
      <c r="O314" s="80"/>
      <c r="P314" s="80"/>
      <c r="Q314" s="80"/>
      <c r="R314" s="80"/>
      <c r="S314" s="54" t="b">
        <f t="shared" si="22"/>
        <v>0</v>
      </c>
      <c r="T314" s="66" t="str">
        <f t="shared" si="25"/>
        <v>17-2.</v>
      </c>
      <c r="U314" s="51" t="str">
        <f t="shared" si="25"/>
        <v>Medium Holding Tank - 2,000 to 6,000 gal. capacity - Long Term &gt; 6 mos.</v>
      </c>
    </row>
    <row r="315" spans="1:21" s="67" customFormat="1" hidden="1" x14ac:dyDescent="0.3">
      <c r="A315" s="62">
        <v>334</v>
      </c>
      <c r="B315" s="36" t="s">
        <v>333</v>
      </c>
      <c r="C315" s="98" t="s">
        <v>344</v>
      </c>
      <c r="D315" s="99"/>
      <c r="E315" s="10" t="s">
        <v>232</v>
      </c>
      <c r="F315" s="68">
        <f>IFERROR(INDEX([1]!Rates[[Column1]:[Column71]],
MATCH('[1]SOW Units'!$B315,[1]!Rates[Pay Item],0),
MATCH(TEXT(#REF!,"0"),[1]!Rates[[#Headers],[Column1]:[Column71]],0)),0)</f>
        <v>0</v>
      </c>
      <c r="G315" s="69">
        <f t="shared" si="26"/>
        <v>0</v>
      </c>
      <c r="H315" s="6">
        <f t="shared" si="24"/>
        <v>0</v>
      </c>
      <c r="I315" s="80"/>
      <c r="J315" s="80"/>
      <c r="K315" s="80"/>
      <c r="L315" s="80"/>
      <c r="M315" s="80"/>
      <c r="N315" s="80"/>
      <c r="O315" s="80"/>
      <c r="P315" s="80"/>
      <c r="Q315" s="80"/>
      <c r="R315" s="80"/>
      <c r="S315" s="54" t="b">
        <f t="shared" si="22"/>
        <v>0</v>
      </c>
      <c r="T315" s="66" t="str">
        <f t="shared" si="25"/>
        <v>17-3.</v>
      </c>
      <c r="U315" s="51" t="str">
        <f t="shared" si="25"/>
        <v>Large Holding Tank &gt; 6,000 to 10,000 gal. capacity - Short Term ≤ 6 mos.</v>
      </c>
    </row>
    <row r="316" spans="1:21" s="67" customFormat="1" hidden="1" x14ac:dyDescent="0.3">
      <c r="A316" s="62">
        <v>335</v>
      </c>
      <c r="B316" s="36" t="s">
        <v>334</v>
      </c>
      <c r="C316" s="98" t="s">
        <v>346</v>
      </c>
      <c r="D316" s="99"/>
      <c r="E316" s="10" t="s">
        <v>232</v>
      </c>
      <c r="F316" s="68">
        <f>IFERROR(INDEX([1]!Rates[[Column1]:[Column71]],
MATCH('[1]SOW Units'!$B316,[1]!Rates[Pay Item],0),
MATCH(TEXT(#REF!,"0"),[1]!Rates[[#Headers],[Column1]:[Column71]],0)),0)</f>
        <v>0</v>
      </c>
      <c r="G316" s="69">
        <f t="shared" si="26"/>
        <v>0</v>
      </c>
      <c r="H316" s="6">
        <f t="shared" si="24"/>
        <v>0</v>
      </c>
      <c r="I316" s="80"/>
      <c r="J316" s="80"/>
      <c r="K316" s="80"/>
      <c r="L316" s="80"/>
      <c r="M316" s="80"/>
      <c r="N316" s="80"/>
      <c r="O316" s="80"/>
      <c r="P316" s="80"/>
      <c r="Q316" s="80"/>
      <c r="R316" s="80"/>
      <c r="S316" s="54" t="b">
        <f t="shared" si="22"/>
        <v>0</v>
      </c>
      <c r="T316" s="66" t="str">
        <f t="shared" si="25"/>
        <v>17-4.</v>
      </c>
      <c r="U316" s="51" t="str">
        <f t="shared" si="25"/>
        <v>Large Holding Tank &gt; 6,000 to 10,000 gal. capacity - Long Term &gt; 6 mos.</v>
      </c>
    </row>
    <row r="317" spans="1:21" s="67" customFormat="1" hidden="1" x14ac:dyDescent="0.3">
      <c r="A317" s="62">
        <v>336</v>
      </c>
      <c r="B317" s="36" t="s">
        <v>335</v>
      </c>
      <c r="C317" s="98" t="s">
        <v>348</v>
      </c>
      <c r="D317" s="99"/>
      <c r="E317" s="10" t="s">
        <v>232</v>
      </c>
      <c r="F317" s="68">
        <f>IFERROR(INDEX([1]!Rates[[Column1]:[Column71]],
MATCH('[1]SOW Units'!$B317,[1]!Rates[Pay Item],0),
MATCH(TEXT(#REF!,"0"),[1]!Rates[[#Headers],[Column1]:[Column71]],0)),0)</f>
        <v>0</v>
      </c>
      <c r="G317" s="69">
        <f t="shared" si="26"/>
        <v>0</v>
      </c>
      <c r="H317" s="6">
        <f t="shared" si="24"/>
        <v>0</v>
      </c>
      <c r="I317" s="80"/>
      <c r="J317" s="80"/>
      <c r="K317" s="80"/>
      <c r="L317" s="80"/>
      <c r="M317" s="80"/>
      <c r="N317" s="80"/>
      <c r="O317" s="80"/>
      <c r="P317" s="80"/>
      <c r="Q317" s="80"/>
      <c r="R317" s="80"/>
      <c r="S317" s="54" t="b">
        <f t="shared" si="22"/>
        <v>0</v>
      </c>
      <c r="T317" s="66" t="str">
        <f t="shared" si="25"/>
        <v>17-5.</v>
      </c>
      <c r="U317" s="51" t="str">
        <f t="shared" si="25"/>
        <v>Groundwater Treatment System - Stand Alone Small - Short Term ≤ 6 mos.</v>
      </c>
    </row>
    <row r="318" spans="1:21" s="67" customFormat="1" hidden="1" x14ac:dyDescent="0.3">
      <c r="A318" s="62">
        <v>337</v>
      </c>
      <c r="B318" s="36" t="s">
        <v>908</v>
      </c>
      <c r="C318" s="98" t="s">
        <v>350</v>
      </c>
      <c r="D318" s="99"/>
      <c r="E318" s="10" t="s">
        <v>232</v>
      </c>
      <c r="F318" s="68">
        <f>IFERROR(INDEX([1]!Rates[[Column1]:[Column71]],
MATCH('[1]SOW Units'!$B318,[1]!Rates[Pay Item],0),
MATCH(TEXT(#REF!,"0"),[1]!Rates[[#Headers],[Column1]:[Column71]],0)),0)</f>
        <v>0</v>
      </c>
      <c r="G318" s="69">
        <f t="shared" si="26"/>
        <v>0</v>
      </c>
      <c r="H318" s="6">
        <f t="shared" si="24"/>
        <v>0</v>
      </c>
      <c r="I318" s="80"/>
      <c r="J318" s="80"/>
      <c r="K318" s="80"/>
      <c r="L318" s="80"/>
      <c r="M318" s="80"/>
      <c r="N318" s="80"/>
      <c r="O318" s="80"/>
      <c r="P318" s="80"/>
      <c r="Q318" s="80"/>
      <c r="R318" s="80"/>
      <c r="S318" s="54" t="b">
        <f t="shared" si="22"/>
        <v>0</v>
      </c>
      <c r="T318" s="66" t="str">
        <f t="shared" si="25"/>
        <v>17-6.</v>
      </c>
      <c r="U318" s="51" t="str">
        <f t="shared" si="25"/>
        <v>Groundwater Treatment System - Stand Alone Small - Long Term &gt; 6 mos.</v>
      </c>
    </row>
    <row r="319" spans="1:21" s="67" customFormat="1" hidden="1" x14ac:dyDescent="0.3">
      <c r="A319" s="62">
        <v>338</v>
      </c>
      <c r="B319" s="36" t="s">
        <v>909</v>
      </c>
      <c r="C319" s="98" t="s">
        <v>352</v>
      </c>
      <c r="D319" s="99"/>
      <c r="E319" s="10" t="s">
        <v>232</v>
      </c>
      <c r="F319" s="68">
        <f>IFERROR(INDEX([1]!Rates[[Column1]:[Column71]],
MATCH('[1]SOW Units'!$B319,[1]!Rates[Pay Item],0),
MATCH(TEXT(#REF!,"0"),[1]!Rates[[#Headers],[Column1]:[Column71]],0)),0)</f>
        <v>0</v>
      </c>
      <c r="G319" s="69">
        <f t="shared" si="26"/>
        <v>0</v>
      </c>
      <c r="H319" s="6">
        <f t="shared" si="24"/>
        <v>0</v>
      </c>
      <c r="I319" s="80"/>
      <c r="J319" s="80"/>
      <c r="K319" s="80"/>
      <c r="L319" s="80"/>
      <c r="M319" s="80"/>
      <c r="N319" s="80"/>
      <c r="O319" s="80"/>
      <c r="P319" s="80"/>
      <c r="Q319" s="80"/>
      <c r="R319" s="80"/>
      <c r="S319" s="54" t="b">
        <f t="shared" si="22"/>
        <v>0</v>
      </c>
      <c r="T319" s="66" t="str">
        <f t="shared" si="25"/>
        <v>17-7.</v>
      </c>
      <c r="U319" s="51" t="str">
        <f t="shared" si="25"/>
        <v>Groundwater Treatment System - Stand Alone Medium - Short Term ≤ 6 mos.</v>
      </c>
    </row>
    <row r="320" spans="1:21" s="67" customFormat="1" hidden="1" x14ac:dyDescent="0.3">
      <c r="A320" s="62">
        <v>339</v>
      </c>
      <c r="B320" s="36" t="s">
        <v>910</v>
      </c>
      <c r="C320" s="98" t="s">
        <v>354</v>
      </c>
      <c r="D320" s="99"/>
      <c r="E320" s="10" t="s">
        <v>232</v>
      </c>
      <c r="F320" s="68">
        <f>IFERROR(INDEX([1]!Rates[[Column1]:[Column71]],
MATCH('[1]SOW Units'!$B320,[1]!Rates[Pay Item],0),
MATCH(TEXT(#REF!,"0"),[1]!Rates[[#Headers],[Column1]:[Column71]],0)),0)</f>
        <v>0</v>
      </c>
      <c r="G320" s="69">
        <f t="shared" si="26"/>
        <v>0</v>
      </c>
      <c r="H320" s="6">
        <f t="shared" si="24"/>
        <v>0</v>
      </c>
      <c r="I320" s="80"/>
      <c r="J320" s="80"/>
      <c r="K320" s="80"/>
      <c r="L320" s="80"/>
      <c r="M320" s="80"/>
      <c r="N320" s="80"/>
      <c r="O320" s="80"/>
      <c r="P320" s="80"/>
      <c r="Q320" s="80"/>
      <c r="R320" s="80"/>
      <c r="S320" s="54" t="b">
        <f t="shared" si="22"/>
        <v>0</v>
      </c>
      <c r="T320" s="66" t="str">
        <f t="shared" si="25"/>
        <v>17-8.</v>
      </c>
      <c r="U320" s="51" t="str">
        <f t="shared" si="25"/>
        <v>Groundwater Treatment System - Stand Alone Medium - Long Term &gt; 6 mos.</v>
      </c>
    </row>
    <row r="321" spans="1:21" s="67" customFormat="1" hidden="1" x14ac:dyDescent="0.3">
      <c r="A321" s="62">
        <v>340</v>
      </c>
      <c r="B321" s="36" t="s">
        <v>911</v>
      </c>
      <c r="C321" s="98" t="s">
        <v>356</v>
      </c>
      <c r="D321" s="99"/>
      <c r="E321" s="10" t="s">
        <v>232</v>
      </c>
      <c r="F321" s="68">
        <f>IFERROR(INDEX([1]!Rates[[Column1]:[Column71]],
MATCH('[1]SOW Units'!$B321,[1]!Rates[Pay Item],0),
MATCH(TEXT(#REF!,"0"),[1]!Rates[[#Headers],[Column1]:[Column71]],0)),0)</f>
        <v>0</v>
      </c>
      <c r="G321" s="69">
        <f t="shared" si="26"/>
        <v>0</v>
      </c>
      <c r="H321" s="6">
        <f t="shared" si="24"/>
        <v>0</v>
      </c>
      <c r="I321" s="80"/>
      <c r="J321" s="80"/>
      <c r="K321" s="80"/>
      <c r="L321" s="80"/>
      <c r="M321" s="80"/>
      <c r="N321" s="80"/>
      <c r="O321" s="80"/>
      <c r="P321" s="80"/>
      <c r="Q321" s="80"/>
      <c r="R321" s="80"/>
      <c r="S321" s="54" t="b">
        <f t="shared" si="22"/>
        <v>0</v>
      </c>
      <c r="T321" s="66" t="str">
        <f t="shared" si="25"/>
        <v>17-9.</v>
      </c>
      <c r="U321" s="51" t="str">
        <f t="shared" si="25"/>
        <v>Groundwater Treatment System - Stand Alone Large - Short Term ≤ 6 mos.</v>
      </c>
    </row>
    <row r="322" spans="1:21" s="67" customFormat="1" hidden="1" x14ac:dyDescent="0.3">
      <c r="A322" s="62">
        <v>341</v>
      </c>
      <c r="B322" s="36" t="s">
        <v>912</v>
      </c>
      <c r="C322" s="98" t="s">
        <v>358</v>
      </c>
      <c r="D322" s="99"/>
      <c r="E322" s="10" t="s">
        <v>232</v>
      </c>
      <c r="F322" s="68">
        <f>IFERROR(INDEX([1]!Rates[[Column1]:[Column71]],
MATCH('[1]SOW Units'!$B322,[1]!Rates[Pay Item],0),
MATCH(TEXT(#REF!,"0"),[1]!Rates[[#Headers],[Column1]:[Column71]],0)),0)</f>
        <v>0</v>
      </c>
      <c r="G322" s="69">
        <f t="shared" si="26"/>
        <v>0</v>
      </c>
      <c r="H322" s="6">
        <f t="shared" si="24"/>
        <v>0</v>
      </c>
      <c r="I322" s="80"/>
      <c r="J322" s="80"/>
      <c r="K322" s="80"/>
      <c r="L322" s="80"/>
      <c r="M322" s="80"/>
      <c r="N322" s="80"/>
      <c r="O322" s="80"/>
      <c r="P322" s="80"/>
      <c r="Q322" s="80"/>
      <c r="R322" s="80"/>
      <c r="S322" s="54" t="b">
        <f t="shared" si="22"/>
        <v>0</v>
      </c>
      <c r="T322" s="66" t="str">
        <f t="shared" si="25"/>
        <v>17-10.</v>
      </c>
      <c r="U322" s="51" t="str">
        <f t="shared" si="25"/>
        <v>Groundwater Treatment System - Stand Alone Large - Long Term &gt; 6 mos.</v>
      </c>
    </row>
    <row r="323" spans="1:21" s="67" customFormat="1" hidden="1" x14ac:dyDescent="0.3">
      <c r="A323" s="62">
        <v>342</v>
      </c>
      <c r="B323" s="36" t="s">
        <v>913</v>
      </c>
      <c r="C323" s="98" t="s">
        <v>360</v>
      </c>
      <c r="D323" s="99"/>
      <c r="E323" s="10" t="s">
        <v>232</v>
      </c>
      <c r="F323" s="68">
        <f>IFERROR(INDEX([1]!Rates[[Column1]:[Column71]],
MATCH('[1]SOW Units'!$B323,[1]!Rates[Pay Item],0),
MATCH(TEXT(#REF!,"0"),[1]!Rates[[#Headers],[Column1]:[Column71]],0)),0)</f>
        <v>0</v>
      </c>
      <c r="G323" s="69">
        <f t="shared" si="26"/>
        <v>0</v>
      </c>
      <c r="H323" s="6">
        <f t="shared" si="24"/>
        <v>0</v>
      </c>
      <c r="I323" s="80"/>
      <c r="J323" s="80"/>
      <c r="K323" s="80"/>
      <c r="L323" s="80"/>
      <c r="M323" s="80"/>
      <c r="N323" s="80"/>
      <c r="O323" s="80"/>
      <c r="P323" s="80"/>
      <c r="Q323" s="80"/>
      <c r="R323" s="80"/>
      <c r="S323" s="54" t="b">
        <f t="shared" si="22"/>
        <v>0</v>
      </c>
      <c r="T323" s="66" t="str">
        <f t="shared" si="25"/>
        <v>17-11.</v>
      </c>
      <c r="U323" s="51" t="str">
        <f t="shared" si="25"/>
        <v>Air Sparge System - Small - Short Term ≤ 6 mos.</v>
      </c>
    </row>
    <row r="324" spans="1:21" s="67" customFormat="1" hidden="1" x14ac:dyDescent="0.3">
      <c r="A324" s="62">
        <v>343</v>
      </c>
      <c r="B324" s="36" t="s">
        <v>914</v>
      </c>
      <c r="C324" s="98" t="s">
        <v>362</v>
      </c>
      <c r="D324" s="99"/>
      <c r="E324" s="10" t="s">
        <v>232</v>
      </c>
      <c r="F324" s="68">
        <f>IFERROR(INDEX([1]!Rates[[Column1]:[Column71]],
MATCH('[1]SOW Units'!$B324,[1]!Rates[Pay Item],0),
MATCH(TEXT(#REF!,"0"),[1]!Rates[[#Headers],[Column1]:[Column71]],0)),0)</f>
        <v>0</v>
      </c>
      <c r="G324" s="69">
        <f t="shared" si="26"/>
        <v>0</v>
      </c>
      <c r="H324" s="6">
        <f t="shared" si="24"/>
        <v>0</v>
      </c>
      <c r="I324" s="80"/>
      <c r="J324" s="80"/>
      <c r="K324" s="80"/>
      <c r="L324" s="80"/>
      <c r="M324" s="80"/>
      <c r="N324" s="80"/>
      <c r="O324" s="80"/>
      <c r="P324" s="80"/>
      <c r="Q324" s="80"/>
      <c r="R324" s="80"/>
      <c r="S324" s="54" t="b">
        <f t="shared" si="22"/>
        <v>0</v>
      </c>
      <c r="T324" s="66" t="str">
        <f t="shared" si="25"/>
        <v>17-12.</v>
      </c>
      <c r="U324" s="51" t="str">
        <f t="shared" si="25"/>
        <v>Air Sparge System - Small - Long Term &gt; 6 mos.</v>
      </c>
    </row>
    <row r="325" spans="1:21" s="67" customFormat="1" hidden="1" x14ac:dyDescent="0.3">
      <c r="A325" s="62">
        <v>344</v>
      </c>
      <c r="B325" s="36" t="s">
        <v>915</v>
      </c>
      <c r="C325" s="98" t="s">
        <v>364</v>
      </c>
      <c r="D325" s="99"/>
      <c r="E325" s="10" t="s">
        <v>232</v>
      </c>
      <c r="F325" s="68">
        <f>IFERROR(INDEX([1]!Rates[[Column1]:[Column71]],
MATCH('[1]SOW Units'!$B325,[1]!Rates[Pay Item],0),
MATCH(TEXT(#REF!,"0"),[1]!Rates[[#Headers],[Column1]:[Column71]],0)),0)</f>
        <v>0</v>
      </c>
      <c r="G325" s="69">
        <f t="shared" si="26"/>
        <v>0</v>
      </c>
      <c r="H325" s="6">
        <f t="shared" si="24"/>
        <v>0</v>
      </c>
      <c r="I325" s="80"/>
      <c r="J325" s="80"/>
      <c r="K325" s="80"/>
      <c r="L325" s="80"/>
      <c r="M325" s="80"/>
      <c r="N325" s="80"/>
      <c r="O325" s="80"/>
      <c r="P325" s="80"/>
      <c r="Q325" s="80"/>
      <c r="R325" s="80"/>
      <c r="S325" s="54" t="b">
        <f t="shared" si="22"/>
        <v>0</v>
      </c>
      <c r="T325" s="66" t="str">
        <f t="shared" si="25"/>
        <v>17-13.</v>
      </c>
      <c r="U325" s="51" t="str">
        <f t="shared" si="25"/>
        <v>Air Sparge System - Medium - Short Term ≤ 6 mos.</v>
      </c>
    </row>
    <row r="326" spans="1:21" s="67" customFormat="1" hidden="1" x14ac:dyDescent="0.3">
      <c r="A326" s="62">
        <v>345</v>
      </c>
      <c r="B326" s="36" t="s">
        <v>916</v>
      </c>
      <c r="C326" s="98" t="s">
        <v>366</v>
      </c>
      <c r="D326" s="99"/>
      <c r="E326" s="10" t="s">
        <v>232</v>
      </c>
      <c r="F326" s="68">
        <f>IFERROR(INDEX([1]!Rates[[Column1]:[Column71]],
MATCH('[1]SOW Units'!$B326,[1]!Rates[Pay Item],0),
MATCH(TEXT(#REF!,"0"),[1]!Rates[[#Headers],[Column1]:[Column71]],0)),0)</f>
        <v>0</v>
      </c>
      <c r="G326" s="69">
        <f t="shared" si="26"/>
        <v>0</v>
      </c>
      <c r="H326" s="6">
        <f t="shared" si="24"/>
        <v>0</v>
      </c>
      <c r="I326" s="80"/>
      <c r="J326" s="80"/>
      <c r="K326" s="80"/>
      <c r="L326" s="80"/>
      <c r="M326" s="80"/>
      <c r="N326" s="80"/>
      <c r="O326" s="80"/>
      <c r="P326" s="80"/>
      <c r="Q326" s="80"/>
      <c r="R326" s="80"/>
      <c r="S326" s="54" t="b">
        <f t="shared" si="22"/>
        <v>0</v>
      </c>
      <c r="T326" s="66" t="str">
        <f t="shared" si="25"/>
        <v>17-14.</v>
      </c>
      <c r="U326" s="51" t="str">
        <f t="shared" si="25"/>
        <v>Air Sparge System - Medium - Long Term &gt; 6 mos.</v>
      </c>
    </row>
    <row r="327" spans="1:21" s="67" customFormat="1" hidden="1" x14ac:dyDescent="0.3">
      <c r="A327" s="62">
        <v>346</v>
      </c>
      <c r="B327" s="36" t="s">
        <v>917</v>
      </c>
      <c r="C327" s="98" t="s">
        <v>368</v>
      </c>
      <c r="D327" s="99"/>
      <c r="E327" s="10" t="s">
        <v>232</v>
      </c>
      <c r="F327" s="68">
        <f>IFERROR(INDEX([1]!Rates[[Column1]:[Column71]],
MATCH('[1]SOW Units'!$B327,[1]!Rates[Pay Item],0),
MATCH(TEXT(#REF!,"0"),[1]!Rates[[#Headers],[Column1]:[Column71]],0)),0)</f>
        <v>0</v>
      </c>
      <c r="G327" s="69">
        <f t="shared" si="26"/>
        <v>0</v>
      </c>
      <c r="H327" s="6">
        <f t="shared" si="24"/>
        <v>0</v>
      </c>
      <c r="I327" s="80"/>
      <c r="J327" s="80"/>
      <c r="K327" s="80"/>
      <c r="L327" s="80"/>
      <c r="M327" s="80"/>
      <c r="N327" s="80"/>
      <c r="O327" s="80"/>
      <c r="P327" s="80"/>
      <c r="Q327" s="80"/>
      <c r="R327" s="80"/>
      <c r="S327" s="54" t="b">
        <f t="shared" si="22"/>
        <v>0</v>
      </c>
      <c r="T327" s="66" t="str">
        <f t="shared" si="25"/>
        <v>17-15.</v>
      </c>
      <c r="U327" s="51" t="str">
        <f t="shared" si="25"/>
        <v>Air Sparge System - Large - Short Term ≤ 6 mos.</v>
      </c>
    </row>
    <row r="328" spans="1:21" s="67" customFormat="1" hidden="1" x14ac:dyDescent="0.3">
      <c r="A328" s="62">
        <v>347</v>
      </c>
      <c r="B328" s="36" t="s">
        <v>918</v>
      </c>
      <c r="C328" s="98" t="s">
        <v>370</v>
      </c>
      <c r="D328" s="99"/>
      <c r="E328" s="10" t="s">
        <v>232</v>
      </c>
      <c r="F328" s="68">
        <f>IFERROR(INDEX([1]!Rates[[Column1]:[Column71]],
MATCH('[1]SOW Units'!$B328,[1]!Rates[Pay Item],0),
MATCH(TEXT(#REF!,"0"),[1]!Rates[[#Headers],[Column1]:[Column71]],0)),0)</f>
        <v>0</v>
      </c>
      <c r="G328" s="69">
        <f t="shared" si="26"/>
        <v>0</v>
      </c>
      <c r="H328" s="6">
        <f t="shared" si="24"/>
        <v>0</v>
      </c>
      <c r="I328" s="80"/>
      <c r="J328" s="80"/>
      <c r="K328" s="80"/>
      <c r="L328" s="80"/>
      <c r="M328" s="80"/>
      <c r="N328" s="80"/>
      <c r="O328" s="80"/>
      <c r="P328" s="80"/>
      <c r="Q328" s="80"/>
      <c r="R328" s="80"/>
      <c r="S328" s="54" t="b">
        <f t="shared" si="22"/>
        <v>0</v>
      </c>
      <c r="T328" s="66" t="str">
        <f t="shared" si="25"/>
        <v>17-16.</v>
      </c>
      <c r="U328" s="51" t="str">
        <f t="shared" si="25"/>
        <v>Air Sparge System - Large - Long Term &gt; 6 mos.</v>
      </c>
    </row>
    <row r="329" spans="1:21" s="67" customFormat="1" hidden="1" x14ac:dyDescent="0.3">
      <c r="A329" s="62">
        <v>348</v>
      </c>
      <c r="B329" s="36" t="s">
        <v>919</v>
      </c>
      <c r="C329" s="98" t="s">
        <v>372</v>
      </c>
      <c r="D329" s="99"/>
      <c r="E329" s="10" t="s">
        <v>232</v>
      </c>
      <c r="F329" s="68">
        <f>IFERROR(INDEX([1]!Rates[[Column1]:[Column71]],
MATCH('[1]SOW Units'!$B329,[1]!Rates[Pay Item],0),
MATCH(TEXT(#REF!,"0"),[1]!Rates[[#Headers],[Column1]:[Column71]],0)),0)</f>
        <v>0</v>
      </c>
      <c r="G329" s="69">
        <f t="shared" si="26"/>
        <v>0</v>
      </c>
      <c r="H329" s="6">
        <f t="shared" si="24"/>
        <v>0</v>
      </c>
      <c r="I329" s="80"/>
      <c r="J329" s="80"/>
      <c r="K329" s="80"/>
      <c r="L329" s="80"/>
      <c r="M329" s="80"/>
      <c r="N329" s="80"/>
      <c r="O329" s="80"/>
      <c r="P329" s="80"/>
      <c r="Q329" s="80"/>
      <c r="R329" s="80"/>
      <c r="S329" s="54" t="b">
        <f t="shared" ref="S329:S392" si="27">IF(H329&gt;0,TRUE,FALSE)</f>
        <v>0</v>
      </c>
      <c r="T329" s="66" t="str">
        <f t="shared" si="25"/>
        <v>17-17.</v>
      </c>
      <c r="U329" s="51" t="str">
        <f t="shared" si="25"/>
        <v>AS/SVE System - Small - Short Term ≤ 6 mos.</v>
      </c>
    </row>
    <row r="330" spans="1:21" s="67" customFormat="1" hidden="1" x14ac:dyDescent="0.3">
      <c r="A330" s="62">
        <v>349</v>
      </c>
      <c r="B330" s="36" t="s">
        <v>920</v>
      </c>
      <c r="C330" s="98" t="s">
        <v>374</v>
      </c>
      <c r="D330" s="99"/>
      <c r="E330" s="10" t="s">
        <v>232</v>
      </c>
      <c r="F330" s="68">
        <f>IFERROR(INDEX([1]!Rates[[Column1]:[Column71]],
MATCH('[1]SOW Units'!$B330,[1]!Rates[Pay Item],0),
MATCH(TEXT(#REF!,"0"),[1]!Rates[[#Headers],[Column1]:[Column71]],0)),0)</f>
        <v>0</v>
      </c>
      <c r="G330" s="69">
        <f t="shared" si="26"/>
        <v>0</v>
      </c>
      <c r="H330" s="6">
        <f t="shared" si="24"/>
        <v>0</v>
      </c>
      <c r="I330" s="80"/>
      <c r="J330" s="80"/>
      <c r="K330" s="80"/>
      <c r="L330" s="80"/>
      <c r="M330" s="80"/>
      <c r="N330" s="80"/>
      <c r="O330" s="80"/>
      <c r="P330" s="80"/>
      <c r="Q330" s="80"/>
      <c r="R330" s="80"/>
      <c r="S330" s="54" t="b">
        <f t="shared" si="27"/>
        <v>0</v>
      </c>
      <c r="T330" s="66" t="str">
        <f t="shared" si="25"/>
        <v>17-18.</v>
      </c>
      <c r="U330" s="51" t="str">
        <f t="shared" si="25"/>
        <v>AS/SVE System - Small - Long Term &gt; 6 mos.</v>
      </c>
    </row>
    <row r="331" spans="1:21" s="67" customFormat="1" hidden="1" x14ac:dyDescent="0.3">
      <c r="A331" s="62">
        <v>350</v>
      </c>
      <c r="B331" s="36" t="s">
        <v>921</v>
      </c>
      <c r="C331" s="98" t="s">
        <v>376</v>
      </c>
      <c r="D331" s="99"/>
      <c r="E331" s="10" t="s">
        <v>232</v>
      </c>
      <c r="F331" s="68">
        <f>IFERROR(INDEX([1]!Rates[[Column1]:[Column71]],
MATCH('[1]SOW Units'!$B331,[1]!Rates[Pay Item],0),
MATCH(TEXT(#REF!,"0"),[1]!Rates[[#Headers],[Column1]:[Column71]],0)),0)</f>
        <v>0</v>
      </c>
      <c r="G331" s="69">
        <f t="shared" si="26"/>
        <v>0</v>
      </c>
      <c r="H331" s="6">
        <f t="shared" si="24"/>
        <v>0</v>
      </c>
      <c r="I331" s="80"/>
      <c r="J331" s="80"/>
      <c r="K331" s="80"/>
      <c r="L331" s="80"/>
      <c r="M331" s="80"/>
      <c r="N331" s="80"/>
      <c r="O331" s="80"/>
      <c r="P331" s="80"/>
      <c r="Q331" s="80"/>
      <c r="R331" s="80"/>
      <c r="S331" s="54" t="b">
        <f t="shared" si="27"/>
        <v>0</v>
      </c>
      <c r="T331" s="66" t="str">
        <f t="shared" si="25"/>
        <v>17-19.</v>
      </c>
      <c r="U331" s="51" t="str">
        <f t="shared" si="25"/>
        <v>AS/SVE System - Medium - Short Term ≤ 6 mos.</v>
      </c>
    </row>
    <row r="332" spans="1:21" s="67" customFormat="1" hidden="1" x14ac:dyDescent="0.3">
      <c r="A332" s="62">
        <v>351</v>
      </c>
      <c r="B332" s="36" t="s">
        <v>922</v>
      </c>
      <c r="C332" s="98" t="s">
        <v>378</v>
      </c>
      <c r="D332" s="99"/>
      <c r="E332" s="10" t="s">
        <v>232</v>
      </c>
      <c r="F332" s="68">
        <f>IFERROR(INDEX([1]!Rates[[Column1]:[Column71]],
MATCH('[1]SOW Units'!$B332,[1]!Rates[Pay Item],0),
MATCH(TEXT(#REF!,"0"),[1]!Rates[[#Headers],[Column1]:[Column71]],0)),0)</f>
        <v>0</v>
      </c>
      <c r="G332" s="69">
        <f t="shared" si="26"/>
        <v>0</v>
      </c>
      <c r="H332" s="6">
        <f t="shared" si="24"/>
        <v>0</v>
      </c>
      <c r="I332" s="80"/>
      <c r="J332" s="80"/>
      <c r="K332" s="80"/>
      <c r="L332" s="80"/>
      <c r="M332" s="80"/>
      <c r="N332" s="80"/>
      <c r="O332" s="80"/>
      <c r="P332" s="80"/>
      <c r="Q332" s="80"/>
      <c r="R332" s="80"/>
      <c r="S332" s="54" t="b">
        <f t="shared" si="27"/>
        <v>0</v>
      </c>
      <c r="T332" s="66" t="str">
        <f t="shared" si="25"/>
        <v>17-20.</v>
      </c>
      <c r="U332" s="51" t="str">
        <f t="shared" si="25"/>
        <v>AS/SVE System - Medium - Long Term &gt; 6 mos.</v>
      </c>
    </row>
    <row r="333" spans="1:21" s="67" customFormat="1" hidden="1" x14ac:dyDescent="0.3">
      <c r="A333" s="62">
        <v>352</v>
      </c>
      <c r="B333" s="36" t="s">
        <v>923</v>
      </c>
      <c r="C333" s="98" t="s">
        <v>380</v>
      </c>
      <c r="D333" s="99"/>
      <c r="E333" s="10" t="s">
        <v>232</v>
      </c>
      <c r="F333" s="68">
        <f>IFERROR(INDEX([1]!Rates[[Column1]:[Column71]],
MATCH('[1]SOW Units'!$B333,[1]!Rates[Pay Item],0),
MATCH(TEXT(#REF!,"0"),[1]!Rates[[#Headers],[Column1]:[Column71]],0)),0)</f>
        <v>0</v>
      </c>
      <c r="G333" s="69">
        <f t="shared" si="26"/>
        <v>0</v>
      </c>
      <c r="H333" s="6">
        <f t="shared" si="24"/>
        <v>0</v>
      </c>
      <c r="I333" s="80"/>
      <c r="J333" s="80"/>
      <c r="K333" s="80"/>
      <c r="L333" s="80"/>
      <c r="M333" s="80"/>
      <c r="N333" s="80"/>
      <c r="O333" s="80"/>
      <c r="P333" s="80"/>
      <c r="Q333" s="80"/>
      <c r="R333" s="80"/>
      <c r="S333" s="54" t="b">
        <f t="shared" si="27"/>
        <v>0</v>
      </c>
      <c r="T333" s="66" t="str">
        <f t="shared" si="25"/>
        <v>17-21.</v>
      </c>
      <c r="U333" s="51" t="str">
        <f t="shared" si="25"/>
        <v>AS/SVE System - Large - Short Term ≤ 6 mos.</v>
      </c>
    </row>
    <row r="334" spans="1:21" s="67" customFormat="1" hidden="1" x14ac:dyDescent="0.3">
      <c r="A334" s="62">
        <v>353</v>
      </c>
      <c r="B334" s="36" t="s">
        <v>924</v>
      </c>
      <c r="C334" s="98" t="s">
        <v>382</v>
      </c>
      <c r="D334" s="99"/>
      <c r="E334" s="10" t="s">
        <v>232</v>
      </c>
      <c r="F334" s="68">
        <f>IFERROR(INDEX([1]!Rates[[Column1]:[Column71]],
MATCH('[1]SOW Units'!$B334,[1]!Rates[Pay Item],0),
MATCH(TEXT(#REF!,"0"),[1]!Rates[[#Headers],[Column1]:[Column71]],0)),0)</f>
        <v>0</v>
      </c>
      <c r="G334" s="69">
        <f t="shared" si="26"/>
        <v>0</v>
      </c>
      <c r="H334" s="6">
        <f t="shared" si="24"/>
        <v>0</v>
      </c>
      <c r="I334" s="80"/>
      <c r="J334" s="80"/>
      <c r="K334" s="80"/>
      <c r="L334" s="80"/>
      <c r="M334" s="80"/>
      <c r="N334" s="80"/>
      <c r="O334" s="80"/>
      <c r="P334" s="80"/>
      <c r="Q334" s="80"/>
      <c r="R334" s="80"/>
      <c r="S334" s="54" t="b">
        <f t="shared" si="27"/>
        <v>0</v>
      </c>
      <c r="T334" s="66" t="str">
        <f t="shared" si="25"/>
        <v>17-22.</v>
      </c>
      <c r="U334" s="51" t="str">
        <f t="shared" si="25"/>
        <v>AS/SVE System - Large - Long Term &gt; 6 mos.</v>
      </c>
    </row>
    <row r="335" spans="1:21" s="67" customFormat="1" hidden="1" x14ac:dyDescent="0.3">
      <c r="A335" s="62">
        <v>354</v>
      </c>
      <c r="B335" s="36" t="s">
        <v>925</v>
      </c>
      <c r="C335" s="98" t="s">
        <v>384</v>
      </c>
      <c r="D335" s="99"/>
      <c r="E335" s="10" t="s">
        <v>232</v>
      </c>
      <c r="F335" s="68">
        <f>IFERROR(INDEX([1]!Rates[[Column1]:[Column71]],
MATCH('[1]SOW Units'!$B335,[1]!Rates[Pay Item],0),
MATCH(TEXT(#REF!,"0"),[1]!Rates[[#Headers],[Column1]:[Column71]],0)),0)</f>
        <v>0</v>
      </c>
      <c r="G335" s="69">
        <f t="shared" si="26"/>
        <v>0</v>
      </c>
      <c r="H335" s="6">
        <f t="shared" si="24"/>
        <v>0</v>
      </c>
      <c r="I335" s="80"/>
      <c r="J335" s="80"/>
      <c r="K335" s="80"/>
      <c r="L335" s="80"/>
      <c r="M335" s="80"/>
      <c r="N335" s="80"/>
      <c r="O335" s="80"/>
      <c r="P335" s="80"/>
      <c r="Q335" s="80"/>
      <c r="R335" s="80"/>
      <c r="S335" s="54" t="b">
        <f t="shared" si="27"/>
        <v>0</v>
      </c>
      <c r="T335" s="66" t="str">
        <f t="shared" si="25"/>
        <v>17-23.</v>
      </c>
      <c r="U335" s="51" t="str">
        <f t="shared" si="25"/>
        <v>MPE System - Small - Short Term ≤ 6 mos.</v>
      </c>
    </row>
    <row r="336" spans="1:21" s="67" customFormat="1" hidden="1" x14ac:dyDescent="0.3">
      <c r="A336" s="62">
        <v>355</v>
      </c>
      <c r="B336" s="36" t="s">
        <v>926</v>
      </c>
      <c r="C336" s="98" t="s">
        <v>386</v>
      </c>
      <c r="D336" s="99"/>
      <c r="E336" s="10" t="s">
        <v>232</v>
      </c>
      <c r="F336" s="68">
        <f>IFERROR(INDEX([1]!Rates[[Column1]:[Column71]],
MATCH('[1]SOW Units'!$B336,[1]!Rates[Pay Item],0),
MATCH(TEXT(#REF!,"0"),[1]!Rates[[#Headers],[Column1]:[Column71]],0)),0)</f>
        <v>0</v>
      </c>
      <c r="G336" s="69">
        <f t="shared" si="26"/>
        <v>0</v>
      </c>
      <c r="H336" s="6">
        <f t="shared" si="24"/>
        <v>0</v>
      </c>
      <c r="I336" s="80"/>
      <c r="J336" s="80"/>
      <c r="K336" s="80"/>
      <c r="L336" s="80"/>
      <c r="M336" s="80"/>
      <c r="N336" s="80"/>
      <c r="O336" s="80"/>
      <c r="P336" s="80"/>
      <c r="Q336" s="80"/>
      <c r="R336" s="80"/>
      <c r="S336" s="54" t="b">
        <f t="shared" si="27"/>
        <v>0</v>
      </c>
      <c r="T336" s="66" t="str">
        <f t="shared" si="25"/>
        <v>17-24.</v>
      </c>
      <c r="U336" s="51" t="str">
        <f t="shared" si="25"/>
        <v>MPE System - Small - Long Term &gt; 6 mos.</v>
      </c>
    </row>
    <row r="337" spans="1:21" s="67" customFormat="1" hidden="1" x14ac:dyDescent="0.3">
      <c r="A337" s="62">
        <v>356</v>
      </c>
      <c r="B337" s="36" t="s">
        <v>927</v>
      </c>
      <c r="C337" s="98" t="s">
        <v>388</v>
      </c>
      <c r="D337" s="99"/>
      <c r="E337" s="10" t="s">
        <v>232</v>
      </c>
      <c r="F337" s="68">
        <f>IFERROR(INDEX([1]!Rates[[Column1]:[Column71]],
MATCH('[1]SOW Units'!$B337,[1]!Rates[Pay Item],0),
MATCH(TEXT(#REF!,"0"),[1]!Rates[[#Headers],[Column1]:[Column71]],0)),0)</f>
        <v>0</v>
      </c>
      <c r="G337" s="69">
        <f t="shared" si="26"/>
        <v>0</v>
      </c>
      <c r="H337" s="6">
        <f t="shared" si="24"/>
        <v>0</v>
      </c>
      <c r="I337" s="80"/>
      <c r="J337" s="80"/>
      <c r="K337" s="80"/>
      <c r="L337" s="80"/>
      <c r="M337" s="80"/>
      <c r="N337" s="80"/>
      <c r="O337" s="80"/>
      <c r="P337" s="80"/>
      <c r="Q337" s="80"/>
      <c r="R337" s="80"/>
      <c r="S337" s="54" t="b">
        <f t="shared" si="27"/>
        <v>0</v>
      </c>
      <c r="T337" s="66" t="str">
        <f t="shared" si="25"/>
        <v>17-25.</v>
      </c>
      <c r="U337" s="51" t="str">
        <f t="shared" si="25"/>
        <v>MPE System - Medium - Short Term ≤ 6 mos.</v>
      </c>
    </row>
    <row r="338" spans="1:21" s="67" customFormat="1" hidden="1" x14ac:dyDescent="0.3">
      <c r="A338" s="62">
        <v>357</v>
      </c>
      <c r="B338" s="36" t="s">
        <v>928</v>
      </c>
      <c r="C338" s="98" t="s">
        <v>390</v>
      </c>
      <c r="D338" s="99"/>
      <c r="E338" s="10" t="s">
        <v>232</v>
      </c>
      <c r="F338" s="68">
        <f>IFERROR(INDEX([1]!Rates[[Column1]:[Column71]],
MATCH('[1]SOW Units'!$B338,[1]!Rates[Pay Item],0),
MATCH(TEXT(#REF!,"0"),[1]!Rates[[#Headers],[Column1]:[Column71]],0)),0)</f>
        <v>0</v>
      </c>
      <c r="G338" s="69">
        <f t="shared" si="26"/>
        <v>0</v>
      </c>
      <c r="H338" s="6">
        <f t="shared" si="24"/>
        <v>0</v>
      </c>
      <c r="I338" s="80"/>
      <c r="J338" s="80"/>
      <c r="K338" s="80"/>
      <c r="L338" s="80"/>
      <c r="M338" s="80"/>
      <c r="N338" s="80"/>
      <c r="O338" s="80"/>
      <c r="P338" s="80"/>
      <c r="Q338" s="80"/>
      <c r="R338" s="80"/>
      <c r="S338" s="54" t="b">
        <f t="shared" si="27"/>
        <v>0</v>
      </c>
      <c r="T338" s="66" t="str">
        <f t="shared" si="25"/>
        <v>17-26.</v>
      </c>
      <c r="U338" s="51" t="str">
        <f t="shared" si="25"/>
        <v>MPE System - Medium - Long Term &gt; 6 mos.</v>
      </c>
    </row>
    <row r="339" spans="1:21" s="67" customFormat="1" hidden="1" x14ac:dyDescent="0.3">
      <c r="A339" s="62">
        <v>358</v>
      </c>
      <c r="B339" s="36" t="s">
        <v>929</v>
      </c>
      <c r="C339" s="98" t="s">
        <v>392</v>
      </c>
      <c r="D339" s="99"/>
      <c r="E339" s="10" t="s">
        <v>232</v>
      </c>
      <c r="F339" s="68">
        <f>IFERROR(INDEX([1]!Rates[[Column1]:[Column71]],
MATCH('[1]SOW Units'!$B339,[1]!Rates[Pay Item],0),
MATCH(TEXT(#REF!,"0"),[1]!Rates[[#Headers],[Column1]:[Column71]],0)),0)</f>
        <v>0</v>
      </c>
      <c r="G339" s="69">
        <f t="shared" si="26"/>
        <v>0</v>
      </c>
      <c r="H339" s="6">
        <f t="shared" si="24"/>
        <v>0</v>
      </c>
      <c r="I339" s="80"/>
      <c r="J339" s="80"/>
      <c r="K339" s="80"/>
      <c r="L339" s="80"/>
      <c r="M339" s="80"/>
      <c r="N339" s="80"/>
      <c r="O339" s="80"/>
      <c r="P339" s="80"/>
      <c r="Q339" s="80"/>
      <c r="R339" s="80"/>
      <c r="S339" s="54" t="b">
        <f t="shared" si="27"/>
        <v>0</v>
      </c>
      <c r="T339" s="66" t="str">
        <f t="shared" ref="T339:U398" si="28">B339</f>
        <v>17-27.</v>
      </c>
      <c r="U339" s="51" t="str">
        <f t="shared" si="28"/>
        <v>MPE System - Large - Short Term ≤ 6 mos.</v>
      </c>
    </row>
    <row r="340" spans="1:21" s="67" customFormat="1" hidden="1" x14ac:dyDescent="0.3">
      <c r="A340" s="62">
        <v>359</v>
      </c>
      <c r="B340" s="36" t="s">
        <v>930</v>
      </c>
      <c r="C340" s="98" t="s">
        <v>393</v>
      </c>
      <c r="D340" s="99"/>
      <c r="E340" s="10" t="s">
        <v>232</v>
      </c>
      <c r="F340" s="68">
        <f>IFERROR(INDEX([1]!Rates[[Column1]:[Column71]],
MATCH('[1]SOW Units'!$B340,[1]!Rates[Pay Item],0),
MATCH(TEXT(#REF!,"0"),[1]!Rates[[#Headers],[Column1]:[Column71]],0)),0)</f>
        <v>0</v>
      </c>
      <c r="G340" s="69">
        <f t="shared" si="26"/>
        <v>0</v>
      </c>
      <c r="H340" s="6">
        <f t="shared" si="24"/>
        <v>0</v>
      </c>
      <c r="I340" s="80"/>
      <c r="J340" s="80"/>
      <c r="K340" s="80"/>
      <c r="L340" s="80"/>
      <c r="M340" s="80"/>
      <c r="N340" s="80"/>
      <c r="O340" s="80"/>
      <c r="P340" s="80"/>
      <c r="Q340" s="80"/>
      <c r="R340" s="80"/>
      <c r="S340" s="54" t="b">
        <f t="shared" si="27"/>
        <v>0</v>
      </c>
      <c r="T340" s="66" t="str">
        <f t="shared" si="28"/>
        <v>17-28.</v>
      </c>
      <c r="U340" s="51" t="str">
        <f t="shared" si="28"/>
        <v>MPE System - Large - Long Term &gt; 6 mos.</v>
      </c>
    </row>
    <row r="341" spans="1:21" s="67" customFormat="1" hidden="1" x14ac:dyDescent="0.3">
      <c r="A341" s="62">
        <v>360</v>
      </c>
      <c r="B341" s="36" t="s">
        <v>931</v>
      </c>
      <c r="C341" s="98" t="s">
        <v>394</v>
      </c>
      <c r="D341" s="99"/>
      <c r="E341" s="10" t="s">
        <v>232</v>
      </c>
      <c r="F341" s="68">
        <f>IFERROR(INDEX([1]!Rates[[Column1]:[Column71]],
MATCH('[1]SOW Units'!$B341,[1]!Rates[Pay Item],0),
MATCH(TEXT(#REF!,"0"),[1]!Rates[[#Headers],[Column1]:[Column71]],0)),0)</f>
        <v>0</v>
      </c>
      <c r="G341" s="69">
        <f t="shared" si="26"/>
        <v>0</v>
      </c>
      <c r="H341" s="6">
        <f t="shared" si="24"/>
        <v>0</v>
      </c>
      <c r="I341" s="80"/>
      <c r="J341" s="80"/>
      <c r="K341" s="80"/>
      <c r="L341" s="80"/>
      <c r="M341" s="80"/>
      <c r="N341" s="80"/>
      <c r="O341" s="80"/>
      <c r="P341" s="80"/>
      <c r="Q341" s="80"/>
      <c r="R341" s="80"/>
      <c r="S341" s="54" t="b">
        <f t="shared" si="27"/>
        <v>0</v>
      </c>
      <c r="T341" s="66" t="str">
        <f t="shared" si="28"/>
        <v>17-29.</v>
      </c>
      <c r="U341" s="51" t="str">
        <f t="shared" si="28"/>
        <v>Groundwater Treatment - Add On - Small - Short Term ≤ 6 mos.</v>
      </c>
    </row>
    <row r="342" spans="1:21" s="67" customFormat="1" hidden="1" x14ac:dyDescent="0.3">
      <c r="A342" s="62">
        <v>361</v>
      </c>
      <c r="B342" s="36" t="s">
        <v>932</v>
      </c>
      <c r="C342" s="98" t="s">
        <v>395</v>
      </c>
      <c r="D342" s="99"/>
      <c r="E342" s="10" t="s">
        <v>232</v>
      </c>
      <c r="F342" s="68">
        <f>IFERROR(INDEX([1]!Rates[[Column1]:[Column71]],
MATCH('[1]SOW Units'!$B342,[1]!Rates[Pay Item],0),
MATCH(TEXT(#REF!,"0"),[1]!Rates[[#Headers],[Column1]:[Column71]],0)),0)</f>
        <v>0</v>
      </c>
      <c r="G342" s="69">
        <f t="shared" si="26"/>
        <v>0</v>
      </c>
      <c r="H342" s="6">
        <f t="shared" si="24"/>
        <v>0</v>
      </c>
      <c r="I342" s="80"/>
      <c r="J342" s="80"/>
      <c r="K342" s="80"/>
      <c r="L342" s="80"/>
      <c r="M342" s="80"/>
      <c r="N342" s="80"/>
      <c r="O342" s="80"/>
      <c r="P342" s="80"/>
      <c r="Q342" s="80"/>
      <c r="R342" s="80"/>
      <c r="S342" s="54" t="b">
        <f t="shared" si="27"/>
        <v>0</v>
      </c>
      <c r="T342" s="66" t="str">
        <f t="shared" si="28"/>
        <v>17-30.</v>
      </c>
      <c r="U342" s="51" t="str">
        <f t="shared" si="28"/>
        <v>Groundwater Treatment - Add On - Medium - Short Term ≤ 6 mos.</v>
      </c>
    </row>
    <row r="343" spans="1:21" s="67" customFormat="1" hidden="1" x14ac:dyDescent="0.3">
      <c r="A343" s="62">
        <v>362</v>
      </c>
      <c r="B343" s="36" t="s">
        <v>933</v>
      </c>
      <c r="C343" s="98" t="s">
        <v>396</v>
      </c>
      <c r="D343" s="99"/>
      <c r="E343" s="10" t="s">
        <v>232</v>
      </c>
      <c r="F343" s="68">
        <f>IFERROR(INDEX([1]!Rates[[Column1]:[Column71]],
MATCH('[1]SOW Units'!$B343,[1]!Rates[Pay Item],0),
MATCH(TEXT(#REF!,"0"),[1]!Rates[[#Headers],[Column1]:[Column71]],0)),0)</f>
        <v>0</v>
      </c>
      <c r="G343" s="69">
        <f t="shared" si="26"/>
        <v>0</v>
      </c>
      <c r="H343" s="6">
        <f t="shared" si="24"/>
        <v>0</v>
      </c>
      <c r="I343" s="80"/>
      <c r="J343" s="80"/>
      <c r="K343" s="80"/>
      <c r="L343" s="80"/>
      <c r="M343" s="80"/>
      <c r="N343" s="80"/>
      <c r="O343" s="80"/>
      <c r="P343" s="80"/>
      <c r="Q343" s="80"/>
      <c r="R343" s="80"/>
      <c r="S343" s="54" t="b">
        <f t="shared" si="27"/>
        <v>0</v>
      </c>
      <c r="T343" s="66" t="str">
        <f t="shared" si="28"/>
        <v>17-31.</v>
      </c>
      <c r="U343" s="51" t="str">
        <f t="shared" si="28"/>
        <v>Groundwater Treatment - Add On - Large - Short Term ≤ 6 mos.</v>
      </c>
    </row>
    <row r="344" spans="1:21" s="67" customFormat="1" hidden="1" x14ac:dyDescent="0.3">
      <c r="A344" s="62">
        <v>363</v>
      </c>
      <c r="B344" s="36" t="s">
        <v>934</v>
      </c>
      <c r="C344" s="98" t="s">
        <v>397</v>
      </c>
      <c r="D344" s="99"/>
      <c r="E344" s="10" t="s">
        <v>232</v>
      </c>
      <c r="F344" s="68">
        <f>IFERROR(INDEX([1]!Rates[[Column1]:[Column71]],
MATCH('[1]SOW Units'!$B344,[1]!Rates[Pay Item],0),
MATCH(TEXT(#REF!,"0"),[1]!Rates[[#Headers],[Column1]:[Column71]],0)),0)</f>
        <v>0</v>
      </c>
      <c r="G344" s="69">
        <f t="shared" si="26"/>
        <v>0</v>
      </c>
      <c r="H344" s="6">
        <f t="shared" si="24"/>
        <v>0</v>
      </c>
      <c r="I344" s="80"/>
      <c r="J344" s="80"/>
      <c r="K344" s="80"/>
      <c r="L344" s="80"/>
      <c r="M344" s="80"/>
      <c r="N344" s="80"/>
      <c r="O344" s="80"/>
      <c r="P344" s="80"/>
      <c r="Q344" s="80"/>
      <c r="R344" s="80"/>
      <c r="S344" s="54" t="b">
        <f t="shared" si="27"/>
        <v>0</v>
      </c>
      <c r="T344" s="66" t="str">
        <f t="shared" si="28"/>
        <v>17-32.</v>
      </c>
      <c r="U344" s="51" t="str">
        <f t="shared" si="28"/>
        <v>Groundwater Treatment - Add On - Small - Long Term &gt; 6 mos.</v>
      </c>
    </row>
    <row r="345" spans="1:21" s="67" customFormat="1" hidden="1" x14ac:dyDescent="0.3">
      <c r="A345" s="62">
        <v>364</v>
      </c>
      <c r="B345" s="36" t="s">
        <v>935</v>
      </c>
      <c r="C345" s="98" t="s">
        <v>398</v>
      </c>
      <c r="D345" s="99"/>
      <c r="E345" s="10" t="s">
        <v>232</v>
      </c>
      <c r="F345" s="68">
        <f>IFERROR(INDEX([1]!Rates[[Column1]:[Column71]],
MATCH('[1]SOW Units'!$B345,[1]!Rates[Pay Item],0),
MATCH(TEXT(#REF!,"0"),[1]!Rates[[#Headers],[Column1]:[Column71]],0)),0)</f>
        <v>0</v>
      </c>
      <c r="G345" s="69">
        <f t="shared" si="26"/>
        <v>0</v>
      </c>
      <c r="H345" s="6">
        <f t="shared" si="24"/>
        <v>0</v>
      </c>
      <c r="I345" s="80"/>
      <c r="J345" s="80"/>
      <c r="K345" s="80"/>
      <c r="L345" s="80"/>
      <c r="M345" s="80"/>
      <c r="N345" s="80"/>
      <c r="O345" s="80"/>
      <c r="P345" s="80"/>
      <c r="Q345" s="80"/>
      <c r="R345" s="80"/>
      <c r="S345" s="54" t="b">
        <f t="shared" si="27"/>
        <v>0</v>
      </c>
      <c r="T345" s="66" t="str">
        <f t="shared" si="28"/>
        <v>17-33.</v>
      </c>
      <c r="U345" s="51" t="str">
        <f t="shared" si="28"/>
        <v>Groundwater Treatment - Add On - Medium - Long Term &gt; 6 mos.</v>
      </c>
    </row>
    <row r="346" spans="1:21" s="67" customFormat="1" hidden="1" x14ac:dyDescent="0.3">
      <c r="A346" s="62">
        <v>365</v>
      </c>
      <c r="B346" s="36" t="s">
        <v>936</v>
      </c>
      <c r="C346" s="98" t="s">
        <v>399</v>
      </c>
      <c r="D346" s="99"/>
      <c r="E346" s="10" t="s">
        <v>232</v>
      </c>
      <c r="F346" s="68">
        <f>IFERROR(INDEX([1]!Rates[[Column1]:[Column71]],
MATCH('[1]SOW Units'!$B346,[1]!Rates[Pay Item],0),
MATCH(TEXT(#REF!,"0"),[1]!Rates[[#Headers],[Column1]:[Column71]],0)),0)</f>
        <v>0</v>
      </c>
      <c r="G346" s="69">
        <f t="shared" si="26"/>
        <v>0</v>
      </c>
      <c r="H346" s="6">
        <f t="shared" si="24"/>
        <v>0</v>
      </c>
      <c r="I346" s="80"/>
      <c r="J346" s="80"/>
      <c r="K346" s="80"/>
      <c r="L346" s="80"/>
      <c r="M346" s="80"/>
      <c r="N346" s="80"/>
      <c r="O346" s="80"/>
      <c r="P346" s="80"/>
      <c r="Q346" s="80"/>
      <c r="R346" s="80"/>
      <c r="S346" s="54" t="b">
        <f t="shared" si="27"/>
        <v>0</v>
      </c>
      <c r="T346" s="66" t="str">
        <f t="shared" si="28"/>
        <v>17-34.</v>
      </c>
      <c r="U346" s="51" t="str">
        <f t="shared" si="28"/>
        <v>Groundwater Treatment - Add On - Large - Long Term &gt; 6 mos.</v>
      </c>
    </row>
    <row r="347" spans="1:21" s="67" customFormat="1" hidden="1" x14ac:dyDescent="0.3">
      <c r="A347" s="62">
        <v>366</v>
      </c>
      <c r="B347" s="36" t="s">
        <v>937</v>
      </c>
      <c r="C347" s="98" t="s">
        <v>400</v>
      </c>
      <c r="D347" s="99"/>
      <c r="E347" s="10" t="s">
        <v>232</v>
      </c>
      <c r="F347" s="68">
        <f>IFERROR(INDEX([1]!Rates[[Column1]:[Column71]],
MATCH('[1]SOW Units'!$B347,[1]!Rates[Pay Item],0),
MATCH(TEXT(#REF!,"0"),[1]!Rates[[#Headers],[Column1]:[Column71]],0)),0)</f>
        <v>0</v>
      </c>
      <c r="G347" s="69">
        <f t="shared" si="26"/>
        <v>0</v>
      </c>
      <c r="H347" s="6">
        <f t="shared" si="24"/>
        <v>0</v>
      </c>
      <c r="I347" s="80"/>
      <c r="J347" s="80"/>
      <c r="K347" s="80"/>
      <c r="L347" s="80"/>
      <c r="M347" s="80"/>
      <c r="N347" s="80"/>
      <c r="O347" s="80"/>
      <c r="P347" s="80"/>
      <c r="Q347" s="80"/>
      <c r="R347" s="80"/>
      <c r="S347" s="54" t="b">
        <f t="shared" si="27"/>
        <v>0</v>
      </c>
      <c r="T347" s="66" t="str">
        <f t="shared" si="28"/>
        <v>17-35.</v>
      </c>
      <c r="U347" s="51" t="str">
        <f t="shared" si="28"/>
        <v>Carbon Off Gas Treatment - Add On - Small - Short Term ≤ 6 mos.</v>
      </c>
    </row>
    <row r="348" spans="1:21" s="67" customFormat="1" hidden="1" x14ac:dyDescent="0.3">
      <c r="A348" s="62">
        <v>367</v>
      </c>
      <c r="B348" s="36" t="s">
        <v>938</v>
      </c>
      <c r="C348" s="98" t="s">
        <v>401</v>
      </c>
      <c r="D348" s="99"/>
      <c r="E348" s="10" t="s">
        <v>232</v>
      </c>
      <c r="F348" s="68">
        <f>IFERROR(INDEX([1]!Rates[[Column1]:[Column71]],
MATCH('[1]SOW Units'!$B348,[1]!Rates[Pay Item],0),
MATCH(TEXT(#REF!,"0"),[1]!Rates[[#Headers],[Column1]:[Column71]],0)),0)</f>
        <v>0</v>
      </c>
      <c r="G348" s="69">
        <f t="shared" si="26"/>
        <v>0</v>
      </c>
      <c r="H348" s="6">
        <f t="shared" si="24"/>
        <v>0</v>
      </c>
      <c r="I348" s="80"/>
      <c r="J348" s="80"/>
      <c r="K348" s="80"/>
      <c r="L348" s="80"/>
      <c r="M348" s="80"/>
      <c r="N348" s="80"/>
      <c r="O348" s="80"/>
      <c r="P348" s="80"/>
      <c r="Q348" s="80"/>
      <c r="R348" s="80"/>
      <c r="S348" s="54" t="b">
        <f t="shared" si="27"/>
        <v>0</v>
      </c>
      <c r="T348" s="66" t="str">
        <f t="shared" si="28"/>
        <v>17-36.</v>
      </c>
      <c r="U348" s="51" t="str">
        <f t="shared" si="28"/>
        <v>Carbon Off Gas Treatment - Add On - Medium - Short Term ≤ 6 mos.</v>
      </c>
    </row>
    <row r="349" spans="1:21" s="67" customFormat="1" hidden="1" x14ac:dyDescent="0.3">
      <c r="A349" s="62">
        <v>368</v>
      </c>
      <c r="B349" s="36" t="s">
        <v>939</v>
      </c>
      <c r="C349" s="98" t="s">
        <v>940</v>
      </c>
      <c r="D349" s="99"/>
      <c r="E349" s="10" t="s">
        <v>232</v>
      </c>
      <c r="F349" s="68">
        <f>IFERROR(INDEX([1]!Rates[[Column1]:[Column71]],
MATCH('[1]SOW Units'!$B349,[1]!Rates[Pay Item],0),
MATCH(TEXT(#REF!,"0"),[1]!Rates[[#Headers],[Column1]:[Column71]],0)),0)</f>
        <v>0</v>
      </c>
      <c r="G349" s="69">
        <f t="shared" si="26"/>
        <v>0</v>
      </c>
      <c r="H349" s="6">
        <f t="shared" si="24"/>
        <v>0</v>
      </c>
      <c r="I349" s="80"/>
      <c r="J349" s="80"/>
      <c r="K349" s="80"/>
      <c r="L349" s="80"/>
      <c r="M349" s="80"/>
      <c r="N349" s="80"/>
      <c r="O349" s="80"/>
      <c r="P349" s="80"/>
      <c r="Q349" s="80"/>
      <c r="R349" s="80"/>
      <c r="S349" s="54" t="b">
        <f t="shared" si="27"/>
        <v>0</v>
      </c>
      <c r="T349" s="66" t="str">
        <f t="shared" si="28"/>
        <v>17-37.</v>
      </c>
      <c r="U349" s="51" t="str">
        <f t="shared" si="28"/>
        <v>Carbon Off Gas Treatment - Add On - Large - Short Term ≤ 6 mos.</v>
      </c>
    </row>
    <row r="350" spans="1:21" s="67" customFormat="1" hidden="1" x14ac:dyDescent="0.3">
      <c r="A350" s="62">
        <v>369</v>
      </c>
      <c r="B350" s="36" t="s">
        <v>941</v>
      </c>
      <c r="C350" s="98" t="s">
        <v>402</v>
      </c>
      <c r="D350" s="99"/>
      <c r="E350" s="10" t="s">
        <v>232</v>
      </c>
      <c r="F350" s="68">
        <f>IFERROR(INDEX([1]!Rates[[Column1]:[Column71]],
MATCH('[1]SOW Units'!$B350,[1]!Rates[Pay Item],0),
MATCH(TEXT(#REF!,"0"),[1]!Rates[[#Headers],[Column1]:[Column71]],0)),0)</f>
        <v>0</v>
      </c>
      <c r="G350" s="69">
        <f t="shared" si="26"/>
        <v>0</v>
      </c>
      <c r="H350" s="6">
        <f t="shared" si="24"/>
        <v>0</v>
      </c>
      <c r="I350" s="80"/>
      <c r="J350" s="80"/>
      <c r="K350" s="80"/>
      <c r="L350" s="80"/>
      <c r="M350" s="80"/>
      <c r="N350" s="80"/>
      <c r="O350" s="80"/>
      <c r="P350" s="80"/>
      <c r="Q350" s="80"/>
      <c r="R350" s="80"/>
      <c r="S350" s="54" t="b">
        <f t="shared" si="27"/>
        <v>0</v>
      </c>
      <c r="T350" s="66" t="str">
        <f t="shared" si="28"/>
        <v>17-38.</v>
      </c>
      <c r="U350" s="51" t="str">
        <f t="shared" si="28"/>
        <v>Carbon Off Gas Treatment - Add On - Small- Long Term &gt; 6 mos.</v>
      </c>
    </row>
    <row r="351" spans="1:21" s="67" customFormat="1" hidden="1" x14ac:dyDescent="0.3">
      <c r="A351" s="62">
        <v>370</v>
      </c>
      <c r="B351" s="36" t="s">
        <v>942</v>
      </c>
      <c r="C351" s="98" t="s">
        <v>403</v>
      </c>
      <c r="D351" s="99"/>
      <c r="E351" s="10" t="s">
        <v>232</v>
      </c>
      <c r="F351" s="68">
        <f>IFERROR(INDEX([1]!Rates[[Column1]:[Column71]],
MATCH('[1]SOW Units'!$B351,[1]!Rates[Pay Item],0),
MATCH(TEXT(#REF!,"0"),[1]!Rates[[#Headers],[Column1]:[Column71]],0)),0)</f>
        <v>0</v>
      </c>
      <c r="G351" s="69">
        <f t="shared" si="26"/>
        <v>0</v>
      </c>
      <c r="H351" s="6">
        <f t="shared" si="24"/>
        <v>0</v>
      </c>
      <c r="I351" s="80"/>
      <c r="J351" s="80"/>
      <c r="K351" s="80"/>
      <c r="L351" s="80"/>
      <c r="M351" s="80"/>
      <c r="N351" s="80"/>
      <c r="O351" s="80"/>
      <c r="P351" s="80"/>
      <c r="Q351" s="80"/>
      <c r="R351" s="80"/>
      <c r="S351" s="54" t="b">
        <f t="shared" si="27"/>
        <v>0</v>
      </c>
      <c r="T351" s="66" t="str">
        <f t="shared" si="28"/>
        <v>17-39.</v>
      </c>
      <c r="U351" s="51" t="str">
        <f t="shared" si="28"/>
        <v>Carbon Off Gas Treatment - Add On - Medium - Long Term &gt; 6 mos.</v>
      </c>
    </row>
    <row r="352" spans="1:21" s="67" customFormat="1" hidden="1" x14ac:dyDescent="0.3">
      <c r="A352" s="62">
        <v>371</v>
      </c>
      <c r="B352" s="36" t="s">
        <v>943</v>
      </c>
      <c r="C352" s="98" t="s">
        <v>404</v>
      </c>
      <c r="D352" s="99"/>
      <c r="E352" s="10" t="s">
        <v>232</v>
      </c>
      <c r="F352" s="68">
        <f>IFERROR(INDEX([1]!Rates[[Column1]:[Column71]],
MATCH('[1]SOW Units'!$B352,[1]!Rates[Pay Item],0),
MATCH(TEXT(#REF!,"0"),[1]!Rates[[#Headers],[Column1]:[Column71]],0)),0)</f>
        <v>0</v>
      </c>
      <c r="G352" s="69">
        <f t="shared" si="26"/>
        <v>0</v>
      </c>
      <c r="H352" s="6">
        <f t="shared" si="24"/>
        <v>0</v>
      </c>
      <c r="I352" s="80"/>
      <c r="J352" s="80"/>
      <c r="K352" s="80"/>
      <c r="L352" s="80"/>
      <c r="M352" s="80"/>
      <c r="N352" s="80"/>
      <c r="O352" s="80"/>
      <c r="P352" s="80"/>
      <c r="Q352" s="80"/>
      <c r="R352" s="80"/>
      <c r="S352" s="54" t="b">
        <f t="shared" si="27"/>
        <v>0</v>
      </c>
      <c r="T352" s="66" t="str">
        <f t="shared" si="28"/>
        <v>17-40.</v>
      </c>
      <c r="U352" s="51" t="str">
        <f t="shared" si="28"/>
        <v xml:space="preserve">Carbon Off Gas Treatment - Add On - Large - Long Term &gt; 6 mos. </v>
      </c>
    </row>
    <row r="353" spans="1:21" s="67" customFormat="1" hidden="1" x14ac:dyDescent="0.3">
      <c r="A353" s="62">
        <v>372</v>
      </c>
      <c r="B353" s="36" t="s">
        <v>944</v>
      </c>
      <c r="C353" s="98" t="s">
        <v>405</v>
      </c>
      <c r="D353" s="99"/>
      <c r="E353" s="10" t="s">
        <v>232</v>
      </c>
      <c r="F353" s="68">
        <f>IFERROR(INDEX([1]!Rates[[Column1]:[Column71]],
MATCH('[1]SOW Units'!$B353,[1]!Rates[Pay Item],0),
MATCH(TEXT(#REF!,"0"),[1]!Rates[[#Headers],[Column1]:[Column71]],0)),0)</f>
        <v>0</v>
      </c>
      <c r="G353" s="69">
        <f t="shared" si="26"/>
        <v>0</v>
      </c>
      <c r="H353" s="6">
        <f t="shared" si="24"/>
        <v>0</v>
      </c>
      <c r="I353" s="80"/>
      <c r="J353" s="80"/>
      <c r="K353" s="80"/>
      <c r="L353" s="80"/>
      <c r="M353" s="80"/>
      <c r="N353" s="80"/>
      <c r="O353" s="80"/>
      <c r="P353" s="80"/>
      <c r="Q353" s="80"/>
      <c r="R353" s="80"/>
      <c r="S353" s="54" t="b">
        <f t="shared" si="27"/>
        <v>0</v>
      </c>
      <c r="T353" s="66" t="str">
        <f t="shared" si="28"/>
        <v>17-41.</v>
      </c>
      <c r="U353" s="51" t="str">
        <f t="shared" si="28"/>
        <v>Thermox/Catox Off Gas Treatment - Add On - Small - Short Term ≤ 6 mos.</v>
      </c>
    </row>
    <row r="354" spans="1:21" s="67" customFormat="1" hidden="1" x14ac:dyDescent="0.3">
      <c r="A354" s="62">
        <v>373</v>
      </c>
      <c r="B354" s="36" t="s">
        <v>945</v>
      </c>
      <c r="C354" s="98" t="s">
        <v>406</v>
      </c>
      <c r="D354" s="99"/>
      <c r="E354" s="10" t="s">
        <v>232</v>
      </c>
      <c r="F354" s="68">
        <f>IFERROR(INDEX([1]!Rates[[Column1]:[Column71]],
MATCH('[1]SOW Units'!$B354,[1]!Rates[Pay Item],0),
MATCH(TEXT(#REF!,"0"),[1]!Rates[[#Headers],[Column1]:[Column71]],0)),0)</f>
        <v>0</v>
      </c>
      <c r="G354" s="69">
        <f t="shared" si="26"/>
        <v>0</v>
      </c>
      <c r="H354" s="6">
        <f t="shared" si="24"/>
        <v>0</v>
      </c>
      <c r="I354" s="80"/>
      <c r="J354" s="80"/>
      <c r="K354" s="80"/>
      <c r="L354" s="80"/>
      <c r="M354" s="80"/>
      <c r="N354" s="80"/>
      <c r="O354" s="80"/>
      <c r="P354" s="80"/>
      <c r="Q354" s="80"/>
      <c r="R354" s="80"/>
      <c r="S354" s="54" t="b">
        <f t="shared" si="27"/>
        <v>0</v>
      </c>
      <c r="T354" s="66" t="str">
        <f t="shared" si="28"/>
        <v>17-42.</v>
      </c>
      <c r="U354" s="51" t="str">
        <f t="shared" si="28"/>
        <v>Thermox/Catox Off Gas Treatment - Add On - Medium - Short Term ≤ 6 mos.</v>
      </c>
    </row>
    <row r="355" spans="1:21" s="67" customFormat="1" hidden="1" x14ac:dyDescent="0.3">
      <c r="A355" s="62">
        <v>374</v>
      </c>
      <c r="B355" s="36" t="s">
        <v>946</v>
      </c>
      <c r="C355" s="98" t="s">
        <v>407</v>
      </c>
      <c r="D355" s="99"/>
      <c r="E355" s="10" t="s">
        <v>232</v>
      </c>
      <c r="F355" s="68">
        <f>IFERROR(INDEX([1]!Rates[[Column1]:[Column71]],
MATCH('[1]SOW Units'!$B355,[1]!Rates[Pay Item],0),
MATCH(TEXT(#REF!,"0"),[1]!Rates[[#Headers],[Column1]:[Column71]],0)),0)</f>
        <v>0</v>
      </c>
      <c r="G355" s="69">
        <f t="shared" si="26"/>
        <v>0</v>
      </c>
      <c r="H355" s="6">
        <f t="shared" si="24"/>
        <v>0</v>
      </c>
      <c r="I355" s="80"/>
      <c r="J355" s="80"/>
      <c r="K355" s="80"/>
      <c r="L355" s="80"/>
      <c r="M355" s="80"/>
      <c r="N355" s="80"/>
      <c r="O355" s="80"/>
      <c r="P355" s="80"/>
      <c r="Q355" s="80"/>
      <c r="R355" s="80"/>
      <c r="S355" s="54" t="b">
        <f t="shared" si="27"/>
        <v>0</v>
      </c>
      <c r="T355" s="66" t="str">
        <f t="shared" si="28"/>
        <v>17-43.</v>
      </c>
      <c r="U355" s="51" t="str">
        <f t="shared" si="28"/>
        <v>Thermox/Catox Off Gas Treatment - Add On - Large - Short Term ≤ 6 mos.</v>
      </c>
    </row>
    <row r="356" spans="1:21" s="67" customFormat="1" hidden="1" x14ac:dyDescent="0.3">
      <c r="A356" s="62">
        <v>375</v>
      </c>
      <c r="B356" s="36" t="s">
        <v>947</v>
      </c>
      <c r="C356" s="98" t="s">
        <v>408</v>
      </c>
      <c r="D356" s="99"/>
      <c r="E356" s="10" t="s">
        <v>232</v>
      </c>
      <c r="F356" s="68">
        <f>IFERROR(INDEX([1]!Rates[[Column1]:[Column71]],
MATCH('[1]SOW Units'!$B356,[1]!Rates[Pay Item],0),
MATCH(TEXT(#REF!,"0"),[1]!Rates[[#Headers],[Column1]:[Column71]],0)),0)</f>
        <v>0</v>
      </c>
      <c r="G356" s="69">
        <f t="shared" ref="G356:G376" si="29">F356</f>
        <v>0</v>
      </c>
      <c r="H356" s="6">
        <f t="shared" si="24"/>
        <v>0</v>
      </c>
      <c r="I356" s="80"/>
      <c r="J356" s="80"/>
      <c r="K356" s="80"/>
      <c r="L356" s="80"/>
      <c r="M356" s="80"/>
      <c r="N356" s="80"/>
      <c r="O356" s="80"/>
      <c r="P356" s="80"/>
      <c r="Q356" s="80"/>
      <c r="R356" s="80"/>
      <c r="S356" s="54" t="b">
        <f t="shared" si="27"/>
        <v>0</v>
      </c>
      <c r="T356" s="66" t="str">
        <f t="shared" si="28"/>
        <v>17-44.</v>
      </c>
      <c r="U356" s="51" t="str">
        <f t="shared" si="28"/>
        <v xml:space="preserve">Thermox/Catox Off Gas Treatment - Add On - Small - Long Term &gt; 6 mos. </v>
      </c>
    </row>
    <row r="357" spans="1:21" s="67" customFormat="1" hidden="1" x14ac:dyDescent="0.3">
      <c r="A357" s="62">
        <v>376</v>
      </c>
      <c r="B357" s="36" t="s">
        <v>948</v>
      </c>
      <c r="C357" s="98" t="s">
        <v>409</v>
      </c>
      <c r="D357" s="99"/>
      <c r="E357" s="10" t="s">
        <v>232</v>
      </c>
      <c r="F357" s="68">
        <f>IFERROR(INDEX([1]!Rates[[Column1]:[Column71]],
MATCH('[1]SOW Units'!$B357,[1]!Rates[Pay Item],0),
MATCH(TEXT(#REF!,"0"),[1]!Rates[[#Headers],[Column1]:[Column71]],0)),0)</f>
        <v>0</v>
      </c>
      <c r="G357" s="69">
        <f t="shared" si="29"/>
        <v>0</v>
      </c>
      <c r="H357" s="6">
        <f t="shared" si="24"/>
        <v>0</v>
      </c>
      <c r="I357" s="80"/>
      <c r="J357" s="80"/>
      <c r="K357" s="80"/>
      <c r="L357" s="80"/>
      <c r="M357" s="80"/>
      <c r="N357" s="80"/>
      <c r="O357" s="80"/>
      <c r="P357" s="80"/>
      <c r="Q357" s="80"/>
      <c r="R357" s="80"/>
      <c r="S357" s="54" t="b">
        <f t="shared" si="27"/>
        <v>0</v>
      </c>
      <c r="T357" s="66" t="str">
        <f t="shared" si="28"/>
        <v>17-45.</v>
      </c>
      <c r="U357" s="51" t="str">
        <f t="shared" si="28"/>
        <v xml:space="preserve">Thermox/Catox Off Gas Treatment - Add On - Medium - Long Term &gt; 6 mos. </v>
      </c>
    </row>
    <row r="358" spans="1:21" s="67" customFormat="1" hidden="1" x14ac:dyDescent="0.3">
      <c r="A358" s="62">
        <v>377</v>
      </c>
      <c r="B358" s="36" t="s">
        <v>949</v>
      </c>
      <c r="C358" s="98" t="s">
        <v>410</v>
      </c>
      <c r="D358" s="99"/>
      <c r="E358" s="10" t="s">
        <v>232</v>
      </c>
      <c r="F358" s="68">
        <f>IFERROR(INDEX([1]!Rates[[Column1]:[Column71]],
MATCH('[1]SOW Units'!$B358,[1]!Rates[Pay Item],0),
MATCH(TEXT(#REF!,"0"),[1]!Rates[[#Headers],[Column1]:[Column71]],0)),0)</f>
        <v>0</v>
      </c>
      <c r="G358" s="69">
        <f t="shared" si="29"/>
        <v>0</v>
      </c>
      <c r="H358" s="6">
        <f t="shared" si="24"/>
        <v>0</v>
      </c>
      <c r="I358" s="80"/>
      <c r="J358" s="80"/>
      <c r="K358" s="80"/>
      <c r="L358" s="80"/>
      <c r="M358" s="80"/>
      <c r="N358" s="80"/>
      <c r="O358" s="80"/>
      <c r="P358" s="80"/>
      <c r="Q358" s="80"/>
      <c r="R358" s="80"/>
      <c r="S358" s="54" t="b">
        <f t="shared" si="27"/>
        <v>0</v>
      </c>
      <c r="T358" s="66" t="str">
        <f t="shared" si="28"/>
        <v>17-46.</v>
      </c>
      <c r="U358" s="51" t="str">
        <f t="shared" si="28"/>
        <v xml:space="preserve">Thermox/Catox Off Gas Treatment - Add On - Large - Long Term &gt; 6 mos. </v>
      </c>
    </row>
    <row r="359" spans="1:21" s="67" customFormat="1" hidden="1" x14ac:dyDescent="0.3">
      <c r="A359" s="62">
        <v>378</v>
      </c>
      <c r="B359" s="36" t="s">
        <v>950</v>
      </c>
      <c r="C359" s="98" t="s">
        <v>628</v>
      </c>
      <c r="D359" s="99"/>
      <c r="E359" s="10" t="s">
        <v>232</v>
      </c>
      <c r="F359" s="68">
        <f>IFERROR(INDEX([1]!Rates[[Column1]:[Column71]],
MATCH('[1]SOW Units'!$B359,[1]!Rates[Pay Item],0),
MATCH(TEXT(#REF!,"0"),[1]!Rates[[#Headers],[Column1]:[Column71]],0)),0)</f>
        <v>0</v>
      </c>
      <c r="G359" s="69">
        <f t="shared" si="29"/>
        <v>0</v>
      </c>
      <c r="H359" s="6">
        <f t="shared" si="24"/>
        <v>0</v>
      </c>
      <c r="I359" s="80"/>
      <c r="J359" s="80"/>
      <c r="K359" s="80"/>
      <c r="L359" s="80"/>
      <c r="M359" s="80"/>
      <c r="N359" s="80"/>
      <c r="O359" s="80"/>
      <c r="P359" s="80"/>
      <c r="Q359" s="80"/>
      <c r="R359" s="80"/>
      <c r="S359" s="54" t="b">
        <f t="shared" si="27"/>
        <v>0</v>
      </c>
      <c r="T359" s="66" t="str">
        <f t="shared" si="28"/>
        <v>17-47.</v>
      </c>
      <c r="U359" s="51" t="str">
        <f t="shared" si="28"/>
        <v>Soil Vapor Extraction (SVE) System - Small - Short Term ≤ 6 Months</v>
      </c>
    </row>
    <row r="360" spans="1:21" s="67" customFormat="1" hidden="1" x14ac:dyDescent="0.3">
      <c r="A360" s="62">
        <v>379</v>
      </c>
      <c r="B360" s="36" t="s">
        <v>951</v>
      </c>
      <c r="C360" s="98" t="s">
        <v>629</v>
      </c>
      <c r="D360" s="99"/>
      <c r="E360" s="10" t="s">
        <v>232</v>
      </c>
      <c r="F360" s="68">
        <f>IFERROR(INDEX([1]!Rates[[Column1]:[Column71]],
MATCH('[1]SOW Units'!$B360,[1]!Rates[Pay Item],0),
MATCH(TEXT(#REF!,"0"),[1]!Rates[[#Headers],[Column1]:[Column71]],0)),0)</f>
        <v>0</v>
      </c>
      <c r="G360" s="69">
        <f t="shared" si="29"/>
        <v>0</v>
      </c>
      <c r="H360" s="6">
        <f t="shared" si="24"/>
        <v>0</v>
      </c>
      <c r="I360" s="80"/>
      <c r="J360" s="80"/>
      <c r="K360" s="80"/>
      <c r="L360" s="80"/>
      <c r="M360" s="80"/>
      <c r="N360" s="80"/>
      <c r="O360" s="80"/>
      <c r="P360" s="80"/>
      <c r="Q360" s="80"/>
      <c r="R360" s="80"/>
      <c r="S360" s="54" t="b">
        <f t="shared" si="27"/>
        <v>0</v>
      </c>
      <c r="T360" s="66" t="str">
        <f t="shared" si="28"/>
        <v>17-48.</v>
      </c>
      <c r="U360" s="51" t="str">
        <f t="shared" si="28"/>
        <v>Soil Vapor Extraction (SVE) System - Small - Long Term &gt; 6 Months</v>
      </c>
    </row>
    <row r="361" spans="1:21" s="67" customFormat="1" hidden="1" x14ac:dyDescent="0.3">
      <c r="A361" s="62">
        <v>380</v>
      </c>
      <c r="B361" s="36" t="s">
        <v>952</v>
      </c>
      <c r="C361" s="98" t="s">
        <v>630</v>
      </c>
      <c r="D361" s="99"/>
      <c r="E361" s="10" t="s">
        <v>232</v>
      </c>
      <c r="F361" s="68">
        <f>IFERROR(INDEX([1]!Rates[[Column1]:[Column71]],
MATCH('[1]SOW Units'!$B361,[1]!Rates[Pay Item],0),
MATCH(TEXT(#REF!,"0"),[1]!Rates[[#Headers],[Column1]:[Column71]],0)),0)</f>
        <v>0</v>
      </c>
      <c r="G361" s="69">
        <f t="shared" si="29"/>
        <v>0</v>
      </c>
      <c r="H361" s="6">
        <f t="shared" si="24"/>
        <v>0</v>
      </c>
      <c r="I361" s="80"/>
      <c r="J361" s="80"/>
      <c r="K361" s="80"/>
      <c r="L361" s="80"/>
      <c r="M361" s="80"/>
      <c r="N361" s="80"/>
      <c r="O361" s="80"/>
      <c r="P361" s="80"/>
      <c r="Q361" s="80"/>
      <c r="R361" s="80"/>
      <c r="S361" s="54" t="b">
        <f t="shared" si="27"/>
        <v>0</v>
      </c>
      <c r="T361" s="66" t="str">
        <f t="shared" si="28"/>
        <v>17-49.</v>
      </c>
      <c r="U361" s="51" t="str">
        <f t="shared" si="28"/>
        <v>Soil Vapor Extraction (SVE) System - Medium - Short Term ≤ 6 Months</v>
      </c>
    </row>
    <row r="362" spans="1:21" s="67" customFormat="1" hidden="1" x14ac:dyDescent="0.3">
      <c r="A362" s="62">
        <v>381</v>
      </c>
      <c r="B362" s="36" t="s">
        <v>953</v>
      </c>
      <c r="C362" s="98" t="s">
        <v>631</v>
      </c>
      <c r="D362" s="99"/>
      <c r="E362" s="10" t="s">
        <v>232</v>
      </c>
      <c r="F362" s="68">
        <f>IFERROR(INDEX([1]!Rates[[Column1]:[Column71]],
MATCH('[1]SOW Units'!$B362,[1]!Rates[Pay Item],0),
MATCH(TEXT(#REF!,"0"),[1]!Rates[[#Headers],[Column1]:[Column71]],0)),0)</f>
        <v>0</v>
      </c>
      <c r="G362" s="69">
        <f t="shared" si="29"/>
        <v>0</v>
      </c>
      <c r="H362" s="6">
        <f t="shared" si="24"/>
        <v>0</v>
      </c>
      <c r="I362" s="80"/>
      <c r="J362" s="80"/>
      <c r="K362" s="80"/>
      <c r="L362" s="80"/>
      <c r="M362" s="80"/>
      <c r="N362" s="80"/>
      <c r="O362" s="80"/>
      <c r="P362" s="80"/>
      <c r="Q362" s="80"/>
      <c r="R362" s="80"/>
      <c r="S362" s="54" t="b">
        <f t="shared" si="27"/>
        <v>0</v>
      </c>
      <c r="T362" s="66" t="str">
        <f t="shared" si="28"/>
        <v>17-50.</v>
      </c>
      <c r="U362" s="51" t="str">
        <f t="shared" si="28"/>
        <v>Soil Vapor Extraction (SVE) System - Medium - Long Term &gt; 6 Months</v>
      </c>
    </row>
    <row r="363" spans="1:21" s="67" customFormat="1" hidden="1" x14ac:dyDescent="0.3">
      <c r="A363" s="62">
        <v>382</v>
      </c>
      <c r="B363" s="36" t="s">
        <v>954</v>
      </c>
      <c r="C363" s="98" t="s">
        <v>632</v>
      </c>
      <c r="D363" s="99"/>
      <c r="E363" s="10" t="s">
        <v>232</v>
      </c>
      <c r="F363" s="68">
        <f>IFERROR(INDEX([1]!Rates[[Column1]:[Column71]],
MATCH('[1]SOW Units'!$B363,[1]!Rates[Pay Item],0),
MATCH(TEXT(#REF!,"0"),[1]!Rates[[#Headers],[Column1]:[Column71]],0)),0)</f>
        <v>0</v>
      </c>
      <c r="G363" s="69">
        <f t="shared" si="29"/>
        <v>0</v>
      </c>
      <c r="H363" s="6">
        <f t="shared" si="24"/>
        <v>0</v>
      </c>
      <c r="I363" s="80"/>
      <c r="J363" s="80"/>
      <c r="K363" s="80"/>
      <c r="L363" s="80"/>
      <c r="M363" s="80"/>
      <c r="N363" s="80"/>
      <c r="O363" s="80"/>
      <c r="P363" s="80"/>
      <c r="Q363" s="80"/>
      <c r="R363" s="80"/>
      <c r="S363" s="54" t="b">
        <f t="shared" si="27"/>
        <v>0</v>
      </c>
      <c r="T363" s="66" t="str">
        <f t="shared" si="28"/>
        <v>17-51.</v>
      </c>
      <c r="U363" s="51" t="str">
        <f t="shared" si="28"/>
        <v>Soil Vapor Extraction (SVE) System - Large - Short Term ≤ 6 Months</v>
      </c>
    </row>
    <row r="364" spans="1:21" s="67" customFormat="1" hidden="1" x14ac:dyDescent="0.3">
      <c r="A364" s="62">
        <v>383</v>
      </c>
      <c r="B364" s="36" t="s">
        <v>955</v>
      </c>
      <c r="C364" s="98" t="s">
        <v>633</v>
      </c>
      <c r="D364" s="99"/>
      <c r="E364" s="10" t="s">
        <v>232</v>
      </c>
      <c r="F364" s="68">
        <f>IFERROR(INDEX([1]!Rates[[Column1]:[Column71]],
MATCH('[1]SOW Units'!$B364,[1]!Rates[Pay Item],0),
MATCH(TEXT(#REF!,"0"),[1]!Rates[[#Headers],[Column1]:[Column71]],0)),0)</f>
        <v>0</v>
      </c>
      <c r="G364" s="69">
        <f t="shared" si="29"/>
        <v>0</v>
      </c>
      <c r="H364" s="6">
        <f t="shared" ref="H364:H376" si="30">SUM(I364:R364)</f>
        <v>0</v>
      </c>
      <c r="I364" s="80"/>
      <c r="J364" s="80"/>
      <c r="K364" s="80"/>
      <c r="L364" s="80"/>
      <c r="M364" s="80"/>
      <c r="N364" s="80"/>
      <c r="O364" s="80"/>
      <c r="P364" s="80"/>
      <c r="Q364" s="80"/>
      <c r="R364" s="80"/>
      <c r="S364" s="54" t="b">
        <f t="shared" si="27"/>
        <v>0</v>
      </c>
      <c r="T364" s="66" t="str">
        <f t="shared" si="28"/>
        <v>17-52.</v>
      </c>
      <c r="U364" s="51" t="str">
        <f t="shared" si="28"/>
        <v>Soil Vapor Extraction (SVE) System - Large - Long Term &gt; 6 Months</v>
      </c>
    </row>
    <row r="365" spans="1:21" s="67" customFormat="1" hidden="1" x14ac:dyDescent="0.3">
      <c r="A365" s="62">
        <v>384</v>
      </c>
      <c r="B365" s="36" t="s">
        <v>956</v>
      </c>
      <c r="C365" s="98" t="s">
        <v>634</v>
      </c>
      <c r="D365" s="99"/>
      <c r="E365" s="10" t="s">
        <v>232</v>
      </c>
      <c r="F365" s="68">
        <f>IFERROR(INDEX([1]!Rates[[Column1]:[Column71]],
MATCH('[1]SOW Units'!$B365,[1]!Rates[Pay Item],0),
MATCH(TEXT(#REF!,"0"),[1]!Rates[[#Headers],[Column1]:[Column71]],0)),0)</f>
        <v>0</v>
      </c>
      <c r="G365" s="69">
        <f t="shared" si="29"/>
        <v>0</v>
      </c>
      <c r="H365" s="6">
        <f t="shared" si="30"/>
        <v>0</v>
      </c>
      <c r="I365" s="80"/>
      <c r="J365" s="80"/>
      <c r="K365" s="80"/>
      <c r="L365" s="80"/>
      <c r="M365" s="80"/>
      <c r="N365" s="80"/>
      <c r="O365" s="80"/>
      <c r="P365" s="80"/>
      <c r="Q365" s="80"/>
      <c r="R365" s="80"/>
      <c r="S365" s="54" t="b">
        <f t="shared" si="27"/>
        <v>0</v>
      </c>
      <c r="T365" s="66" t="str">
        <f t="shared" si="28"/>
        <v>17-53.</v>
      </c>
      <c r="U365" s="51" t="str">
        <f t="shared" si="28"/>
        <v>Air Sparge/Multphase Extraction (AS/MPE) System - Small - Short Term ≤ 6 Months</v>
      </c>
    </row>
    <row r="366" spans="1:21" s="67" customFormat="1" hidden="1" x14ac:dyDescent="0.3">
      <c r="A366" s="62">
        <v>385</v>
      </c>
      <c r="B366" s="36" t="s">
        <v>957</v>
      </c>
      <c r="C366" s="98" t="s">
        <v>635</v>
      </c>
      <c r="D366" s="99"/>
      <c r="E366" s="10" t="s">
        <v>232</v>
      </c>
      <c r="F366" s="68">
        <f>IFERROR(INDEX([1]!Rates[[Column1]:[Column71]],
MATCH('[1]SOW Units'!$B366,[1]!Rates[Pay Item],0),
MATCH(TEXT(#REF!,"0"),[1]!Rates[[#Headers],[Column1]:[Column71]],0)),0)</f>
        <v>0</v>
      </c>
      <c r="G366" s="69">
        <f t="shared" si="29"/>
        <v>0</v>
      </c>
      <c r="H366" s="6">
        <f t="shared" si="30"/>
        <v>0</v>
      </c>
      <c r="I366" s="80"/>
      <c r="J366" s="80"/>
      <c r="K366" s="80"/>
      <c r="L366" s="80"/>
      <c r="M366" s="80"/>
      <c r="N366" s="80"/>
      <c r="O366" s="80"/>
      <c r="P366" s="80"/>
      <c r="Q366" s="80"/>
      <c r="R366" s="80"/>
      <c r="S366" s="54" t="b">
        <f t="shared" si="27"/>
        <v>0</v>
      </c>
      <c r="T366" s="66" t="str">
        <f t="shared" si="28"/>
        <v>17-54.</v>
      </c>
      <c r="U366" s="51" t="str">
        <f t="shared" si="28"/>
        <v>Air Sparge/Multphase Extraction (AS/MPE) System - Small - Long Term &gt; 6 Months</v>
      </c>
    </row>
    <row r="367" spans="1:21" s="67" customFormat="1" hidden="1" x14ac:dyDescent="0.3">
      <c r="A367" s="62">
        <v>386</v>
      </c>
      <c r="B367" s="36" t="s">
        <v>958</v>
      </c>
      <c r="C367" s="98" t="s">
        <v>636</v>
      </c>
      <c r="D367" s="99"/>
      <c r="E367" s="10" t="s">
        <v>232</v>
      </c>
      <c r="F367" s="68">
        <f>IFERROR(INDEX([1]!Rates[[Column1]:[Column71]],
MATCH('[1]SOW Units'!$B367,[1]!Rates[Pay Item],0),
MATCH(TEXT(#REF!,"0"),[1]!Rates[[#Headers],[Column1]:[Column71]],0)),0)</f>
        <v>0</v>
      </c>
      <c r="G367" s="69">
        <f t="shared" si="29"/>
        <v>0</v>
      </c>
      <c r="H367" s="6">
        <f t="shared" si="30"/>
        <v>0</v>
      </c>
      <c r="I367" s="80"/>
      <c r="J367" s="80"/>
      <c r="K367" s="80"/>
      <c r="L367" s="80"/>
      <c r="M367" s="80"/>
      <c r="N367" s="80"/>
      <c r="O367" s="80"/>
      <c r="P367" s="80"/>
      <c r="Q367" s="80"/>
      <c r="R367" s="80"/>
      <c r="S367" s="54" t="b">
        <f t="shared" si="27"/>
        <v>0</v>
      </c>
      <c r="T367" s="66" t="str">
        <f t="shared" si="28"/>
        <v>17-55.</v>
      </c>
      <c r="U367" s="51" t="str">
        <f t="shared" si="28"/>
        <v>Air Sparge/Multphase Extraction (AS/MPE) System - Medium - Short Term ≤ 6 Months</v>
      </c>
    </row>
    <row r="368" spans="1:21" s="67" customFormat="1" hidden="1" x14ac:dyDescent="0.3">
      <c r="A368" s="62">
        <v>387</v>
      </c>
      <c r="B368" s="36" t="s">
        <v>959</v>
      </c>
      <c r="C368" s="98" t="s">
        <v>637</v>
      </c>
      <c r="D368" s="99"/>
      <c r="E368" s="10" t="s">
        <v>232</v>
      </c>
      <c r="F368" s="68">
        <f>IFERROR(INDEX([1]!Rates[[Column1]:[Column71]],
MATCH('[1]SOW Units'!$B368,[1]!Rates[Pay Item],0),
MATCH(TEXT(#REF!,"0"),[1]!Rates[[#Headers],[Column1]:[Column71]],0)),0)</f>
        <v>0</v>
      </c>
      <c r="G368" s="69">
        <f t="shared" si="29"/>
        <v>0</v>
      </c>
      <c r="H368" s="6">
        <f t="shared" si="30"/>
        <v>0</v>
      </c>
      <c r="I368" s="80"/>
      <c r="J368" s="80"/>
      <c r="K368" s="80"/>
      <c r="L368" s="80"/>
      <c r="M368" s="80"/>
      <c r="N368" s="80"/>
      <c r="O368" s="80"/>
      <c r="P368" s="80"/>
      <c r="Q368" s="80"/>
      <c r="R368" s="80"/>
      <c r="S368" s="54" t="b">
        <f t="shared" si="27"/>
        <v>0</v>
      </c>
      <c r="T368" s="66" t="str">
        <f t="shared" si="28"/>
        <v>17-56.</v>
      </c>
      <c r="U368" s="51" t="str">
        <f t="shared" si="28"/>
        <v>Air Sparge/Multphase Extraction (AS/MPE) System - Medium - Long Term &gt; 6 Months</v>
      </c>
    </row>
    <row r="369" spans="1:21" s="67" customFormat="1" hidden="1" x14ac:dyDescent="0.3">
      <c r="A369" s="62">
        <v>388</v>
      </c>
      <c r="B369" s="36" t="s">
        <v>960</v>
      </c>
      <c r="C369" s="98" t="s">
        <v>638</v>
      </c>
      <c r="D369" s="99"/>
      <c r="E369" s="10" t="s">
        <v>232</v>
      </c>
      <c r="F369" s="68">
        <f>IFERROR(INDEX([1]!Rates[[Column1]:[Column71]],
MATCH('[1]SOW Units'!$B369,[1]!Rates[Pay Item],0),
MATCH(TEXT(#REF!,"0"),[1]!Rates[[#Headers],[Column1]:[Column71]],0)),0)</f>
        <v>0</v>
      </c>
      <c r="G369" s="69">
        <f t="shared" si="29"/>
        <v>0</v>
      </c>
      <c r="H369" s="6">
        <f t="shared" si="30"/>
        <v>0</v>
      </c>
      <c r="I369" s="80"/>
      <c r="J369" s="80"/>
      <c r="K369" s="80"/>
      <c r="L369" s="80"/>
      <c r="M369" s="80"/>
      <c r="N369" s="80"/>
      <c r="O369" s="80"/>
      <c r="P369" s="80"/>
      <c r="Q369" s="80"/>
      <c r="R369" s="80"/>
      <c r="S369" s="54" t="b">
        <f t="shared" si="27"/>
        <v>0</v>
      </c>
      <c r="T369" s="66" t="str">
        <f t="shared" si="28"/>
        <v>17-57.</v>
      </c>
      <c r="U369" s="51" t="str">
        <f t="shared" si="28"/>
        <v>Air Sparge/Multphase Extraction (AS/MPE) System - Large - Short Term ≤ 6 Months</v>
      </c>
    </row>
    <row r="370" spans="1:21" s="67" customFormat="1" hidden="1" x14ac:dyDescent="0.3">
      <c r="A370" s="62">
        <v>389</v>
      </c>
      <c r="B370" s="36" t="s">
        <v>961</v>
      </c>
      <c r="C370" s="98" t="s">
        <v>639</v>
      </c>
      <c r="D370" s="99"/>
      <c r="E370" s="10" t="s">
        <v>232</v>
      </c>
      <c r="F370" s="68">
        <f>IFERROR(INDEX([1]!Rates[[Column1]:[Column71]],
MATCH('[1]SOW Units'!$B370,[1]!Rates[Pay Item],0),
MATCH(TEXT(#REF!,"0"),[1]!Rates[[#Headers],[Column1]:[Column71]],0)),0)</f>
        <v>0</v>
      </c>
      <c r="G370" s="69">
        <f t="shared" si="29"/>
        <v>0</v>
      </c>
      <c r="H370" s="6">
        <f t="shared" si="30"/>
        <v>0</v>
      </c>
      <c r="I370" s="80"/>
      <c r="J370" s="80"/>
      <c r="K370" s="80"/>
      <c r="L370" s="80"/>
      <c r="M370" s="80"/>
      <c r="N370" s="80"/>
      <c r="O370" s="80"/>
      <c r="P370" s="80"/>
      <c r="Q370" s="80"/>
      <c r="R370" s="80"/>
      <c r="S370" s="54" t="b">
        <f t="shared" si="27"/>
        <v>0</v>
      </c>
      <c r="T370" s="66" t="str">
        <f t="shared" si="28"/>
        <v>17-58.</v>
      </c>
      <c r="U370" s="51" t="str">
        <f t="shared" si="28"/>
        <v>Air Sparge/Multphase Extraction (AS/MPE) System - Large - Long Term &gt; 6 Months</v>
      </c>
    </row>
    <row r="371" spans="1:21" s="67" customFormat="1" hidden="1" x14ac:dyDescent="0.3">
      <c r="A371" s="62">
        <v>390</v>
      </c>
      <c r="B371" s="36" t="s">
        <v>962</v>
      </c>
      <c r="C371" s="98" t="s">
        <v>963</v>
      </c>
      <c r="D371" s="99"/>
      <c r="E371" s="10" t="s">
        <v>232</v>
      </c>
      <c r="F371" s="68">
        <f>IFERROR(INDEX([1]!Rates[[Column1]:[Column71]],
MATCH('[1]SOW Units'!$B371,[1]!Rates[Pay Item],0),
MATCH(TEXT(#REF!,"0"),[1]!Rates[[#Headers],[Column1]:[Column71]],0)),0)</f>
        <v>0</v>
      </c>
      <c r="G371" s="69">
        <f t="shared" si="29"/>
        <v>0</v>
      </c>
      <c r="H371" s="6">
        <f t="shared" si="30"/>
        <v>0</v>
      </c>
      <c r="I371" s="80"/>
      <c r="J371" s="80"/>
      <c r="K371" s="80"/>
      <c r="L371" s="80"/>
      <c r="M371" s="80"/>
      <c r="N371" s="80"/>
      <c r="O371" s="80"/>
      <c r="P371" s="80"/>
      <c r="Q371" s="80"/>
      <c r="R371" s="80"/>
      <c r="S371" s="54" t="b">
        <f t="shared" si="27"/>
        <v>0</v>
      </c>
      <c r="T371" s="66" t="str">
        <f t="shared" si="28"/>
        <v>17-59.</v>
      </c>
      <c r="U371" s="51" t="str">
        <f t="shared" si="28"/>
        <v>In-Situ Chemical Oxidation (including Ozone) System – Small – Long Term &gt; 6 Months</v>
      </c>
    </row>
    <row r="372" spans="1:21" s="67" customFormat="1" hidden="1" x14ac:dyDescent="0.3">
      <c r="A372" s="62">
        <v>391</v>
      </c>
      <c r="B372" s="36" t="s">
        <v>964</v>
      </c>
      <c r="C372" s="98" t="s">
        <v>965</v>
      </c>
      <c r="D372" s="99"/>
      <c r="E372" s="10" t="s">
        <v>232</v>
      </c>
      <c r="F372" s="68">
        <f>IFERROR(INDEX([1]!Rates[[Column1]:[Column71]],
MATCH('[1]SOW Units'!$B372,[1]!Rates[Pay Item],0),
MATCH(TEXT(#REF!,"0"),[1]!Rates[[#Headers],[Column1]:[Column71]],0)),0)</f>
        <v>0</v>
      </c>
      <c r="G372" s="69">
        <f t="shared" si="29"/>
        <v>0</v>
      </c>
      <c r="H372" s="6">
        <f t="shared" si="30"/>
        <v>0</v>
      </c>
      <c r="I372" s="80"/>
      <c r="J372" s="80"/>
      <c r="K372" s="80"/>
      <c r="L372" s="80"/>
      <c r="M372" s="80"/>
      <c r="N372" s="80"/>
      <c r="O372" s="80"/>
      <c r="P372" s="80"/>
      <c r="Q372" s="80"/>
      <c r="R372" s="80"/>
      <c r="S372" s="54" t="b">
        <f t="shared" si="27"/>
        <v>0</v>
      </c>
      <c r="T372" s="66" t="str">
        <f t="shared" si="28"/>
        <v>17-60.</v>
      </c>
      <c r="U372" s="51" t="str">
        <f t="shared" si="28"/>
        <v>In-Situ Chemical Oxidation (including Ozone) System – Small - Short Term ≤ 6 Months</v>
      </c>
    </row>
    <row r="373" spans="1:21" s="67" customFormat="1" hidden="1" x14ac:dyDescent="0.3">
      <c r="A373" s="62">
        <v>392</v>
      </c>
      <c r="B373" s="36" t="s">
        <v>966</v>
      </c>
      <c r="C373" s="98" t="s">
        <v>967</v>
      </c>
      <c r="D373" s="99"/>
      <c r="E373" s="10" t="s">
        <v>232</v>
      </c>
      <c r="F373" s="68">
        <f>IFERROR(INDEX([1]!Rates[[Column1]:[Column71]],
MATCH('[1]SOW Units'!$B373,[1]!Rates[Pay Item],0),
MATCH(TEXT(#REF!,"0"),[1]!Rates[[#Headers],[Column1]:[Column71]],0)),0)</f>
        <v>0</v>
      </c>
      <c r="G373" s="69">
        <f t="shared" si="29"/>
        <v>0</v>
      </c>
      <c r="H373" s="6">
        <f t="shared" si="30"/>
        <v>0</v>
      </c>
      <c r="I373" s="80"/>
      <c r="J373" s="80"/>
      <c r="K373" s="80"/>
      <c r="L373" s="80"/>
      <c r="M373" s="80"/>
      <c r="N373" s="80"/>
      <c r="O373" s="80"/>
      <c r="P373" s="80"/>
      <c r="Q373" s="80"/>
      <c r="R373" s="80"/>
      <c r="S373" s="54" t="b">
        <f t="shared" si="27"/>
        <v>0</v>
      </c>
      <c r="T373" s="66" t="str">
        <f t="shared" si="28"/>
        <v>17-61.</v>
      </c>
      <c r="U373" s="51" t="str">
        <f t="shared" si="28"/>
        <v>In-Situ Chemical Oxidation (including Ozone) System – Medium – Long Term &gt; 6 Months</v>
      </c>
    </row>
    <row r="374" spans="1:21" s="67" customFormat="1" hidden="1" x14ac:dyDescent="0.3">
      <c r="A374" s="62">
        <v>393</v>
      </c>
      <c r="B374" s="36" t="s">
        <v>968</v>
      </c>
      <c r="C374" s="98" t="s">
        <v>969</v>
      </c>
      <c r="D374" s="99"/>
      <c r="E374" s="10" t="s">
        <v>232</v>
      </c>
      <c r="F374" s="68">
        <f>IFERROR(INDEX([1]!Rates[[Column1]:[Column71]],
MATCH('[1]SOW Units'!$B374,[1]!Rates[Pay Item],0),
MATCH(TEXT(#REF!,"0"),[1]!Rates[[#Headers],[Column1]:[Column71]],0)),0)</f>
        <v>0</v>
      </c>
      <c r="G374" s="69">
        <f t="shared" si="29"/>
        <v>0</v>
      </c>
      <c r="H374" s="6">
        <f t="shared" si="30"/>
        <v>0</v>
      </c>
      <c r="I374" s="80"/>
      <c r="J374" s="80"/>
      <c r="K374" s="80"/>
      <c r="L374" s="80"/>
      <c r="M374" s="80"/>
      <c r="N374" s="80"/>
      <c r="O374" s="80"/>
      <c r="P374" s="80"/>
      <c r="Q374" s="80"/>
      <c r="R374" s="80"/>
      <c r="S374" s="54" t="b">
        <f t="shared" si="27"/>
        <v>0</v>
      </c>
      <c r="T374" s="66" t="str">
        <f t="shared" si="28"/>
        <v>17-62.</v>
      </c>
      <c r="U374" s="51" t="str">
        <f t="shared" si="28"/>
        <v>In-Situ Chemical Oxidation (including Ozone) System – Medium - Short Term ≤ 6 Months</v>
      </c>
    </row>
    <row r="375" spans="1:21" s="67" customFormat="1" hidden="1" x14ac:dyDescent="0.3">
      <c r="A375" s="62">
        <v>394</v>
      </c>
      <c r="B375" s="36" t="s">
        <v>970</v>
      </c>
      <c r="C375" s="98" t="s">
        <v>971</v>
      </c>
      <c r="D375" s="99"/>
      <c r="E375" s="10" t="s">
        <v>232</v>
      </c>
      <c r="F375" s="68">
        <f>IFERROR(INDEX([1]!Rates[[Column1]:[Column71]],
MATCH('[1]SOW Units'!$B375,[1]!Rates[Pay Item],0),
MATCH(TEXT(#REF!,"0"),[1]!Rates[[#Headers],[Column1]:[Column71]],0)),0)</f>
        <v>0</v>
      </c>
      <c r="G375" s="69">
        <f t="shared" si="29"/>
        <v>0</v>
      </c>
      <c r="H375" s="6">
        <f t="shared" si="30"/>
        <v>0</v>
      </c>
      <c r="I375" s="80"/>
      <c r="J375" s="80"/>
      <c r="K375" s="80"/>
      <c r="L375" s="80"/>
      <c r="M375" s="80"/>
      <c r="N375" s="80"/>
      <c r="O375" s="80"/>
      <c r="P375" s="80"/>
      <c r="Q375" s="80"/>
      <c r="R375" s="80"/>
      <c r="S375" s="54" t="b">
        <f t="shared" si="27"/>
        <v>0</v>
      </c>
      <c r="T375" s="66" t="str">
        <f t="shared" si="28"/>
        <v>17-63.</v>
      </c>
      <c r="U375" s="51" t="str">
        <f t="shared" si="28"/>
        <v>In-Situ Chemical Oxidation (including Ozone) System – Large - Long Term &gt; 6 Months</v>
      </c>
    </row>
    <row r="376" spans="1:21" s="67" customFormat="1" hidden="1" x14ac:dyDescent="0.3">
      <c r="A376" s="62">
        <v>395</v>
      </c>
      <c r="B376" s="36" t="s">
        <v>972</v>
      </c>
      <c r="C376" s="98" t="s">
        <v>973</v>
      </c>
      <c r="D376" s="99"/>
      <c r="E376" s="10" t="s">
        <v>232</v>
      </c>
      <c r="F376" s="68">
        <f>IFERROR(INDEX([1]!Rates[[Column1]:[Column71]],
MATCH('[1]SOW Units'!$B376,[1]!Rates[Pay Item],0),
MATCH(TEXT(#REF!,"0"),[1]!Rates[[#Headers],[Column1]:[Column71]],0)),0)</f>
        <v>0</v>
      </c>
      <c r="G376" s="69">
        <f t="shared" si="29"/>
        <v>0</v>
      </c>
      <c r="H376" s="6">
        <f t="shared" si="30"/>
        <v>0</v>
      </c>
      <c r="I376" s="80"/>
      <c r="J376" s="80"/>
      <c r="K376" s="80"/>
      <c r="L376" s="80"/>
      <c r="M376" s="80"/>
      <c r="N376" s="80"/>
      <c r="O376" s="80"/>
      <c r="P376" s="80"/>
      <c r="Q376" s="80"/>
      <c r="R376" s="80"/>
      <c r="S376" s="54" t="b">
        <f t="shared" si="27"/>
        <v>0</v>
      </c>
      <c r="T376" s="66" t="str">
        <f t="shared" si="28"/>
        <v>17-64.</v>
      </c>
      <c r="U376" s="51" t="str">
        <f t="shared" si="28"/>
        <v>In-Situ Chemical Oxidation (including Ozone) System – Large -Short Term ≤ 6 Months</v>
      </c>
    </row>
    <row r="377" spans="1:21" s="67" customFormat="1" x14ac:dyDescent="0.3">
      <c r="A377" s="62">
        <v>396</v>
      </c>
      <c r="B377" s="75" t="s">
        <v>337</v>
      </c>
      <c r="C377" s="96" t="s">
        <v>412</v>
      </c>
      <c r="D377" s="97"/>
      <c r="E377" s="76"/>
      <c r="F377" s="78"/>
      <c r="G377" s="78"/>
      <c r="H377" s="8"/>
      <c r="I377" s="79"/>
      <c r="J377" s="79"/>
      <c r="K377" s="79"/>
      <c r="L377" s="79"/>
      <c r="M377" s="79"/>
      <c r="N377" s="79"/>
      <c r="O377" s="79"/>
      <c r="P377" s="79"/>
      <c r="Q377" s="79"/>
      <c r="R377" s="79"/>
      <c r="S377" s="54" t="b">
        <f t="shared" si="27"/>
        <v>0</v>
      </c>
      <c r="T377" s="66"/>
      <c r="U377" s="51" t="str">
        <f t="shared" si="28"/>
        <v>REPORTS (Excluding Professional Engineering and Professional Geology Services)</v>
      </c>
    </row>
    <row r="378" spans="1:21" s="67" customFormat="1" hidden="1" x14ac:dyDescent="0.3">
      <c r="A378" s="62">
        <v>397</v>
      </c>
      <c r="B378" s="36" t="s">
        <v>339</v>
      </c>
      <c r="C378" s="98" t="s">
        <v>414</v>
      </c>
      <c r="D378" s="99"/>
      <c r="E378" s="10" t="s">
        <v>415</v>
      </c>
      <c r="F378" s="68">
        <f>IFERROR(INDEX([1]!Rates[[Column1]:[Column71]],
MATCH('[1]SOW Units'!$B378,[1]!Rates[Pay Item],0),
MATCH(TEXT(#REF!,"0"),[1]!Rates[[#Headers],[Column1]:[Column71]],0)),0)</f>
        <v>0</v>
      </c>
      <c r="G378" s="69">
        <f t="shared" ref="G378:G441" si="31">F378</f>
        <v>0</v>
      </c>
      <c r="H378" s="6">
        <f t="shared" ref="H378:H441" si="32">SUM(I378:R378)</f>
        <v>0</v>
      </c>
      <c r="I378" s="80"/>
      <c r="J378" s="80"/>
      <c r="K378" s="80"/>
      <c r="L378" s="80"/>
      <c r="M378" s="80"/>
      <c r="N378" s="80"/>
      <c r="O378" s="80"/>
      <c r="P378" s="80"/>
      <c r="Q378" s="80"/>
      <c r="R378" s="80"/>
      <c r="S378" s="54" t="b">
        <f t="shared" si="27"/>
        <v>0</v>
      </c>
      <c r="T378" s="66" t="str">
        <f t="shared" si="28"/>
        <v>18-1.</v>
      </c>
      <c r="U378" s="51" t="str">
        <f t="shared" si="28"/>
        <v>Soil Source Removal Report</v>
      </c>
    </row>
    <row r="379" spans="1:21" s="67" customFormat="1" hidden="1" x14ac:dyDescent="0.3">
      <c r="A379" s="62">
        <v>398</v>
      </c>
      <c r="B379" s="36" t="s">
        <v>341</v>
      </c>
      <c r="C379" s="98" t="s">
        <v>418</v>
      </c>
      <c r="D379" s="99"/>
      <c r="E379" s="10" t="s">
        <v>415</v>
      </c>
      <c r="F379" s="68">
        <f>IFERROR(INDEX([1]!Rates[[Column1]:[Column71]],
MATCH('[1]SOW Units'!$B379,[1]!Rates[Pay Item],0),
MATCH(TEXT(#REF!,"0"),[1]!Rates[[#Headers],[Column1]:[Column71]],0)),0)</f>
        <v>0</v>
      </c>
      <c r="G379" s="69">
        <f t="shared" si="31"/>
        <v>0</v>
      </c>
      <c r="H379" s="6">
        <f t="shared" si="32"/>
        <v>0</v>
      </c>
      <c r="I379" s="80"/>
      <c r="J379" s="80"/>
      <c r="K379" s="80"/>
      <c r="L379" s="80"/>
      <c r="M379" s="80"/>
      <c r="N379" s="80"/>
      <c r="O379" s="80"/>
      <c r="P379" s="80"/>
      <c r="Q379" s="80"/>
      <c r="R379" s="80"/>
      <c r="S379" s="54" t="b">
        <f t="shared" si="27"/>
        <v>0</v>
      </c>
      <c r="T379" s="66" t="str">
        <f t="shared" si="28"/>
        <v>18-2.</v>
      </c>
      <c r="U379" s="51" t="str">
        <f t="shared" si="28"/>
        <v>General Site Assessment Report</v>
      </c>
    </row>
    <row r="380" spans="1:21" s="67" customFormat="1" hidden="1" x14ac:dyDescent="0.3">
      <c r="A380" s="62">
        <v>399</v>
      </c>
      <c r="B380" s="36" t="s">
        <v>343</v>
      </c>
      <c r="C380" s="98" t="s">
        <v>420</v>
      </c>
      <c r="D380" s="99"/>
      <c r="E380" s="10" t="s">
        <v>415</v>
      </c>
      <c r="F380" s="68">
        <f>IFERROR(INDEX([1]!Rates[[Column1]:[Column71]],
MATCH('[1]SOW Units'!$B380,[1]!Rates[Pay Item],0),
MATCH(TEXT(#REF!,"0"),[1]!Rates[[#Headers],[Column1]:[Column71]],0)),0)</f>
        <v>0</v>
      </c>
      <c r="G380" s="69">
        <f t="shared" si="31"/>
        <v>0</v>
      </c>
      <c r="H380" s="6">
        <f t="shared" si="32"/>
        <v>0</v>
      </c>
      <c r="I380" s="80"/>
      <c r="J380" s="80"/>
      <c r="K380" s="80"/>
      <c r="L380" s="80"/>
      <c r="M380" s="80"/>
      <c r="N380" s="80"/>
      <c r="O380" s="80"/>
      <c r="P380" s="80"/>
      <c r="Q380" s="80"/>
      <c r="R380" s="80"/>
      <c r="S380" s="54" t="b">
        <f t="shared" si="27"/>
        <v>0</v>
      </c>
      <c r="T380" s="66" t="str">
        <f t="shared" si="28"/>
        <v>18-3.</v>
      </c>
      <c r="U380" s="51" t="str">
        <f t="shared" si="28"/>
        <v>Supplemental Site Assessment Report</v>
      </c>
    </row>
    <row r="381" spans="1:21" s="67" customFormat="1" hidden="1" x14ac:dyDescent="0.3">
      <c r="A381" s="62">
        <v>400</v>
      </c>
      <c r="B381" s="36" t="s">
        <v>345</v>
      </c>
      <c r="C381" s="98" t="s">
        <v>422</v>
      </c>
      <c r="D381" s="99"/>
      <c r="E381" s="10" t="s">
        <v>415</v>
      </c>
      <c r="F381" s="68">
        <f>IFERROR(INDEX([1]!Rates[[Column1]:[Column71]],
MATCH('[1]SOW Units'!$B381,[1]!Rates[Pay Item],0),
MATCH(TEXT(#REF!,"0"),[1]!Rates[[#Headers],[Column1]:[Column71]],0)),0)</f>
        <v>0</v>
      </c>
      <c r="G381" s="69">
        <f t="shared" si="31"/>
        <v>0</v>
      </c>
      <c r="H381" s="6">
        <f t="shared" si="32"/>
        <v>0</v>
      </c>
      <c r="I381" s="80"/>
      <c r="J381" s="80"/>
      <c r="K381" s="80"/>
      <c r="L381" s="80"/>
      <c r="M381" s="80"/>
      <c r="N381" s="80"/>
      <c r="O381" s="80"/>
      <c r="P381" s="80"/>
      <c r="Q381" s="80"/>
      <c r="R381" s="80"/>
      <c r="S381" s="54" t="b">
        <f t="shared" si="27"/>
        <v>0</v>
      </c>
      <c r="T381" s="66" t="str">
        <f t="shared" si="28"/>
        <v>18-4.</v>
      </c>
      <c r="U381" s="51" t="str">
        <f t="shared" si="28"/>
        <v>Receptor and Exposure Pathway Report</v>
      </c>
    </row>
    <row r="382" spans="1:21" s="67" customFormat="1" hidden="1" x14ac:dyDescent="0.3">
      <c r="A382" s="62">
        <v>401</v>
      </c>
      <c r="B382" s="36" t="s">
        <v>347</v>
      </c>
      <c r="C382" s="98" t="s">
        <v>974</v>
      </c>
      <c r="D382" s="99"/>
      <c r="E382" s="10" t="s">
        <v>425</v>
      </c>
      <c r="F382" s="68">
        <f>IFERROR(INDEX([1]!Rates[[Column1]:[Column71]],
MATCH('[1]SOW Units'!$B382,[1]!Rates[Pay Item],0),
MATCH(TEXT(#REF!,"0"),[1]!Rates[[#Headers],[Column1]:[Column71]],0)),0)</f>
        <v>0</v>
      </c>
      <c r="G382" s="69">
        <f t="shared" si="31"/>
        <v>0</v>
      </c>
      <c r="H382" s="6">
        <f t="shared" si="32"/>
        <v>0</v>
      </c>
      <c r="I382" s="80"/>
      <c r="J382" s="80"/>
      <c r="K382" s="80"/>
      <c r="L382" s="80"/>
      <c r="M382" s="80"/>
      <c r="N382" s="80"/>
      <c r="O382" s="80"/>
      <c r="P382" s="80"/>
      <c r="Q382" s="80"/>
      <c r="R382" s="80"/>
      <c r="S382" s="54" t="b">
        <f t="shared" si="27"/>
        <v>0</v>
      </c>
      <c r="T382" s="66" t="str">
        <f t="shared" si="28"/>
        <v>18-5.</v>
      </c>
      <c r="U382" s="51" t="str">
        <f t="shared" si="28"/>
        <v>Level 1 Natural Attenuation Monitoring Plan</v>
      </c>
    </row>
    <row r="383" spans="1:21" s="67" customFormat="1" hidden="1" x14ac:dyDescent="0.3">
      <c r="A383" s="62">
        <v>402</v>
      </c>
      <c r="B383" s="36" t="s">
        <v>349</v>
      </c>
      <c r="C383" s="98" t="s">
        <v>424</v>
      </c>
      <c r="D383" s="99"/>
      <c r="E383" s="10" t="s">
        <v>425</v>
      </c>
      <c r="F383" s="68">
        <f>IFERROR(INDEX([1]!Rates[[Column1]:[Column71]],
MATCH('[1]SOW Units'!$B383,[1]!Rates[Pay Item],0),
MATCH(TEXT(#REF!,"0"),[1]!Rates[[#Headers],[Column1]:[Column71]],0)),0)</f>
        <v>0</v>
      </c>
      <c r="G383" s="69">
        <f t="shared" si="31"/>
        <v>0</v>
      </c>
      <c r="H383" s="6">
        <f t="shared" si="32"/>
        <v>0</v>
      </c>
      <c r="I383" s="80"/>
      <c r="J383" s="80"/>
      <c r="K383" s="80"/>
      <c r="L383" s="80"/>
      <c r="M383" s="80"/>
      <c r="N383" s="80"/>
      <c r="O383" s="80"/>
      <c r="P383" s="80"/>
      <c r="Q383" s="80"/>
      <c r="R383" s="80"/>
      <c r="S383" s="54" t="b">
        <f t="shared" si="27"/>
        <v>0</v>
      </c>
      <c r="T383" s="66" t="str">
        <f t="shared" si="28"/>
        <v>18-6.</v>
      </c>
      <c r="U383" s="51" t="str">
        <f t="shared" si="28"/>
        <v>Level 2 Natural Attenuation Monitoring Plan</v>
      </c>
    </row>
    <row r="384" spans="1:21" s="67" customFormat="1" hidden="1" x14ac:dyDescent="0.3">
      <c r="A384" s="62">
        <v>403</v>
      </c>
      <c r="B384" s="36" t="s">
        <v>351</v>
      </c>
      <c r="C384" s="98" t="s">
        <v>427</v>
      </c>
      <c r="D384" s="99"/>
      <c r="E384" s="10" t="s">
        <v>415</v>
      </c>
      <c r="F384" s="68">
        <f>IFERROR(INDEX([1]!Rates[[Column1]:[Column71]],
MATCH('[1]SOW Units'!$B384,[1]!Rates[Pay Item],0),
MATCH(TEXT(#REF!,"0"),[1]!Rates[[#Headers],[Column1]:[Column71]],0)),0)</f>
        <v>0</v>
      </c>
      <c r="G384" s="69">
        <f t="shared" si="31"/>
        <v>0</v>
      </c>
      <c r="H384" s="6">
        <f t="shared" si="32"/>
        <v>0</v>
      </c>
      <c r="I384" s="80"/>
      <c r="J384" s="80"/>
      <c r="K384" s="80"/>
      <c r="L384" s="80"/>
      <c r="M384" s="80"/>
      <c r="N384" s="80"/>
      <c r="O384" s="80"/>
      <c r="P384" s="80"/>
      <c r="Q384" s="80"/>
      <c r="R384" s="80"/>
      <c r="S384" s="54" t="b">
        <f t="shared" si="27"/>
        <v>0</v>
      </c>
      <c r="T384" s="66" t="str">
        <f t="shared" si="28"/>
        <v>18-7.</v>
      </c>
      <c r="U384" s="51" t="str">
        <f t="shared" si="28"/>
        <v xml:space="preserve">Natural Attenuation or Post RA Monitoring Report, Quarterly or Non-Annual </v>
      </c>
    </row>
    <row r="385" spans="1:21" s="67" customFormat="1" hidden="1" x14ac:dyDescent="0.3">
      <c r="A385" s="62">
        <v>404</v>
      </c>
      <c r="B385" s="36" t="s">
        <v>353</v>
      </c>
      <c r="C385" s="98" t="s">
        <v>429</v>
      </c>
      <c r="D385" s="99"/>
      <c r="E385" s="10" t="s">
        <v>415</v>
      </c>
      <c r="F385" s="68">
        <f>IFERROR(INDEX([1]!Rates[[Column1]:[Column71]],
MATCH('[1]SOW Units'!$B385,[1]!Rates[Pay Item],0),
MATCH(TEXT(#REF!,"0"),[1]!Rates[[#Headers],[Column1]:[Column71]],0)),0)</f>
        <v>0</v>
      </c>
      <c r="G385" s="69">
        <f t="shared" si="31"/>
        <v>0</v>
      </c>
      <c r="H385" s="6">
        <f t="shared" si="32"/>
        <v>0</v>
      </c>
      <c r="I385" s="80"/>
      <c r="J385" s="80"/>
      <c r="K385" s="80"/>
      <c r="L385" s="80"/>
      <c r="M385" s="80"/>
      <c r="N385" s="80"/>
      <c r="O385" s="80"/>
      <c r="P385" s="80"/>
      <c r="Q385" s="80"/>
      <c r="R385" s="80"/>
      <c r="S385" s="54" t="b">
        <f t="shared" si="27"/>
        <v>0</v>
      </c>
      <c r="T385" s="66" t="str">
        <f t="shared" si="28"/>
        <v>18-8.</v>
      </c>
      <c r="U385" s="51" t="str">
        <f t="shared" si="28"/>
        <v xml:space="preserve">Natural Attenuation or Post RA Monitoring Report, Annual </v>
      </c>
    </row>
    <row r="386" spans="1:21" s="67" customFormat="1" x14ac:dyDescent="0.3">
      <c r="A386" s="62">
        <v>405</v>
      </c>
      <c r="B386" s="36" t="s">
        <v>355</v>
      </c>
      <c r="C386" s="98" t="s">
        <v>431</v>
      </c>
      <c r="D386" s="99"/>
      <c r="E386" s="10" t="s">
        <v>425</v>
      </c>
      <c r="F386" s="68">
        <f>IFERROR(INDEX([1]!Rates[[Column1]:[Column71]],
MATCH('[1]SOW Units'!$B386,[1]!Rates[Pay Item],0),
MATCH(TEXT(#REF!,"0"),[1]!Rates[[#Headers],[Column1]:[Column71]],0)),0)</f>
        <v>0</v>
      </c>
      <c r="G386" s="69">
        <f t="shared" si="31"/>
        <v>0</v>
      </c>
      <c r="H386" s="6">
        <f t="shared" si="32"/>
        <v>0</v>
      </c>
      <c r="I386" s="80"/>
      <c r="J386" s="80" t="s">
        <v>1045</v>
      </c>
      <c r="K386" s="80"/>
      <c r="L386" s="80"/>
      <c r="M386" s="80"/>
      <c r="N386" s="80"/>
      <c r="O386" s="80"/>
      <c r="P386" s="80"/>
      <c r="Q386" s="80"/>
      <c r="R386" s="80"/>
      <c r="S386" s="54" t="b">
        <f t="shared" si="27"/>
        <v>0</v>
      </c>
      <c r="T386" s="66" t="str">
        <f t="shared" si="28"/>
        <v>18-9.</v>
      </c>
      <c r="U386" s="51" t="str">
        <f t="shared" si="28"/>
        <v>Pilot Test Plan</v>
      </c>
    </row>
    <row r="387" spans="1:21" s="67" customFormat="1" x14ac:dyDescent="0.3">
      <c r="A387" s="62">
        <v>406</v>
      </c>
      <c r="B387" s="36" t="s">
        <v>357</v>
      </c>
      <c r="C387" s="98" t="s">
        <v>433</v>
      </c>
      <c r="D387" s="99"/>
      <c r="E387" s="10" t="s">
        <v>415</v>
      </c>
      <c r="F387" s="68">
        <f>IFERROR(INDEX([1]!Rates[[Column1]:[Column71]],
MATCH('[1]SOW Units'!$B387,[1]!Rates[Pay Item],0),
MATCH(TEXT(#REF!,"0"),[1]!Rates[[#Headers],[Column1]:[Column71]],0)),0)</f>
        <v>0</v>
      </c>
      <c r="G387" s="69">
        <f t="shared" si="31"/>
        <v>0</v>
      </c>
      <c r="H387" s="6">
        <f t="shared" si="32"/>
        <v>0</v>
      </c>
      <c r="I387" s="80"/>
      <c r="J387" s="80"/>
      <c r="K387" s="80" t="s">
        <v>1045</v>
      </c>
      <c r="L387" s="80"/>
      <c r="M387" s="80"/>
      <c r="N387" s="80"/>
      <c r="O387" s="80"/>
      <c r="P387" s="80"/>
      <c r="Q387" s="80"/>
      <c r="R387" s="80"/>
      <c r="S387" s="54" t="b">
        <f t="shared" si="27"/>
        <v>0</v>
      </c>
      <c r="T387" s="66" t="str">
        <f t="shared" si="28"/>
        <v>18-10.</v>
      </c>
      <c r="U387" s="51" t="str">
        <f t="shared" si="28"/>
        <v>Pilot Test Report</v>
      </c>
    </row>
    <row r="388" spans="1:21" s="67" customFormat="1" hidden="1" x14ac:dyDescent="0.3">
      <c r="A388" s="62">
        <v>407</v>
      </c>
      <c r="B388" s="36" t="s">
        <v>359</v>
      </c>
      <c r="C388" s="98" t="s">
        <v>435</v>
      </c>
      <c r="D388" s="99"/>
      <c r="E388" s="10" t="s">
        <v>425</v>
      </c>
      <c r="F388" s="68">
        <f>IFERROR(INDEX([1]!Rates[[Column1]:[Column71]],
MATCH('[1]SOW Units'!$B388,[1]!Rates[Pay Item],0),
MATCH(TEXT(#REF!,"0"),[1]!Rates[[#Headers],[Column1]:[Column71]],0)),0)</f>
        <v>0</v>
      </c>
      <c r="G388" s="69">
        <f t="shared" si="31"/>
        <v>0</v>
      </c>
      <c r="H388" s="6">
        <f t="shared" si="32"/>
        <v>0</v>
      </c>
      <c r="I388" s="80"/>
      <c r="J388" s="80"/>
      <c r="K388" s="80"/>
      <c r="L388" s="80"/>
      <c r="M388" s="80"/>
      <c r="N388" s="80"/>
      <c r="O388" s="80"/>
      <c r="P388" s="80"/>
      <c r="Q388" s="80"/>
      <c r="R388" s="80"/>
      <c r="S388" s="54" t="b">
        <f t="shared" si="27"/>
        <v>0</v>
      </c>
      <c r="T388" s="66" t="str">
        <f t="shared" si="28"/>
        <v>18-11.</v>
      </c>
      <c r="U388" s="51" t="str">
        <f t="shared" si="28"/>
        <v>Level 1 Remedial Action Plan</v>
      </c>
    </row>
    <row r="389" spans="1:21" s="67" customFormat="1" hidden="1" x14ac:dyDescent="0.3">
      <c r="A389" s="62">
        <v>408</v>
      </c>
      <c r="B389" s="36" t="s">
        <v>361</v>
      </c>
      <c r="C389" s="98" t="s">
        <v>436</v>
      </c>
      <c r="D389" s="99"/>
      <c r="E389" s="10" t="s">
        <v>425</v>
      </c>
      <c r="F389" s="68">
        <f>IFERROR(INDEX([1]!Rates[[Column1]:[Column71]],
MATCH('[1]SOW Units'!$B389,[1]!Rates[Pay Item],0),
MATCH(TEXT(#REF!,"0"),[1]!Rates[[#Headers],[Column1]:[Column71]],0)),0)</f>
        <v>0</v>
      </c>
      <c r="G389" s="69">
        <f t="shared" si="31"/>
        <v>0</v>
      </c>
      <c r="H389" s="6">
        <f t="shared" si="32"/>
        <v>0</v>
      </c>
      <c r="I389" s="80"/>
      <c r="J389" s="80"/>
      <c r="K389" s="80"/>
      <c r="L389" s="80"/>
      <c r="M389" s="80"/>
      <c r="N389" s="80"/>
      <c r="O389" s="80"/>
      <c r="P389" s="80"/>
      <c r="Q389" s="80"/>
      <c r="R389" s="80"/>
      <c r="S389" s="54" t="b">
        <f t="shared" si="27"/>
        <v>0</v>
      </c>
      <c r="T389" s="66" t="str">
        <f t="shared" si="28"/>
        <v>18-12.</v>
      </c>
      <c r="U389" s="51" t="str">
        <f t="shared" si="28"/>
        <v>Level 2 Remedial Action Plan</v>
      </c>
    </row>
    <row r="390" spans="1:21" s="67" customFormat="1" hidden="1" x14ac:dyDescent="0.3">
      <c r="A390" s="62">
        <v>410</v>
      </c>
      <c r="B390" s="36" t="s">
        <v>363</v>
      </c>
      <c r="C390" s="98" t="s">
        <v>437</v>
      </c>
      <c r="D390" s="99"/>
      <c r="E390" s="10" t="s">
        <v>425</v>
      </c>
      <c r="F390" s="68">
        <f>IFERROR(INDEX([1]!Rates[[Column1]:[Column71]],
MATCH('[1]SOW Units'!$B390,[1]!Rates[Pay Item],0),
MATCH(TEXT(#REF!,"0"),[1]!Rates[[#Headers],[Column1]:[Column71]],0)),0)</f>
        <v>0</v>
      </c>
      <c r="G390" s="69">
        <f t="shared" si="31"/>
        <v>0</v>
      </c>
      <c r="H390" s="6">
        <f t="shared" si="32"/>
        <v>0</v>
      </c>
      <c r="I390" s="80"/>
      <c r="J390" s="80"/>
      <c r="K390" s="80"/>
      <c r="L390" s="80"/>
      <c r="M390" s="80"/>
      <c r="N390" s="80"/>
      <c r="O390" s="80"/>
      <c r="P390" s="80"/>
      <c r="Q390" s="80"/>
      <c r="R390" s="80"/>
      <c r="S390" s="54" t="b">
        <f t="shared" si="27"/>
        <v>0</v>
      </c>
      <c r="T390" s="66" t="str">
        <f t="shared" si="28"/>
        <v>18-13.</v>
      </c>
      <c r="U390" s="51" t="str">
        <f t="shared" si="28"/>
        <v>Level 1 Limited Scope Remedial Action Plan or RAP Modification Plan</v>
      </c>
    </row>
    <row r="391" spans="1:21" s="67" customFormat="1" hidden="1" x14ac:dyDescent="0.3">
      <c r="A391" s="62">
        <v>411</v>
      </c>
      <c r="B391" s="36" t="s">
        <v>365</v>
      </c>
      <c r="C391" s="98" t="s">
        <v>438</v>
      </c>
      <c r="D391" s="99"/>
      <c r="E391" s="10" t="s">
        <v>425</v>
      </c>
      <c r="F391" s="68">
        <f>IFERROR(INDEX([1]!Rates[[Column1]:[Column71]],
MATCH('[1]SOW Units'!$B391,[1]!Rates[Pay Item],0),
MATCH(TEXT(#REF!,"0"),[1]!Rates[[#Headers],[Column1]:[Column71]],0)),0)</f>
        <v>0</v>
      </c>
      <c r="G391" s="69">
        <f t="shared" si="31"/>
        <v>0</v>
      </c>
      <c r="H391" s="6">
        <f t="shared" si="32"/>
        <v>0</v>
      </c>
      <c r="I391" s="80"/>
      <c r="J391" s="80"/>
      <c r="K391" s="80"/>
      <c r="L391" s="80"/>
      <c r="M391" s="80"/>
      <c r="N391" s="80"/>
      <c r="O391" s="80"/>
      <c r="P391" s="80"/>
      <c r="Q391" s="80"/>
      <c r="R391" s="80"/>
      <c r="S391" s="54" t="b">
        <f t="shared" si="27"/>
        <v>0</v>
      </c>
      <c r="T391" s="66" t="str">
        <f t="shared" si="28"/>
        <v>18-14.</v>
      </c>
      <c r="U391" s="51" t="str">
        <f t="shared" si="28"/>
        <v>Level 2 Limited Scope Remedial Action Plan or RAP Modification Plan</v>
      </c>
    </row>
    <row r="392" spans="1:21" s="67" customFormat="1" hidden="1" x14ac:dyDescent="0.3">
      <c r="A392" s="62">
        <v>412</v>
      </c>
      <c r="B392" s="36" t="s">
        <v>367</v>
      </c>
      <c r="C392" s="98" t="s">
        <v>439</v>
      </c>
      <c r="D392" s="99"/>
      <c r="E392" s="10" t="s">
        <v>425</v>
      </c>
      <c r="F392" s="68">
        <f>IFERROR(INDEX([1]!Rates[[Column1]:[Column71]],
MATCH('[1]SOW Units'!$B392,[1]!Rates[Pay Item],0),
MATCH(TEXT(#REF!,"0"),[1]!Rates[[#Headers],[Column1]:[Column71]],0)),0)</f>
        <v>0</v>
      </c>
      <c r="G392" s="69">
        <f t="shared" si="31"/>
        <v>0</v>
      </c>
      <c r="H392" s="6">
        <f t="shared" si="32"/>
        <v>0</v>
      </c>
      <c r="I392" s="80"/>
      <c r="J392" s="80"/>
      <c r="K392" s="80"/>
      <c r="L392" s="80"/>
      <c r="M392" s="80"/>
      <c r="N392" s="80"/>
      <c r="O392" s="80"/>
      <c r="P392" s="80"/>
      <c r="Q392" s="80"/>
      <c r="R392" s="80"/>
      <c r="S392" s="54" t="b">
        <f t="shared" si="27"/>
        <v>0</v>
      </c>
      <c r="T392" s="66" t="str">
        <f t="shared" si="28"/>
        <v>18-15.</v>
      </c>
      <c r="U392" s="51" t="str">
        <f t="shared" si="28"/>
        <v>Level 3 Limited Scope Remedial Action Plan or RAP Modification Plan</v>
      </c>
    </row>
    <row r="393" spans="1:21" s="67" customFormat="1" hidden="1" x14ac:dyDescent="0.3">
      <c r="A393" s="62">
        <v>413</v>
      </c>
      <c r="B393" s="36" t="s">
        <v>369</v>
      </c>
      <c r="C393" s="98" t="s">
        <v>440</v>
      </c>
      <c r="D393" s="99"/>
      <c r="E393" s="10" t="s">
        <v>425</v>
      </c>
      <c r="F393" s="68">
        <f>IFERROR(INDEX([1]!Rates[[Column1]:[Column71]],
MATCH('[1]SOW Units'!$B393,[1]!Rates[Pay Item],0),
MATCH(TEXT(#REF!,"0"),[1]!Rates[[#Headers],[Column1]:[Column71]],0)),0)</f>
        <v>0</v>
      </c>
      <c r="G393" s="69">
        <f t="shared" si="31"/>
        <v>0</v>
      </c>
      <c r="H393" s="6">
        <f t="shared" si="32"/>
        <v>0</v>
      </c>
      <c r="I393" s="80"/>
      <c r="J393" s="80"/>
      <c r="K393" s="80"/>
      <c r="L393" s="80"/>
      <c r="M393" s="80"/>
      <c r="N393" s="80"/>
      <c r="O393" s="80"/>
      <c r="P393" s="80"/>
      <c r="Q393" s="80"/>
      <c r="R393" s="80"/>
      <c r="S393" s="54" t="b">
        <f t="shared" ref="S393:S456" si="33">IF(H393&gt;0,TRUE,FALSE)</f>
        <v>0</v>
      </c>
      <c r="T393" s="66" t="str">
        <f t="shared" si="28"/>
        <v>18-16.</v>
      </c>
      <c r="U393" s="51" t="str">
        <f t="shared" si="28"/>
        <v>Level 4 Limited Scope Remedial Action Plan or RAP Modification Plan</v>
      </c>
    </row>
    <row r="394" spans="1:21" s="67" customFormat="1" hidden="1" x14ac:dyDescent="0.3">
      <c r="A394" s="62">
        <v>414</v>
      </c>
      <c r="B394" s="36" t="s">
        <v>371</v>
      </c>
      <c r="C394" s="98" t="s">
        <v>975</v>
      </c>
      <c r="D394" s="99"/>
      <c r="E394" s="10" t="s">
        <v>415</v>
      </c>
      <c r="F394" s="68">
        <f>IFERROR(INDEX([1]!Rates[[Column1]:[Column71]],
MATCH('[1]SOW Units'!$B394,[1]!Rates[Pay Item],0),
MATCH(TEXT(#REF!,"0"),[1]!Rates[[#Headers],[Column1]:[Column71]],0)),0)</f>
        <v>0</v>
      </c>
      <c r="G394" s="69">
        <f t="shared" si="31"/>
        <v>0</v>
      </c>
      <c r="H394" s="6">
        <f t="shared" si="32"/>
        <v>0</v>
      </c>
      <c r="I394" s="80"/>
      <c r="J394" s="80"/>
      <c r="K394" s="80"/>
      <c r="L394" s="80"/>
      <c r="M394" s="80"/>
      <c r="N394" s="80"/>
      <c r="O394" s="80"/>
      <c r="P394" s="80"/>
      <c r="Q394" s="80"/>
      <c r="R394" s="80"/>
      <c r="S394" s="54" t="b">
        <f t="shared" si="33"/>
        <v>0</v>
      </c>
      <c r="T394" s="66" t="str">
        <f t="shared" si="28"/>
        <v>18-17.</v>
      </c>
      <c r="U394" s="51" t="str">
        <f t="shared" si="28"/>
        <v>Construction Drawings and Design Specifications</v>
      </c>
    </row>
    <row r="395" spans="1:21" s="67" customFormat="1" hidden="1" x14ac:dyDescent="0.3">
      <c r="A395" s="62">
        <v>415</v>
      </c>
      <c r="B395" s="36" t="s">
        <v>373</v>
      </c>
      <c r="C395" s="98" t="s">
        <v>441</v>
      </c>
      <c r="D395" s="99"/>
      <c r="E395" s="10" t="s">
        <v>442</v>
      </c>
      <c r="F395" s="68">
        <f>IFERROR(INDEX([1]!Rates[[Column1]:[Column71]],
MATCH('[1]SOW Units'!$B395,[1]!Rates[Pay Item],0),
MATCH(TEXT(#REF!,"0"),[1]!Rates[[#Headers],[Column1]:[Column71]],0)),0)</f>
        <v>0</v>
      </c>
      <c r="G395" s="69">
        <f t="shared" si="31"/>
        <v>0</v>
      </c>
      <c r="H395" s="6">
        <f t="shared" si="32"/>
        <v>0</v>
      </c>
      <c r="I395" s="80"/>
      <c r="J395" s="80"/>
      <c r="K395" s="80"/>
      <c r="L395" s="80"/>
      <c r="M395" s="80"/>
      <c r="N395" s="80"/>
      <c r="O395" s="80"/>
      <c r="P395" s="80"/>
      <c r="Q395" s="80"/>
      <c r="R395" s="80"/>
      <c r="S395" s="54" t="b">
        <f t="shared" si="33"/>
        <v>0</v>
      </c>
      <c r="T395" s="66" t="str">
        <f t="shared" si="28"/>
        <v>18-18.</v>
      </c>
      <c r="U395" s="51" t="str">
        <f t="shared" si="28"/>
        <v>As-Built Drawings (P.E. Sealed red lined modifications)</v>
      </c>
    </row>
    <row r="396" spans="1:21" s="67" customFormat="1" hidden="1" x14ac:dyDescent="0.3">
      <c r="A396" s="62">
        <v>416</v>
      </c>
      <c r="B396" s="36" t="s">
        <v>375</v>
      </c>
      <c r="C396" s="98" t="s">
        <v>443</v>
      </c>
      <c r="D396" s="99"/>
      <c r="E396" s="10" t="s">
        <v>415</v>
      </c>
      <c r="F396" s="68">
        <f>IFERROR(INDEX([1]!Rates[[Column1]:[Column71]],
MATCH('[1]SOW Units'!$B396,[1]!Rates[Pay Item],0),
MATCH(TEXT(#REF!,"0"),[1]!Rates[[#Headers],[Column1]:[Column71]],0)),0)</f>
        <v>0</v>
      </c>
      <c r="G396" s="69">
        <f t="shared" si="31"/>
        <v>0</v>
      </c>
      <c r="H396" s="6">
        <f t="shared" si="32"/>
        <v>0</v>
      </c>
      <c r="I396" s="80"/>
      <c r="J396" s="80"/>
      <c r="K396" s="80"/>
      <c r="L396" s="80"/>
      <c r="M396" s="80"/>
      <c r="N396" s="80"/>
      <c r="O396" s="80"/>
      <c r="P396" s="80"/>
      <c r="Q396" s="80"/>
      <c r="R396" s="80"/>
      <c r="S396" s="54" t="b">
        <f t="shared" si="33"/>
        <v>0</v>
      </c>
      <c r="T396" s="66" t="str">
        <f t="shared" si="28"/>
        <v>18-19.</v>
      </c>
      <c r="U396" s="51" t="str">
        <f t="shared" si="28"/>
        <v xml:space="preserve">Remedial Action Startup Report </v>
      </c>
    </row>
    <row r="397" spans="1:21" s="67" customFormat="1" hidden="1" x14ac:dyDescent="0.3">
      <c r="A397" s="62">
        <v>417</v>
      </c>
      <c r="B397" s="36" t="s">
        <v>377</v>
      </c>
      <c r="C397" s="98" t="s">
        <v>444</v>
      </c>
      <c r="D397" s="99"/>
      <c r="E397" s="10" t="s">
        <v>415</v>
      </c>
      <c r="F397" s="68">
        <f>IFERROR(INDEX([1]!Rates[[Column1]:[Column71]],
MATCH('[1]SOW Units'!$B397,[1]!Rates[Pay Item],0),
MATCH(TEXT(#REF!,"0"),[1]!Rates[[#Headers],[Column1]:[Column71]],0)),0)</f>
        <v>0</v>
      </c>
      <c r="G397" s="69">
        <f t="shared" si="31"/>
        <v>0</v>
      </c>
      <c r="H397" s="6">
        <f t="shared" si="32"/>
        <v>0</v>
      </c>
      <c r="I397" s="80"/>
      <c r="J397" s="80"/>
      <c r="K397" s="80"/>
      <c r="L397" s="80"/>
      <c r="M397" s="80"/>
      <c r="N397" s="80"/>
      <c r="O397" s="80"/>
      <c r="P397" s="80"/>
      <c r="Q397" s="80"/>
      <c r="R397" s="80"/>
      <c r="S397" s="54" t="b">
        <f t="shared" si="33"/>
        <v>0</v>
      </c>
      <c r="T397" s="66" t="str">
        <f t="shared" si="28"/>
        <v>18-20.</v>
      </c>
      <c r="U397" s="51" t="str">
        <f t="shared" si="28"/>
        <v>Letter/NPDES Report</v>
      </c>
    </row>
    <row r="398" spans="1:21" s="67" customFormat="1" hidden="1" x14ac:dyDescent="0.3">
      <c r="A398" s="62">
        <v>418</v>
      </c>
      <c r="B398" s="36" t="s">
        <v>379</v>
      </c>
      <c r="C398" s="98" t="s">
        <v>976</v>
      </c>
      <c r="D398" s="99"/>
      <c r="E398" s="10" t="s">
        <v>415</v>
      </c>
      <c r="F398" s="68">
        <f>IFERROR(INDEX([1]!Rates[[Column1]:[Column71]],
MATCH('[1]SOW Units'!$B398,[1]!Rates[Pay Item],0),
MATCH(TEXT(#REF!,"0"),[1]!Rates[[#Headers],[Column1]:[Column71]],0)),0)</f>
        <v>0</v>
      </c>
      <c r="G398" s="69">
        <f t="shared" si="31"/>
        <v>0</v>
      </c>
      <c r="H398" s="6">
        <f t="shared" si="32"/>
        <v>0</v>
      </c>
      <c r="I398" s="80"/>
      <c r="J398" s="80"/>
      <c r="K398" s="80"/>
      <c r="L398" s="80"/>
      <c r="M398" s="80"/>
      <c r="N398" s="80"/>
      <c r="O398" s="80"/>
      <c r="P398" s="80"/>
      <c r="Q398" s="80"/>
      <c r="R398" s="80"/>
      <c r="S398" s="54" t="b">
        <f t="shared" si="33"/>
        <v>0</v>
      </c>
      <c r="T398" s="66" t="str">
        <f t="shared" si="28"/>
        <v>18-21.</v>
      </c>
      <c r="U398" s="51" t="str">
        <f t="shared" si="28"/>
        <v xml:space="preserve">Operation and Maintenance Report, Quarterly or Non-Annual </v>
      </c>
    </row>
    <row r="399" spans="1:21" s="67" customFormat="1" hidden="1" x14ac:dyDescent="0.3">
      <c r="A399" s="62">
        <v>419</v>
      </c>
      <c r="B399" s="36" t="s">
        <v>381</v>
      </c>
      <c r="C399" s="98" t="s">
        <v>977</v>
      </c>
      <c r="D399" s="99"/>
      <c r="E399" s="10" t="s">
        <v>415</v>
      </c>
      <c r="F399" s="68">
        <f>IFERROR(INDEX([1]!Rates[[Column1]:[Column71]],
MATCH('[1]SOW Units'!$B399,[1]!Rates[Pay Item],0),
MATCH(TEXT(#REF!,"0"),[1]!Rates[[#Headers],[Column1]:[Column71]],0)),0)</f>
        <v>0</v>
      </c>
      <c r="G399" s="69">
        <f t="shared" si="31"/>
        <v>0</v>
      </c>
      <c r="H399" s="6">
        <f t="shared" si="32"/>
        <v>0</v>
      </c>
      <c r="I399" s="80"/>
      <c r="J399" s="80"/>
      <c r="K399" s="80"/>
      <c r="L399" s="80"/>
      <c r="M399" s="80"/>
      <c r="N399" s="80"/>
      <c r="O399" s="80"/>
      <c r="P399" s="80"/>
      <c r="Q399" s="80"/>
      <c r="R399" s="80"/>
      <c r="S399" s="54" t="b">
        <f t="shared" si="33"/>
        <v>0</v>
      </c>
      <c r="T399" s="66" t="str">
        <f t="shared" ref="T399:U457" si="34">B399</f>
        <v>18-22.</v>
      </c>
      <c r="U399" s="51" t="str">
        <f t="shared" si="34"/>
        <v xml:space="preserve">Operation and Maintenance Annual Report </v>
      </c>
    </row>
    <row r="400" spans="1:21" s="67" customFormat="1" hidden="1" x14ac:dyDescent="0.3">
      <c r="A400" s="62">
        <v>420</v>
      </c>
      <c r="B400" s="36" t="s">
        <v>383</v>
      </c>
      <c r="C400" s="98" t="s">
        <v>445</v>
      </c>
      <c r="D400" s="99"/>
      <c r="E400" s="10" t="s">
        <v>415</v>
      </c>
      <c r="F400" s="68">
        <f>IFERROR(INDEX([1]!Rates[[Column1]:[Column71]],
MATCH('[1]SOW Units'!$B400,[1]!Rates[Pay Item],0),
MATCH(TEXT(#REF!,"0"),[1]!Rates[[#Headers],[Column1]:[Column71]],0)),0)</f>
        <v>0</v>
      </c>
      <c r="G400" s="69">
        <f t="shared" si="31"/>
        <v>0</v>
      </c>
      <c r="H400" s="6">
        <f t="shared" si="32"/>
        <v>0</v>
      </c>
      <c r="I400" s="80"/>
      <c r="J400" s="80"/>
      <c r="K400" s="80"/>
      <c r="L400" s="80"/>
      <c r="M400" s="80"/>
      <c r="N400" s="80"/>
      <c r="O400" s="80"/>
      <c r="P400" s="80"/>
      <c r="Q400" s="80"/>
      <c r="R400" s="80"/>
      <c r="S400" s="54" t="b">
        <f t="shared" si="33"/>
        <v>0</v>
      </c>
      <c r="T400" s="66" t="str">
        <f t="shared" si="34"/>
        <v>18-23.</v>
      </c>
      <c r="U400" s="51" t="str">
        <f t="shared" si="34"/>
        <v>Remedial Action General Report</v>
      </c>
    </row>
    <row r="401" spans="1:21" s="67" customFormat="1" hidden="1" x14ac:dyDescent="0.3">
      <c r="A401" s="62">
        <v>421</v>
      </c>
      <c r="B401" s="36" t="s">
        <v>385</v>
      </c>
      <c r="C401" s="98" t="s">
        <v>446</v>
      </c>
      <c r="D401" s="99"/>
      <c r="E401" s="10" t="s">
        <v>415</v>
      </c>
      <c r="F401" s="68">
        <f>IFERROR(INDEX([1]!Rates[[Column1]:[Column71]],
MATCH('[1]SOW Units'!$B401,[1]!Rates[Pay Item],0),
MATCH(TEXT(#REF!,"0"),[1]!Rates[[#Headers],[Column1]:[Column71]],0)),0)</f>
        <v>0</v>
      </c>
      <c r="G401" s="69">
        <f t="shared" si="31"/>
        <v>0</v>
      </c>
      <c r="H401" s="6">
        <f t="shared" si="32"/>
        <v>0</v>
      </c>
      <c r="I401" s="80"/>
      <c r="J401" s="80"/>
      <c r="K401" s="80"/>
      <c r="L401" s="80"/>
      <c r="M401" s="80"/>
      <c r="N401" s="80"/>
      <c r="O401" s="80"/>
      <c r="P401" s="80"/>
      <c r="Q401" s="80"/>
      <c r="R401" s="80"/>
      <c r="S401" s="54" t="b">
        <f t="shared" si="33"/>
        <v>0</v>
      </c>
      <c r="T401" s="66" t="str">
        <f t="shared" si="34"/>
        <v>18-24.</v>
      </c>
      <c r="U401" s="51" t="str">
        <f t="shared" si="34"/>
        <v>Remedial Action Interim Report</v>
      </c>
    </row>
    <row r="402" spans="1:21" s="67" customFormat="1" hidden="1" x14ac:dyDescent="0.3">
      <c r="A402" s="62">
        <v>422</v>
      </c>
      <c r="B402" s="36" t="s">
        <v>387</v>
      </c>
      <c r="C402" s="98" t="s">
        <v>447</v>
      </c>
      <c r="D402" s="99"/>
      <c r="E402" s="10" t="s">
        <v>415</v>
      </c>
      <c r="F402" s="68">
        <f>IFERROR(INDEX([1]!Rates[[Column1]:[Column71]],
MATCH('[1]SOW Units'!$B402,[1]!Rates[Pay Item],0),
MATCH(TEXT(#REF!,"0"),[1]!Rates[[#Headers],[Column1]:[Column71]],0)),0)</f>
        <v>0</v>
      </c>
      <c r="G402" s="69">
        <f t="shared" si="31"/>
        <v>0</v>
      </c>
      <c r="H402" s="6">
        <f t="shared" si="32"/>
        <v>0</v>
      </c>
      <c r="I402" s="80"/>
      <c r="J402" s="80"/>
      <c r="K402" s="80"/>
      <c r="L402" s="80"/>
      <c r="M402" s="80"/>
      <c r="N402" s="80"/>
      <c r="O402" s="80"/>
      <c r="P402" s="80"/>
      <c r="Q402" s="80"/>
      <c r="R402" s="80"/>
      <c r="S402" s="54" t="b">
        <f t="shared" si="33"/>
        <v>0</v>
      </c>
      <c r="T402" s="66" t="str">
        <f t="shared" si="34"/>
        <v>18-25.</v>
      </c>
      <c r="U402" s="51" t="str">
        <f t="shared" si="34"/>
        <v xml:space="preserve">Free Product Recovery Report </v>
      </c>
    </row>
    <row r="403" spans="1:21" s="67" customFormat="1" hidden="1" x14ac:dyDescent="0.3">
      <c r="A403" s="62">
        <v>423</v>
      </c>
      <c r="B403" s="36" t="s">
        <v>389</v>
      </c>
      <c r="C403" s="98" t="s">
        <v>448</v>
      </c>
      <c r="D403" s="99"/>
      <c r="E403" s="10" t="s">
        <v>415</v>
      </c>
      <c r="F403" s="68">
        <f>IFERROR(INDEX([1]!Rates[[Column1]:[Column71]],
MATCH('[1]SOW Units'!$B403,[1]!Rates[Pay Item],0),
MATCH(TEXT(#REF!,"0"),[1]!Rates[[#Headers],[Column1]:[Column71]],0)),0)</f>
        <v>0</v>
      </c>
      <c r="G403" s="69">
        <f t="shared" si="31"/>
        <v>0</v>
      </c>
      <c r="H403" s="6">
        <f t="shared" si="32"/>
        <v>0</v>
      </c>
      <c r="I403" s="80"/>
      <c r="J403" s="80"/>
      <c r="K403" s="80"/>
      <c r="L403" s="80"/>
      <c r="M403" s="80"/>
      <c r="N403" s="80"/>
      <c r="O403" s="80"/>
      <c r="P403" s="80"/>
      <c r="Q403" s="80"/>
      <c r="R403" s="80"/>
      <c r="S403" s="54" t="b">
        <f t="shared" si="33"/>
        <v>0</v>
      </c>
      <c r="T403" s="66" t="str">
        <f t="shared" si="34"/>
        <v>18-26.</v>
      </c>
      <c r="U403" s="51" t="str">
        <f t="shared" si="34"/>
        <v xml:space="preserve">Well Abandonment/Site Restoration Report </v>
      </c>
    </row>
    <row r="404" spans="1:21" s="67" customFormat="1" hidden="1" x14ac:dyDescent="0.3">
      <c r="A404" s="62">
        <v>424</v>
      </c>
      <c r="B404" s="36" t="s">
        <v>391</v>
      </c>
      <c r="C404" s="98" t="s">
        <v>640</v>
      </c>
      <c r="D404" s="99"/>
      <c r="E404" s="10" t="s">
        <v>415</v>
      </c>
      <c r="F404" s="68">
        <f>IFERROR(INDEX([1]!Rates[[Column1]:[Column71]],
MATCH('[1]SOW Units'!$B404,[1]!Rates[Pay Item],0),
MATCH(TEXT(#REF!,"0"),[1]!Rates[[#Headers],[Column1]:[Column71]],0)),0)</f>
        <v>0</v>
      </c>
      <c r="G404" s="69">
        <f t="shared" si="31"/>
        <v>0</v>
      </c>
      <c r="H404" s="6">
        <f t="shared" si="32"/>
        <v>0</v>
      </c>
      <c r="I404" s="80"/>
      <c r="J404" s="80"/>
      <c r="K404" s="80"/>
      <c r="L404" s="80"/>
      <c r="M404" s="80"/>
      <c r="N404" s="80"/>
      <c r="O404" s="80"/>
      <c r="P404" s="80"/>
      <c r="Q404" s="80"/>
      <c r="R404" s="80"/>
      <c r="S404" s="54" t="b">
        <f t="shared" si="33"/>
        <v>0</v>
      </c>
      <c r="T404" s="66" t="str">
        <f t="shared" si="34"/>
        <v>18-27.</v>
      </c>
      <c r="U404" s="51" t="str">
        <f t="shared" si="34"/>
        <v>Interim Assessment Report</v>
      </c>
    </row>
    <row r="405" spans="1:21" s="67" customFormat="1" x14ac:dyDescent="0.3">
      <c r="A405" s="62">
        <v>425</v>
      </c>
      <c r="B405" s="75" t="s">
        <v>411</v>
      </c>
      <c r="C405" s="96" t="s">
        <v>450</v>
      </c>
      <c r="D405" s="97"/>
      <c r="E405" s="76"/>
      <c r="F405" s="78"/>
      <c r="G405" s="78"/>
      <c r="H405" s="8"/>
      <c r="I405" s="79"/>
      <c r="J405" s="79"/>
      <c r="K405" s="79"/>
      <c r="L405" s="79"/>
      <c r="M405" s="79"/>
      <c r="N405" s="79"/>
      <c r="O405" s="79"/>
      <c r="P405" s="79"/>
      <c r="Q405" s="79"/>
      <c r="R405" s="79"/>
      <c r="S405" s="54" t="b">
        <f t="shared" si="33"/>
        <v>0</v>
      </c>
      <c r="T405" s="66"/>
      <c r="U405" s="51" t="str">
        <f t="shared" si="34"/>
        <v>PERSONNEL (Excluding Professional Engineer and Professional Geologist)</v>
      </c>
    </row>
    <row r="406" spans="1:21" s="67" customFormat="1" hidden="1" x14ac:dyDescent="0.3">
      <c r="A406" s="62">
        <v>426</v>
      </c>
      <c r="B406" s="36" t="s">
        <v>413</v>
      </c>
      <c r="C406" s="98" t="s">
        <v>978</v>
      </c>
      <c r="D406" s="99"/>
      <c r="E406" s="10" t="s">
        <v>452</v>
      </c>
      <c r="F406" s="68">
        <f>IFERROR(INDEX([1]!Rates[[Column1]:[Column71]],
MATCH('[1]SOW Units'!$B406,[1]!Rates[Pay Item],0),
MATCH(TEXT(#REF!,"0"),[1]!Rates[[#Headers],[Column1]:[Column71]],0)),0)</f>
        <v>0</v>
      </c>
      <c r="G406" s="69">
        <f t="shared" si="31"/>
        <v>0</v>
      </c>
      <c r="H406" s="6">
        <f t="shared" si="32"/>
        <v>0</v>
      </c>
      <c r="I406" s="80"/>
      <c r="J406" s="80"/>
      <c r="K406" s="80"/>
      <c r="L406" s="80"/>
      <c r="M406" s="80"/>
      <c r="N406" s="80"/>
      <c r="O406" s="80"/>
      <c r="P406" s="80"/>
      <c r="Q406" s="80"/>
      <c r="R406" s="80"/>
      <c r="S406" s="54" t="b">
        <f t="shared" si="33"/>
        <v>0</v>
      </c>
      <c r="T406" s="66" t="str">
        <f t="shared" si="34"/>
        <v>19-1.</v>
      </c>
      <c r="U406" s="51" t="str">
        <f t="shared" si="34"/>
        <v>Program/Contract Manager</v>
      </c>
    </row>
    <row r="407" spans="1:21" s="67" customFormat="1" hidden="1" x14ac:dyDescent="0.3">
      <c r="A407" s="62">
        <v>427</v>
      </c>
      <c r="B407" s="36" t="s">
        <v>416</v>
      </c>
      <c r="C407" s="98" t="s">
        <v>979</v>
      </c>
      <c r="D407" s="99"/>
      <c r="E407" s="10" t="s">
        <v>452</v>
      </c>
      <c r="F407" s="68">
        <f>IFERROR(INDEX([1]!Rates[[Column1]:[Column71]],
MATCH('[1]SOW Units'!$B407,[1]!Rates[Pay Item],0),
MATCH(TEXT(#REF!,"0"),[1]!Rates[[#Headers],[Column1]:[Column71]],0)),0)</f>
        <v>0</v>
      </c>
      <c r="G407" s="69">
        <f t="shared" si="31"/>
        <v>0</v>
      </c>
      <c r="H407" s="6">
        <f t="shared" si="32"/>
        <v>0</v>
      </c>
      <c r="I407" s="80"/>
      <c r="J407" s="80"/>
      <c r="K407" s="80"/>
      <c r="L407" s="80"/>
      <c r="M407" s="80"/>
      <c r="N407" s="80"/>
      <c r="O407" s="80"/>
      <c r="P407" s="80"/>
      <c r="Q407" s="80"/>
      <c r="R407" s="80"/>
      <c r="S407" s="54" t="b">
        <f t="shared" si="33"/>
        <v>0</v>
      </c>
      <c r="T407" s="66" t="str">
        <f t="shared" si="34"/>
        <v>19-2.</v>
      </c>
      <c r="U407" s="51" t="str">
        <f t="shared" si="34"/>
        <v>Project/Site Manager</v>
      </c>
    </row>
    <row r="408" spans="1:21" s="67" customFormat="1" hidden="1" x14ac:dyDescent="0.3">
      <c r="A408" s="62">
        <v>428</v>
      </c>
      <c r="B408" s="36" t="s">
        <v>417</v>
      </c>
      <c r="C408" s="98" t="s">
        <v>980</v>
      </c>
      <c r="D408" s="99"/>
      <c r="E408" s="10" t="s">
        <v>452</v>
      </c>
      <c r="F408" s="68">
        <f>IFERROR(INDEX([1]!Rates[[Column1]:[Column71]],
MATCH('[1]SOW Units'!$B408,[1]!Rates[Pay Item],0),
MATCH(TEXT(#REF!,"0"),[1]!Rates[[#Headers],[Column1]:[Column71]],0)),0)</f>
        <v>0</v>
      </c>
      <c r="G408" s="69">
        <f t="shared" si="31"/>
        <v>0</v>
      </c>
      <c r="H408" s="6">
        <f t="shared" si="32"/>
        <v>0</v>
      </c>
      <c r="I408" s="80"/>
      <c r="J408" s="80"/>
      <c r="K408" s="80"/>
      <c r="L408" s="80"/>
      <c r="M408" s="80"/>
      <c r="N408" s="80"/>
      <c r="O408" s="80"/>
      <c r="P408" s="80"/>
      <c r="Q408" s="80"/>
      <c r="R408" s="80"/>
      <c r="S408" s="54" t="b">
        <f t="shared" si="33"/>
        <v>0</v>
      </c>
      <c r="T408" s="66" t="str">
        <f t="shared" si="34"/>
        <v>19-3.</v>
      </c>
      <c r="U408" s="51" t="str">
        <f t="shared" si="34"/>
        <v>Engineer</v>
      </c>
    </row>
    <row r="409" spans="1:21" s="67" customFormat="1" hidden="1" x14ac:dyDescent="0.3">
      <c r="A409" s="62">
        <v>429</v>
      </c>
      <c r="B409" s="36" t="s">
        <v>419</v>
      </c>
      <c r="C409" s="98" t="s">
        <v>981</v>
      </c>
      <c r="D409" s="99"/>
      <c r="E409" s="10" t="s">
        <v>452</v>
      </c>
      <c r="F409" s="68">
        <f>IFERROR(INDEX([1]!Rates[[Column1]:[Column71]],
MATCH('[1]SOW Units'!$B409,[1]!Rates[Pay Item],0),
MATCH(TEXT(#REF!,"0"),[1]!Rates[[#Headers],[Column1]:[Column71]],0)),0)</f>
        <v>0</v>
      </c>
      <c r="G409" s="69">
        <f t="shared" si="31"/>
        <v>0</v>
      </c>
      <c r="H409" s="6">
        <f t="shared" si="32"/>
        <v>0</v>
      </c>
      <c r="I409" s="80"/>
      <c r="J409" s="80"/>
      <c r="K409" s="80"/>
      <c r="L409" s="80"/>
      <c r="M409" s="80"/>
      <c r="N409" s="80"/>
      <c r="O409" s="80"/>
      <c r="P409" s="80"/>
      <c r="Q409" s="80"/>
      <c r="R409" s="80"/>
      <c r="S409" s="54" t="b">
        <f t="shared" si="33"/>
        <v>0</v>
      </c>
      <c r="T409" s="66" t="str">
        <f t="shared" si="34"/>
        <v>19-4.</v>
      </c>
      <c r="U409" s="51" t="str">
        <f t="shared" si="34"/>
        <v>Geologist/Geoscientist</v>
      </c>
    </row>
    <row r="410" spans="1:21" s="67" customFormat="1" hidden="1" x14ac:dyDescent="0.3">
      <c r="A410" s="62">
        <v>430</v>
      </c>
      <c r="B410" s="36" t="s">
        <v>421</v>
      </c>
      <c r="C410" s="98" t="s">
        <v>982</v>
      </c>
      <c r="D410" s="99"/>
      <c r="E410" s="10" t="s">
        <v>452</v>
      </c>
      <c r="F410" s="68">
        <f>IFERROR(INDEX([1]!Rates[[Column1]:[Column71]],
MATCH('[1]SOW Units'!$B410,[1]!Rates[Pay Item],0),
MATCH(TEXT(#REF!,"0"),[1]!Rates[[#Headers],[Column1]:[Column71]],0)),0)</f>
        <v>0</v>
      </c>
      <c r="G410" s="69">
        <f t="shared" si="31"/>
        <v>0</v>
      </c>
      <c r="H410" s="6">
        <f t="shared" si="32"/>
        <v>0</v>
      </c>
      <c r="I410" s="80"/>
      <c r="J410" s="80"/>
      <c r="K410" s="80"/>
      <c r="L410" s="80"/>
      <c r="M410" s="80"/>
      <c r="N410" s="80"/>
      <c r="O410" s="80"/>
      <c r="P410" s="80"/>
      <c r="Q410" s="80"/>
      <c r="R410" s="80"/>
      <c r="S410" s="54" t="b">
        <f t="shared" si="33"/>
        <v>0</v>
      </c>
      <c r="T410" s="66" t="str">
        <f t="shared" si="34"/>
        <v>19-5.</v>
      </c>
      <c r="U410" s="51" t="str">
        <f t="shared" si="34"/>
        <v>Hydrogeologist/Modeler</v>
      </c>
    </row>
    <row r="411" spans="1:21" s="67" customFormat="1" x14ac:dyDescent="0.3">
      <c r="A411" s="62">
        <v>431</v>
      </c>
      <c r="B411" s="36" t="s">
        <v>423</v>
      </c>
      <c r="C411" s="98" t="s">
        <v>983</v>
      </c>
      <c r="D411" s="99"/>
      <c r="E411" s="10" t="s">
        <v>452</v>
      </c>
      <c r="F411" s="68">
        <f>IFERROR(INDEX([1]!Rates[[Column1]:[Column71]],
MATCH('[1]SOW Units'!$B411,[1]!Rates[Pay Item],0),
MATCH(TEXT(#REF!,"0"),[1]!Rates[[#Headers],[Column1]:[Column71]],0)),0)</f>
        <v>0</v>
      </c>
      <c r="G411" s="69">
        <f t="shared" si="31"/>
        <v>0</v>
      </c>
      <c r="H411" s="6">
        <f t="shared" si="32"/>
        <v>0</v>
      </c>
      <c r="I411" s="80" t="s">
        <v>1045</v>
      </c>
      <c r="J411" s="80"/>
      <c r="K411" s="80"/>
      <c r="L411" s="80"/>
      <c r="M411" s="80"/>
      <c r="N411" s="80"/>
      <c r="O411" s="80"/>
      <c r="P411" s="80"/>
      <c r="Q411" s="80"/>
      <c r="R411" s="80"/>
      <c r="S411" s="54" t="b">
        <f t="shared" si="33"/>
        <v>0</v>
      </c>
      <c r="T411" s="66" t="str">
        <f t="shared" si="34"/>
        <v>19-6.</v>
      </c>
      <c r="U411" s="51" t="str">
        <f t="shared" si="34"/>
        <v>Scientist/Technical Specialist</v>
      </c>
    </row>
    <row r="412" spans="1:21" s="67" customFormat="1" hidden="1" x14ac:dyDescent="0.3">
      <c r="A412" s="62">
        <v>432</v>
      </c>
      <c r="B412" s="36" t="s">
        <v>426</v>
      </c>
      <c r="C412" s="98" t="s">
        <v>457</v>
      </c>
      <c r="D412" s="99"/>
      <c r="E412" s="10" t="s">
        <v>452</v>
      </c>
      <c r="F412" s="68">
        <f>IFERROR(INDEX([1]!Rates[[Column1]:[Column71]],
MATCH('[1]SOW Units'!$B412,[1]!Rates[Pay Item],0),
MATCH(TEXT(#REF!,"0"),[1]!Rates[[#Headers],[Column1]:[Column71]],0)),0)</f>
        <v>0</v>
      </c>
      <c r="G412" s="69">
        <f t="shared" si="31"/>
        <v>0</v>
      </c>
      <c r="H412" s="6">
        <f t="shared" si="32"/>
        <v>0</v>
      </c>
      <c r="I412" s="80"/>
      <c r="J412" s="80"/>
      <c r="K412" s="80"/>
      <c r="L412" s="80"/>
      <c r="M412" s="80"/>
      <c r="N412" s="80"/>
      <c r="O412" s="80"/>
      <c r="P412" s="80"/>
      <c r="Q412" s="80"/>
      <c r="R412" s="80"/>
      <c r="S412" s="54" t="b">
        <f t="shared" si="33"/>
        <v>0</v>
      </c>
      <c r="T412" s="66" t="str">
        <f t="shared" si="34"/>
        <v>19-7.</v>
      </c>
      <c r="U412" s="51" t="str">
        <f t="shared" si="34"/>
        <v>Assistant Scientist/Technical Specialist</v>
      </c>
    </row>
    <row r="413" spans="1:21" s="67" customFormat="1" x14ac:dyDescent="0.3">
      <c r="A413" s="62">
        <v>433</v>
      </c>
      <c r="B413" s="36" t="s">
        <v>428</v>
      </c>
      <c r="C413" s="98" t="s">
        <v>984</v>
      </c>
      <c r="D413" s="99"/>
      <c r="E413" s="10" t="s">
        <v>452</v>
      </c>
      <c r="F413" s="68">
        <f>IFERROR(INDEX([1]!Rates[[Column1]:[Column71]],
MATCH('[1]SOW Units'!$B413,[1]!Rates[Pay Item],0),
MATCH(TEXT(#REF!,"0"),[1]!Rates[[#Headers],[Column1]:[Column71]],0)),0)</f>
        <v>0</v>
      </c>
      <c r="G413" s="69">
        <f t="shared" si="31"/>
        <v>0</v>
      </c>
      <c r="H413" s="6">
        <f t="shared" si="32"/>
        <v>0</v>
      </c>
      <c r="I413" s="80" t="s">
        <v>1045</v>
      </c>
      <c r="J413" s="80"/>
      <c r="K413" s="80"/>
      <c r="L413" s="80"/>
      <c r="M413" s="80"/>
      <c r="N413" s="80"/>
      <c r="O413" s="80"/>
      <c r="P413" s="80"/>
      <c r="Q413" s="80"/>
      <c r="R413" s="80"/>
      <c r="S413" s="54" t="b">
        <f t="shared" si="33"/>
        <v>0</v>
      </c>
      <c r="T413" s="66" t="str">
        <f t="shared" si="34"/>
        <v>19-8.</v>
      </c>
      <c r="U413" s="51" t="str">
        <f t="shared" si="34"/>
        <v>Field Technician</v>
      </c>
    </row>
    <row r="414" spans="1:21" s="67" customFormat="1" hidden="1" x14ac:dyDescent="0.3">
      <c r="A414" s="62">
        <v>434</v>
      </c>
      <c r="B414" s="36" t="s">
        <v>430</v>
      </c>
      <c r="C414" s="98" t="s">
        <v>460</v>
      </c>
      <c r="D414" s="99"/>
      <c r="E414" s="10" t="s">
        <v>452</v>
      </c>
      <c r="F414" s="68">
        <f>IFERROR(INDEX([1]!Rates[[Column1]:[Column71]],
MATCH('[1]SOW Units'!$B414,[1]!Rates[Pay Item],0),
MATCH(TEXT(#REF!,"0"),[1]!Rates[[#Headers],[Column1]:[Column71]],0)),0)</f>
        <v>0</v>
      </c>
      <c r="G414" s="69">
        <f t="shared" si="31"/>
        <v>0</v>
      </c>
      <c r="H414" s="6">
        <f t="shared" si="32"/>
        <v>0</v>
      </c>
      <c r="I414" s="80"/>
      <c r="J414" s="80"/>
      <c r="K414" s="80"/>
      <c r="L414" s="80"/>
      <c r="M414" s="80"/>
      <c r="N414" s="80"/>
      <c r="O414" s="80"/>
      <c r="P414" s="80"/>
      <c r="Q414" s="80"/>
      <c r="R414" s="80"/>
      <c r="S414" s="54" t="b">
        <f t="shared" si="33"/>
        <v>0</v>
      </c>
      <c r="T414" s="66" t="str">
        <f t="shared" si="34"/>
        <v>19-9.</v>
      </c>
      <c r="U414" s="51" t="str">
        <f t="shared" si="34"/>
        <v>Draftsperson</v>
      </c>
    </row>
    <row r="415" spans="1:21" s="67" customFormat="1" hidden="1" x14ac:dyDescent="0.3">
      <c r="A415" s="62">
        <v>435</v>
      </c>
      <c r="B415" s="36" t="s">
        <v>432</v>
      </c>
      <c r="C415" s="98" t="s">
        <v>985</v>
      </c>
      <c r="D415" s="99"/>
      <c r="E415" s="10" t="s">
        <v>452</v>
      </c>
      <c r="F415" s="68">
        <f>IFERROR(INDEX([1]!Rates[[Column1]:[Column71]],
MATCH('[1]SOW Units'!$B415,[1]!Rates[Pay Item],0),
MATCH(TEXT(#REF!,"0"),[1]!Rates[[#Headers],[Column1]:[Column71]],0)),0)</f>
        <v>0</v>
      </c>
      <c r="G415" s="69">
        <f t="shared" si="31"/>
        <v>0</v>
      </c>
      <c r="H415" s="6">
        <f t="shared" si="32"/>
        <v>0</v>
      </c>
      <c r="I415" s="80"/>
      <c r="J415" s="80"/>
      <c r="K415" s="80"/>
      <c r="L415" s="80"/>
      <c r="M415" s="80"/>
      <c r="N415" s="80"/>
      <c r="O415" s="80"/>
      <c r="P415" s="80"/>
      <c r="Q415" s="80"/>
      <c r="R415" s="80"/>
      <c r="S415" s="54" t="b">
        <f t="shared" si="33"/>
        <v>0</v>
      </c>
      <c r="T415" s="66" t="str">
        <f t="shared" si="34"/>
        <v>19-10.</v>
      </c>
      <c r="U415" s="51" t="str">
        <f t="shared" si="34"/>
        <v>Administrative Staff</v>
      </c>
    </row>
    <row r="416" spans="1:21" s="67" customFormat="1" hidden="1" x14ac:dyDescent="0.3">
      <c r="A416" s="62">
        <v>436</v>
      </c>
      <c r="B416" s="36" t="s">
        <v>434</v>
      </c>
      <c r="C416" s="98" t="s">
        <v>463</v>
      </c>
      <c r="D416" s="99"/>
      <c r="E416" s="10" t="s">
        <v>452</v>
      </c>
      <c r="F416" s="68">
        <f>IFERROR(INDEX([1]!Rates[[Column1]:[Column71]],
MATCH('[1]SOW Units'!$B416,[1]!Rates[Pay Item],0),
MATCH(TEXT(#REF!,"0"),[1]!Rates[[#Headers],[Column1]:[Column71]],0)),0)</f>
        <v>0</v>
      </c>
      <c r="G416" s="69">
        <f t="shared" si="31"/>
        <v>0</v>
      </c>
      <c r="H416" s="6">
        <f t="shared" si="32"/>
        <v>0</v>
      </c>
      <c r="I416" s="80"/>
      <c r="J416" s="80"/>
      <c r="K416" s="80"/>
      <c r="L416" s="80"/>
      <c r="M416" s="80"/>
      <c r="N416" s="80"/>
      <c r="O416" s="80"/>
      <c r="P416" s="80"/>
      <c r="Q416" s="80"/>
      <c r="R416" s="80"/>
      <c r="S416" s="54" t="b">
        <f t="shared" si="33"/>
        <v>0</v>
      </c>
      <c r="T416" s="66" t="str">
        <f t="shared" si="34"/>
        <v>19-11.</v>
      </c>
      <c r="U416" s="51" t="str">
        <f t="shared" si="34"/>
        <v>Laborers and Security Guards</v>
      </c>
    </row>
    <row r="417" spans="1:21" s="67" customFormat="1" x14ac:dyDescent="0.3">
      <c r="A417" s="62">
        <v>437</v>
      </c>
      <c r="B417" s="75" t="s">
        <v>449</v>
      </c>
      <c r="C417" s="96" t="s">
        <v>986</v>
      </c>
      <c r="D417" s="97"/>
      <c r="E417" s="76"/>
      <c r="F417" s="78"/>
      <c r="G417" s="78"/>
      <c r="H417" s="8"/>
      <c r="I417" s="79"/>
      <c r="J417" s="79"/>
      <c r="K417" s="79"/>
      <c r="L417" s="79"/>
      <c r="M417" s="79"/>
      <c r="N417" s="79"/>
      <c r="O417" s="79"/>
      <c r="P417" s="79"/>
      <c r="Q417" s="79"/>
      <c r="R417" s="79"/>
      <c r="S417" s="54" t="b">
        <f t="shared" si="33"/>
        <v>0</v>
      </c>
      <c r="T417" s="66"/>
      <c r="U417" s="51" t="str">
        <f t="shared" si="34"/>
        <v xml:space="preserve">PROFESSIONAL ENGINEERING AND PROFESSIONAL GEOLOGY SERVICES       </v>
      </c>
    </row>
    <row r="418" spans="1:21" s="67" customFormat="1" hidden="1" x14ac:dyDescent="0.3">
      <c r="A418" s="62">
        <v>438</v>
      </c>
      <c r="B418" s="36" t="s">
        <v>451</v>
      </c>
      <c r="C418" s="98" t="s">
        <v>987</v>
      </c>
      <c r="D418" s="99"/>
      <c r="E418" s="10" t="s">
        <v>452</v>
      </c>
      <c r="F418" s="68">
        <f>IFERROR(INDEX([1]!Rates[[Column1]:[Column71]],
MATCH('[1]SOW Units'!$B418,[1]!Rates[Pay Item],0),
MATCH(TEXT(#REF!,"0"),[1]!Rates[[#Headers],[Column1]:[Column71]],0)),0)</f>
        <v>0</v>
      </c>
      <c r="G418" s="69">
        <f t="shared" si="31"/>
        <v>0</v>
      </c>
      <c r="H418" s="6">
        <f t="shared" si="32"/>
        <v>0</v>
      </c>
      <c r="I418" s="80"/>
      <c r="J418" s="80"/>
      <c r="K418" s="80"/>
      <c r="L418" s="80"/>
      <c r="M418" s="80"/>
      <c r="N418" s="80"/>
      <c r="O418" s="80"/>
      <c r="P418" s="80"/>
      <c r="Q418" s="80"/>
      <c r="R418" s="80"/>
      <c r="S418" s="54" t="b">
        <f t="shared" si="33"/>
        <v>0</v>
      </c>
      <c r="T418" s="66" t="str">
        <f t="shared" si="34"/>
        <v>20-1.</v>
      </c>
      <c r="U418" s="51" t="str">
        <f t="shared" si="34"/>
        <v>Professional Engineer</v>
      </c>
    </row>
    <row r="419" spans="1:21" s="67" customFormat="1" hidden="1" x14ac:dyDescent="0.3">
      <c r="A419" s="62">
        <v>439</v>
      </c>
      <c r="B419" s="36" t="s">
        <v>453</v>
      </c>
      <c r="C419" s="98" t="s">
        <v>988</v>
      </c>
      <c r="D419" s="99"/>
      <c r="E419" s="10" t="s">
        <v>452</v>
      </c>
      <c r="F419" s="68">
        <f>IFERROR(INDEX([1]!Rates[[Column1]:[Column71]],
MATCH('[1]SOW Units'!$B419,[1]!Rates[Pay Item],0),
MATCH(TEXT(#REF!,"0"),[1]!Rates[[#Headers],[Column1]:[Column71]],0)),0)</f>
        <v>0</v>
      </c>
      <c r="G419" s="69">
        <f t="shared" si="31"/>
        <v>0</v>
      </c>
      <c r="H419" s="6">
        <f t="shared" si="32"/>
        <v>0</v>
      </c>
      <c r="I419" s="80"/>
      <c r="J419" s="80"/>
      <c r="K419" s="80"/>
      <c r="L419" s="80"/>
      <c r="M419" s="80"/>
      <c r="N419" s="80"/>
      <c r="O419" s="80"/>
      <c r="P419" s="80"/>
      <c r="Q419" s="80"/>
      <c r="R419" s="80"/>
      <c r="S419" s="54" t="b">
        <f t="shared" si="33"/>
        <v>0</v>
      </c>
      <c r="T419" s="66" t="str">
        <f t="shared" si="34"/>
        <v>20-2.</v>
      </c>
      <c r="U419" s="51" t="str">
        <f t="shared" si="34"/>
        <v>Professional Geologist</v>
      </c>
    </row>
    <row r="420" spans="1:21" s="67" customFormat="1" hidden="1" x14ac:dyDescent="0.3">
      <c r="A420" s="62">
        <v>440</v>
      </c>
      <c r="B420" s="36" t="s">
        <v>454</v>
      </c>
      <c r="C420" s="98" t="s">
        <v>989</v>
      </c>
      <c r="D420" s="99"/>
      <c r="E420" s="10" t="s">
        <v>452</v>
      </c>
      <c r="F420" s="68">
        <f>IFERROR(INDEX([1]!Rates[[Column1]:[Column71]],
MATCH('[1]SOW Units'!$B420,[1]!Rates[Pay Item],0),
MATCH(TEXT(#REF!,"0"),[1]!Rates[[#Headers],[Column1]:[Column71]],0)),0)</f>
        <v>0</v>
      </c>
      <c r="G420" s="69">
        <f t="shared" si="31"/>
        <v>0</v>
      </c>
      <c r="H420" s="6">
        <f t="shared" si="32"/>
        <v>0</v>
      </c>
      <c r="I420" s="80"/>
      <c r="J420" s="80"/>
      <c r="K420" s="80"/>
      <c r="L420" s="80"/>
      <c r="M420" s="80"/>
      <c r="N420" s="80"/>
      <c r="O420" s="80"/>
      <c r="P420" s="80"/>
      <c r="Q420" s="80"/>
      <c r="R420" s="80"/>
      <c r="S420" s="54" t="b">
        <f t="shared" si="33"/>
        <v>0</v>
      </c>
      <c r="T420" s="66" t="str">
        <f t="shared" si="34"/>
        <v>20-3.</v>
      </c>
      <c r="U420" s="51" t="str">
        <f t="shared" si="34"/>
        <v>P.G. Field Oversight of Drilling and Boring and Soil-Boring Logging</v>
      </c>
    </row>
    <row r="421" spans="1:21" s="67" customFormat="1" hidden="1" x14ac:dyDescent="0.3">
      <c r="A421" s="62">
        <v>441</v>
      </c>
      <c r="B421" s="36" t="s">
        <v>455</v>
      </c>
      <c r="C421" s="98" t="s">
        <v>990</v>
      </c>
      <c r="D421" s="99"/>
      <c r="E421" s="10" t="s">
        <v>452</v>
      </c>
      <c r="F421" s="68">
        <f>IFERROR(INDEX([1]!Rates[[Column1]:[Column71]],
MATCH('[1]SOW Units'!$B421,[1]!Rates[Pay Item],0),
MATCH(TEXT(#REF!,"0"),[1]!Rates[[#Headers],[Column1]:[Column71]],0)),0)</f>
        <v>0</v>
      </c>
      <c r="G421" s="69">
        <f t="shared" si="31"/>
        <v>0</v>
      </c>
      <c r="H421" s="6">
        <f t="shared" si="32"/>
        <v>0</v>
      </c>
      <c r="I421" s="80"/>
      <c r="J421" s="80"/>
      <c r="K421" s="80"/>
      <c r="L421" s="80"/>
      <c r="M421" s="80"/>
      <c r="N421" s="80"/>
      <c r="O421" s="80"/>
      <c r="P421" s="80"/>
      <c r="Q421" s="80"/>
      <c r="R421" s="80"/>
      <c r="S421" s="54" t="b">
        <f t="shared" si="33"/>
        <v>0</v>
      </c>
      <c r="T421" s="66" t="str">
        <f t="shared" si="34"/>
        <v>20-4.</v>
      </c>
      <c r="U421" s="51" t="str">
        <f t="shared" si="34"/>
        <v>P.G. Field Oversight of Well Installation</v>
      </c>
    </row>
    <row r="422" spans="1:21" s="67" customFormat="1" x14ac:dyDescent="0.3">
      <c r="A422" s="62">
        <v>442</v>
      </c>
      <c r="B422" s="36" t="s">
        <v>456</v>
      </c>
      <c r="C422" s="98" t="s">
        <v>470</v>
      </c>
      <c r="D422" s="99"/>
      <c r="E422" s="10" t="s">
        <v>307</v>
      </c>
      <c r="F422" s="68">
        <f>IFERROR(INDEX([1]!Rates[[Column1]:[Column71]],
MATCH('[1]SOW Units'!$B422,[1]!Rates[Pay Item],0),
MATCH(TEXT(#REF!,"0"),[1]!Rates[[#Headers],[Column1]:[Column71]],0)),0)</f>
        <v>0</v>
      </c>
      <c r="G422" s="69">
        <f t="shared" si="31"/>
        <v>0</v>
      </c>
      <c r="H422" s="6">
        <f t="shared" si="32"/>
        <v>0</v>
      </c>
      <c r="I422" s="80"/>
      <c r="J422" s="80"/>
      <c r="K422" s="80" t="s">
        <v>1045</v>
      </c>
      <c r="L422" s="80"/>
      <c r="M422" s="80"/>
      <c r="N422" s="80"/>
      <c r="O422" s="80"/>
      <c r="P422" s="80"/>
      <c r="Q422" s="80"/>
      <c r="R422" s="80"/>
      <c r="S422" s="54" t="b">
        <f t="shared" si="33"/>
        <v>0</v>
      </c>
      <c r="T422" s="66" t="str">
        <f t="shared" si="34"/>
        <v>20-5.</v>
      </c>
      <c r="U422" s="51" t="str">
        <f t="shared" si="34"/>
        <v xml:space="preserve">P.E. Project Oversight for Remediation Technology Pilot Testing </v>
      </c>
    </row>
    <row r="423" spans="1:21" s="67" customFormat="1" hidden="1" x14ac:dyDescent="0.3">
      <c r="A423" s="62">
        <v>443</v>
      </c>
      <c r="B423" s="36" t="s">
        <v>991</v>
      </c>
      <c r="C423" s="98" t="s">
        <v>992</v>
      </c>
      <c r="D423" s="99"/>
      <c r="E423" s="10" t="s">
        <v>993</v>
      </c>
      <c r="F423" s="68">
        <f>IFERROR(INDEX([1]!Rates[[Column1]:[Column71]],
MATCH('[1]SOW Units'!$B423,[1]!Rates[Pay Item],0),
MATCH(TEXT(#REF!,"0"),[1]!Rates[[#Headers],[Column1]:[Column71]],0)),0)</f>
        <v>0</v>
      </c>
      <c r="G423" s="69">
        <f t="shared" si="31"/>
        <v>0</v>
      </c>
      <c r="H423" s="6">
        <f t="shared" si="32"/>
        <v>0</v>
      </c>
      <c r="I423" s="80"/>
      <c r="J423" s="80"/>
      <c r="K423" s="80"/>
      <c r="L423" s="80"/>
      <c r="M423" s="80"/>
      <c r="N423" s="80"/>
      <c r="O423" s="80"/>
      <c r="P423" s="80"/>
      <c r="Q423" s="80"/>
      <c r="R423" s="80"/>
      <c r="S423" s="54" t="b">
        <f t="shared" si="33"/>
        <v>0</v>
      </c>
      <c r="T423" s="66" t="str">
        <f t="shared" si="34"/>
        <v>20-6.a.</v>
      </c>
      <c r="U423" s="51" t="str">
        <f t="shared" si="34"/>
        <v>P.E. Project Oversight for Remediation System Integration and Startup - Small System</v>
      </c>
    </row>
    <row r="424" spans="1:21" s="67" customFormat="1" hidden="1" x14ac:dyDescent="0.3">
      <c r="A424" s="62">
        <v>444</v>
      </c>
      <c r="B424" s="36" t="s">
        <v>994</v>
      </c>
      <c r="C424" s="98" t="s">
        <v>995</v>
      </c>
      <c r="D424" s="99"/>
      <c r="E424" s="10" t="s">
        <v>993</v>
      </c>
      <c r="F424" s="68">
        <f>IFERROR(INDEX([1]!Rates[[Column1]:[Column71]],
MATCH('[1]SOW Units'!$B424,[1]!Rates[Pay Item],0),
MATCH(TEXT(#REF!,"0"),[1]!Rates[[#Headers],[Column1]:[Column71]],0)),0)</f>
        <v>0</v>
      </c>
      <c r="G424" s="69">
        <f t="shared" si="31"/>
        <v>0</v>
      </c>
      <c r="H424" s="6">
        <f t="shared" si="32"/>
        <v>0</v>
      </c>
      <c r="I424" s="80"/>
      <c r="J424" s="80"/>
      <c r="K424" s="80"/>
      <c r="L424" s="80"/>
      <c r="M424" s="80"/>
      <c r="N424" s="80"/>
      <c r="O424" s="80"/>
      <c r="P424" s="80"/>
      <c r="Q424" s="80"/>
      <c r="R424" s="80"/>
      <c r="S424" s="54" t="b">
        <f t="shared" si="33"/>
        <v>0</v>
      </c>
      <c r="T424" s="66" t="str">
        <f t="shared" si="34"/>
        <v>20-6.b.</v>
      </c>
      <c r="U424" s="51" t="str">
        <f t="shared" si="34"/>
        <v>P.E. Project Oversight for Remediation System Integration and Startup - Medium System</v>
      </c>
    </row>
    <row r="425" spans="1:21" s="67" customFormat="1" hidden="1" x14ac:dyDescent="0.3">
      <c r="A425" s="62">
        <v>445</v>
      </c>
      <c r="B425" s="36" t="s">
        <v>996</v>
      </c>
      <c r="C425" s="98" t="s">
        <v>997</v>
      </c>
      <c r="D425" s="99"/>
      <c r="E425" s="10" t="s">
        <v>993</v>
      </c>
      <c r="F425" s="68">
        <f>IFERROR(INDEX([1]!Rates[[Column1]:[Column71]],
MATCH('[1]SOW Units'!$B425,[1]!Rates[Pay Item],0),
MATCH(TEXT(#REF!,"0"),[1]!Rates[[#Headers],[Column1]:[Column71]],0)),0)</f>
        <v>0</v>
      </c>
      <c r="G425" s="69">
        <f t="shared" si="31"/>
        <v>0</v>
      </c>
      <c r="H425" s="6">
        <f t="shared" si="32"/>
        <v>0</v>
      </c>
      <c r="I425" s="80"/>
      <c r="J425" s="80"/>
      <c r="K425" s="80"/>
      <c r="L425" s="80"/>
      <c r="M425" s="80"/>
      <c r="N425" s="80"/>
      <c r="O425" s="80"/>
      <c r="P425" s="80"/>
      <c r="Q425" s="80"/>
      <c r="R425" s="80"/>
      <c r="S425" s="54" t="b">
        <f t="shared" si="33"/>
        <v>0</v>
      </c>
      <c r="T425" s="66" t="str">
        <f t="shared" si="34"/>
        <v>20-6.c.</v>
      </c>
      <c r="U425" s="51" t="str">
        <f t="shared" si="34"/>
        <v>P.E. Project Oversight for Remediation System Integration and Startup - Large System</v>
      </c>
    </row>
    <row r="426" spans="1:21" s="67" customFormat="1" hidden="1" x14ac:dyDescent="0.3">
      <c r="A426" s="62">
        <v>446</v>
      </c>
      <c r="B426" s="36" t="s">
        <v>998</v>
      </c>
      <c r="C426" s="98" t="s">
        <v>999</v>
      </c>
      <c r="D426" s="99"/>
      <c r="E426" s="10" t="s">
        <v>993</v>
      </c>
      <c r="F426" s="68">
        <f>IFERROR(INDEX([1]!Rates[[Column1]:[Column71]],
MATCH('[1]SOW Units'!$B426,[1]!Rates[Pay Item],0),
MATCH(TEXT(#REF!,"0"),[1]!Rates[[#Headers],[Column1]:[Column71]],0)),0)</f>
        <v>0</v>
      </c>
      <c r="G426" s="69">
        <f t="shared" si="31"/>
        <v>0</v>
      </c>
      <c r="H426" s="6">
        <f t="shared" si="32"/>
        <v>0</v>
      </c>
      <c r="I426" s="80"/>
      <c r="J426" s="80"/>
      <c r="K426" s="80"/>
      <c r="L426" s="80"/>
      <c r="M426" s="80"/>
      <c r="N426" s="80"/>
      <c r="O426" s="80"/>
      <c r="P426" s="80"/>
      <c r="Q426" s="80"/>
      <c r="R426" s="80"/>
      <c r="S426" s="54" t="b">
        <f t="shared" si="33"/>
        <v>0</v>
      </c>
      <c r="T426" s="66" t="str">
        <f t="shared" si="34"/>
        <v>20-6.d.</v>
      </c>
      <c r="U426" s="51" t="str">
        <f t="shared" si="34"/>
        <v>P.E. Project Oversight for Remediation System Integration and Startup - Extra Large System</v>
      </c>
    </row>
    <row r="427" spans="1:21" s="67" customFormat="1" hidden="1" x14ac:dyDescent="0.3">
      <c r="A427" s="62">
        <v>447</v>
      </c>
      <c r="B427" s="36" t="s">
        <v>1000</v>
      </c>
      <c r="C427" s="98" t="s">
        <v>1001</v>
      </c>
      <c r="D427" s="99"/>
      <c r="E427" s="10" t="s">
        <v>28</v>
      </c>
      <c r="F427" s="68">
        <f>IFERROR(INDEX([1]!Rates[[Column1]:[Column71]],
MATCH('[1]SOW Units'!$B427,[1]!Rates[Pay Item],0),
MATCH(TEXT(#REF!,"0"),[1]!Rates[[#Headers],[Column1]:[Column71]],0)),0)</f>
        <v>0</v>
      </c>
      <c r="G427" s="69">
        <f t="shared" si="31"/>
        <v>0</v>
      </c>
      <c r="H427" s="6">
        <f t="shared" si="32"/>
        <v>0</v>
      </c>
      <c r="I427" s="80"/>
      <c r="J427" s="80"/>
      <c r="K427" s="80"/>
      <c r="L427" s="80"/>
      <c r="M427" s="80"/>
      <c r="N427" s="80"/>
      <c r="O427" s="80"/>
      <c r="P427" s="80"/>
      <c r="Q427" s="80"/>
      <c r="R427" s="80"/>
      <c r="S427" s="54" t="b">
        <f t="shared" si="33"/>
        <v>0</v>
      </c>
      <c r="T427" s="66" t="str">
        <f t="shared" si="34"/>
        <v>20-7.a.</v>
      </c>
      <c r="U427" s="51" t="str">
        <f t="shared" si="34"/>
        <v xml:space="preserve">P.E. Project Oversight for Short Term or Episodic Remediation System Operation </v>
      </c>
    </row>
    <row r="428" spans="1:21" s="67" customFormat="1" hidden="1" x14ac:dyDescent="0.3">
      <c r="A428" s="62">
        <v>448</v>
      </c>
      <c r="B428" s="36" t="s">
        <v>1002</v>
      </c>
      <c r="C428" s="98" t="s">
        <v>473</v>
      </c>
      <c r="D428" s="99"/>
      <c r="E428" s="10" t="s">
        <v>231</v>
      </c>
      <c r="F428" s="68">
        <f>IFERROR(INDEX([1]!Rates[[Column1]:[Column71]],
MATCH('[1]SOW Units'!$B428,[1]!Rates[Pay Item],0),
MATCH(TEXT(#REF!,"0"),[1]!Rates[[#Headers],[Column1]:[Column71]],0)),0)</f>
        <v>0</v>
      </c>
      <c r="G428" s="69">
        <f t="shared" si="31"/>
        <v>0</v>
      </c>
      <c r="H428" s="6">
        <f t="shared" si="32"/>
        <v>0</v>
      </c>
      <c r="I428" s="80"/>
      <c r="J428" s="80"/>
      <c r="K428" s="80"/>
      <c r="L428" s="80"/>
      <c r="M428" s="80"/>
      <c r="N428" s="80"/>
      <c r="O428" s="80"/>
      <c r="P428" s="80"/>
      <c r="Q428" s="80"/>
      <c r="R428" s="80"/>
      <c r="S428" s="54" t="b">
        <f t="shared" si="33"/>
        <v>0</v>
      </c>
      <c r="T428" s="66" t="str">
        <f t="shared" si="34"/>
        <v>20-7.b.</v>
      </c>
      <c r="U428" s="51" t="str">
        <f t="shared" si="34"/>
        <v>P.E. Project Oversight for Short Term or Episodic Remediation System Operation</v>
      </c>
    </row>
    <row r="429" spans="1:21" s="67" customFormat="1" hidden="1" x14ac:dyDescent="0.3">
      <c r="A429" s="62">
        <v>449</v>
      </c>
      <c r="B429" s="36" t="s">
        <v>458</v>
      </c>
      <c r="C429" s="98" t="s">
        <v>475</v>
      </c>
      <c r="D429" s="99"/>
      <c r="E429" s="10" t="s">
        <v>232</v>
      </c>
      <c r="F429" s="68">
        <f>IFERROR(INDEX([1]!Rates[[Column1]:[Column71]],
MATCH('[1]SOW Units'!$B429,[1]!Rates[Pay Item],0),
MATCH(TEXT(#REF!,"0"),[1]!Rates[[#Headers],[Column1]:[Column71]],0)),0)</f>
        <v>0</v>
      </c>
      <c r="G429" s="69">
        <f t="shared" si="31"/>
        <v>0</v>
      </c>
      <c r="H429" s="6">
        <f t="shared" si="32"/>
        <v>0</v>
      </c>
      <c r="I429" s="80"/>
      <c r="J429" s="80"/>
      <c r="K429" s="80"/>
      <c r="L429" s="80"/>
      <c r="M429" s="80"/>
      <c r="N429" s="80"/>
      <c r="O429" s="80"/>
      <c r="P429" s="80"/>
      <c r="Q429" s="80"/>
      <c r="R429" s="80"/>
      <c r="S429" s="54" t="b">
        <f t="shared" si="33"/>
        <v>0</v>
      </c>
      <c r="T429" s="66" t="str">
        <f t="shared" si="34"/>
        <v>20-8.</v>
      </c>
      <c r="U429" s="51" t="str">
        <f t="shared" si="34"/>
        <v>P.E. Project Oversight for Remediation System Operation and Maintenance</v>
      </c>
    </row>
    <row r="430" spans="1:21" s="67" customFormat="1" ht="33" hidden="1" x14ac:dyDescent="0.3">
      <c r="A430" s="62">
        <v>450</v>
      </c>
      <c r="B430" s="36" t="s">
        <v>459</v>
      </c>
      <c r="C430" s="98" t="s">
        <v>477</v>
      </c>
      <c r="D430" s="99"/>
      <c r="E430" s="10" t="s">
        <v>478</v>
      </c>
      <c r="F430" s="68">
        <f>IFERROR(INDEX([1]!Rates[[Column1]:[Column71]],
MATCH('[1]SOW Units'!$B430,[1]!Rates[Pay Item],0),
MATCH(TEXT(#REF!,"0"),[1]!Rates[[#Headers],[Column1]:[Column71]],0)),0)</f>
        <v>0</v>
      </c>
      <c r="G430" s="69">
        <f t="shared" si="31"/>
        <v>0</v>
      </c>
      <c r="H430" s="6">
        <f t="shared" si="32"/>
        <v>0</v>
      </c>
      <c r="I430" s="80"/>
      <c r="J430" s="80"/>
      <c r="K430" s="80"/>
      <c r="L430" s="80"/>
      <c r="M430" s="80"/>
      <c r="N430" s="80"/>
      <c r="O430" s="80"/>
      <c r="P430" s="80"/>
      <c r="Q430" s="80"/>
      <c r="R430" s="80"/>
      <c r="S430" s="54" t="b">
        <f t="shared" si="33"/>
        <v>0</v>
      </c>
      <c r="T430" s="66" t="str">
        <f t="shared" si="34"/>
        <v>20-9.</v>
      </c>
      <c r="U430" s="51" t="str">
        <f t="shared" si="34"/>
        <v>P.E. Review and Certification of Sufficiency of Engineering Controls (other than permanent, impermeable surface or top two feet of clean fill), with Monitoring and Maintenance Recommendations Required for a Conditional NFA</v>
      </c>
    </row>
    <row r="431" spans="1:21" s="67" customFormat="1" ht="49.5" hidden="1" x14ac:dyDescent="0.3">
      <c r="A431" s="62">
        <v>451</v>
      </c>
      <c r="B431" s="36" t="s">
        <v>461</v>
      </c>
      <c r="C431" s="98" t="s">
        <v>1003</v>
      </c>
      <c r="D431" s="99"/>
      <c r="E431" s="10" t="s">
        <v>478</v>
      </c>
      <c r="F431" s="68">
        <f>IFERROR(INDEX([1]!Rates[[Column1]:[Column71]],
MATCH('[1]SOW Units'!$B431,[1]!Rates[Pay Item],0),
MATCH(TEXT(#REF!,"0"),[1]!Rates[[#Headers],[Column1]:[Column71]],0)),0)</f>
        <v>0</v>
      </c>
      <c r="G431" s="69">
        <f t="shared" si="31"/>
        <v>0</v>
      </c>
      <c r="H431" s="6">
        <f t="shared" si="32"/>
        <v>0</v>
      </c>
      <c r="I431" s="80"/>
      <c r="J431" s="80"/>
      <c r="K431" s="80"/>
      <c r="L431" s="80"/>
      <c r="M431" s="80"/>
      <c r="N431" s="80"/>
      <c r="O431" s="80"/>
      <c r="P431" s="80"/>
      <c r="Q431" s="80"/>
      <c r="R431" s="80"/>
      <c r="S431" s="54" t="b">
        <f t="shared" si="33"/>
        <v>0</v>
      </c>
      <c r="T431" s="66" t="str">
        <f t="shared" si="34"/>
        <v>20-10.</v>
      </c>
      <c r="U431" s="51" t="str">
        <f t="shared" si="34"/>
        <v>P.G. or Qualified P.E. Review and Certification of Sufficiency of Engineering Controls Limited to Permanent, Impermeable Surface or Top Two Feet of Clean Fill with Monitoring and Maintenance Recommendations Required for a Conditional NFA</v>
      </c>
    </row>
    <row r="432" spans="1:21" s="67" customFormat="1" ht="49.5" hidden="1" x14ac:dyDescent="0.3">
      <c r="A432" s="62">
        <v>452</v>
      </c>
      <c r="B432" s="36" t="s">
        <v>462</v>
      </c>
      <c r="C432" s="98" t="s">
        <v>481</v>
      </c>
      <c r="D432" s="99"/>
      <c r="E432" s="10" t="s">
        <v>482</v>
      </c>
      <c r="F432" s="68">
        <f>IFERROR(INDEX([1]!Rates[[Column1]:[Column71]],
MATCH('[1]SOW Units'!$B432,[1]!Rates[Pay Item],0),
MATCH(TEXT(#REF!,"0"),[1]!Rates[[#Headers],[Column1]:[Column71]],0)),0)</f>
        <v>0</v>
      </c>
      <c r="G432" s="69">
        <f t="shared" si="31"/>
        <v>0</v>
      </c>
      <c r="H432" s="6">
        <f t="shared" si="32"/>
        <v>0</v>
      </c>
      <c r="I432" s="80"/>
      <c r="J432" s="80"/>
      <c r="K432" s="80"/>
      <c r="L432" s="80"/>
      <c r="M432" s="80"/>
      <c r="N432" s="80"/>
      <c r="O432" s="80"/>
      <c r="P432" s="80"/>
      <c r="Q432" s="80"/>
      <c r="R432" s="80"/>
      <c r="S432" s="54" t="b">
        <f t="shared" si="33"/>
        <v>0</v>
      </c>
      <c r="T432" s="66" t="str">
        <f t="shared" si="34"/>
        <v>20-11.</v>
      </c>
      <c r="U432" s="51" t="str">
        <f t="shared" si="34"/>
        <v>P.E. Design and Certification of Plans and Project Oversight of Installation for Engineering Controls (other than permanent, impermeable surface or top two feet of clean fill) required for a conditional NFA</v>
      </c>
    </row>
    <row r="433" spans="1:21" s="67" customFormat="1" ht="49.5" hidden="1" x14ac:dyDescent="0.3">
      <c r="A433" s="62">
        <v>453</v>
      </c>
      <c r="B433" s="36" t="s">
        <v>1004</v>
      </c>
      <c r="C433" s="98" t="s">
        <v>1005</v>
      </c>
      <c r="D433" s="99"/>
      <c r="E433" s="10" t="s">
        <v>482</v>
      </c>
      <c r="F433" s="68">
        <f>IFERROR(INDEX([1]!Rates[[Column1]:[Column71]],
MATCH('[1]SOW Units'!$B433,[1]!Rates[Pay Item],0),
MATCH(TEXT(#REF!,"0"),[1]!Rates[[#Headers],[Column1]:[Column71]],0)),0)</f>
        <v>0</v>
      </c>
      <c r="G433" s="69">
        <f t="shared" si="31"/>
        <v>0</v>
      </c>
      <c r="H433" s="6">
        <f t="shared" si="32"/>
        <v>0</v>
      </c>
      <c r="I433" s="80"/>
      <c r="J433" s="80"/>
      <c r="K433" s="80"/>
      <c r="L433" s="80"/>
      <c r="M433" s="80"/>
      <c r="N433" s="80"/>
      <c r="O433" s="80"/>
      <c r="P433" s="80"/>
      <c r="Q433" s="80"/>
      <c r="R433" s="80"/>
      <c r="S433" s="54" t="b">
        <f t="shared" si="33"/>
        <v>0</v>
      </c>
      <c r="T433" s="66" t="str">
        <f t="shared" si="34"/>
        <v>20-12.</v>
      </c>
      <c r="U433" s="51" t="str">
        <f t="shared" si="34"/>
        <v>P.G. or Qualified P.E. Review, Evaluation and Certification of Plans and Project Oversight for Installation of Engineering Controls Limited to Permanent, Impermeable Surface or Top Two Feet of Clean Fill Required for a Conditional NFA</v>
      </c>
    </row>
    <row r="434" spans="1:21" s="67" customFormat="1" ht="33" hidden="1" x14ac:dyDescent="0.3">
      <c r="A434" s="62">
        <v>454</v>
      </c>
      <c r="B434" s="36" t="s">
        <v>1006</v>
      </c>
      <c r="C434" s="98" t="s">
        <v>485</v>
      </c>
      <c r="D434" s="99"/>
      <c r="E434" s="10" t="s">
        <v>415</v>
      </c>
      <c r="F434" s="68">
        <f>IFERROR(INDEX([1]!Rates[[Column1]:[Column71]],
MATCH('[1]SOW Units'!$B434,[1]!Rates[Pay Item],0),
MATCH(TEXT(#REF!,"0"),[1]!Rates[[#Headers],[Column1]:[Column71]],0)),0)</f>
        <v>0</v>
      </c>
      <c r="G434" s="69">
        <f t="shared" si="31"/>
        <v>0</v>
      </c>
      <c r="H434" s="6">
        <f t="shared" si="32"/>
        <v>0</v>
      </c>
      <c r="I434" s="80"/>
      <c r="J434" s="80"/>
      <c r="K434" s="80"/>
      <c r="L434" s="80"/>
      <c r="M434" s="80"/>
      <c r="N434" s="80"/>
      <c r="O434" s="80"/>
      <c r="P434" s="80"/>
      <c r="Q434" s="80"/>
      <c r="R434" s="80"/>
      <c r="S434" s="54" t="b">
        <f t="shared" si="33"/>
        <v>0</v>
      </c>
      <c r="T434" s="66" t="str">
        <f t="shared" si="34"/>
        <v>20-13.</v>
      </c>
      <c r="U434" s="51" t="str">
        <f t="shared" si="34"/>
        <v>P.G. or P.E. Review, Evaluation and Certification of a Soil Source Removal Report That Includes a Recommendation for NFA</v>
      </c>
    </row>
    <row r="435" spans="1:21" s="67" customFormat="1" hidden="1" x14ac:dyDescent="0.3">
      <c r="A435" s="62">
        <v>455</v>
      </c>
      <c r="B435" s="36" t="s">
        <v>1007</v>
      </c>
      <c r="C435" s="98" t="s">
        <v>488</v>
      </c>
      <c r="D435" s="99"/>
      <c r="E435" s="10" t="s">
        <v>415</v>
      </c>
      <c r="F435" s="68">
        <f>IFERROR(INDEX([1]!Rates[[Column1]:[Column71]],
MATCH('[1]SOW Units'!$B435,[1]!Rates[Pay Item],0),
MATCH(TEXT(#REF!,"0"),[1]!Rates[[#Headers],[Column1]:[Column71]],0)),0)</f>
        <v>0</v>
      </c>
      <c r="G435" s="69">
        <f t="shared" si="31"/>
        <v>0</v>
      </c>
      <c r="H435" s="6">
        <f t="shared" si="32"/>
        <v>0</v>
      </c>
      <c r="I435" s="80"/>
      <c r="J435" s="80"/>
      <c r="K435" s="80"/>
      <c r="L435" s="80"/>
      <c r="M435" s="80"/>
      <c r="N435" s="80"/>
      <c r="O435" s="80"/>
      <c r="P435" s="80"/>
      <c r="Q435" s="80"/>
      <c r="R435" s="80"/>
      <c r="S435" s="54" t="b">
        <f t="shared" si="33"/>
        <v>0</v>
      </c>
      <c r="T435" s="66" t="str">
        <f t="shared" si="34"/>
        <v>20-14.</v>
      </c>
      <c r="U435" s="51" t="str">
        <f t="shared" si="34"/>
        <v>P.G. or Qualified P.E. Review, Evaluation and Certification of a General Site Assessment Report</v>
      </c>
    </row>
    <row r="436" spans="1:21" s="67" customFormat="1" ht="39.950000000000003" hidden="1" customHeight="1" x14ac:dyDescent="0.3">
      <c r="A436" s="62">
        <v>456</v>
      </c>
      <c r="B436" s="36" t="s">
        <v>1008</v>
      </c>
      <c r="C436" s="98" t="s">
        <v>490</v>
      </c>
      <c r="D436" s="99"/>
      <c r="E436" s="10" t="s">
        <v>415</v>
      </c>
      <c r="F436" s="68">
        <f>IFERROR(INDEX([1]!Rates[[Column1]:[Column71]],
MATCH('[1]SOW Units'!$B436,[1]!Rates[Pay Item],0),
MATCH(TEXT(#REF!,"0"),[1]!Rates[[#Headers],[Column1]:[Column71]],0)),0)</f>
        <v>0</v>
      </c>
      <c r="G436" s="69">
        <f t="shared" si="31"/>
        <v>0</v>
      </c>
      <c r="H436" s="6">
        <f t="shared" si="32"/>
        <v>0</v>
      </c>
      <c r="I436" s="80"/>
      <c r="J436" s="80"/>
      <c r="K436" s="80"/>
      <c r="L436" s="80"/>
      <c r="M436" s="80"/>
      <c r="N436" s="80"/>
      <c r="O436" s="80"/>
      <c r="P436" s="80"/>
      <c r="Q436" s="80"/>
      <c r="R436" s="80"/>
      <c r="S436" s="54" t="b">
        <f t="shared" si="33"/>
        <v>0</v>
      </c>
      <c r="T436" s="66" t="str">
        <f t="shared" si="34"/>
        <v>20-15.</v>
      </c>
      <c r="U436" s="51" t="str">
        <f t="shared" si="34"/>
        <v>P.G. or Qualified P.E. Review, Evaluation and Certification of a Supplemental Site Assessment Report</v>
      </c>
    </row>
    <row r="437" spans="1:21" s="67" customFormat="1" hidden="1" x14ac:dyDescent="0.3">
      <c r="A437" s="62">
        <v>457</v>
      </c>
      <c r="B437" s="36" t="s">
        <v>1009</v>
      </c>
      <c r="C437" s="98" t="s">
        <v>492</v>
      </c>
      <c r="D437" s="99"/>
      <c r="E437" s="10" t="s">
        <v>415</v>
      </c>
      <c r="F437" s="68">
        <f>IFERROR(INDEX([1]!Rates[[Column1]:[Column71]],
MATCH('[1]SOW Units'!$B437,[1]!Rates[Pay Item],0),
MATCH(TEXT(#REF!,"0"),[1]!Rates[[#Headers],[Column1]:[Column71]],0)),0)</f>
        <v>0</v>
      </c>
      <c r="G437" s="69">
        <f t="shared" si="31"/>
        <v>0</v>
      </c>
      <c r="H437" s="6">
        <f t="shared" si="32"/>
        <v>0</v>
      </c>
      <c r="I437" s="80"/>
      <c r="J437" s="80"/>
      <c r="K437" s="80"/>
      <c r="L437" s="80"/>
      <c r="M437" s="80"/>
      <c r="N437" s="80"/>
      <c r="O437" s="80"/>
      <c r="P437" s="80"/>
      <c r="Q437" s="80"/>
      <c r="R437" s="80"/>
      <c r="S437" s="54" t="b">
        <f t="shared" si="33"/>
        <v>0</v>
      </c>
      <c r="T437" s="66" t="str">
        <f t="shared" si="34"/>
        <v>20-16.</v>
      </c>
      <c r="U437" s="51" t="str">
        <f t="shared" si="34"/>
        <v>P.G. or P.E. Review, Evaluation and Certification of a Receptor and Exposure Pathway Report</v>
      </c>
    </row>
    <row r="438" spans="1:21" s="67" customFormat="1" hidden="1" x14ac:dyDescent="0.3">
      <c r="A438" s="62">
        <v>458</v>
      </c>
      <c r="B438" s="36" t="s">
        <v>1010</v>
      </c>
      <c r="C438" s="98" t="s">
        <v>1011</v>
      </c>
      <c r="D438" s="99"/>
      <c r="E438" s="10" t="s">
        <v>425</v>
      </c>
      <c r="F438" s="68">
        <f>IFERROR(INDEX([1]!Rates[[Column1]:[Column71]],
MATCH('[1]SOW Units'!$B438,[1]!Rates[Pay Item],0),
MATCH(TEXT(#REF!,"0"),[1]!Rates[[#Headers],[Column1]:[Column71]],0)),0)</f>
        <v>0</v>
      </c>
      <c r="G438" s="69">
        <f t="shared" si="31"/>
        <v>0</v>
      </c>
      <c r="H438" s="6">
        <f t="shared" si="32"/>
        <v>0</v>
      </c>
      <c r="I438" s="80"/>
      <c r="J438" s="80"/>
      <c r="K438" s="80"/>
      <c r="L438" s="80"/>
      <c r="M438" s="80"/>
      <c r="N438" s="80"/>
      <c r="O438" s="80"/>
      <c r="P438" s="80"/>
      <c r="Q438" s="80"/>
      <c r="R438" s="80"/>
      <c r="S438" s="54" t="b">
        <f t="shared" si="33"/>
        <v>0</v>
      </c>
      <c r="T438" s="66" t="str">
        <f t="shared" si="34"/>
        <v>20-17.</v>
      </c>
      <c r="U438" s="51" t="str">
        <f t="shared" si="34"/>
        <v>P.E. Review, Evaluation and Certification of a Level 1 Natural Attenuation Monitoring Plan</v>
      </c>
    </row>
    <row r="439" spans="1:21" s="67" customFormat="1" hidden="1" x14ac:dyDescent="0.3">
      <c r="A439" s="62">
        <v>459</v>
      </c>
      <c r="B439" s="36" t="s">
        <v>1012</v>
      </c>
      <c r="C439" s="98" t="s">
        <v>494</v>
      </c>
      <c r="D439" s="99"/>
      <c r="E439" s="10" t="s">
        <v>425</v>
      </c>
      <c r="F439" s="68">
        <f>IFERROR(INDEX([1]!Rates[[Column1]:[Column71]],
MATCH('[1]SOW Units'!$B439,[1]!Rates[Pay Item],0),
MATCH(TEXT(#REF!,"0"),[1]!Rates[[#Headers],[Column1]:[Column71]],0)),0)</f>
        <v>0</v>
      </c>
      <c r="G439" s="69">
        <f t="shared" si="31"/>
        <v>0</v>
      </c>
      <c r="H439" s="6">
        <f t="shared" si="32"/>
        <v>0</v>
      </c>
      <c r="I439" s="80"/>
      <c r="J439" s="80"/>
      <c r="K439" s="80"/>
      <c r="L439" s="80"/>
      <c r="M439" s="80"/>
      <c r="N439" s="80"/>
      <c r="O439" s="80"/>
      <c r="P439" s="80"/>
      <c r="Q439" s="80"/>
      <c r="R439" s="80"/>
      <c r="S439" s="54" t="b">
        <f t="shared" si="33"/>
        <v>0</v>
      </c>
      <c r="T439" s="66" t="str">
        <f t="shared" si="34"/>
        <v>20-18.</v>
      </c>
      <c r="U439" s="51" t="str">
        <f t="shared" si="34"/>
        <v>P.E. Review, Evaluation and Certification of a Level 2 Natural Attenuation Monitoring Plan</v>
      </c>
    </row>
    <row r="440" spans="1:21" s="67" customFormat="1" ht="50.1" hidden="1" customHeight="1" x14ac:dyDescent="0.3">
      <c r="A440" s="62">
        <v>460</v>
      </c>
      <c r="B440" s="36" t="s">
        <v>1013</v>
      </c>
      <c r="C440" s="98" t="s">
        <v>1014</v>
      </c>
      <c r="D440" s="99"/>
      <c r="E440" s="10" t="s">
        <v>415</v>
      </c>
      <c r="F440" s="68">
        <f>IFERROR(INDEX([1]!Rates[[Column1]:[Column71]],
MATCH('[1]SOW Units'!$B440,[1]!Rates[Pay Item],0),
MATCH(TEXT(#REF!,"0"),[1]!Rates[[#Headers],[Column1]:[Column71]],0)),0)</f>
        <v>0</v>
      </c>
      <c r="G440" s="69">
        <f t="shared" si="31"/>
        <v>0</v>
      </c>
      <c r="H440" s="6">
        <f t="shared" si="32"/>
        <v>0</v>
      </c>
      <c r="I440" s="80"/>
      <c r="J440" s="80"/>
      <c r="K440" s="80"/>
      <c r="L440" s="80"/>
      <c r="M440" s="80"/>
      <c r="N440" s="80"/>
      <c r="O440" s="80"/>
      <c r="P440" s="80"/>
      <c r="Q440" s="80"/>
      <c r="R440" s="80"/>
      <c r="S440" s="54" t="b">
        <f t="shared" si="33"/>
        <v>0</v>
      </c>
      <c r="T440" s="66" t="str">
        <f t="shared" si="34"/>
        <v>20-19.</v>
      </c>
      <c r="U440" s="51" t="str">
        <f t="shared" si="34"/>
        <v>P.E. or P.G. Review, Evaluation and Certification of a Non-Annual Natural Attenuation or Post RA Monitoring Report That Includes a Recommendation for NFA or a Recommendation to Modify the Approved Monitoring Plan.</v>
      </c>
    </row>
    <row r="441" spans="1:21" s="67" customFormat="1" ht="39.950000000000003" hidden="1" customHeight="1" x14ac:dyDescent="0.3">
      <c r="A441" s="62">
        <v>461</v>
      </c>
      <c r="B441" s="36" t="s">
        <v>1015</v>
      </c>
      <c r="C441" s="98" t="s">
        <v>497</v>
      </c>
      <c r="D441" s="99"/>
      <c r="E441" s="10" t="s">
        <v>415</v>
      </c>
      <c r="F441" s="68">
        <f>IFERROR(INDEX([1]!Rates[[Column1]:[Column71]],
MATCH('[1]SOW Units'!$B441,[1]!Rates[Pay Item],0),
MATCH(TEXT(#REF!,"0"),[1]!Rates[[#Headers],[Column1]:[Column71]],0)),0)</f>
        <v>0</v>
      </c>
      <c r="G441" s="69">
        <f t="shared" si="31"/>
        <v>0</v>
      </c>
      <c r="H441" s="6">
        <f t="shared" si="32"/>
        <v>0</v>
      </c>
      <c r="I441" s="80"/>
      <c r="J441" s="80"/>
      <c r="K441" s="80"/>
      <c r="L441" s="80"/>
      <c r="M441" s="80"/>
      <c r="N441" s="80"/>
      <c r="O441" s="80"/>
      <c r="P441" s="80"/>
      <c r="Q441" s="80"/>
      <c r="R441" s="80"/>
      <c r="S441" s="54" t="b">
        <f t="shared" si="33"/>
        <v>0</v>
      </c>
      <c r="T441" s="66" t="str">
        <f t="shared" si="34"/>
        <v>20-20.</v>
      </c>
      <c r="U441" s="51" t="str">
        <f t="shared" si="34"/>
        <v>P.G or P.E. Review, Evaluation and Certification of an Annual Natural Attenuation Monitoring Report</v>
      </c>
    </row>
    <row r="442" spans="1:21" s="67" customFormat="1" ht="39.950000000000003" customHeight="1" x14ac:dyDescent="0.3">
      <c r="A442" s="62">
        <v>462</v>
      </c>
      <c r="B442" s="36" t="s">
        <v>1016</v>
      </c>
      <c r="C442" s="98" t="s">
        <v>499</v>
      </c>
      <c r="D442" s="99"/>
      <c r="E442" s="10" t="s">
        <v>425</v>
      </c>
      <c r="F442" s="68">
        <f>IFERROR(INDEX([1]!Rates[[Column1]:[Column71]],
MATCH('[1]SOW Units'!$B442,[1]!Rates[Pay Item],0),
MATCH(TEXT(#REF!,"0"),[1]!Rates[[#Headers],[Column1]:[Column71]],0)),0)</f>
        <v>0</v>
      </c>
      <c r="G442" s="69">
        <f t="shared" ref="G442:G457" si="35">F442</f>
        <v>0</v>
      </c>
      <c r="H442" s="6">
        <f t="shared" ref="H442:H457" si="36">SUM(I442:R442)</f>
        <v>0</v>
      </c>
      <c r="I442" s="80"/>
      <c r="J442" s="80" t="s">
        <v>1045</v>
      </c>
      <c r="K442" s="80"/>
      <c r="L442" s="80"/>
      <c r="M442" s="80"/>
      <c r="N442" s="80"/>
      <c r="O442" s="80"/>
      <c r="P442" s="80"/>
      <c r="Q442" s="80"/>
      <c r="R442" s="80"/>
      <c r="S442" s="54" t="b">
        <f t="shared" si="33"/>
        <v>0</v>
      </c>
      <c r="T442" s="66" t="str">
        <f t="shared" si="34"/>
        <v>20-21.</v>
      </c>
      <c r="U442" s="51" t="str">
        <f t="shared" si="34"/>
        <v>P.E. Review, Evaluation and Certification of a Pilot Test Plan</v>
      </c>
    </row>
    <row r="443" spans="1:21" s="67" customFormat="1" ht="39.950000000000003" customHeight="1" x14ac:dyDescent="0.3">
      <c r="A443" s="62">
        <v>463</v>
      </c>
      <c r="B443" s="36" t="s">
        <v>1017</v>
      </c>
      <c r="C443" s="98" t="s">
        <v>501</v>
      </c>
      <c r="D443" s="99"/>
      <c r="E443" s="10" t="s">
        <v>415</v>
      </c>
      <c r="F443" s="68">
        <f>IFERROR(INDEX([1]!Rates[[Column1]:[Column71]],
MATCH('[1]SOW Units'!$B443,[1]!Rates[Pay Item],0),
MATCH(TEXT(#REF!,"0"),[1]!Rates[[#Headers],[Column1]:[Column71]],0)),0)</f>
        <v>0</v>
      </c>
      <c r="G443" s="69">
        <f t="shared" si="35"/>
        <v>0</v>
      </c>
      <c r="H443" s="6">
        <f t="shared" si="36"/>
        <v>0</v>
      </c>
      <c r="I443" s="80"/>
      <c r="J443" s="80"/>
      <c r="K443" s="80" t="s">
        <v>1045</v>
      </c>
      <c r="L443" s="80"/>
      <c r="M443" s="80"/>
      <c r="N443" s="80"/>
      <c r="O443" s="80"/>
      <c r="P443" s="80"/>
      <c r="Q443" s="80"/>
      <c r="R443" s="80"/>
      <c r="S443" s="54" t="b">
        <f t="shared" si="33"/>
        <v>0</v>
      </c>
      <c r="T443" s="66" t="str">
        <f t="shared" si="34"/>
        <v>20-22.</v>
      </c>
      <c r="U443" s="51" t="str">
        <f t="shared" si="34"/>
        <v>P.E. Review, Evaluation and Certification of a Pilot Test Report</v>
      </c>
    </row>
    <row r="444" spans="1:21" s="67" customFormat="1" ht="39.950000000000003" hidden="1" customHeight="1" x14ac:dyDescent="0.3">
      <c r="A444" s="62">
        <v>464</v>
      </c>
      <c r="B444" s="36" t="s">
        <v>1018</v>
      </c>
      <c r="C444" s="98" t="s">
        <v>503</v>
      </c>
      <c r="D444" s="99"/>
      <c r="E444" s="10" t="s">
        <v>425</v>
      </c>
      <c r="F444" s="68">
        <f>IFERROR(INDEX([1]!Rates[[Column1]:[Column71]],
MATCH('[1]SOW Units'!$B444,[1]!Rates[Pay Item],0),
MATCH(TEXT(#REF!,"0"),[1]!Rates[[#Headers],[Column1]:[Column71]],0)),0)</f>
        <v>0</v>
      </c>
      <c r="G444" s="69">
        <f t="shared" si="35"/>
        <v>0</v>
      </c>
      <c r="H444" s="6">
        <f t="shared" si="36"/>
        <v>0</v>
      </c>
      <c r="I444" s="80"/>
      <c r="J444" s="80"/>
      <c r="K444" s="80"/>
      <c r="L444" s="80"/>
      <c r="M444" s="80"/>
      <c r="N444" s="80"/>
      <c r="O444" s="80"/>
      <c r="P444" s="80"/>
      <c r="Q444" s="80"/>
      <c r="R444" s="80"/>
      <c r="S444" s="54" t="b">
        <f t="shared" si="33"/>
        <v>0</v>
      </c>
      <c r="T444" s="66" t="str">
        <f t="shared" si="34"/>
        <v>20-23.</v>
      </c>
      <c r="U444" s="51" t="str">
        <f t="shared" si="34"/>
        <v>P.E. Review, Evaluation and Certification of a Level 1 Remedial Action Plan</v>
      </c>
    </row>
    <row r="445" spans="1:21" s="67" customFormat="1" ht="39.950000000000003" hidden="1" customHeight="1" x14ac:dyDescent="0.3">
      <c r="A445" s="62">
        <v>466</v>
      </c>
      <c r="B445" s="36" t="s">
        <v>1019</v>
      </c>
      <c r="C445" s="98" t="s">
        <v>505</v>
      </c>
      <c r="D445" s="99"/>
      <c r="E445" s="10" t="s">
        <v>425</v>
      </c>
      <c r="F445" s="68">
        <f>IFERROR(INDEX([1]!Rates[[Column1]:[Column71]],
MATCH('[1]SOW Units'!$B445,[1]!Rates[Pay Item],0),
MATCH(TEXT(#REF!,"0"),[1]!Rates[[#Headers],[Column1]:[Column71]],0)),0)</f>
        <v>0</v>
      </c>
      <c r="G445" s="69">
        <f t="shared" si="35"/>
        <v>0</v>
      </c>
      <c r="H445" s="6">
        <f t="shared" si="36"/>
        <v>0</v>
      </c>
      <c r="I445" s="80"/>
      <c r="J445" s="80"/>
      <c r="K445" s="80"/>
      <c r="L445" s="80"/>
      <c r="M445" s="80"/>
      <c r="N445" s="80"/>
      <c r="O445" s="80"/>
      <c r="P445" s="80"/>
      <c r="Q445" s="80"/>
      <c r="R445" s="80"/>
      <c r="S445" s="54" t="b">
        <f t="shared" si="33"/>
        <v>0</v>
      </c>
      <c r="T445" s="66" t="str">
        <f t="shared" si="34"/>
        <v>20-24.</v>
      </c>
      <c r="U445" s="51" t="str">
        <f t="shared" si="34"/>
        <v>P.E. Review, Evaluation and Certification of a Level 2 Remedial Action Plan</v>
      </c>
    </row>
    <row r="446" spans="1:21" s="67" customFormat="1" ht="39.950000000000003" hidden="1" customHeight="1" x14ac:dyDescent="0.3">
      <c r="A446" s="62">
        <v>467</v>
      </c>
      <c r="B446" s="36" t="s">
        <v>1020</v>
      </c>
      <c r="C446" s="98" t="s">
        <v>507</v>
      </c>
      <c r="D446" s="99"/>
      <c r="E446" s="10" t="s">
        <v>425</v>
      </c>
      <c r="F446" s="68">
        <f>IFERROR(INDEX([1]!Rates[[Column1]:[Column71]],
MATCH('[1]SOW Units'!$B446,[1]!Rates[Pay Item],0),
MATCH(TEXT(#REF!,"0"),[1]!Rates[[#Headers],[Column1]:[Column71]],0)),0)</f>
        <v>0</v>
      </c>
      <c r="G446" s="69">
        <f t="shared" si="35"/>
        <v>0</v>
      </c>
      <c r="H446" s="6">
        <f t="shared" si="36"/>
        <v>0</v>
      </c>
      <c r="I446" s="80"/>
      <c r="J446" s="80"/>
      <c r="K446" s="80"/>
      <c r="L446" s="80"/>
      <c r="M446" s="80"/>
      <c r="N446" s="80"/>
      <c r="O446" s="80"/>
      <c r="P446" s="80"/>
      <c r="Q446" s="80"/>
      <c r="R446" s="80"/>
      <c r="S446" s="54" t="b">
        <f t="shared" si="33"/>
        <v>0</v>
      </c>
      <c r="T446" s="66" t="str">
        <f t="shared" si="34"/>
        <v>20-25.</v>
      </c>
      <c r="U446" s="51" t="str">
        <f t="shared" si="34"/>
        <v>P.E. Review, Evaluation and Certification of a Level 1 Limited Scope Remedial Action Plan or RAP Modification Plan</v>
      </c>
    </row>
    <row r="447" spans="1:21" s="67" customFormat="1" ht="39.950000000000003" hidden="1" customHeight="1" x14ac:dyDescent="0.3">
      <c r="A447" s="62">
        <v>468</v>
      </c>
      <c r="B447" s="36" t="s">
        <v>1021</v>
      </c>
      <c r="C447" s="98" t="s">
        <v>509</v>
      </c>
      <c r="D447" s="99"/>
      <c r="E447" s="10" t="s">
        <v>425</v>
      </c>
      <c r="F447" s="68">
        <f>IFERROR(INDEX([1]!Rates[[Column1]:[Column71]],
MATCH('[1]SOW Units'!$B447,[1]!Rates[Pay Item],0),
MATCH(TEXT(#REF!,"0"),[1]!Rates[[#Headers],[Column1]:[Column71]],0)),0)</f>
        <v>0</v>
      </c>
      <c r="G447" s="69">
        <f t="shared" si="35"/>
        <v>0</v>
      </c>
      <c r="H447" s="6">
        <f t="shared" si="36"/>
        <v>0</v>
      </c>
      <c r="I447" s="80"/>
      <c r="J447" s="80"/>
      <c r="K447" s="80"/>
      <c r="L447" s="80"/>
      <c r="M447" s="80"/>
      <c r="N447" s="80"/>
      <c r="O447" s="80"/>
      <c r="P447" s="80"/>
      <c r="Q447" s="80"/>
      <c r="R447" s="80"/>
      <c r="S447" s="54" t="b">
        <f t="shared" si="33"/>
        <v>0</v>
      </c>
      <c r="T447" s="66" t="str">
        <f t="shared" si="34"/>
        <v>20-26.</v>
      </c>
      <c r="U447" s="51" t="str">
        <f t="shared" si="34"/>
        <v>P.E. Review, Evaluation and Certification of a Level 2 Limited Scope Remedial Action Plan or RAP Modification Plan</v>
      </c>
    </row>
    <row r="448" spans="1:21" s="67" customFormat="1" ht="39.950000000000003" hidden="1" customHeight="1" x14ac:dyDescent="0.3">
      <c r="A448" s="62">
        <v>469</v>
      </c>
      <c r="B448" s="36" t="s">
        <v>1022</v>
      </c>
      <c r="C448" s="98" t="s">
        <v>511</v>
      </c>
      <c r="D448" s="99"/>
      <c r="E448" s="10" t="s">
        <v>425</v>
      </c>
      <c r="F448" s="68">
        <f>IFERROR(INDEX([1]!Rates[[Column1]:[Column71]],
MATCH('[1]SOW Units'!$B448,[1]!Rates[Pay Item],0),
MATCH(TEXT(#REF!,"0"),[1]!Rates[[#Headers],[Column1]:[Column71]],0)),0)</f>
        <v>0</v>
      </c>
      <c r="G448" s="69">
        <f t="shared" si="35"/>
        <v>0</v>
      </c>
      <c r="H448" s="6">
        <f t="shared" si="36"/>
        <v>0</v>
      </c>
      <c r="I448" s="80"/>
      <c r="J448" s="80"/>
      <c r="K448" s="80"/>
      <c r="L448" s="80"/>
      <c r="M448" s="80"/>
      <c r="N448" s="80"/>
      <c r="O448" s="80"/>
      <c r="P448" s="80"/>
      <c r="Q448" s="80"/>
      <c r="R448" s="80"/>
      <c r="S448" s="54" t="b">
        <f t="shared" si="33"/>
        <v>0</v>
      </c>
      <c r="T448" s="66" t="str">
        <f t="shared" si="34"/>
        <v>20-27.</v>
      </c>
      <c r="U448" s="51" t="str">
        <f t="shared" si="34"/>
        <v>P.E. Review, Evaluation and Certification of a Level 3 Limited Scope Remedial Action Plan or RAP Modification Plan</v>
      </c>
    </row>
    <row r="449" spans="1:21" s="67" customFormat="1" ht="39.950000000000003" hidden="1" customHeight="1" x14ac:dyDescent="0.3">
      <c r="A449" s="62">
        <v>470</v>
      </c>
      <c r="B449" s="36" t="s">
        <v>1023</v>
      </c>
      <c r="C449" s="98" t="s">
        <v>513</v>
      </c>
      <c r="D449" s="99"/>
      <c r="E449" s="10" t="s">
        <v>425</v>
      </c>
      <c r="F449" s="68">
        <f>IFERROR(INDEX([1]!Rates[[Column1]:[Column71]],
MATCH('[1]SOW Units'!$B449,[1]!Rates[Pay Item],0),
MATCH(TEXT(#REF!,"0"),[1]!Rates[[#Headers],[Column1]:[Column71]],0)),0)</f>
        <v>0</v>
      </c>
      <c r="G449" s="69">
        <f t="shared" si="35"/>
        <v>0</v>
      </c>
      <c r="H449" s="6">
        <f t="shared" si="36"/>
        <v>0</v>
      </c>
      <c r="I449" s="80"/>
      <c r="J449" s="80"/>
      <c r="K449" s="80"/>
      <c r="L449" s="80"/>
      <c r="M449" s="80"/>
      <c r="N449" s="80"/>
      <c r="O449" s="80"/>
      <c r="P449" s="80"/>
      <c r="Q449" s="80"/>
      <c r="R449" s="80"/>
      <c r="S449" s="54" t="b">
        <f t="shared" si="33"/>
        <v>0</v>
      </c>
      <c r="T449" s="66" t="str">
        <f t="shared" si="34"/>
        <v>20-28.</v>
      </c>
      <c r="U449" s="51" t="str">
        <f t="shared" si="34"/>
        <v>P.E. Review, Evaluation and Certification of a Level 4 Limited Scope Remedial Action Plan or RAP Modification Plan</v>
      </c>
    </row>
    <row r="450" spans="1:21" s="67" customFormat="1" ht="39.950000000000003" hidden="1" customHeight="1" x14ac:dyDescent="0.3">
      <c r="A450" s="62">
        <v>471</v>
      </c>
      <c r="B450" s="36" t="s">
        <v>1024</v>
      </c>
      <c r="C450" s="98" t="s">
        <v>515</v>
      </c>
      <c r="D450" s="99"/>
      <c r="E450" s="10" t="s">
        <v>516</v>
      </c>
      <c r="F450" s="68">
        <f>IFERROR(INDEX([1]!Rates[[Column1]:[Column71]],
MATCH('[1]SOW Units'!$B450,[1]!Rates[Pay Item],0),
MATCH(TEXT(#REF!,"0"),[1]!Rates[[#Headers],[Column1]:[Column71]],0)),0)</f>
        <v>0</v>
      </c>
      <c r="G450" s="69">
        <f t="shared" si="35"/>
        <v>0</v>
      </c>
      <c r="H450" s="6">
        <f t="shared" si="36"/>
        <v>0</v>
      </c>
      <c r="I450" s="80"/>
      <c r="J450" s="80"/>
      <c r="K450" s="80"/>
      <c r="L450" s="80"/>
      <c r="M450" s="80"/>
      <c r="N450" s="80"/>
      <c r="O450" s="80"/>
      <c r="P450" s="80"/>
      <c r="Q450" s="80"/>
      <c r="R450" s="80"/>
      <c r="S450" s="54" t="b">
        <f t="shared" si="33"/>
        <v>0</v>
      </c>
      <c r="T450" s="66" t="str">
        <f t="shared" si="34"/>
        <v>20-29.</v>
      </c>
      <c r="U450" s="51" t="str">
        <f t="shared" si="34"/>
        <v>P.E. Review, Evaluation and Certification of As-Built Drawings (P.E. sealed red lined modifications)</v>
      </c>
    </row>
    <row r="451" spans="1:21" s="67" customFormat="1" ht="33" hidden="1" x14ac:dyDescent="0.3">
      <c r="A451" s="62">
        <v>472</v>
      </c>
      <c r="B451" s="36" t="s">
        <v>1025</v>
      </c>
      <c r="C451" s="98" t="s">
        <v>518</v>
      </c>
      <c r="D451" s="99"/>
      <c r="E451" s="10" t="s">
        <v>415</v>
      </c>
      <c r="F451" s="68">
        <f>IFERROR(INDEX([1]!Rates[[Column1]:[Column71]],
MATCH('[1]SOW Units'!$B451,[1]!Rates[Pay Item],0),
MATCH(TEXT(#REF!,"0"),[1]!Rates[[#Headers],[Column1]:[Column71]],0)),0)</f>
        <v>0</v>
      </c>
      <c r="G451" s="69">
        <f t="shared" si="35"/>
        <v>0</v>
      </c>
      <c r="H451" s="6">
        <f t="shared" si="36"/>
        <v>0</v>
      </c>
      <c r="I451" s="80"/>
      <c r="J451" s="80"/>
      <c r="K451" s="80"/>
      <c r="L451" s="80"/>
      <c r="M451" s="80"/>
      <c r="N451" s="80"/>
      <c r="O451" s="80"/>
      <c r="P451" s="80"/>
      <c r="Q451" s="80"/>
      <c r="R451" s="80"/>
      <c r="S451" s="54" t="b">
        <f t="shared" si="33"/>
        <v>0</v>
      </c>
      <c r="T451" s="66" t="str">
        <f t="shared" si="34"/>
        <v>20-30.</v>
      </c>
      <c r="U451" s="51" t="str">
        <f t="shared" si="34"/>
        <v>P.E. Review, Evaluation and Certification of a Remedial Action Startup Report That Includes a Recommendation for System Modification or Significant Change in the Course of Action</v>
      </c>
    </row>
    <row r="452" spans="1:21" s="67" customFormat="1" ht="33" hidden="1" x14ac:dyDescent="0.3">
      <c r="A452" s="62">
        <v>473</v>
      </c>
      <c r="B452" s="36" t="s">
        <v>1026</v>
      </c>
      <c r="C452" s="98" t="s">
        <v>519</v>
      </c>
      <c r="D452" s="99"/>
      <c r="E452" s="10" t="s">
        <v>415</v>
      </c>
      <c r="F452" s="68">
        <f>IFERROR(INDEX([1]!Rates[[Column1]:[Column71]],
MATCH('[1]SOW Units'!$B452,[1]!Rates[Pay Item],0),
MATCH(TEXT(#REF!,"0"),[1]!Rates[[#Headers],[Column1]:[Column71]],0)),0)</f>
        <v>0</v>
      </c>
      <c r="G452" s="69">
        <f t="shared" si="35"/>
        <v>0</v>
      </c>
      <c r="H452" s="6">
        <f t="shared" si="36"/>
        <v>0</v>
      </c>
      <c r="I452" s="80"/>
      <c r="J452" s="80"/>
      <c r="K452" s="80"/>
      <c r="L452" s="80"/>
      <c r="M452" s="80"/>
      <c r="N452" s="80"/>
      <c r="O452" s="80"/>
      <c r="P452" s="80"/>
      <c r="Q452" s="80"/>
      <c r="R452" s="80"/>
      <c r="S452" s="54" t="b">
        <f t="shared" si="33"/>
        <v>0</v>
      </c>
      <c r="T452" s="66" t="str">
        <f t="shared" si="34"/>
        <v>20-31.</v>
      </c>
      <c r="U452" s="51" t="str">
        <f t="shared" si="34"/>
        <v>P.E. Review, Evaluation and Certification of a Non-Annual Operation and Maintenance Report That Includes Significant Proposed Changes to the Approved RAP</v>
      </c>
    </row>
    <row r="453" spans="1:21" s="67" customFormat="1" hidden="1" x14ac:dyDescent="0.3">
      <c r="A453" s="62">
        <v>474</v>
      </c>
      <c r="B453" s="36" t="s">
        <v>1027</v>
      </c>
      <c r="C453" s="98" t="s">
        <v>520</v>
      </c>
      <c r="D453" s="99"/>
      <c r="E453" s="10" t="s">
        <v>415</v>
      </c>
      <c r="F453" s="68">
        <f>IFERROR(INDEX([1]!Rates[[Column1]:[Column71]],
MATCH('[1]SOW Units'!$B453,[1]!Rates[Pay Item],0),
MATCH(TEXT(#REF!,"0"),[1]!Rates[[#Headers],[Column1]:[Column71]],0)),0)</f>
        <v>0</v>
      </c>
      <c r="G453" s="69">
        <f t="shared" si="35"/>
        <v>0</v>
      </c>
      <c r="H453" s="6">
        <f t="shared" si="36"/>
        <v>0</v>
      </c>
      <c r="I453" s="80"/>
      <c r="J453" s="80"/>
      <c r="K453" s="80"/>
      <c r="L453" s="80"/>
      <c r="M453" s="80"/>
      <c r="N453" s="80"/>
      <c r="O453" s="80"/>
      <c r="P453" s="80"/>
      <c r="Q453" s="80"/>
      <c r="R453" s="80"/>
      <c r="S453" s="54" t="b">
        <f t="shared" si="33"/>
        <v>0</v>
      </c>
      <c r="T453" s="66" t="str">
        <f t="shared" si="34"/>
        <v>20-32.</v>
      </c>
      <c r="U453" s="51" t="str">
        <f t="shared" si="34"/>
        <v>P.E. Review, Evaluation and Certification of an Annual Operation and Maintenance Report</v>
      </c>
    </row>
    <row r="454" spans="1:21" s="67" customFormat="1" hidden="1" x14ac:dyDescent="0.3">
      <c r="A454" s="62">
        <v>475</v>
      </c>
      <c r="B454" s="36" t="s">
        <v>1028</v>
      </c>
      <c r="C454" s="98" t="s">
        <v>521</v>
      </c>
      <c r="D454" s="99"/>
      <c r="E454" s="10" t="s">
        <v>415</v>
      </c>
      <c r="F454" s="68">
        <f>IFERROR(INDEX([1]!Rates[[Column1]:[Column71]],
MATCH('[1]SOW Units'!$B454,[1]!Rates[Pay Item],0),
MATCH(TEXT(#REF!,"0"),[1]!Rates[[#Headers],[Column1]:[Column71]],0)),0)</f>
        <v>0</v>
      </c>
      <c r="G454" s="69">
        <f t="shared" si="35"/>
        <v>0</v>
      </c>
      <c r="H454" s="6">
        <f t="shared" si="36"/>
        <v>0</v>
      </c>
      <c r="I454" s="80"/>
      <c r="J454" s="80"/>
      <c r="K454" s="80"/>
      <c r="L454" s="80"/>
      <c r="M454" s="80"/>
      <c r="N454" s="80"/>
      <c r="O454" s="80"/>
      <c r="P454" s="80"/>
      <c r="Q454" s="80"/>
      <c r="R454" s="80"/>
      <c r="S454" s="54" t="b">
        <f t="shared" si="33"/>
        <v>0</v>
      </c>
      <c r="T454" s="66" t="str">
        <f t="shared" si="34"/>
        <v>20-33.</v>
      </c>
      <c r="U454" s="51" t="str">
        <f t="shared" si="34"/>
        <v>P.G or P.E. Review, Evaluation and Certification of a Remedial Action General Report</v>
      </c>
    </row>
    <row r="455" spans="1:21" s="67" customFormat="1" ht="33" hidden="1" x14ac:dyDescent="0.3">
      <c r="A455" s="62">
        <v>476</v>
      </c>
      <c r="B455" s="36" t="s">
        <v>1029</v>
      </c>
      <c r="C455" s="98" t="s">
        <v>1030</v>
      </c>
      <c r="D455" s="99"/>
      <c r="E455" s="10" t="s">
        <v>415</v>
      </c>
      <c r="F455" s="68">
        <f>IFERROR(INDEX([1]!Rates[[Column1]:[Column71]],
MATCH('[1]SOW Units'!$B455,[1]!Rates[Pay Item],0),
MATCH(TEXT(#REF!,"0"),[1]!Rates[[#Headers],[Column1]:[Column71]],0)),0)</f>
        <v>0</v>
      </c>
      <c r="G455" s="69">
        <f t="shared" si="35"/>
        <v>0</v>
      </c>
      <c r="H455" s="6">
        <f t="shared" si="36"/>
        <v>0</v>
      </c>
      <c r="I455" s="80"/>
      <c r="J455" s="80"/>
      <c r="K455" s="80"/>
      <c r="L455" s="80"/>
      <c r="M455" s="80"/>
      <c r="N455" s="80"/>
      <c r="O455" s="80"/>
      <c r="P455" s="80"/>
      <c r="Q455" s="80"/>
      <c r="R455" s="80"/>
      <c r="S455" s="54" t="b">
        <f t="shared" si="33"/>
        <v>0</v>
      </c>
      <c r="T455" s="66" t="str">
        <f t="shared" si="34"/>
        <v>20-34.</v>
      </c>
      <c r="U455" s="51" t="str">
        <f t="shared" si="34"/>
        <v>P.G or P.E. Review, Evaluation and Certification of an Interim Assessment or Remedial Action Report That Includes a Recommendation for System Modification or Significant Change in the Course of Action</v>
      </c>
    </row>
    <row r="456" spans="1:21" s="67" customFormat="1" ht="33" hidden="1" x14ac:dyDescent="0.3">
      <c r="A456" s="62">
        <v>477</v>
      </c>
      <c r="B456" s="36" t="s">
        <v>1031</v>
      </c>
      <c r="C456" s="98" t="s">
        <v>641</v>
      </c>
      <c r="D456" s="99"/>
      <c r="E456" s="10" t="s">
        <v>516</v>
      </c>
      <c r="F456" s="68">
        <f>IFERROR(INDEX([1]!Rates[[Column1]:[Column71]],
MATCH('[1]SOW Units'!$B456,[1]!Rates[Pay Item],0),
MATCH(TEXT(#REF!,"0"),[1]!Rates[[#Headers],[Column1]:[Column71]],0)),0)</f>
        <v>0</v>
      </c>
      <c r="G456" s="69">
        <f t="shared" si="35"/>
        <v>0</v>
      </c>
      <c r="H456" s="6">
        <f t="shared" si="36"/>
        <v>0</v>
      </c>
      <c r="I456" s="80"/>
      <c r="J456" s="80"/>
      <c r="K456" s="80"/>
      <c r="L456" s="80"/>
      <c r="M456" s="80"/>
      <c r="N456" s="80"/>
      <c r="O456" s="80"/>
      <c r="P456" s="80"/>
      <c r="Q456" s="80"/>
      <c r="R456" s="80"/>
      <c r="S456" s="54" t="b">
        <f t="shared" si="33"/>
        <v>0</v>
      </c>
      <c r="T456" s="66" t="str">
        <f t="shared" si="34"/>
        <v>20-35.</v>
      </c>
      <c r="U456" s="51" t="str">
        <f t="shared" si="34"/>
        <v>P.E. Review, Evaluation, and Certification of Construction Drawings</v>
      </c>
    </row>
    <row r="457" spans="1:21" s="67" customFormat="1" hidden="1" x14ac:dyDescent="0.3">
      <c r="A457" s="62">
        <v>478</v>
      </c>
      <c r="B457" s="36" t="s">
        <v>1032</v>
      </c>
      <c r="C457" s="98" t="s">
        <v>642</v>
      </c>
      <c r="D457" s="99"/>
      <c r="E457" s="10" t="s">
        <v>415</v>
      </c>
      <c r="F457" s="68">
        <f>IFERROR(INDEX([1]!Rates[[Column1]:[Column71]],
MATCH('[1]SOW Units'!$B457,[1]!Rates[Pay Item],0),
MATCH(TEXT(#REF!,"0"),[1]!Rates[[#Headers],[Column1]:[Column71]],0)),0)</f>
        <v>0</v>
      </c>
      <c r="G457" s="69">
        <f t="shared" si="35"/>
        <v>0</v>
      </c>
      <c r="H457" s="6">
        <f t="shared" si="36"/>
        <v>0</v>
      </c>
      <c r="I457" s="80"/>
      <c r="J457" s="80"/>
      <c r="K457" s="80"/>
      <c r="L457" s="80"/>
      <c r="M457" s="80"/>
      <c r="N457" s="80"/>
      <c r="O457" s="80"/>
      <c r="P457" s="80"/>
      <c r="Q457" s="80"/>
      <c r="R457" s="80"/>
      <c r="S457" s="54" t="b">
        <f t="shared" ref="S457:S490" si="37">IF(H457&gt;0,TRUE,FALSE)</f>
        <v>0</v>
      </c>
      <c r="T457" s="66" t="str">
        <f t="shared" si="34"/>
        <v>20-36.</v>
      </c>
      <c r="U457" s="51" t="str">
        <f t="shared" si="34"/>
        <v>P.E. Review, Evaluation, and Certification of Annual PARM Report</v>
      </c>
    </row>
    <row r="458" spans="1:21" x14ac:dyDescent="0.3">
      <c r="A458" s="62">
        <v>479</v>
      </c>
      <c r="B458" s="83" t="s">
        <v>464</v>
      </c>
      <c r="C458" s="96" t="s">
        <v>1033</v>
      </c>
      <c r="D458" s="97"/>
      <c r="E458" s="84" t="s">
        <v>1034</v>
      </c>
      <c r="F458" s="85"/>
      <c r="G458" s="86"/>
      <c r="H458" s="87"/>
      <c r="I458" s="88"/>
      <c r="J458" s="88"/>
      <c r="K458" s="88"/>
      <c r="L458" s="88"/>
      <c r="M458" s="88"/>
      <c r="N458" s="88"/>
      <c r="O458" s="88"/>
      <c r="P458" s="88"/>
      <c r="Q458" s="88"/>
      <c r="R458" s="88"/>
      <c r="S458" s="54" t="b">
        <f t="shared" si="37"/>
        <v>0</v>
      </c>
      <c r="T458" s="66"/>
      <c r="U458" s="51" t="str">
        <f t="shared" ref="U458:U491" si="38">C458</f>
        <v>MISCELLANEOUS ITEMS</v>
      </c>
    </row>
    <row r="459" spans="1:21" x14ac:dyDescent="0.3">
      <c r="A459" s="62">
        <v>480</v>
      </c>
      <c r="B459" s="82" t="s">
        <v>465</v>
      </c>
      <c r="C459" s="94"/>
      <c r="D459" s="95"/>
      <c r="E459" s="37" t="s">
        <v>14</v>
      </c>
      <c r="F459" s="68">
        <v>1</v>
      </c>
      <c r="G459" s="68">
        <f>F459</f>
        <v>1</v>
      </c>
      <c r="H459" s="9">
        <f t="shared" ref="H459:H478" si="39">SUM(I459:R459)</f>
        <v>0</v>
      </c>
      <c r="I459" s="70"/>
      <c r="J459" s="70"/>
      <c r="K459" s="70"/>
      <c r="L459" s="70"/>
      <c r="M459" s="70"/>
      <c r="N459" s="70"/>
      <c r="O459" s="70"/>
      <c r="P459" s="70"/>
      <c r="Q459" s="70"/>
      <c r="R459" s="70"/>
      <c r="S459" s="54" t="b">
        <f t="shared" si="37"/>
        <v>0</v>
      </c>
      <c r="T459" s="66" t="str">
        <f t="shared" ref="T459:T490" si="40">B459</f>
        <v>21-1.</v>
      </c>
      <c r="U459" s="51">
        <f t="shared" si="38"/>
        <v>0</v>
      </c>
    </row>
    <row r="460" spans="1:21" x14ac:dyDescent="0.3">
      <c r="A460" s="62">
        <v>481</v>
      </c>
      <c r="B460" s="82" t="s">
        <v>466</v>
      </c>
      <c r="C460" s="94"/>
      <c r="D460" s="95"/>
      <c r="E460" s="37" t="s">
        <v>14</v>
      </c>
      <c r="F460" s="68">
        <v>1</v>
      </c>
      <c r="G460" s="68">
        <f t="shared" ref="G460:G488" si="41">F460</f>
        <v>1</v>
      </c>
      <c r="H460" s="9">
        <f t="shared" si="39"/>
        <v>0</v>
      </c>
      <c r="I460" s="70"/>
      <c r="J460" s="70"/>
      <c r="K460" s="70"/>
      <c r="L460" s="70"/>
      <c r="M460" s="70"/>
      <c r="N460" s="70"/>
      <c r="O460" s="70"/>
      <c r="P460" s="70"/>
      <c r="Q460" s="70"/>
      <c r="R460" s="70"/>
      <c r="S460" s="54" t="b">
        <f t="shared" si="37"/>
        <v>0</v>
      </c>
      <c r="T460" s="66" t="str">
        <f t="shared" si="40"/>
        <v>21-2.</v>
      </c>
      <c r="U460" s="51">
        <f t="shared" si="38"/>
        <v>0</v>
      </c>
    </row>
    <row r="461" spans="1:21" x14ac:dyDescent="0.3">
      <c r="A461" s="62">
        <v>482</v>
      </c>
      <c r="B461" s="82" t="s">
        <v>467</v>
      </c>
      <c r="C461" s="94"/>
      <c r="D461" s="95"/>
      <c r="E461" s="37" t="s">
        <v>14</v>
      </c>
      <c r="F461" s="68">
        <v>1</v>
      </c>
      <c r="G461" s="68">
        <f t="shared" si="41"/>
        <v>1</v>
      </c>
      <c r="H461" s="9">
        <f t="shared" si="39"/>
        <v>0</v>
      </c>
      <c r="I461" s="70"/>
      <c r="J461" s="70"/>
      <c r="K461" s="70"/>
      <c r="L461" s="70"/>
      <c r="M461" s="70"/>
      <c r="N461" s="70"/>
      <c r="O461" s="70"/>
      <c r="P461" s="70"/>
      <c r="Q461" s="70"/>
      <c r="R461" s="70"/>
      <c r="S461" s="54" t="b">
        <f t="shared" si="37"/>
        <v>0</v>
      </c>
      <c r="T461" s="66" t="str">
        <f t="shared" si="40"/>
        <v>21-3.</v>
      </c>
      <c r="U461" s="51">
        <f t="shared" si="38"/>
        <v>0</v>
      </c>
    </row>
    <row r="462" spans="1:21" x14ac:dyDescent="0.3">
      <c r="A462" s="62">
        <v>483</v>
      </c>
      <c r="B462" s="82" t="s">
        <v>468</v>
      </c>
      <c r="C462" s="94"/>
      <c r="D462" s="95"/>
      <c r="E462" s="37" t="s">
        <v>14</v>
      </c>
      <c r="F462" s="68">
        <v>1</v>
      </c>
      <c r="G462" s="68">
        <f t="shared" si="41"/>
        <v>1</v>
      </c>
      <c r="H462" s="9">
        <f t="shared" si="39"/>
        <v>0</v>
      </c>
      <c r="I462" s="70"/>
      <c r="J462" s="70"/>
      <c r="K462" s="70"/>
      <c r="L462" s="70"/>
      <c r="M462" s="70"/>
      <c r="N462" s="70"/>
      <c r="O462" s="70"/>
      <c r="P462" s="70"/>
      <c r="Q462" s="70"/>
      <c r="R462" s="70"/>
      <c r="S462" s="54" t="b">
        <f t="shared" si="37"/>
        <v>0</v>
      </c>
      <c r="T462" s="66" t="str">
        <f t="shared" si="40"/>
        <v>21-4.</v>
      </c>
      <c r="U462" s="51">
        <f t="shared" si="38"/>
        <v>0</v>
      </c>
    </row>
    <row r="463" spans="1:21" x14ac:dyDescent="0.3">
      <c r="A463" s="62">
        <v>484</v>
      </c>
      <c r="B463" s="82" t="s">
        <v>469</v>
      </c>
      <c r="C463" s="94"/>
      <c r="D463" s="95"/>
      <c r="E463" s="37" t="s">
        <v>14</v>
      </c>
      <c r="F463" s="68">
        <v>1</v>
      </c>
      <c r="G463" s="68">
        <f t="shared" si="41"/>
        <v>1</v>
      </c>
      <c r="H463" s="9">
        <f t="shared" si="39"/>
        <v>0</v>
      </c>
      <c r="I463" s="70"/>
      <c r="J463" s="70"/>
      <c r="K463" s="70"/>
      <c r="L463" s="70"/>
      <c r="M463" s="70"/>
      <c r="N463" s="70"/>
      <c r="O463" s="70"/>
      <c r="P463" s="70"/>
      <c r="Q463" s="70"/>
      <c r="R463" s="70"/>
      <c r="S463" s="54" t="b">
        <f t="shared" si="37"/>
        <v>0</v>
      </c>
      <c r="T463" s="66" t="str">
        <f t="shared" si="40"/>
        <v>21-5.</v>
      </c>
      <c r="U463" s="51">
        <f t="shared" si="38"/>
        <v>0</v>
      </c>
    </row>
    <row r="464" spans="1:21" x14ac:dyDescent="0.3">
      <c r="A464" s="62">
        <v>485</v>
      </c>
      <c r="B464" s="82" t="s">
        <v>471</v>
      </c>
      <c r="C464" s="94"/>
      <c r="D464" s="95"/>
      <c r="E464" s="37" t="s">
        <v>14</v>
      </c>
      <c r="F464" s="68">
        <v>1</v>
      </c>
      <c r="G464" s="68">
        <f t="shared" si="41"/>
        <v>1</v>
      </c>
      <c r="H464" s="9">
        <f t="shared" si="39"/>
        <v>0</v>
      </c>
      <c r="I464" s="70"/>
      <c r="J464" s="70"/>
      <c r="K464" s="70"/>
      <c r="L464" s="70"/>
      <c r="M464" s="70"/>
      <c r="N464" s="70"/>
      <c r="O464" s="70"/>
      <c r="P464" s="70"/>
      <c r="Q464" s="70"/>
      <c r="R464" s="70"/>
      <c r="S464" s="54" t="b">
        <f t="shared" si="37"/>
        <v>0</v>
      </c>
      <c r="T464" s="66" t="str">
        <f t="shared" si="40"/>
        <v>21-6.</v>
      </c>
      <c r="U464" s="51">
        <f t="shared" si="38"/>
        <v>0</v>
      </c>
    </row>
    <row r="465" spans="1:21" x14ac:dyDescent="0.3">
      <c r="A465" s="62">
        <v>486</v>
      </c>
      <c r="B465" s="82" t="s">
        <v>472</v>
      </c>
      <c r="C465" s="94"/>
      <c r="D465" s="95"/>
      <c r="E465" s="37" t="s">
        <v>14</v>
      </c>
      <c r="F465" s="68">
        <v>1</v>
      </c>
      <c r="G465" s="68">
        <f t="shared" si="41"/>
        <v>1</v>
      </c>
      <c r="H465" s="9">
        <f t="shared" si="39"/>
        <v>0</v>
      </c>
      <c r="I465" s="70"/>
      <c r="J465" s="70"/>
      <c r="K465" s="70"/>
      <c r="L465" s="70"/>
      <c r="M465" s="70"/>
      <c r="N465" s="70"/>
      <c r="O465" s="70"/>
      <c r="P465" s="70"/>
      <c r="Q465" s="70"/>
      <c r="R465" s="70"/>
      <c r="S465" s="54" t="b">
        <f t="shared" si="37"/>
        <v>0</v>
      </c>
      <c r="T465" s="66" t="str">
        <f t="shared" si="40"/>
        <v>21-7.</v>
      </c>
      <c r="U465" s="51">
        <f t="shared" si="38"/>
        <v>0</v>
      </c>
    </row>
    <row r="466" spans="1:21" x14ac:dyDescent="0.3">
      <c r="A466" s="62">
        <v>487</v>
      </c>
      <c r="B466" s="82" t="s">
        <v>474</v>
      </c>
      <c r="C466" s="94"/>
      <c r="D466" s="95"/>
      <c r="E466" s="37" t="s">
        <v>14</v>
      </c>
      <c r="F466" s="68">
        <v>1</v>
      </c>
      <c r="G466" s="68">
        <f t="shared" si="41"/>
        <v>1</v>
      </c>
      <c r="H466" s="9">
        <f t="shared" si="39"/>
        <v>0</v>
      </c>
      <c r="I466" s="70"/>
      <c r="J466" s="70"/>
      <c r="K466" s="70"/>
      <c r="L466" s="70"/>
      <c r="M466" s="70"/>
      <c r="N466" s="70"/>
      <c r="O466" s="70"/>
      <c r="P466" s="70"/>
      <c r="Q466" s="70"/>
      <c r="R466" s="70"/>
      <c r="S466" s="54" t="b">
        <f t="shared" si="37"/>
        <v>0</v>
      </c>
      <c r="T466" s="66" t="str">
        <f t="shared" si="40"/>
        <v>21-8.</v>
      </c>
      <c r="U466" s="51">
        <f t="shared" si="38"/>
        <v>0</v>
      </c>
    </row>
    <row r="467" spans="1:21" x14ac:dyDescent="0.3">
      <c r="A467" s="62">
        <v>488</v>
      </c>
      <c r="B467" s="82" t="s">
        <v>476</v>
      </c>
      <c r="C467" s="94"/>
      <c r="D467" s="95"/>
      <c r="E467" s="37" t="s">
        <v>14</v>
      </c>
      <c r="F467" s="68">
        <v>1</v>
      </c>
      <c r="G467" s="68">
        <f t="shared" si="41"/>
        <v>1</v>
      </c>
      <c r="H467" s="9">
        <f t="shared" si="39"/>
        <v>0</v>
      </c>
      <c r="I467" s="70"/>
      <c r="J467" s="70"/>
      <c r="K467" s="70"/>
      <c r="L467" s="70"/>
      <c r="M467" s="70"/>
      <c r="N467" s="70"/>
      <c r="O467" s="70"/>
      <c r="P467" s="70"/>
      <c r="Q467" s="70"/>
      <c r="R467" s="70"/>
      <c r="S467" s="54" t="b">
        <f t="shared" si="37"/>
        <v>0</v>
      </c>
      <c r="T467" s="66" t="str">
        <f t="shared" si="40"/>
        <v>21-9.</v>
      </c>
      <c r="U467" s="51">
        <f t="shared" si="38"/>
        <v>0</v>
      </c>
    </row>
    <row r="468" spans="1:21" x14ac:dyDescent="0.3">
      <c r="A468" s="62">
        <v>489</v>
      </c>
      <c r="B468" s="82" t="s">
        <v>479</v>
      </c>
      <c r="C468" s="94"/>
      <c r="D468" s="95"/>
      <c r="E468" s="37" t="s">
        <v>14</v>
      </c>
      <c r="F468" s="68">
        <v>1</v>
      </c>
      <c r="G468" s="68">
        <f t="shared" si="41"/>
        <v>1</v>
      </c>
      <c r="H468" s="9">
        <f t="shared" si="39"/>
        <v>0</v>
      </c>
      <c r="I468" s="70"/>
      <c r="J468" s="70"/>
      <c r="K468" s="70"/>
      <c r="L468" s="70"/>
      <c r="M468" s="70"/>
      <c r="N468" s="70"/>
      <c r="O468" s="70"/>
      <c r="P468" s="70"/>
      <c r="Q468" s="70"/>
      <c r="R468" s="70"/>
      <c r="S468" s="54" t="b">
        <f t="shared" si="37"/>
        <v>0</v>
      </c>
      <c r="T468" s="66" t="str">
        <f t="shared" si="40"/>
        <v>21-10.</v>
      </c>
      <c r="U468" s="51">
        <f t="shared" si="38"/>
        <v>0</v>
      </c>
    </row>
    <row r="469" spans="1:21" x14ac:dyDescent="0.3">
      <c r="A469" s="62">
        <v>450</v>
      </c>
      <c r="B469" s="82" t="s">
        <v>480</v>
      </c>
      <c r="C469" s="94"/>
      <c r="D469" s="95"/>
      <c r="E469" s="37" t="s">
        <v>14</v>
      </c>
      <c r="F469" s="68">
        <v>1</v>
      </c>
      <c r="G469" s="68">
        <f t="shared" si="41"/>
        <v>1</v>
      </c>
      <c r="H469" s="9">
        <f t="shared" si="39"/>
        <v>0</v>
      </c>
      <c r="I469" s="70"/>
      <c r="J469" s="70"/>
      <c r="K469" s="70"/>
      <c r="L469" s="70"/>
      <c r="M469" s="70"/>
      <c r="N469" s="70"/>
      <c r="O469" s="70"/>
      <c r="P469" s="70"/>
      <c r="Q469" s="70"/>
      <c r="R469" s="70"/>
      <c r="S469" s="54" t="b">
        <f t="shared" si="37"/>
        <v>0</v>
      </c>
      <c r="T469" s="66" t="str">
        <f t="shared" si="40"/>
        <v>21-11.</v>
      </c>
      <c r="U469" s="51">
        <f t="shared" si="38"/>
        <v>0</v>
      </c>
    </row>
    <row r="470" spans="1:21" x14ac:dyDescent="0.3">
      <c r="A470" s="62">
        <v>451</v>
      </c>
      <c r="B470" s="82" t="s">
        <v>483</v>
      </c>
      <c r="C470" s="94"/>
      <c r="D470" s="95"/>
      <c r="E470" s="37" t="s">
        <v>14</v>
      </c>
      <c r="F470" s="68">
        <v>1</v>
      </c>
      <c r="G470" s="68">
        <f t="shared" si="41"/>
        <v>1</v>
      </c>
      <c r="H470" s="9">
        <f t="shared" si="39"/>
        <v>0</v>
      </c>
      <c r="I470" s="70"/>
      <c r="J470" s="70"/>
      <c r="K470" s="70"/>
      <c r="L470" s="70"/>
      <c r="M470" s="70"/>
      <c r="N470" s="70"/>
      <c r="O470" s="70"/>
      <c r="P470" s="70"/>
      <c r="Q470" s="70"/>
      <c r="R470" s="70"/>
      <c r="S470" s="54" t="b">
        <f t="shared" si="37"/>
        <v>0</v>
      </c>
      <c r="T470" s="66" t="str">
        <f t="shared" si="40"/>
        <v>21-12.</v>
      </c>
      <c r="U470" s="51">
        <f t="shared" si="38"/>
        <v>0</v>
      </c>
    </row>
    <row r="471" spans="1:21" x14ac:dyDescent="0.3">
      <c r="A471" s="62">
        <v>452</v>
      </c>
      <c r="B471" s="82" t="s">
        <v>484</v>
      </c>
      <c r="C471" s="94"/>
      <c r="D471" s="95"/>
      <c r="E471" s="37" t="s">
        <v>14</v>
      </c>
      <c r="F471" s="68">
        <v>1</v>
      </c>
      <c r="G471" s="68">
        <f t="shared" si="41"/>
        <v>1</v>
      </c>
      <c r="H471" s="9">
        <f t="shared" si="39"/>
        <v>0</v>
      </c>
      <c r="I471" s="70"/>
      <c r="J471" s="70"/>
      <c r="K471" s="70"/>
      <c r="L471" s="70"/>
      <c r="M471" s="70"/>
      <c r="N471" s="70"/>
      <c r="O471" s="70"/>
      <c r="P471" s="70"/>
      <c r="Q471" s="70"/>
      <c r="R471" s="70"/>
      <c r="S471" s="54" t="b">
        <f t="shared" si="37"/>
        <v>0</v>
      </c>
      <c r="T471" s="66" t="str">
        <f t="shared" si="40"/>
        <v>21-13.</v>
      </c>
      <c r="U471" s="51">
        <f t="shared" si="38"/>
        <v>0</v>
      </c>
    </row>
    <row r="472" spans="1:21" x14ac:dyDescent="0.3">
      <c r="A472" s="62">
        <v>453</v>
      </c>
      <c r="B472" s="82" t="s">
        <v>486</v>
      </c>
      <c r="C472" s="94"/>
      <c r="D472" s="95"/>
      <c r="E472" s="37" t="s">
        <v>14</v>
      </c>
      <c r="F472" s="68">
        <v>1</v>
      </c>
      <c r="G472" s="68">
        <f t="shared" si="41"/>
        <v>1</v>
      </c>
      <c r="H472" s="9">
        <f t="shared" si="39"/>
        <v>0</v>
      </c>
      <c r="I472" s="70"/>
      <c r="J472" s="70"/>
      <c r="K472" s="70"/>
      <c r="L472" s="70"/>
      <c r="M472" s="70"/>
      <c r="N472" s="70"/>
      <c r="O472" s="70"/>
      <c r="P472" s="70"/>
      <c r="Q472" s="70"/>
      <c r="R472" s="70"/>
      <c r="S472" s="54" t="b">
        <f t="shared" si="37"/>
        <v>0</v>
      </c>
      <c r="T472" s="66" t="str">
        <f t="shared" si="40"/>
        <v>21-14.</v>
      </c>
      <c r="U472" s="51">
        <f t="shared" si="38"/>
        <v>0</v>
      </c>
    </row>
    <row r="473" spans="1:21" x14ac:dyDescent="0.3">
      <c r="A473" s="62">
        <v>454</v>
      </c>
      <c r="B473" s="82" t="s">
        <v>487</v>
      </c>
      <c r="C473" s="94"/>
      <c r="D473" s="95"/>
      <c r="E473" s="37" t="s">
        <v>14</v>
      </c>
      <c r="F473" s="68">
        <v>1</v>
      </c>
      <c r="G473" s="68">
        <f t="shared" si="41"/>
        <v>1</v>
      </c>
      <c r="H473" s="9">
        <f>SUM(I473:R473)</f>
        <v>0</v>
      </c>
      <c r="I473" s="70"/>
      <c r="J473" s="70"/>
      <c r="K473" s="70"/>
      <c r="L473" s="70"/>
      <c r="M473" s="70"/>
      <c r="N473" s="70"/>
      <c r="O473" s="70"/>
      <c r="P473" s="70"/>
      <c r="Q473" s="70"/>
      <c r="R473" s="70"/>
      <c r="S473" s="54" t="b">
        <f t="shared" si="37"/>
        <v>0</v>
      </c>
      <c r="T473" s="66" t="str">
        <f t="shared" si="40"/>
        <v>21-15.</v>
      </c>
      <c r="U473" s="51">
        <f t="shared" si="38"/>
        <v>0</v>
      </c>
    </row>
    <row r="474" spans="1:21" x14ac:dyDescent="0.3">
      <c r="A474" s="62">
        <v>455</v>
      </c>
      <c r="B474" s="82" t="s">
        <v>489</v>
      </c>
      <c r="C474" s="94"/>
      <c r="D474" s="95"/>
      <c r="E474" s="37" t="s">
        <v>14</v>
      </c>
      <c r="F474" s="68">
        <v>1</v>
      </c>
      <c r="G474" s="68">
        <f t="shared" si="41"/>
        <v>1</v>
      </c>
      <c r="H474" s="9">
        <f t="shared" si="39"/>
        <v>0</v>
      </c>
      <c r="I474" s="70"/>
      <c r="J474" s="70"/>
      <c r="K474" s="70"/>
      <c r="L474" s="70"/>
      <c r="M474" s="70"/>
      <c r="N474" s="70"/>
      <c r="O474" s="70"/>
      <c r="P474" s="70"/>
      <c r="Q474" s="70"/>
      <c r="R474" s="70"/>
      <c r="S474" s="54" t="b">
        <f t="shared" si="37"/>
        <v>0</v>
      </c>
      <c r="T474" s="66" t="str">
        <f t="shared" si="40"/>
        <v>21-16.</v>
      </c>
      <c r="U474" s="51">
        <f t="shared" si="38"/>
        <v>0</v>
      </c>
    </row>
    <row r="475" spans="1:21" x14ac:dyDescent="0.3">
      <c r="A475" s="62">
        <v>456</v>
      </c>
      <c r="B475" s="82" t="s">
        <v>491</v>
      </c>
      <c r="C475" s="94"/>
      <c r="D475" s="95"/>
      <c r="E475" s="37" t="s">
        <v>14</v>
      </c>
      <c r="F475" s="68">
        <v>1</v>
      </c>
      <c r="G475" s="68">
        <f t="shared" si="41"/>
        <v>1</v>
      </c>
      <c r="H475" s="9">
        <f t="shared" si="39"/>
        <v>0</v>
      </c>
      <c r="I475" s="70"/>
      <c r="J475" s="70"/>
      <c r="K475" s="70"/>
      <c r="L475" s="70"/>
      <c r="M475" s="70"/>
      <c r="N475" s="70"/>
      <c r="O475" s="70"/>
      <c r="P475" s="70"/>
      <c r="Q475" s="70"/>
      <c r="R475" s="70"/>
      <c r="S475" s="54" t="b">
        <f t="shared" si="37"/>
        <v>0</v>
      </c>
      <c r="T475" s="66" t="str">
        <f t="shared" si="40"/>
        <v>21-17.</v>
      </c>
      <c r="U475" s="51">
        <f t="shared" si="38"/>
        <v>0</v>
      </c>
    </row>
    <row r="476" spans="1:21" x14ac:dyDescent="0.3">
      <c r="A476" s="62">
        <v>457</v>
      </c>
      <c r="B476" s="82" t="s">
        <v>493</v>
      </c>
      <c r="C476" s="94"/>
      <c r="D476" s="95"/>
      <c r="E476" s="37" t="s">
        <v>14</v>
      </c>
      <c r="F476" s="68">
        <v>1</v>
      </c>
      <c r="G476" s="68">
        <f t="shared" si="41"/>
        <v>1</v>
      </c>
      <c r="H476" s="9">
        <f t="shared" si="39"/>
        <v>0</v>
      </c>
      <c r="I476" s="70"/>
      <c r="J476" s="70"/>
      <c r="K476" s="70"/>
      <c r="L476" s="70"/>
      <c r="M476" s="70"/>
      <c r="N476" s="70"/>
      <c r="O476" s="70"/>
      <c r="P476" s="70"/>
      <c r="Q476" s="70"/>
      <c r="R476" s="70"/>
      <c r="S476" s="54" t="b">
        <f t="shared" si="37"/>
        <v>0</v>
      </c>
      <c r="T476" s="66" t="str">
        <f t="shared" si="40"/>
        <v>21-18.</v>
      </c>
      <c r="U476" s="51">
        <f t="shared" si="38"/>
        <v>0</v>
      </c>
    </row>
    <row r="477" spans="1:21" x14ac:dyDescent="0.3">
      <c r="A477" s="62">
        <v>458</v>
      </c>
      <c r="B477" s="82" t="s">
        <v>495</v>
      </c>
      <c r="C477" s="94"/>
      <c r="D477" s="95"/>
      <c r="E477" s="37" t="s">
        <v>14</v>
      </c>
      <c r="F477" s="68">
        <v>1</v>
      </c>
      <c r="G477" s="68">
        <f t="shared" si="41"/>
        <v>1</v>
      </c>
      <c r="H477" s="9">
        <f t="shared" si="39"/>
        <v>0</v>
      </c>
      <c r="I477" s="70"/>
      <c r="J477" s="70"/>
      <c r="K477" s="70"/>
      <c r="L477" s="70"/>
      <c r="M477" s="70"/>
      <c r="N477" s="70"/>
      <c r="O477" s="70"/>
      <c r="P477" s="70"/>
      <c r="Q477" s="70"/>
      <c r="R477" s="70"/>
      <c r="S477" s="54" t="b">
        <f t="shared" si="37"/>
        <v>0</v>
      </c>
      <c r="T477" s="66" t="str">
        <f t="shared" si="40"/>
        <v>21-19.</v>
      </c>
      <c r="U477" s="51">
        <f t="shared" si="38"/>
        <v>0</v>
      </c>
    </row>
    <row r="478" spans="1:21" x14ac:dyDescent="0.3">
      <c r="A478" s="62">
        <v>459</v>
      </c>
      <c r="B478" s="82" t="s">
        <v>496</v>
      </c>
      <c r="C478" s="94"/>
      <c r="D478" s="95"/>
      <c r="E478" s="37" t="s">
        <v>14</v>
      </c>
      <c r="F478" s="68">
        <v>1</v>
      </c>
      <c r="G478" s="68">
        <f t="shared" si="41"/>
        <v>1</v>
      </c>
      <c r="H478" s="9">
        <f t="shared" si="39"/>
        <v>0</v>
      </c>
      <c r="I478" s="70"/>
      <c r="J478" s="70"/>
      <c r="K478" s="70"/>
      <c r="L478" s="70"/>
      <c r="M478" s="70"/>
      <c r="N478" s="70"/>
      <c r="O478" s="70"/>
      <c r="P478" s="70"/>
      <c r="Q478" s="70"/>
      <c r="R478" s="70"/>
      <c r="S478" s="54" t="b">
        <f t="shared" si="37"/>
        <v>0</v>
      </c>
      <c r="T478" s="66" t="str">
        <f t="shared" si="40"/>
        <v>21-20.</v>
      </c>
      <c r="U478" s="51">
        <f t="shared" si="38"/>
        <v>0</v>
      </c>
    </row>
    <row r="479" spans="1:21" x14ac:dyDescent="0.3">
      <c r="A479" s="62">
        <v>460</v>
      </c>
      <c r="B479" s="82" t="s">
        <v>498</v>
      </c>
      <c r="C479" s="94"/>
      <c r="D479" s="95"/>
      <c r="E479" s="37" t="s">
        <v>14</v>
      </c>
      <c r="F479" s="68">
        <v>1</v>
      </c>
      <c r="G479" s="68">
        <f t="shared" si="41"/>
        <v>1</v>
      </c>
      <c r="H479" s="9">
        <f t="shared" ref="H479:H488" si="42">SUM(I479:R479)</f>
        <v>0</v>
      </c>
      <c r="I479" s="70"/>
      <c r="J479" s="70"/>
      <c r="K479" s="70"/>
      <c r="L479" s="70"/>
      <c r="M479" s="70"/>
      <c r="N479" s="70"/>
      <c r="O479" s="70"/>
      <c r="P479" s="70"/>
      <c r="Q479" s="70"/>
      <c r="R479" s="70"/>
      <c r="S479" s="54" t="b">
        <f t="shared" si="37"/>
        <v>0</v>
      </c>
      <c r="T479" s="66" t="str">
        <f t="shared" si="40"/>
        <v>21-21.</v>
      </c>
      <c r="U479" s="51">
        <f t="shared" si="38"/>
        <v>0</v>
      </c>
    </row>
    <row r="480" spans="1:21" x14ac:dyDescent="0.3">
      <c r="A480" s="62">
        <v>461</v>
      </c>
      <c r="B480" s="82" t="s">
        <v>500</v>
      </c>
      <c r="C480" s="94"/>
      <c r="D480" s="95"/>
      <c r="E480" s="37" t="s">
        <v>14</v>
      </c>
      <c r="F480" s="68">
        <v>1</v>
      </c>
      <c r="G480" s="68">
        <f t="shared" si="41"/>
        <v>1</v>
      </c>
      <c r="H480" s="9">
        <f t="shared" si="42"/>
        <v>0</v>
      </c>
      <c r="I480" s="70"/>
      <c r="J480" s="70"/>
      <c r="K480" s="70"/>
      <c r="L480" s="70"/>
      <c r="M480" s="70"/>
      <c r="N480" s="70"/>
      <c r="O480" s="70"/>
      <c r="P480" s="70"/>
      <c r="Q480" s="70"/>
      <c r="R480" s="70"/>
      <c r="S480" s="54" t="b">
        <f t="shared" si="37"/>
        <v>0</v>
      </c>
      <c r="T480" s="66" t="str">
        <f t="shared" si="40"/>
        <v>21-22.</v>
      </c>
      <c r="U480" s="51">
        <f t="shared" si="38"/>
        <v>0</v>
      </c>
    </row>
    <row r="481" spans="1:21" x14ac:dyDescent="0.3">
      <c r="A481" s="62">
        <v>462</v>
      </c>
      <c r="B481" s="82" t="s">
        <v>502</v>
      </c>
      <c r="C481" s="94"/>
      <c r="D481" s="95"/>
      <c r="E481" s="37" t="s">
        <v>14</v>
      </c>
      <c r="F481" s="68">
        <v>1</v>
      </c>
      <c r="G481" s="68">
        <f t="shared" si="41"/>
        <v>1</v>
      </c>
      <c r="H481" s="9">
        <f t="shared" si="42"/>
        <v>0</v>
      </c>
      <c r="I481" s="70"/>
      <c r="J481" s="70"/>
      <c r="K481" s="70"/>
      <c r="L481" s="70"/>
      <c r="M481" s="70"/>
      <c r="N481" s="70"/>
      <c r="O481" s="70"/>
      <c r="P481" s="70"/>
      <c r="Q481" s="70"/>
      <c r="R481" s="70"/>
      <c r="S481" s="54" t="b">
        <f t="shared" si="37"/>
        <v>0</v>
      </c>
      <c r="T481" s="66" t="str">
        <f t="shared" si="40"/>
        <v>21-23.</v>
      </c>
      <c r="U481" s="51">
        <f t="shared" si="38"/>
        <v>0</v>
      </c>
    </row>
    <row r="482" spans="1:21" x14ac:dyDescent="0.3">
      <c r="A482" s="62">
        <v>463</v>
      </c>
      <c r="B482" s="82" t="s">
        <v>504</v>
      </c>
      <c r="C482" s="94"/>
      <c r="D482" s="95"/>
      <c r="E482" s="37" t="s">
        <v>14</v>
      </c>
      <c r="F482" s="68">
        <v>1</v>
      </c>
      <c r="G482" s="68">
        <f t="shared" si="41"/>
        <v>1</v>
      </c>
      <c r="H482" s="9">
        <f t="shared" si="42"/>
        <v>0</v>
      </c>
      <c r="I482" s="70"/>
      <c r="J482" s="70"/>
      <c r="K482" s="70"/>
      <c r="L482" s="70"/>
      <c r="M482" s="70"/>
      <c r="N482" s="70"/>
      <c r="O482" s="70"/>
      <c r="P482" s="70"/>
      <c r="Q482" s="70"/>
      <c r="R482" s="70"/>
      <c r="S482" s="54" t="b">
        <f t="shared" si="37"/>
        <v>0</v>
      </c>
      <c r="T482" s="66" t="str">
        <f t="shared" si="40"/>
        <v>21-24.</v>
      </c>
      <c r="U482" s="51">
        <f t="shared" si="38"/>
        <v>0</v>
      </c>
    </row>
    <row r="483" spans="1:21" x14ac:dyDescent="0.3">
      <c r="A483" s="62">
        <v>464</v>
      </c>
      <c r="B483" s="82" t="s">
        <v>506</v>
      </c>
      <c r="C483" s="94"/>
      <c r="D483" s="95"/>
      <c r="E483" s="37" t="s">
        <v>14</v>
      </c>
      <c r="F483" s="68">
        <v>1</v>
      </c>
      <c r="G483" s="68">
        <f t="shared" si="41"/>
        <v>1</v>
      </c>
      <c r="H483" s="9">
        <f t="shared" si="42"/>
        <v>0</v>
      </c>
      <c r="I483" s="70"/>
      <c r="J483" s="70"/>
      <c r="K483" s="70"/>
      <c r="L483" s="70"/>
      <c r="M483" s="70"/>
      <c r="N483" s="70"/>
      <c r="O483" s="70"/>
      <c r="P483" s="70"/>
      <c r="Q483" s="70"/>
      <c r="R483" s="70"/>
      <c r="S483" s="54" t="b">
        <f t="shared" si="37"/>
        <v>0</v>
      </c>
      <c r="T483" s="66" t="str">
        <f t="shared" si="40"/>
        <v>21-25.</v>
      </c>
      <c r="U483" s="51">
        <f t="shared" si="38"/>
        <v>0</v>
      </c>
    </row>
    <row r="484" spans="1:21" x14ac:dyDescent="0.3">
      <c r="A484" s="62">
        <v>465</v>
      </c>
      <c r="B484" s="82" t="s">
        <v>508</v>
      </c>
      <c r="C484" s="94"/>
      <c r="D484" s="95"/>
      <c r="E484" s="37" t="s">
        <v>14</v>
      </c>
      <c r="F484" s="68">
        <v>1</v>
      </c>
      <c r="G484" s="68">
        <f t="shared" si="41"/>
        <v>1</v>
      </c>
      <c r="H484" s="9">
        <f t="shared" si="42"/>
        <v>0</v>
      </c>
      <c r="I484" s="70"/>
      <c r="J484" s="70"/>
      <c r="K484" s="70"/>
      <c r="L484" s="70"/>
      <c r="M484" s="70"/>
      <c r="N484" s="70"/>
      <c r="O484" s="70"/>
      <c r="P484" s="70"/>
      <c r="Q484" s="70"/>
      <c r="R484" s="70"/>
      <c r="S484" s="54" t="b">
        <f t="shared" si="37"/>
        <v>0</v>
      </c>
      <c r="T484" s="66" t="str">
        <f t="shared" si="40"/>
        <v>21-26.</v>
      </c>
      <c r="U484" s="51">
        <f t="shared" si="38"/>
        <v>0</v>
      </c>
    </row>
    <row r="485" spans="1:21" x14ac:dyDescent="0.3">
      <c r="A485" s="62">
        <v>466</v>
      </c>
      <c r="B485" s="82" t="s">
        <v>510</v>
      </c>
      <c r="C485" s="94"/>
      <c r="D485" s="95"/>
      <c r="E485" s="37" t="s">
        <v>14</v>
      </c>
      <c r="F485" s="68">
        <v>1</v>
      </c>
      <c r="G485" s="68">
        <f t="shared" si="41"/>
        <v>1</v>
      </c>
      <c r="H485" s="9">
        <f t="shared" si="42"/>
        <v>0</v>
      </c>
      <c r="I485" s="70"/>
      <c r="J485" s="70"/>
      <c r="K485" s="70"/>
      <c r="L485" s="70"/>
      <c r="M485" s="70"/>
      <c r="N485" s="70"/>
      <c r="O485" s="70"/>
      <c r="P485" s="70"/>
      <c r="Q485" s="70"/>
      <c r="R485" s="70"/>
      <c r="S485" s="54" t="b">
        <f t="shared" si="37"/>
        <v>0</v>
      </c>
      <c r="T485" s="66" t="str">
        <f t="shared" si="40"/>
        <v>21-27.</v>
      </c>
      <c r="U485" s="51">
        <f t="shared" si="38"/>
        <v>0</v>
      </c>
    </row>
    <row r="486" spans="1:21" x14ac:dyDescent="0.3">
      <c r="A486" s="62">
        <v>467</v>
      </c>
      <c r="B486" s="82" t="s">
        <v>512</v>
      </c>
      <c r="C486" s="94"/>
      <c r="D486" s="95"/>
      <c r="E486" s="37" t="s">
        <v>14</v>
      </c>
      <c r="F486" s="68">
        <v>1</v>
      </c>
      <c r="G486" s="68">
        <f t="shared" si="41"/>
        <v>1</v>
      </c>
      <c r="H486" s="9">
        <f t="shared" si="42"/>
        <v>0</v>
      </c>
      <c r="I486" s="70"/>
      <c r="J486" s="70"/>
      <c r="K486" s="70"/>
      <c r="L486" s="70"/>
      <c r="M486" s="70"/>
      <c r="N486" s="70"/>
      <c r="O486" s="70"/>
      <c r="P486" s="70"/>
      <c r="Q486" s="70"/>
      <c r="R486" s="70"/>
      <c r="S486" s="54" t="b">
        <f t="shared" si="37"/>
        <v>0</v>
      </c>
      <c r="T486" s="66" t="str">
        <f t="shared" si="40"/>
        <v>21-28.</v>
      </c>
      <c r="U486" s="51">
        <f t="shared" si="38"/>
        <v>0</v>
      </c>
    </row>
    <row r="487" spans="1:21" x14ac:dyDescent="0.3">
      <c r="A487" s="62">
        <v>468</v>
      </c>
      <c r="B487" s="82" t="s">
        <v>514</v>
      </c>
      <c r="C487" s="94"/>
      <c r="D487" s="95"/>
      <c r="E487" s="37" t="s">
        <v>14</v>
      </c>
      <c r="F487" s="68">
        <v>1</v>
      </c>
      <c r="G487" s="68">
        <f t="shared" si="41"/>
        <v>1</v>
      </c>
      <c r="H487" s="9">
        <f t="shared" si="42"/>
        <v>0</v>
      </c>
      <c r="I487" s="70"/>
      <c r="J487" s="70"/>
      <c r="K487" s="70"/>
      <c r="L487" s="70"/>
      <c r="M487" s="70"/>
      <c r="N487" s="70"/>
      <c r="O487" s="70"/>
      <c r="P487" s="70"/>
      <c r="Q487" s="70"/>
      <c r="R487" s="70"/>
      <c r="S487" s="54" t="b">
        <f t="shared" si="37"/>
        <v>0</v>
      </c>
      <c r="T487" s="66" t="str">
        <f t="shared" si="40"/>
        <v>21-29.</v>
      </c>
      <c r="U487" s="51">
        <f t="shared" si="38"/>
        <v>0</v>
      </c>
    </row>
    <row r="488" spans="1:21" x14ac:dyDescent="0.3">
      <c r="A488" s="62">
        <v>469</v>
      </c>
      <c r="B488" s="82" t="s">
        <v>517</v>
      </c>
      <c r="C488" s="94"/>
      <c r="D488" s="95"/>
      <c r="E488" s="37" t="s">
        <v>14</v>
      </c>
      <c r="F488" s="68">
        <v>1</v>
      </c>
      <c r="G488" s="68">
        <f t="shared" si="41"/>
        <v>1</v>
      </c>
      <c r="H488" s="9">
        <f t="shared" si="42"/>
        <v>0</v>
      </c>
      <c r="I488" s="70"/>
      <c r="J488" s="70"/>
      <c r="K488" s="70"/>
      <c r="L488" s="70"/>
      <c r="M488" s="70"/>
      <c r="N488" s="70"/>
      <c r="O488" s="70"/>
      <c r="P488" s="70"/>
      <c r="Q488" s="70"/>
      <c r="R488" s="70"/>
      <c r="S488" s="54" t="b">
        <f t="shared" si="37"/>
        <v>0</v>
      </c>
      <c r="T488" s="66" t="str">
        <f t="shared" si="40"/>
        <v>21-30.</v>
      </c>
      <c r="U488" s="51">
        <f t="shared" si="38"/>
        <v>0</v>
      </c>
    </row>
    <row r="489" spans="1:21" x14ac:dyDescent="0.3">
      <c r="A489" s="62">
        <v>470</v>
      </c>
      <c r="B489" s="83" t="s">
        <v>522</v>
      </c>
      <c r="C489" s="96" t="s">
        <v>1035</v>
      </c>
      <c r="D489" s="97"/>
      <c r="E489" s="84" t="s">
        <v>1034</v>
      </c>
      <c r="F489" s="85"/>
      <c r="G489" s="86"/>
      <c r="H489" s="87"/>
      <c r="I489" s="88"/>
      <c r="J489" s="88"/>
      <c r="K489" s="88"/>
      <c r="L489" s="88"/>
      <c r="M489" s="88"/>
      <c r="N489" s="88"/>
      <c r="O489" s="88"/>
      <c r="P489" s="88"/>
      <c r="Q489" s="88"/>
      <c r="R489" s="88"/>
      <c r="S489" s="54" t="b">
        <f t="shared" si="37"/>
        <v>0</v>
      </c>
      <c r="T489" s="66"/>
      <c r="U489" s="51" t="str">
        <f t="shared" si="38"/>
        <v>Contingent Funding</v>
      </c>
    </row>
    <row r="490" spans="1:21" x14ac:dyDescent="0.3">
      <c r="A490" s="89"/>
      <c r="B490" s="82" t="s">
        <v>1036</v>
      </c>
      <c r="C490" s="98" t="s">
        <v>1037</v>
      </c>
      <c r="D490" s="99"/>
      <c r="E490" s="37" t="s">
        <v>1038</v>
      </c>
      <c r="F490" s="68">
        <v>1</v>
      </c>
      <c r="G490" s="68">
        <v>1</v>
      </c>
      <c r="H490" s="9">
        <f t="shared" ref="H490" si="43">SUM(I490:R490)</f>
        <v>0</v>
      </c>
      <c r="I490" s="70"/>
      <c r="J490" s="70"/>
      <c r="K490" s="70"/>
      <c r="L490" s="70"/>
      <c r="M490" s="70"/>
      <c r="N490" s="70"/>
      <c r="O490" s="70"/>
      <c r="P490" s="70"/>
      <c r="Q490" s="70"/>
      <c r="R490" s="70"/>
      <c r="S490" s="54" t="b">
        <f t="shared" si="37"/>
        <v>0</v>
      </c>
      <c r="T490" s="66" t="str">
        <f t="shared" si="40"/>
        <v>22-1.</v>
      </c>
      <c r="U490" s="51" t="str">
        <f t="shared" si="38"/>
        <v>Contingent Funding - Allowance only to be used as offset for field change orders</v>
      </c>
    </row>
    <row r="491" spans="1:21" ht="51.75" customHeight="1" x14ac:dyDescent="0.3">
      <c r="B491" s="100" t="s">
        <v>1039</v>
      </c>
      <c r="C491" s="100"/>
      <c r="D491" s="100"/>
      <c r="E491" s="100"/>
      <c r="Q491" s="90"/>
      <c r="R491" s="91" t="s">
        <v>1040</v>
      </c>
      <c r="S491" s="49" t="b">
        <v>1</v>
      </c>
      <c r="U491" s="51">
        <f t="shared" si="38"/>
        <v>0</v>
      </c>
    </row>
  </sheetData>
  <mergeCells count="492">
    <mergeCell ref="C7:D7"/>
    <mergeCell ref="C8:D8"/>
    <mergeCell ref="C9:D9"/>
    <mergeCell ref="C10:D10"/>
    <mergeCell ref="C11:D11"/>
    <mergeCell ref="C12:D12"/>
    <mergeCell ref="B2:C2"/>
    <mergeCell ref="K2:Q2"/>
    <mergeCell ref="B3:C3"/>
    <mergeCell ref="K3:Q3"/>
    <mergeCell ref="B4:C4"/>
    <mergeCell ref="K4:Q4"/>
    <mergeCell ref="C19:D19"/>
    <mergeCell ref="C20:D20"/>
    <mergeCell ref="C21:D21"/>
    <mergeCell ref="C22:D22"/>
    <mergeCell ref="C23:D23"/>
    <mergeCell ref="C24:D24"/>
    <mergeCell ref="C13:D13"/>
    <mergeCell ref="C14:D14"/>
    <mergeCell ref="C15:D15"/>
    <mergeCell ref="C16:D16"/>
    <mergeCell ref="C17:D17"/>
    <mergeCell ref="C18:D18"/>
    <mergeCell ref="C31:D31"/>
    <mergeCell ref="C32:D32"/>
    <mergeCell ref="C33:D33"/>
    <mergeCell ref="C34:D34"/>
    <mergeCell ref="C35:D35"/>
    <mergeCell ref="C36:D36"/>
    <mergeCell ref="C25:D25"/>
    <mergeCell ref="C26:D26"/>
    <mergeCell ref="C27:D27"/>
    <mergeCell ref="C28:D28"/>
    <mergeCell ref="C29:D29"/>
    <mergeCell ref="C30:D30"/>
    <mergeCell ref="C43:D43"/>
    <mergeCell ref="C44:D44"/>
    <mergeCell ref="C45:D45"/>
    <mergeCell ref="C46:D46"/>
    <mergeCell ref="C47:D47"/>
    <mergeCell ref="C48:D48"/>
    <mergeCell ref="C37:D37"/>
    <mergeCell ref="C38:D38"/>
    <mergeCell ref="C39:D39"/>
    <mergeCell ref="C40:D40"/>
    <mergeCell ref="C41:D41"/>
    <mergeCell ref="C42:D42"/>
    <mergeCell ref="C55:D55"/>
    <mergeCell ref="C56:D56"/>
    <mergeCell ref="C57:D57"/>
    <mergeCell ref="C58:D58"/>
    <mergeCell ref="C59:D59"/>
    <mergeCell ref="C60:D60"/>
    <mergeCell ref="C49:D49"/>
    <mergeCell ref="C50:D50"/>
    <mergeCell ref="C51:D51"/>
    <mergeCell ref="C52:D52"/>
    <mergeCell ref="C53:D53"/>
    <mergeCell ref="C54:D54"/>
    <mergeCell ref="C67:D67"/>
    <mergeCell ref="C68:D68"/>
    <mergeCell ref="C69:D69"/>
    <mergeCell ref="C70:D70"/>
    <mergeCell ref="C71:D71"/>
    <mergeCell ref="C72:D72"/>
    <mergeCell ref="C61:D61"/>
    <mergeCell ref="C62:D62"/>
    <mergeCell ref="C63:D63"/>
    <mergeCell ref="C64:D64"/>
    <mergeCell ref="C65:D65"/>
    <mergeCell ref="C66:D66"/>
    <mergeCell ref="C79:D79"/>
    <mergeCell ref="C80:D80"/>
    <mergeCell ref="C81:D81"/>
    <mergeCell ref="C82:D82"/>
    <mergeCell ref="C83:D83"/>
    <mergeCell ref="C84:D84"/>
    <mergeCell ref="C73:D73"/>
    <mergeCell ref="C74:D74"/>
    <mergeCell ref="C75:D75"/>
    <mergeCell ref="C76:D76"/>
    <mergeCell ref="C77:D77"/>
    <mergeCell ref="C78:D78"/>
    <mergeCell ref="C91:D91"/>
    <mergeCell ref="C92:D92"/>
    <mergeCell ref="C93:D93"/>
    <mergeCell ref="C94:D94"/>
    <mergeCell ref="C95:D95"/>
    <mergeCell ref="C96:D96"/>
    <mergeCell ref="C85:D85"/>
    <mergeCell ref="C86:D86"/>
    <mergeCell ref="C87:D87"/>
    <mergeCell ref="C88:D88"/>
    <mergeCell ref="C89:D89"/>
    <mergeCell ref="C90:D90"/>
    <mergeCell ref="C103:D103"/>
    <mergeCell ref="C104:D104"/>
    <mergeCell ref="C105:D105"/>
    <mergeCell ref="C106:D106"/>
    <mergeCell ref="C107:D107"/>
    <mergeCell ref="C108:D108"/>
    <mergeCell ref="C97:D97"/>
    <mergeCell ref="C98:D98"/>
    <mergeCell ref="C99:D99"/>
    <mergeCell ref="C100:D100"/>
    <mergeCell ref="C101:D101"/>
    <mergeCell ref="C102:D102"/>
    <mergeCell ref="C115:D115"/>
    <mergeCell ref="C116:D116"/>
    <mergeCell ref="C117:D117"/>
    <mergeCell ref="C118:D118"/>
    <mergeCell ref="C119:D119"/>
    <mergeCell ref="C120:D120"/>
    <mergeCell ref="C109:D109"/>
    <mergeCell ref="C110:D110"/>
    <mergeCell ref="C111:D111"/>
    <mergeCell ref="C112:D112"/>
    <mergeCell ref="C113:D113"/>
    <mergeCell ref="C114:D114"/>
    <mergeCell ref="C127:D127"/>
    <mergeCell ref="C128:D128"/>
    <mergeCell ref="C129:D129"/>
    <mergeCell ref="C130:D130"/>
    <mergeCell ref="C131:D131"/>
    <mergeCell ref="C132:D132"/>
    <mergeCell ref="C121:D121"/>
    <mergeCell ref="C122:D122"/>
    <mergeCell ref="C123:D123"/>
    <mergeCell ref="C124:D124"/>
    <mergeCell ref="C125:D125"/>
    <mergeCell ref="C126:D126"/>
    <mergeCell ref="C139:D139"/>
    <mergeCell ref="C140:D140"/>
    <mergeCell ref="C141:D141"/>
    <mergeCell ref="C142:D142"/>
    <mergeCell ref="C143:D143"/>
    <mergeCell ref="C144:D144"/>
    <mergeCell ref="C133:D133"/>
    <mergeCell ref="C134:D134"/>
    <mergeCell ref="C135:D135"/>
    <mergeCell ref="C136:D136"/>
    <mergeCell ref="C137:D137"/>
    <mergeCell ref="C138:D138"/>
    <mergeCell ref="C151:D151"/>
    <mergeCell ref="C152:D152"/>
    <mergeCell ref="C153:D153"/>
    <mergeCell ref="C154:D154"/>
    <mergeCell ref="C155:D155"/>
    <mergeCell ref="C156:D156"/>
    <mergeCell ref="C145:D145"/>
    <mergeCell ref="C146:D146"/>
    <mergeCell ref="C147:D147"/>
    <mergeCell ref="C148:D148"/>
    <mergeCell ref="C149:D149"/>
    <mergeCell ref="C150:D150"/>
    <mergeCell ref="C163:D163"/>
    <mergeCell ref="C164:D164"/>
    <mergeCell ref="C165:D165"/>
    <mergeCell ref="C166:D166"/>
    <mergeCell ref="C167:D167"/>
    <mergeCell ref="C168:D168"/>
    <mergeCell ref="C157:D157"/>
    <mergeCell ref="C158:D158"/>
    <mergeCell ref="C159:D159"/>
    <mergeCell ref="C160:D160"/>
    <mergeCell ref="C161:D161"/>
    <mergeCell ref="C162:D162"/>
    <mergeCell ref="C175:D175"/>
    <mergeCell ref="C176:D176"/>
    <mergeCell ref="C177:D177"/>
    <mergeCell ref="C178:D178"/>
    <mergeCell ref="C179:D179"/>
    <mergeCell ref="C180:D180"/>
    <mergeCell ref="C169:D169"/>
    <mergeCell ref="C170:D170"/>
    <mergeCell ref="C171:D171"/>
    <mergeCell ref="C172:D172"/>
    <mergeCell ref="C173:D173"/>
    <mergeCell ref="C174:D174"/>
    <mergeCell ref="C187:D187"/>
    <mergeCell ref="C188:D188"/>
    <mergeCell ref="C189:D189"/>
    <mergeCell ref="C190:D190"/>
    <mergeCell ref="C191:D191"/>
    <mergeCell ref="C192:D192"/>
    <mergeCell ref="C181:D181"/>
    <mergeCell ref="C182:D182"/>
    <mergeCell ref="C183:D183"/>
    <mergeCell ref="C184:D184"/>
    <mergeCell ref="C185:D185"/>
    <mergeCell ref="C186:D186"/>
    <mergeCell ref="C199:D199"/>
    <mergeCell ref="C200:D200"/>
    <mergeCell ref="C201:D201"/>
    <mergeCell ref="C202:D202"/>
    <mergeCell ref="C203:D203"/>
    <mergeCell ref="C204:D204"/>
    <mergeCell ref="C193:D193"/>
    <mergeCell ref="C194:D194"/>
    <mergeCell ref="C195:D195"/>
    <mergeCell ref="C196:D196"/>
    <mergeCell ref="C197:D197"/>
    <mergeCell ref="C198:D198"/>
    <mergeCell ref="C211:D211"/>
    <mergeCell ref="C212:D212"/>
    <mergeCell ref="C213:D213"/>
    <mergeCell ref="C214:D214"/>
    <mergeCell ref="C215:D215"/>
    <mergeCell ref="C216:D216"/>
    <mergeCell ref="C205:D205"/>
    <mergeCell ref="C206:D206"/>
    <mergeCell ref="C207:D207"/>
    <mergeCell ref="C208:D208"/>
    <mergeCell ref="C209:D209"/>
    <mergeCell ref="C210:D210"/>
    <mergeCell ref="C223:D223"/>
    <mergeCell ref="C224:D224"/>
    <mergeCell ref="C225:D225"/>
    <mergeCell ref="C226:D226"/>
    <mergeCell ref="C227:D227"/>
    <mergeCell ref="C228:D228"/>
    <mergeCell ref="C217:D217"/>
    <mergeCell ref="C218:D218"/>
    <mergeCell ref="C219:D219"/>
    <mergeCell ref="C220:D220"/>
    <mergeCell ref="C221:D221"/>
    <mergeCell ref="C222:D222"/>
    <mergeCell ref="C235:D235"/>
    <mergeCell ref="C236:D236"/>
    <mergeCell ref="C237:D237"/>
    <mergeCell ref="C238:D238"/>
    <mergeCell ref="C239:D239"/>
    <mergeCell ref="C240:D240"/>
    <mergeCell ref="C229:D229"/>
    <mergeCell ref="C230:D230"/>
    <mergeCell ref="C231:D231"/>
    <mergeCell ref="C232:D232"/>
    <mergeCell ref="C233:D233"/>
    <mergeCell ref="C234:D234"/>
    <mergeCell ref="C247:D247"/>
    <mergeCell ref="C248:D248"/>
    <mergeCell ref="C249:D249"/>
    <mergeCell ref="C250:D250"/>
    <mergeCell ref="C251:D251"/>
    <mergeCell ref="C252:D252"/>
    <mergeCell ref="C241:D241"/>
    <mergeCell ref="C242:D242"/>
    <mergeCell ref="C243:D243"/>
    <mergeCell ref="C244:D244"/>
    <mergeCell ref="C245:D245"/>
    <mergeCell ref="C246:D246"/>
    <mergeCell ref="C259:D259"/>
    <mergeCell ref="C260:D260"/>
    <mergeCell ref="C261:D261"/>
    <mergeCell ref="C262:D262"/>
    <mergeCell ref="C263:D263"/>
    <mergeCell ref="C264:D264"/>
    <mergeCell ref="C253:D253"/>
    <mergeCell ref="C254:D254"/>
    <mergeCell ref="C255:D255"/>
    <mergeCell ref="C256:D256"/>
    <mergeCell ref="C257:D257"/>
    <mergeCell ref="C258:D258"/>
    <mergeCell ref="C271:D271"/>
    <mergeCell ref="C272:D272"/>
    <mergeCell ref="C273:D273"/>
    <mergeCell ref="C274:D274"/>
    <mergeCell ref="C275:D275"/>
    <mergeCell ref="C276:D276"/>
    <mergeCell ref="C265:D265"/>
    <mergeCell ref="C266:D266"/>
    <mergeCell ref="C267:D267"/>
    <mergeCell ref="C268:D268"/>
    <mergeCell ref="C269:D269"/>
    <mergeCell ref="C270:D270"/>
    <mergeCell ref="C283:D283"/>
    <mergeCell ref="C284:D284"/>
    <mergeCell ref="C285:D285"/>
    <mergeCell ref="C286:D286"/>
    <mergeCell ref="C287:D287"/>
    <mergeCell ref="C288:D288"/>
    <mergeCell ref="C277:D277"/>
    <mergeCell ref="C278:D278"/>
    <mergeCell ref="C279:D279"/>
    <mergeCell ref="C280:D280"/>
    <mergeCell ref="C281:D281"/>
    <mergeCell ref="C282:D282"/>
    <mergeCell ref="C295:D295"/>
    <mergeCell ref="C296:D296"/>
    <mergeCell ref="C297:D297"/>
    <mergeCell ref="C298:D298"/>
    <mergeCell ref="C299:D299"/>
    <mergeCell ref="C300:D300"/>
    <mergeCell ref="C289:D289"/>
    <mergeCell ref="C290:D290"/>
    <mergeCell ref="C291:D291"/>
    <mergeCell ref="C292:D292"/>
    <mergeCell ref="C293:D293"/>
    <mergeCell ref="C294:D294"/>
    <mergeCell ref="C307:D307"/>
    <mergeCell ref="C308:D308"/>
    <mergeCell ref="C309:D309"/>
    <mergeCell ref="C310:D310"/>
    <mergeCell ref="C311:D311"/>
    <mergeCell ref="C312:D312"/>
    <mergeCell ref="C301:D301"/>
    <mergeCell ref="C302:D302"/>
    <mergeCell ref="C303:D303"/>
    <mergeCell ref="C304:D304"/>
    <mergeCell ref="C305:D305"/>
    <mergeCell ref="C306:D306"/>
    <mergeCell ref="C319:D319"/>
    <mergeCell ref="C320:D320"/>
    <mergeCell ref="C321:D321"/>
    <mergeCell ref="C322:D322"/>
    <mergeCell ref="C323:D323"/>
    <mergeCell ref="C324:D324"/>
    <mergeCell ref="C313:D313"/>
    <mergeCell ref="C314:D314"/>
    <mergeCell ref="C315:D315"/>
    <mergeCell ref="C316:D316"/>
    <mergeCell ref="C317:D317"/>
    <mergeCell ref="C318:D318"/>
    <mergeCell ref="C331:D331"/>
    <mergeCell ref="C332:D332"/>
    <mergeCell ref="C333:D333"/>
    <mergeCell ref="C334:D334"/>
    <mergeCell ref="C335:D335"/>
    <mergeCell ref="C336:D336"/>
    <mergeCell ref="C325:D325"/>
    <mergeCell ref="C326:D326"/>
    <mergeCell ref="C327:D327"/>
    <mergeCell ref="C328:D328"/>
    <mergeCell ref="C329:D329"/>
    <mergeCell ref="C330:D330"/>
    <mergeCell ref="C343:D343"/>
    <mergeCell ref="C344:D344"/>
    <mergeCell ref="C345:D345"/>
    <mergeCell ref="C346:D346"/>
    <mergeCell ref="C347:D347"/>
    <mergeCell ref="C348:D348"/>
    <mergeCell ref="C337:D337"/>
    <mergeCell ref="C338:D338"/>
    <mergeCell ref="C339:D339"/>
    <mergeCell ref="C340:D340"/>
    <mergeCell ref="C341:D341"/>
    <mergeCell ref="C342:D342"/>
    <mergeCell ref="C355:D355"/>
    <mergeCell ref="C356:D356"/>
    <mergeCell ref="C357:D357"/>
    <mergeCell ref="C358:D358"/>
    <mergeCell ref="C359:D359"/>
    <mergeCell ref="C360:D360"/>
    <mergeCell ref="C349:D349"/>
    <mergeCell ref="C350:D350"/>
    <mergeCell ref="C351:D351"/>
    <mergeCell ref="C352:D352"/>
    <mergeCell ref="C353:D353"/>
    <mergeCell ref="C354:D354"/>
    <mergeCell ref="C367:D367"/>
    <mergeCell ref="C368:D368"/>
    <mergeCell ref="C369:D369"/>
    <mergeCell ref="C370:D370"/>
    <mergeCell ref="C371:D371"/>
    <mergeCell ref="C372:D372"/>
    <mergeCell ref="C361:D361"/>
    <mergeCell ref="C362:D362"/>
    <mergeCell ref="C363:D363"/>
    <mergeCell ref="C364:D364"/>
    <mergeCell ref="C365:D365"/>
    <mergeCell ref="C366:D366"/>
    <mergeCell ref="C379:D379"/>
    <mergeCell ref="C380:D380"/>
    <mergeCell ref="C381:D381"/>
    <mergeCell ref="C382:D382"/>
    <mergeCell ref="C383:D383"/>
    <mergeCell ref="C384:D384"/>
    <mergeCell ref="C373:D373"/>
    <mergeCell ref="C374:D374"/>
    <mergeCell ref="C375:D375"/>
    <mergeCell ref="C376:D376"/>
    <mergeCell ref="C377:D377"/>
    <mergeCell ref="C378:D378"/>
    <mergeCell ref="C391:D391"/>
    <mergeCell ref="C392:D392"/>
    <mergeCell ref="C393:D393"/>
    <mergeCell ref="C394:D394"/>
    <mergeCell ref="C395:D395"/>
    <mergeCell ref="C396:D396"/>
    <mergeCell ref="C385:D385"/>
    <mergeCell ref="C386:D386"/>
    <mergeCell ref="C387:D387"/>
    <mergeCell ref="C388:D388"/>
    <mergeCell ref="C389:D389"/>
    <mergeCell ref="C390:D390"/>
    <mergeCell ref="C403:D403"/>
    <mergeCell ref="C404:D404"/>
    <mergeCell ref="C405:D405"/>
    <mergeCell ref="C406:D406"/>
    <mergeCell ref="C407:D407"/>
    <mergeCell ref="C408:D408"/>
    <mergeCell ref="C397:D397"/>
    <mergeCell ref="C398:D398"/>
    <mergeCell ref="C399:D399"/>
    <mergeCell ref="C400:D400"/>
    <mergeCell ref="C401:D401"/>
    <mergeCell ref="C402:D402"/>
    <mergeCell ref="C415:D415"/>
    <mergeCell ref="C416:D416"/>
    <mergeCell ref="C417:D417"/>
    <mergeCell ref="C418:D418"/>
    <mergeCell ref="C419:D419"/>
    <mergeCell ref="C420:D420"/>
    <mergeCell ref="C409:D409"/>
    <mergeCell ref="C410:D410"/>
    <mergeCell ref="C411:D411"/>
    <mergeCell ref="C412:D412"/>
    <mergeCell ref="C413:D413"/>
    <mergeCell ref="C414:D414"/>
    <mergeCell ref="C427:D427"/>
    <mergeCell ref="C428:D428"/>
    <mergeCell ref="C429:D429"/>
    <mergeCell ref="C430:D430"/>
    <mergeCell ref="C431:D431"/>
    <mergeCell ref="C432:D432"/>
    <mergeCell ref="C421:D421"/>
    <mergeCell ref="C422:D422"/>
    <mergeCell ref="C423:D423"/>
    <mergeCell ref="C424:D424"/>
    <mergeCell ref="C425:D425"/>
    <mergeCell ref="C426:D426"/>
    <mergeCell ref="C439:D439"/>
    <mergeCell ref="C440:D440"/>
    <mergeCell ref="C441:D441"/>
    <mergeCell ref="C442:D442"/>
    <mergeCell ref="C443:D443"/>
    <mergeCell ref="C444:D444"/>
    <mergeCell ref="C433:D433"/>
    <mergeCell ref="C434:D434"/>
    <mergeCell ref="C435:D435"/>
    <mergeCell ref="C436:D436"/>
    <mergeCell ref="C437:D437"/>
    <mergeCell ref="C438:D438"/>
    <mergeCell ref="C451:D451"/>
    <mergeCell ref="C452:D452"/>
    <mergeCell ref="C453:D453"/>
    <mergeCell ref="C454:D454"/>
    <mergeCell ref="C455:D455"/>
    <mergeCell ref="C456:D456"/>
    <mergeCell ref="C445:D445"/>
    <mergeCell ref="C446:D446"/>
    <mergeCell ref="C447:D447"/>
    <mergeCell ref="C448:D448"/>
    <mergeCell ref="C449:D449"/>
    <mergeCell ref="C450:D450"/>
    <mergeCell ref="C463:D463"/>
    <mergeCell ref="C464:D464"/>
    <mergeCell ref="C465:D465"/>
    <mergeCell ref="C466:D466"/>
    <mergeCell ref="C467:D467"/>
    <mergeCell ref="C468:D468"/>
    <mergeCell ref="C457:D457"/>
    <mergeCell ref="C458:D458"/>
    <mergeCell ref="C459:D459"/>
    <mergeCell ref="C460:D460"/>
    <mergeCell ref="C461:D461"/>
    <mergeCell ref="C462:D462"/>
    <mergeCell ref="C487:D487"/>
    <mergeCell ref="C488:D488"/>
    <mergeCell ref="C489:D489"/>
    <mergeCell ref="C490:D490"/>
    <mergeCell ref="B491:E491"/>
    <mergeCell ref="N39:R50"/>
    <mergeCell ref="C481:D481"/>
    <mergeCell ref="C482:D482"/>
    <mergeCell ref="C483:D483"/>
    <mergeCell ref="C484:D484"/>
    <mergeCell ref="C485:D485"/>
    <mergeCell ref="C486:D486"/>
    <mergeCell ref="C475:D475"/>
    <mergeCell ref="C476:D476"/>
    <mergeCell ref="C477:D477"/>
    <mergeCell ref="C478:D478"/>
    <mergeCell ref="C479:D479"/>
    <mergeCell ref="C480:D480"/>
    <mergeCell ref="C469:D469"/>
    <mergeCell ref="C470:D470"/>
    <mergeCell ref="C471:D471"/>
    <mergeCell ref="C472:D472"/>
    <mergeCell ref="C473:D473"/>
    <mergeCell ref="C474:D474"/>
  </mergeCells>
  <conditionalFormatting sqref="E459:R488">
    <cfRule type="expression" dxfId="13" priority="1">
      <formula>$E459="Reimbursable*"</formula>
    </cfRule>
  </conditionalFormatting>
  <conditionalFormatting sqref="G9:G457">
    <cfRule type="cellIs" dxfId="12" priority="2" operator="greaterThan">
      <formula>F9</formula>
    </cfRule>
  </conditionalFormatting>
  <dataValidations count="6">
    <dataValidation type="decimal" operator="equal" allowBlank="1" showInputMessage="1" showErrorMessage="1" errorTitle="Statute states $80.00" error="Please enter $80.00" sqref="G36:G60" xr:uid="{EF874055-0675-4F86-81D2-F05DC5FCFC03}">
      <formula1>F36</formula1>
    </dataValidation>
    <dataValidation type="decimal" operator="lessThanOrEqual" allowBlank="1" showInputMessage="1" showErrorMessage="1" error="Please enter a lower rate" sqref="G91" xr:uid="{C6B5E7B8-E1A8-4B68-8C03-EFDB216EA25B}">
      <formula1>F91</formula1>
    </dataValidation>
    <dataValidation type="decimal" operator="equal" allowBlank="1" showInputMessage="1" showErrorMessage="1" errorTitle="Reimbursable Amount Incorrect" error="Must be $1.00" sqref="G459:G488" xr:uid="{72B6323A-44F6-4D29-95B2-67B89FE361EC}">
      <formula1>F459</formula1>
    </dataValidation>
    <dataValidation type="decimal" operator="lessThanOrEqual" allowBlank="1" showInputMessage="1" showErrorMessage="1" errorTitle="Contract Price Exceeded" error="Please enter a lower rate" sqref="G406:G416 G418:G457 G9:G17 G85:G91 G93:G106 G108:G182 G25:G34 G62:G83 G184:G212 G214:G217 G19:G23 G239:G245 G247:G251 G219:G237 G275:G305 G307:G311 G313:G376 G378:G404 G254:G272" xr:uid="{1F37AE9E-DFC8-4228-A5F9-3F3ADA641104}">
      <formula1>F9</formula1>
    </dataValidation>
    <dataValidation type="decimal" operator="lessThanOrEqual" allowBlank="1" showInputMessage="1" showErrorMessage="1" sqref="G490" xr:uid="{464337E6-11CA-4D67-8B47-78484AC0F8A6}">
      <formula1>F490</formula1>
    </dataValidation>
    <dataValidation type="decimal" operator="greaterThanOrEqual" allowBlank="1" showInputMessage="1" showErrorMessage="1" sqref="G8 G18 G24 G35 G61 G84 G489 G92 G107 G183 G213 G218 G238 G246 G252:G253 G306 G312 G377 G405 G417 G458 G273:G274 I16:R16" xr:uid="{3B2D5D16-C10B-4EC9-9E34-067A5AC90BD4}">
      <formula1>0</formula1>
    </dataValidation>
  </dataValidations>
  <pageMargins left="0.7" right="0.7" top="0.75" bottom="0.75" header="0.3" footer="0.3"/>
  <pageSetup orientation="portrait" horizontalDpi="200" verticalDpi="200" r:id="rId1"/>
  <drawing r:id="rId2"/>
  <legacyDrawing r:id="rId3"/>
  <mc:AlternateContent xmlns:mc="http://schemas.openxmlformats.org/markup-compatibility/2006">
    <mc:Choice Requires="x14">
      <controls>
        <mc:AlternateContent xmlns:mc="http://schemas.openxmlformats.org/markup-compatibility/2006">
          <mc:Choice Requires="x14">
            <control shapeId="53249" r:id="rId4" name="Check Box 1">
              <controlPr defaultSize="0" autoFill="0" autoLine="0" autoPict="0" altText="Task 1">
                <anchor moveWithCells="1">
                  <from>
                    <xdr:col>8</xdr:col>
                    <xdr:colOff>209550</xdr:colOff>
                    <xdr:row>6</xdr:row>
                    <xdr:rowOff>0</xdr:rowOff>
                  </from>
                  <to>
                    <xdr:col>8</xdr:col>
                    <xdr:colOff>514350</xdr:colOff>
                    <xdr:row>7</xdr:row>
                    <xdr:rowOff>85725</xdr:rowOff>
                  </to>
                </anchor>
              </controlPr>
            </control>
          </mc:Choice>
        </mc:AlternateContent>
        <mc:AlternateContent xmlns:mc="http://schemas.openxmlformats.org/markup-compatibility/2006">
          <mc:Choice Requires="x14">
            <control shapeId="53250" r:id="rId5" name="Check Box 2">
              <controlPr defaultSize="0" autoFill="0" autoLine="0" autoPict="0" altText="Task 2">
                <anchor moveWithCells="1">
                  <from>
                    <xdr:col>9</xdr:col>
                    <xdr:colOff>209550</xdr:colOff>
                    <xdr:row>6</xdr:row>
                    <xdr:rowOff>0</xdr:rowOff>
                  </from>
                  <to>
                    <xdr:col>9</xdr:col>
                    <xdr:colOff>514350</xdr:colOff>
                    <xdr:row>7</xdr:row>
                    <xdr:rowOff>85725</xdr:rowOff>
                  </to>
                </anchor>
              </controlPr>
            </control>
          </mc:Choice>
        </mc:AlternateContent>
        <mc:AlternateContent xmlns:mc="http://schemas.openxmlformats.org/markup-compatibility/2006">
          <mc:Choice Requires="x14">
            <control shapeId="53251" r:id="rId6" name="Check Box 3">
              <controlPr defaultSize="0" autoFill="0" autoLine="0" autoPict="0" altText="Task 3">
                <anchor moveWithCells="1">
                  <from>
                    <xdr:col>10</xdr:col>
                    <xdr:colOff>209550</xdr:colOff>
                    <xdr:row>6</xdr:row>
                    <xdr:rowOff>0</xdr:rowOff>
                  </from>
                  <to>
                    <xdr:col>10</xdr:col>
                    <xdr:colOff>514350</xdr:colOff>
                    <xdr:row>7</xdr:row>
                    <xdr:rowOff>85725</xdr:rowOff>
                  </to>
                </anchor>
              </controlPr>
            </control>
          </mc:Choice>
        </mc:AlternateContent>
        <mc:AlternateContent xmlns:mc="http://schemas.openxmlformats.org/markup-compatibility/2006">
          <mc:Choice Requires="x14">
            <control shapeId="53252" r:id="rId7" name="Check Box 4">
              <controlPr defaultSize="0" autoFill="0" autoLine="0" autoPict="0" altText="Task 4">
                <anchor moveWithCells="1">
                  <from>
                    <xdr:col>11</xdr:col>
                    <xdr:colOff>209550</xdr:colOff>
                    <xdr:row>6</xdr:row>
                    <xdr:rowOff>0</xdr:rowOff>
                  </from>
                  <to>
                    <xdr:col>11</xdr:col>
                    <xdr:colOff>514350</xdr:colOff>
                    <xdr:row>7</xdr:row>
                    <xdr:rowOff>85725</xdr:rowOff>
                  </to>
                </anchor>
              </controlPr>
            </control>
          </mc:Choice>
        </mc:AlternateContent>
        <mc:AlternateContent xmlns:mc="http://schemas.openxmlformats.org/markup-compatibility/2006">
          <mc:Choice Requires="x14">
            <control shapeId="53253" r:id="rId8" name="Check Box 5">
              <controlPr defaultSize="0" autoFill="0" autoLine="0" autoPict="0" altText="Task 5">
                <anchor moveWithCells="1">
                  <from>
                    <xdr:col>12</xdr:col>
                    <xdr:colOff>209550</xdr:colOff>
                    <xdr:row>6</xdr:row>
                    <xdr:rowOff>0</xdr:rowOff>
                  </from>
                  <to>
                    <xdr:col>12</xdr:col>
                    <xdr:colOff>514350</xdr:colOff>
                    <xdr:row>7</xdr:row>
                    <xdr:rowOff>85725</xdr:rowOff>
                  </to>
                </anchor>
              </controlPr>
            </control>
          </mc:Choice>
        </mc:AlternateContent>
        <mc:AlternateContent xmlns:mc="http://schemas.openxmlformats.org/markup-compatibility/2006">
          <mc:Choice Requires="x14">
            <control shapeId="53254" r:id="rId9" name="Check Box 6">
              <controlPr defaultSize="0" autoFill="0" autoLine="0" autoPict="0" altText="Task 6">
                <anchor moveWithCells="1">
                  <from>
                    <xdr:col>13</xdr:col>
                    <xdr:colOff>209550</xdr:colOff>
                    <xdr:row>6</xdr:row>
                    <xdr:rowOff>0</xdr:rowOff>
                  </from>
                  <to>
                    <xdr:col>13</xdr:col>
                    <xdr:colOff>514350</xdr:colOff>
                    <xdr:row>7</xdr:row>
                    <xdr:rowOff>85725</xdr:rowOff>
                  </to>
                </anchor>
              </controlPr>
            </control>
          </mc:Choice>
        </mc:AlternateContent>
        <mc:AlternateContent xmlns:mc="http://schemas.openxmlformats.org/markup-compatibility/2006">
          <mc:Choice Requires="x14">
            <control shapeId="53255" r:id="rId10" name="Check Box 7">
              <controlPr defaultSize="0" autoFill="0" autoLine="0" autoPict="0" altText="Task 7">
                <anchor moveWithCells="1">
                  <from>
                    <xdr:col>14</xdr:col>
                    <xdr:colOff>209550</xdr:colOff>
                    <xdr:row>6</xdr:row>
                    <xdr:rowOff>0</xdr:rowOff>
                  </from>
                  <to>
                    <xdr:col>14</xdr:col>
                    <xdr:colOff>514350</xdr:colOff>
                    <xdr:row>7</xdr:row>
                    <xdr:rowOff>85725</xdr:rowOff>
                  </to>
                </anchor>
              </controlPr>
            </control>
          </mc:Choice>
        </mc:AlternateContent>
        <mc:AlternateContent xmlns:mc="http://schemas.openxmlformats.org/markup-compatibility/2006">
          <mc:Choice Requires="x14">
            <control shapeId="53256" r:id="rId11" name="Check Box 8">
              <controlPr defaultSize="0" autoFill="0" autoLine="0" autoPict="0" altText="Task 8">
                <anchor moveWithCells="1">
                  <from>
                    <xdr:col>15</xdr:col>
                    <xdr:colOff>209550</xdr:colOff>
                    <xdr:row>6</xdr:row>
                    <xdr:rowOff>0</xdr:rowOff>
                  </from>
                  <to>
                    <xdr:col>15</xdr:col>
                    <xdr:colOff>514350</xdr:colOff>
                    <xdr:row>7</xdr:row>
                    <xdr:rowOff>85725</xdr:rowOff>
                  </to>
                </anchor>
              </controlPr>
            </control>
          </mc:Choice>
        </mc:AlternateContent>
        <mc:AlternateContent xmlns:mc="http://schemas.openxmlformats.org/markup-compatibility/2006">
          <mc:Choice Requires="x14">
            <control shapeId="53257" r:id="rId12" name="Check Box 9">
              <controlPr defaultSize="0" autoFill="0" autoLine="0" autoPict="0" altText="Task 9">
                <anchor moveWithCells="1">
                  <from>
                    <xdr:col>16</xdr:col>
                    <xdr:colOff>209550</xdr:colOff>
                    <xdr:row>6</xdr:row>
                    <xdr:rowOff>0</xdr:rowOff>
                  </from>
                  <to>
                    <xdr:col>16</xdr:col>
                    <xdr:colOff>514350</xdr:colOff>
                    <xdr:row>7</xdr:row>
                    <xdr:rowOff>85725</xdr:rowOff>
                  </to>
                </anchor>
              </controlPr>
            </control>
          </mc:Choice>
        </mc:AlternateContent>
        <mc:AlternateContent xmlns:mc="http://schemas.openxmlformats.org/markup-compatibility/2006">
          <mc:Choice Requires="x14">
            <control shapeId="53258" r:id="rId13" name="Check Box 10">
              <controlPr defaultSize="0" autoFill="0" autoLine="0" autoPict="0" altText="Task 10">
                <anchor moveWithCells="1">
                  <from>
                    <xdr:col>17</xdr:col>
                    <xdr:colOff>209550</xdr:colOff>
                    <xdr:row>6</xdr:row>
                    <xdr:rowOff>0</xdr:rowOff>
                  </from>
                  <to>
                    <xdr:col>17</xdr:col>
                    <xdr:colOff>514350</xdr:colOff>
                    <xdr:row>7</xdr:row>
                    <xdr:rowOff>85725</xdr:rowOff>
                  </to>
                </anchor>
              </controlPr>
            </control>
          </mc:Choice>
        </mc:AlternateContent>
        <mc:AlternateContent xmlns:mc="http://schemas.openxmlformats.org/markup-compatibility/2006">
          <mc:Choice Requires="x14">
            <control shapeId="65477" r:id="rId14" name="Check Box 6085">
              <controlPr defaultSize="0" autoFill="0" autoLine="0" autoPict="0" altText="Task 1">
                <anchor moveWithCells="1">
                  <from>
                    <xdr:col>8</xdr:col>
                    <xdr:colOff>209550</xdr:colOff>
                    <xdr:row>6</xdr:row>
                    <xdr:rowOff>0</xdr:rowOff>
                  </from>
                  <to>
                    <xdr:col>8</xdr:col>
                    <xdr:colOff>514350</xdr:colOff>
                    <xdr:row>7</xdr:row>
                    <xdr:rowOff>85725</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6CEA35-0394-410A-AD6C-618DA17A61E9}">
  <dimension ref="A1:U491"/>
  <sheetViews>
    <sheetView topLeftCell="B2" zoomScaleNormal="100" workbookViewId="0">
      <selection activeCell="I17" sqref="I17"/>
    </sheetView>
  </sheetViews>
  <sheetFormatPr defaultRowHeight="18.75" x14ac:dyDescent="0.3"/>
  <cols>
    <col min="1" max="1" width="6.140625" style="43" hidden="1" customWidth="1"/>
    <col min="2" max="2" width="7.7109375" style="35" customWidth="1"/>
    <col min="3" max="3" width="10.85546875" style="34" customWidth="1"/>
    <col min="4" max="4" width="63.7109375" style="34" customWidth="1"/>
    <col min="5" max="5" width="15.42578125" style="35" customWidth="1"/>
    <col min="6" max="7" width="13.7109375" style="35" customWidth="1"/>
    <col min="8" max="8" width="11.7109375" style="35" customWidth="1"/>
    <col min="9" max="18" width="9.140625" style="35"/>
    <col min="19" max="19" width="9.140625" style="49" hidden="1" customWidth="1"/>
    <col min="20" max="20" width="6.42578125" style="50" hidden="1" customWidth="1"/>
    <col min="21" max="21" width="95" style="51" hidden="1" customWidth="1"/>
    <col min="22" max="16384" width="9.140625" style="34"/>
  </cols>
  <sheetData>
    <row r="1" spans="1:21" s="45" customFormat="1" hidden="1" x14ac:dyDescent="0.3">
      <c r="A1" s="43"/>
      <c r="B1" s="44"/>
      <c r="E1" s="44"/>
      <c r="F1" s="44"/>
      <c r="G1" s="44"/>
      <c r="H1" s="44"/>
      <c r="I1" s="44">
        <v>1</v>
      </c>
      <c r="J1" s="44">
        <v>2</v>
      </c>
      <c r="K1" s="44">
        <v>3</v>
      </c>
      <c r="L1" s="44">
        <v>4</v>
      </c>
      <c r="M1" s="44">
        <v>5</v>
      </c>
      <c r="N1" s="44">
        <v>6</v>
      </c>
      <c r="O1" s="44">
        <v>7</v>
      </c>
      <c r="P1" s="44">
        <v>8</v>
      </c>
      <c r="Q1" s="44">
        <v>9</v>
      </c>
      <c r="R1" s="44">
        <v>10</v>
      </c>
      <c r="S1" s="46"/>
      <c r="T1" s="47"/>
      <c r="U1" s="48"/>
    </row>
    <row r="2" spans="1:21" ht="20.100000000000001" customHeight="1" x14ac:dyDescent="0.3">
      <c r="B2" s="108" t="s">
        <v>565</v>
      </c>
      <c r="C2" s="108"/>
      <c r="D2" s="39" t="s">
        <v>645</v>
      </c>
      <c r="E2" s="34"/>
      <c r="F2" s="92" t="s">
        <v>1047</v>
      </c>
      <c r="G2" s="92"/>
      <c r="H2" s="92"/>
      <c r="I2" s="92"/>
      <c r="J2" s="92"/>
      <c r="K2" s="109"/>
      <c r="L2" s="109"/>
      <c r="M2" s="109"/>
      <c r="N2" s="109"/>
      <c r="O2" s="109"/>
      <c r="P2" s="109"/>
      <c r="Q2" s="109"/>
      <c r="R2" s="43"/>
    </row>
    <row r="3" spans="1:21" ht="18.75" customHeight="1" x14ac:dyDescent="0.3">
      <c r="B3" s="108" t="s">
        <v>651</v>
      </c>
      <c r="C3" s="108"/>
      <c r="D3" s="39" t="s">
        <v>644</v>
      </c>
      <c r="E3" s="34"/>
      <c r="F3" s="92" t="s">
        <v>1048</v>
      </c>
      <c r="G3" s="92"/>
      <c r="H3" s="92"/>
      <c r="I3" s="92"/>
      <c r="J3" s="92"/>
      <c r="K3" s="110"/>
      <c r="L3" s="110"/>
      <c r="M3" s="110"/>
      <c r="N3" s="110"/>
      <c r="O3" s="110"/>
      <c r="P3" s="110"/>
      <c r="Q3" s="110"/>
    </row>
    <row r="4" spans="1:21" ht="18.75" customHeight="1" x14ac:dyDescent="0.3">
      <c r="B4" s="108" t="s">
        <v>564</v>
      </c>
      <c r="C4" s="108"/>
      <c r="D4" s="39" t="s">
        <v>646</v>
      </c>
      <c r="E4" s="34"/>
      <c r="F4" s="39" t="s">
        <v>1049</v>
      </c>
      <c r="G4" s="39"/>
      <c r="H4" s="39"/>
      <c r="I4" s="39"/>
      <c r="J4" s="39"/>
      <c r="K4" s="111"/>
      <c r="L4" s="111"/>
      <c r="M4" s="111"/>
      <c r="N4" s="111"/>
      <c r="O4" s="111"/>
      <c r="P4" s="111"/>
      <c r="Q4" s="111"/>
    </row>
    <row r="5" spans="1:21" ht="21" customHeight="1" thickBot="1" x14ac:dyDescent="0.35">
      <c r="D5" s="39" t="s">
        <v>647</v>
      </c>
      <c r="E5" s="34"/>
      <c r="F5" s="39" t="s">
        <v>1050</v>
      </c>
      <c r="G5" s="39"/>
      <c r="H5" s="39"/>
      <c r="I5" s="39"/>
      <c r="J5" s="39"/>
    </row>
    <row r="6" spans="1:21" s="53" customFormat="1" ht="19.5" hidden="1" customHeight="1" x14ac:dyDescent="0.3">
      <c r="A6" s="52"/>
      <c r="B6" s="52"/>
      <c r="E6" s="52"/>
      <c r="F6" s="52"/>
      <c r="G6" s="52"/>
      <c r="H6" s="52"/>
      <c r="I6" s="52" t="b">
        <f t="shared" ref="I6:R6" ca="1" si="0">IF(SUM(I9:I488)&lt;&gt;0,TRUE,FALSE)</f>
        <v>0</v>
      </c>
      <c r="J6" s="52" t="b">
        <v>1</v>
      </c>
      <c r="K6" s="52" t="b">
        <v>1</v>
      </c>
      <c r="L6" s="52" t="b">
        <v>1</v>
      </c>
      <c r="M6" s="52" t="b">
        <f t="shared" ca="1" si="0"/>
        <v>0</v>
      </c>
      <c r="N6" s="52" t="b">
        <f t="shared" ca="1" si="0"/>
        <v>0</v>
      </c>
      <c r="O6" s="52" t="b">
        <f t="shared" ca="1" si="0"/>
        <v>0</v>
      </c>
      <c r="P6" s="52" t="b">
        <f t="shared" ca="1" si="0"/>
        <v>0</v>
      </c>
      <c r="Q6" s="52" t="b">
        <f t="shared" ca="1" si="0"/>
        <v>0</v>
      </c>
      <c r="R6" s="52" t="b">
        <f t="shared" ca="1" si="0"/>
        <v>0</v>
      </c>
      <c r="S6" s="54"/>
      <c r="U6" s="51"/>
    </row>
    <row r="7" spans="1:21" ht="51.4" customHeight="1" thickBot="1" x14ac:dyDescent="0.35">
      <c r="A7" s="55" t="s">
        <v>652</v>
      </c>
      <c r="B7" s="56" t="s">
        <v>1</v>
      </c>
      <c r="C7" s="104" t="s">
        <v>2</v>
      </c>
      <c r="D7" s="105"/>
      <c r="E7" s="57" t="s">
        <v>3</v>
      </c>
      <c r="F7" s="58" t="s">
        <v>653</v>
      </c>
      <c r="G7" s="57" t="s">
        <v>654</v>
      </c>
      <c r="H7" s="57" t="s">
        <v>655</v>
      </c>
      <c r="I7" s="59" t="s">
        <v>656</v>
      </c>
      <c r="J7" s="59" t="s">
        <v>657</v>
      </c>
      <c r="K7" s="59" t="s">
        <v>658</v>
      </c>
      <c r="L7" s="59" t="s">
        <v>659</v>
      </c>
      <c r="M7" s="59" t="s">
        <v>660</v>
      </c>
      <c r="N7" s="59" t="s">
        <v>661</v>
      </c>
      <c r="O7" s="59" t="s">
        <v>662</v>
      </c>
      <c r="P7" s="59" t="s">
        <v>663</v>
      </c>
      <c r="Q7" s="59" t="s">
        <v>664</v>
      </c>
      <c r="R7" s="60" t="s">
        <v>665</v>
      </c>
      <c r="S7" s="61" t="b">
        <v>1</v>
      </c>
    </row>
    <row r="8" spans="1:21" s="67" customFormat="1" x14ac:dyDescent="0.3">
      <c r="A8" s="62">
        <v>1</v>
      </c>
      <c r="B8" s="63" t="s">
        <v>4</v>
      </c>
      <c r="C8" s="106" t="s">
        <v>666</v>
      </c>
      <c r="D8" s="107"/>
      <c r="E8" s="4"/>
      <c r="F8" s="64"/>
      <c r="G8" s="64"/>
      <c r="H8" s="5"/>
      <c r="I8" s="65"/>
      <c r="J8" s="65"/>
      <c r="K8" s="65"/>
      <c r="L8" s="65"/>
      <c r="M8" s="65"/>
      <c r="N8" s="65"/>
      <c r="O8" s="65"/>
      <c r="P8" s="65"/>
      <c r="Q8" s="65"/>
      <c r="R8" s="65"/>
      <c r="S8" s="54" t="b">
        <f>IF(H8&gt;0,TRUE,FALSE)</f>
        <v>0</v>
      </c>
      <c r="T8" s="66"/>
      <c r="U8" s="51" t="str">
        <f>C8</f>
        <v>OFFICE ACTIVITIES</v>
      </c>
    </row>
    <row r="9" spans="1:21" s="67" customFormat="1" x14ac:dyDescent="0.3">
      <c r="A9" s="62">
        <v>2</v>
      </c>
      <c r="B9" s="36" t="s">
        <v>5</v>
      </c>
      <c r="C9" s="98" t="s">
        <v>6</v>
      </c>
      <c r="D9" s="99"/>
      <c r="E9" s="10" t="s">
        <v>7</v>
      </c>
      <c r="F9" s="68">
        <f>IFERROR(INDEX([1]!Rates[[Column1]:[Column71]],
MATCH('[1]SOW Units'!$B9,[1]!Rates[Pay Item],0),
MATCH(TEXT(#REF!,"0"),[1]!Rates[[#Headers],[Column1]:[Column71]],0)),0)</f>
        <v>0</v>
      </c>
      <c r="G9" s="69">
        <f t="shared" ref="G9:G91" si="1">F9</f>
        <v>0</v>
      </c>
      <c r="H9" s="6">
        <f t="shared" ref="H9:H91" si="2">SUM(I9:R9)</f>
        <v>0</v>
      </c>
      <c r="I9" s="70" t="s">
        <v>1045</v>
      </c>
      <c r="J9" s="70"/>
      <c r="K9" s="70"/>
      <c r="L9" s="70"/>
      <c r="M9" s="70"/>
      <c r="N9" s="70"/>
      <c r="O9" s="70"/>
      <c r="P9" s="70"/>
      <c r="Q9" s="70"/>
      <c r="R9" s="70"/>
      <c r="S9" s="54" t="b">
        <f t="shared" ref="S9:S72" si="3">IF(H9&gt;0,TRUE,FALSE)</f>
        <v>0</v>
      </c>
      <c r="T9" s="66" t="str">
        <f t="shared" ref="T9:U83" si="4">B9</f>
        <v>1-1.</v>
      </c>
      <c r="U9" s="51" t="str">
        <f t="shared" si="4"/>
        <v>File Review</v>
      </c>
    </row>
    <row r="10" spans="1:21" s="67" customFormat="1" hidden="1" x14ac:dyDescent="0.3">
      <c r="A10" s="62">
        <v>3</v>
      </c>
      <c r="B10" s="36" t="s">
        <v>8</v>
      </c>
      <c r="C10" s="98" t="s">
        <v>9</v>
      </c>
      <c r="D10" s="99"/>
      <c r="E10" s="10" t="s">
        <v>10</v>
      </c>
      <c r="F10" s="68">
        <f>IFERROR(INDEX([1]!Rates[[Column1]:[Column71]],
MATCH('[1]SOW Units'!$B10,[1]!Rates[Pay Item],0),
MATCH(TEXT(#REF!,"0"),[1]!Rates[[#Headers],[Column1]:[Column71]],0)),0)</f>
        <v>0</v>
      </c>
      <c r="G10" s="69">
        <f t="shared" si="1"/>
        <v>0</v>
      </c>
      <c r="H10" s="6">
        <f t="shared" si="2"/>
        <v>0</v>
      </c>
      <c r="I10" s="70"/>
      <c r="J10" s="70"/>
      <c r="K10" s="70"/>
      <c r="L10" s="70"/>
      <c r="M10" s="70"/>
      <c r="N10" s="70"/>
      <c r="O10" s="70"/>
      <c r="P10" s="70"/>
      <c r="Q10" s="70"/>
      <c r="R10" s="70"/>
      <c r="S10" s="54" t="b">
        <f t="shared" si="3"/>
        <v>0</v>
      </c>
      <c r="T10" s="66" t="str">
        <f t="shared" si="4"/>
        <v>1-2.</v>
      </c>
      <c r="U10" s="51" t="str">
        <f t="shared" si="4"/>
        <v>Site Health &amp; Safety Plan</v>
      </c>
    </row>
    <row r="11" spans="1:21" s="67" customFormat="1" hidden="1" x14ac:dyDescent="0.3">
      <c r="A11" s="62">
        <v>4</v>
      </c>
      <c r="B11" s="36" t="s">
        <v>571</v>
      </c>
      <c r="C11" s="98" t="s">
        <v>667</v>
      </c>
      <c r="D11" s="99"/>
      <c r="E11" s="10" t="s">
        <v>10</v>
      </c>
      <c r="F11" s="68">
        <f>IFERROR(INDEX([1]!Rates[[Column1]:[Column71]],
MATCH('[1]SOW Units'!$B11,[1]!Rates[Pay Item],0),
MATCH(TEXT(#REF!,"0"),[1]!Rates[[#Headers],[Column1]:[Column71]],0)),0)</f>
        <v>0</v>
      </c>
      <c r="G11" s="69">
        <f>F11</f>
        <v>0</v>
      </c>
      <c r="H11" s="6">
        <f t="shared" si="2"/>
        <v>0</v>
      </c>
      <c r="I11" s="70"/>
      <c r="J11" s="70"/>
      <c r="K11" s="70"/>
      <c r="L11" s="70"/>
      <c r="M11" s="70"/>
      <c r="N11" s="70"/>
      <c r="O11" s="70"/>
      <c r="P11" s="70"/>
      <c r="Q11" s="70"/>
      <c r="R11" s="70"/>
      <c r="S11" s="54" t="b">
        <f t="shared" si="3"/>
        <v>0</v>
      </c>
      <c r="T11" s="66" t="str">
        <f t="shared" si="4"/>
        <v>1-2.a.</v>
      </c>
      <c r="U11" s="51" t="str">
        <f t="shared" si="4"/>
        <v>Updated Site Health &amp; Safety Plan for Continued Work (no cost to DEP)</v>
      </c>
    </row>
    <row r="12" spans="1:21" s="67" customFormat="1" hidden="1" x14ac:dyDescent="0.3">
      <c r="A12" s="62">
        <v>5</v>
      </c>
      <c r="B12" s="36" t="s">
        <v>11</v>
      </c>
      <c r="C12" s="98" t="s">
        <v>668</v>
      </c>
      <c r="D12" s="99"/>
      <c r="E12" s="10" t="s">
        <v>12</v>
      </c>
      <c r="F12" s="68">
        <f>IFERROR(INDEX([1]!Rates[[Column1]:[Column71]],
MATCH('[1]SOW Units'!$B12,[1]!Rates[Pay Item],0),
MATCH(TEXT(#REF!,"0"),[1]!Rates[[#Headers],[Column1]:[Column71]],0)),0)</f>
        <v>0</v>
      </c>
      <c r="G12" s="69">
        <f t="shared" si="1"/>
        <v>0</v>
      </c>
      <c r="H12" s="6">
        <f t="shared" si="2"/>
        <v>0</v>
      </c>
      <c r="I12" s="70"/>
      <c r="J12" s="70"/>
      <c r="K12" s="70"/>
      <c r="L12" s="70"/>
      <c r="M12" s="70"/>
      <c r="N12" s="70"/>
      <c r="O12" s="70"/>
      <c r="P12" s="70"/>
      <c r="Q12" s="70"/>
      <c r="R12" s="70"/>
      <c r="S12" s="54" t="b">
        <f t="shared" si="3"/>
        <v>0</v>
      </c>
      <c r="T12" s="66" t="str">
        <f t="shared" si="4"/>
        <v>1-3.</v>
      </c>
      <c r="U12" s="51" t="str">
        <f t="shared" si="4"/>
        <v>Notice of Discovery of Contamination Package (initial or TPOC)</v>
      </c>
    </row>
    <row r="13" spans="1:21" s="67" customFormat="1" hidden="1" x14ac:dyDescent="0.3">
      <c r="A13" s="62">
        <v>6</v>
      </c>
      <c r="B13" s="36" t="s">
        <v>13</v>
      </c>
      <c r="C13" s="101" t="s">
        <v>669</v>
      </c>
      <c r="D13" s="102"/>
      <c r="E13" s="7" t="s">
        <v>14</v>
      </c>
      <c r="F13" s="71">
        <v>1</v>
      </c>
      <c r="G13" s="72">
        <f>F13</f>
        <v>1</v>
      </c>
      <c r="H13" s="7">
        <f t="shared" si="2"/>
        <v>0</v>
      </c>
      <c r="I13" s="73"/>
      <c r="J13" s="73"/>
      <c r="K13" s="73"/>
      <c r="L13" s="73"/>
      <c r="M13" s="73"/>
      <c r="N13" s="73"/>
      <c r="O13" s="73"/>
      <c r="P13" s="73"/>
      <c r="Q13" s="73"/>
      <c r="R13" s="73"/>
      <c r="S13" s="54" t="b">
        <f t="shared" si="3"/>
        <v>0</v>
      </c>
      <c r="T13" s="66"/>
      <c r="U13" s="51"/>
    </row>
    <row r="14" spans="1:21" s="67" customFormat="1" hidden="1" x14ac:dyDescent="0.3">
      <c r="A14" s="62">
        <v>7</v>
      </c>
      <c r="B14" s="36" t="s">
        <v>15</v>
      </c>
      <c r="C14" s="98" t="s">
        <v>670</v>
      </c>
      <c r="D14" s="99"/>
      <c r="E14" s="10" t="s">
        <v>16</v>
      </c>
      <c r="F14" s="68">
        <f>IFERROR(INDEX([1]!Rates[[Column1]:[Column71]],
MATCH('[1]SOW Units'!$B14,[1]!Rates[Pay Item],0),
MATCH(TEXT(#REF!,"0"),[1]!Rates[[#Headers],[Column1]:[Column71]],0)),0)</f>
        <v>0</v>
      </c>
      <c r="G14" s="69">
        <f t="shared" si="1"/>
        <v>0</v>
      </c>
      <c r="H14" s="6">
        <f t="shared" si="2"/>
        <v>0</v>
      </c>
      <c r="I14" s="70"/>
      <c r="J14" s="70"/>
      <c r="K14" s="70"/>
      <c r="L14" s="70"/>
      <c r="M14" s="70"/>
      <c r="N14" s="70"/>
      <c r="O14" s="70"/>
      <c r="P14" s="70"/>
      <c r="Q14" s="70"/>
      <c r="R14" s="70"/>
      <c r="S14" s="54" t="b">
        <f t="shared" si="3"/>
        <v>0</v>
      </c>
      <c r="T14" s="66" t="str">
        <f t="shared" si="4"/>
        <v>1-5.</v>
      </c>
      <c r="U14" s="51" t="str">
        <f t="shared" si="4"/>
        <v>Obtaining Off-Site Property Access Agreement, ROW Access Agreement or Permit</v>
      </c>
    </row>
    <row r="15" spans="1:21" s="67" customFormat="1" ht="18.75" hidden="1" customHeight="1" x14ac:dyDescent="0.3">
      <c r="A15" s="62">
        <v>8</v>
      </c>
      <c r="B15" s="36" t="s">
        <v>17</v>
      </c>
      <c r="C15" s="101" t="s">
        <v>671</v>
      </c>
      <c r="D15" s="102"/>
      <c r="E15" s="7" t="s">
        <v>14</v>
      </c>
      <c r="F15" s="71">
        <v>1</v>
      </c>
      <c r="G15" s="72">
        <f t="shared" si="1"/>
        <v>1</v>
      </c>
      <c r="H15" s="7">
        <f t="shared" si="2"/>
        <v>0</v>
      </c>
      <c r="I15" s="73"/>
      <c r="J15" s="73"/>
      <c r="K15" s="73"/>
      <c r="L15" s="73"/>
      <c r="M15" s="73"/>
      <c r="N15" s="73"/>
      <c r="O15" s="73"/>
      <c r="P15" s="73"/>
      <c r="Q15" s="73"/>
      <c r="R15" s="73"/>
      <c r="S15" s="54" t="b">
        <f t="shared" si="3"/>
        <v>0</v>
      </c>
      <c r="T15" s="66"/>
      <c r="U15" s="51"/>
    </row>
    <row r="16" spans="1:21" s="67" customFormat="1" ht="18.75" hidden="1" customHeight="1" x14ac:dyDescent="0.3">
      <c r="A16" s="62">
        <v>9</v>
      </c>
      <c r="B16" s="36" t="s">
        <v>568</v>
      </c>
      <c r="C16" s="101" t="s">
        <v>569</v>
      </c>
      <c r="D16" s="102"/>
      <c r="E16" s="6" t="s">
        <v>570</v>
      </c>
      <c r="F16" s="68">
        <f>IFERROR(INDEX([1]!Rates[[Column1]:[Column71]],
MATCH('[1]SOW Units'!$B16,[1]!Rates[Pay Item],0),
MATCH(TEXT(#REF!,"0"),[1]!Rates[[#Headers],[Column1]:[Column71]],0)),0)</f>
        <v>0</v>
      </c>
      <c r="G16" s="69">
        <f t="shared" si="1"/>
        <v>0</v>
      </c>
      <c r="H16" s="6">
        <f t="shared" ca="1" si="2"/>
        <v>0</v>
      </c>
      <c r="I16" s="74">
        <f ca="1">SUMIF($E$10:$E$500,"Reimbursable*",I10:I496)</f>
        <v>0</v>
      </c>
      <c r="J16" s="74">
        <f t="shared" ref="J16:R16" ca="1" si="5">SUMIF($E$10:$E$500,"Reimbursable*",J10:J496)</f>
        <v>0</v>
      </c>
      <c r="K16" s="74">
        <f t="shared" ca="1" si="5"/>
        <v>0</v>
      </c>
      <c r="L16" s="74">
        <f t="shared" ca="1" si="5"/>
        <v>0</v>
      </c>
      <c r="M16" s="74">
        <f t="shared" ca="1" si="5"/>
        <v>0</v>
      </c>
      <c r="N16" s="74">
        <f t="shared" ca="1" si="5"/>
        <v>0</v>
      </c>
      <c r="O16" s="74">
        <f t="shared" ca="1" si="5"/>
        <v>0</v>
      </c>
      <c r="P16" s="74">
        <f t="shared" ca="1" si="5"/>
        <v>0</v>
      </c>
      <c r="Q16" s="74">
        <f t="shared" ca="1" si="5"/>
        <v>0</v>
      </c>
      <c r="R16" s="74">
        <f t="shared" ca="1" si="5"/>
        <v>0</v>
      </c>
      <c r="S16" s="54" t="b">
        <f t="shared" ca="1" si="3"/>
        <v>0</v>
      </c>
      <c r="T16" s="66"/>
      <c r="U16" s="51"/>
    </row>
    <row r="17" spans="1:21" s="67" customFormat="1" x14ac:dyDescent="0.3">
      <c r="A17" s="62">
        <v>10</v>
      </c>
      <c r="B17" s="36" t="s">
        <v>672</v>
      </c>
      <c r="C17" s="98" t="s">
        <v>673</v>
      </c>
      <c r="D17" s="99"/>
      <c r="E17" s="10" t="s">
        <v>10</v>
      </c>
      <c r="F17" s="68">
        <f>IFERROR(INDEX([1]!Rates[[Column1]:[Column71]],
MATCH('[1]SOW Units'!$B17,[1]!Rates[Pay Item],0),
MATCH(TEXT(#REF!,"0"),[1]!Rates[[#Headers],[Column1]:[Column71]],0)),0)</f>
        <v>0</v>
      </c>
      <c r="G17" s="69">
        <f t="shared" si="1"/>
        <v>0</v>
      </c>
      <c r="H17" s="6">
        <f t="shared" si="2"/>
        <v>0</v>
      </c>
      <c r="I17" s="70" t="s">
        <v>1045</v>
      </c>
      <c r="J17" s="70"/>
      <c r="K17" s="70"/>
      <c r="L17" s="70"/>
      <c r="M17" s="70"/>
      <c r="N17" s="70"/>
      <c r="O17" s="70"/>
      <c r="P17" s="70"/>
      <c r="Q17" s="70"/>
      <c r="R17" s="70"/>
      <c r="S17" s="54" t="b">
        <f t="shared" si="3"/>
        <v>0</v>
      </c>
      <c r="T17" s="66" t="str">
        <f t="shared" ref="T17" si="6">B17</f>
        <v>1-8.</v>
      </c>
      <c r="U17" s="51" t="str">
        <f t="shared" si="4"/>
        <v>Map and Table Generation</v>
      </c>
    </row>
    <row r="18" spans="1:21" s="67" customFormat="1" x14ac:dyDescent="0.3">
      <c r="A18" s="62">
        <v>11</v>
      </c>
      <c r="B18" s="75" t="s">
        <v>18</v>
      </c>
      <c r="C18" s="96" t="s">
        <v>19</v>
      </c>
      <c r="D18" s="97"/>
      <c r="E18" s="76"/>
      <c r="F18" s="77"/>
      <c r="G18" s="78"/>
      <c r="H18" s="8"/>
      <c r="I18" s="79"/>
      <c r="J18" s="79"/>
      <c r="K18" s="79"/>
      <c r="L18" s="79"/>
      <c r="M18" s="79"/>
      <c r="N18" s="79"/>
      <c r="O18" s="79"/>
      <c r="P18" s="79"/>
      <c r="Q18" s="79"/>
      <c r="R18" s="79"/>
      <c r="S18" s="54" t="b">
        <f t="shared" si="3"/>
        <v>0</v>
      </c>
      <c r="T18" s="66"/>
      <c r="U18" s="51" t="str">
        <f t="shared" si="4"/>
        <v>FIELD ACTIVITIES - GENERAL</v>
      </c>
    </row>
    <row r="19" spans="1:21" s="67" customFormat="1" hidden="1" x14ac:dyDescent="0.3">
      <c r="A19" s="62">
        <v>12</v>
      </c>
      <c r="B19" s="36" t="s">
        <v>20</v>
      </c>
      <c r="C19" s="98" t="s">
        <v>21</v>
      </c>
      <c r="D19" s="99"/>
      <c r="E19" s="10" t="s">
        <v>22</v>
      </c>
      <c r="F19" s="68">
        <f>IFERROR(INDEX([1]!Rates[[Column1]:[Column71]],
MATCH('[1]SOW Units'!$B19,[1]!Rates[Pay Item],0),
MATCH(TEXT(#REF!,"0"),[1]!Rates[[#Headers],[Column1]:[Column71]],0)),0)</f>
        <v>0</v>
      </c>
      <c r="G19" s="69">
        <f t="shared" si="1"/>
        <v>0</v>
      </c>
      <c r="H19" s="6">
        <f t="shared" si="2"/>
        <v>0</v>
      </c>
      <c r="I19" s="80"/>
      <c r="J19" s="80"/>
      <c r="K19" s="80"/>
      <c r="L19" s="80"/>
      <c r="M19" s="80"/>
      <c r="N19" s="80"/>
      <c r="O19" s="80"/>
      <c r="P19" s="80"/>
      <c r="Q19" s="80"/>
      <c r="R19" s="80"/>
      <c r="S19" s="54" t="b">
        <f t="shared" si="3"/>
        <v>0</v>
      </c>
      <c r="T19" s="66" t="str">
        <f t="shared" si="4"/>
        <v>2-1.</v>
      </c>
      <c r="U19" s="51" t="str">
        <f t="shared" si="4"/>
        <v>Site Reconnaissance/Field Measurement Visit</v>
      </c>
    </row>
    <row r="20" spans="1:21" s="67" customFormat="1" hidden="1" x14ac:dyDescent="0.3">
      <c r="A20" s="62">
        <v>13</v>
      </c>
      <c r="B20" s="36" t="s">
        <v>23</v>
      </c>
      <c r="C20" s="98" t="s">
        <v>674</v>
      </c>
      <c r="D20" s="99"/>
      <c r="E20" s="10" t="s">
        <v>24</v>
      </c>
      <c r="F20" s="68">
        <f>IFERROR(INDEX([1]!Rates[[Column1]:[Column71]],
MATCH('[1]SOW Units'!$B20,[1]!Rates[Pay Item],0),
MATCH(TEXT(#REF!,"0"),[1]!Rates[[#Headers],[Column1]:[Column71]],0)),0)</f>
        <v>0</v>
      </c>
      <c r="G20" s="69">
        <f t="shared" si="1"/>
        <v>0</v>
      </c>
      <c r="H20" s="6">
        <f t="shared" si="2"/>
        <v>0</v>
      </c>
      <c r="I20" s="80"/>
      <c r="J20" s="80"/>
      <c r="K20" s="80"/>
      <c r="L20" s="80"/>
      <c r="M20" s="80"/>
      <c r="N20" s="80"/>
      <c r="O20" s="80"/>
      <c r="P20" s="80"/>
      <c r="Q20" s="80"/>
      <c r="R20" s="80"/>
      <c r="S20" s="54" t="b">
        <f t="shared" si="3"/>
        <v>0</v>
      </c>
      <c r="T20" s="66" t="str">
        <f t="shared" si="4"/>
        <v>2-2.</v>
      </c>
      <c r="U20" s="51" t="str">
        <f t="shared" si="4"/>
        <v>Receptor Survey and Exposure Pathway Identification</v>
      </c>
    </row>
    <row r="21" spans="1:21" s="67" customFormat="1" ht="33.75" customHeight="1" x14ac:dyDescent="0.3">
      <c r="A21" s="62">
        <v>14</v>
      </c>
      <c r="B21" s="36" t="s">
        <v>25</v>
      </c>
      <c r="C21" s="101" t="s">
        <v>675</v>
      </c>
      <c r="D21" s="103"/>
      <c r="E21" s="7" t="s">
        <v>14</v>
      </c>
      <c r="F21" s="71">
        <v>1</v>
      </c>
      <c r="G21" s="72">
        <f t="shared" si="1"/>
        <v>1</v>
      </c>
      <c r="H21" s="7">
        <f t="shared" si="2"/>
        <v>0</v>
      </c>
      <c r="I21" s="81"/>
      <c r="J21" s="81"/>
      <c r="K21" s="81" t="s">
        <v>1045</v>
      </c>
      <c r="L21" s="81"/>
      <c r="M21" s="81"/>
      <c r="N21" s="81"/>
      <c r="O21" s="81"/>
      <c r="P21" s="81"/>
      <c r="Q21" s="81"/>
      <c r="R21" s="81"/>
      <c r="S21" s="54" t="b">
        <f t="shared" si="3"/>
        <v>0</v>
      </c>
      <c r="T21" s="66"/>
      <c r="U21" s="51"/>
    </row>
    <row r="22" spans="1:21" s="67" customFormat="1" hidden="1" x14ac:dyDescent="0.3">
      <c r="A22" s="62">
        <v>15</v>
      </c>
      <c r="B22" s="36" t="s">
        <v>26</v>
      </c>
      <c r="C22" s="98" t="s">
        <v>27</v>
      </c>
      <c r="D22" s="99"/>
      <c r="E22" s="10" t="s">
        <v>28</v>
      </c>
      <c r="F22" s="68">
        <f>IFERROR(INDEX([1]!Rates[[Column1]:[Column71]],
MATCH('[1]SOW Units'!$B22,[1]!Rates[Pay Item],0),
MATCH(TEXT(#REF!,"0"),[1]!Rates[[#Headers],[Column1]:[Column71]],0)),0)</f>
        <v>0</v>
      </c>
      <c r="G22" s="69">
        <f t="shared" si="1"/>
        <v>0</v>
      </c>
      <c r="H22" s="6">
        <f t="shared" si="2"/>
        <v>0</v>
      </c>
      <c r="I22" s="80"/>
      <c r="J22" s="80"/>
      <c r="K22" s="80"/>
      <c r="L22" s="80"/>
      <c r="M22" s="80"/>
      <c r="N22" s="80"/>
      <c r="O22" s="80"/>
      <c r="P22" s="80"/>
      <c r="Q22" s="80"/>
      <c r="R22" s="80"/>
      <c r="S22" s="54" t="b">
        <f t="shared" si="3"/>
        <v>0</v>
      </c>
      <c r="T22" s="66" t="str">
        <f t="shared" si="4"/>
        <v>2-4.</v>
      </c>
      <c r="U22" s="51" t="str">
        <f t="shared" si="4"/>
        <v>Contractor Oversight for Non-Price Schedule Activities</v>
      </c>
    </row>
    <row r="23" spans="1:21" s="67" customFormat="1" hidden="1" x14ac:dyDescent="0.3">
      <c r="A23" s="62">
        <v>16</v>
      </c>
      <c r="B23" s="36" t="s">
        <v>676</v>
      </c>
      <c r="C23" s="98" t="s">
        <v>677</v>
      </c>
      <c r="D23" s="99"/>
      <c r="E23" s="7" t="s">
        <v>14</v>
      </c>
      <c r="F23" s="71">
        <v>1</v>
      </c>
      <c r="G23" s="72">
        <f t="shared" si="1"/>
        <v>1</v>
      </c>
      <c r="H23" s="7">
        <f t="shared" si="2"/>
        <v>0</v>
      </c>
      <c r="I23" s="81"/>
      <c r="J23" s="81"/>
      <c r="K23" s="81"/>
      <c r="L23" s="81"/>
      <c r="M23" s="81"/>
      <c r="N23" s="81"/>
      <c r="O23" s="81"/>
      <c r="P23" s="81"/>
      <c r="Q23" s="81"/>
      <c r="R23" s="81"/>
      <c r="S23" s="54" t="b">
        <f t="shared" si="3"/>
        <v>0</v>
      </c>
      <c r="T23" s="66"/>
      <c r="U23" s="51"/>
    </row>
    <row r="24" spans="1:21" s="67" customFormat="1" hidden="1" x14ac:dyDescent="0.3">
      <c r="A24" s="62">
        <v>17</v>
      </c>
      <c r="B24" s="75" t="s">
        <v>29</v>
      </c>
      <c r="C24" s="96" t="s">
        <v>30</v>
      </c>
      <c r="D24" s="97"/>
      <c r="E24" s="76"/>
      <c r="F24" s="77"/>
      <c r="G24" s="78"/>
      <c r="H24" s="8"/>
      <c r="I24" s="79"/>
      <c r="J24" s="79"/>
      <c r="K24" s="79"/>
      <c r="L24" s="79"/>
      <c r="M24" s="79"/>
      <c r="N24" s="79"/>
      <c r="O24" s="79"/>
      <c r="P24" s="79"/>
      <c r="Q24" s="79"/>
      <c r="R24" s="79"/>
      <c r="S24" s="54" t="b">
        <f t="shared" si="3"/>
        <v>0</v>
      </c>
      <c r="T24" s="66"/>
      <c r="U24" s="51" t="str">
        <f t="shared" si="4"/>
        <v>MOBILIZATION</v>
      </c>
    </row>
    <row r="25" spans="1:21" s="67" customFormat="1" hidden="1" x14ac:dyDescent="0.3">
      <c r="A25" s="62">
        <v>18</v>
      </c>
      <c r="B25" s="36" t="s">
        <v>31</v>
      </c>
      <c r="C25" s="98" t="s">
        <v>678</v>
      </c>
      <c r="D25" s="99"/>
      <c r="E25" s="10" t="s">
        <v>32</v>
      </c>
      <c r="F25" s="68">
        <f>IFERROR(INDEX([1]!Rates[[Column1]:[Column71]],
MATCH('[1]SOW Units'!$B25,[1]!Rates[Pay Item],0),
MATCH(TEXT(#REF!,"0"),[1]!Rates[[#Headers],[Column1]:[Column71]],0)),0)</f>
        <v>0</v>
      </c>
      <c r="G25" s="69">
        <f t="shared" si="1"/>
        <v>0</v>
      </c>
      <c r="H25" s="6">
        <f t="shared" si="2"/>
        <v>0</v>
      </c>
      <c r="I25" s="80"/>
      <c r="J25" s="80"/>
      <c r="K25" s="80"/>
      <c r="L25" s="80"/>
      <c r="M25" s="80"/>
      <c r="N25" s="80"/>
      <c r="O25" s="80"/>
      <c r="P25" s="80"/>
      <c r="Q25" s="80"/>
      <c r="R25" s="80"/>
      <c r="S25" s="54" t="b">
        <f t="shared" si="3"/>
        <v>0</v>
      </c>
      <c r="T25" s="66" t="str">
        <f t="shared" si="4"/>
        <v>3-1.</v>
      </c>
      <c r="U25" s="51" t="str">
        <f t="shared" si="4"/>
        <v>Light Duty Vehicle (car or 1/2 ton truck) Mobilization</v>
      </c>
    </row>
    <row r="26" spans="1:21" s="67" customFormat="1" hidden="1" x14ac:dyDescent="0.3">
      <c r="A26" s="62">
        <v>19</v>
      </c>
      <c r="B26" s="36" t="s">
        <v>33</v>
      </c>
      <c r="C26" s="98" t="s">
        <v>679</v>
      </c>
      <c r="D26" s="99"/>
      <c r="E26" s="10" t="s">
        <v>32</v>
      </c>
      <c r="F26" s="68">
        <f>IFERROR(INDEX([1]!Rates[[Column1]:[Column71]],
MATCH('[1]SOW Units'!$B26,[1]!Rates[Pay Item],0),
MATCH(TEXT(#REF!,"0"),[1]!Rates[[#Headers],[Column1]:[Column71]],0)),0)</f>
        <v>0</v>
      </c>
      <c r="G26" s="69">
        <f t="shared" si="1"/>
        <v>0</v>
      </c>
      <c r="H26" s="6">
        <f t="shared" si="2"/>
        <v>0</v>
      </c>
      <c r="I26" s="80"/>
      <c r="J26" s="80"/>
      <c r="K26" s="80"/>
      <c r="L26" s="80"/>
      <c r="M26" s="80"/>
      <c r="N26" s="80"/>
      <c r="O26" s="80"/>
      <c r="P26" s="80"/>
      <c r="Q26" s="80"/>
      <c r="R26" s="80"/>
      <c r="S26" s="54" t="b">
        <f t="shared" si="3"/>
        <v>0</v>
      </c>
      <c r="T26" s="66" t="str">
        <f t="shared" si="4"/>
        <v>3-2.</v>
      </c>
      <c r="U26" s="51" t="str">
        <f t="shared" si="4"/>
        <v>Heavy Duty/Stake Bed Truck (3/4 ton +) Mobilization</v>
      </c>
    </row>
    <row r="27" spans="1:21" s="67" customFormat="1" hidden="1" x14ac:dyDescent="0.3">
      <c r="A27" s="62">
        <v>20</v>
      </c>
      <c r="B27" s="36" t="s">
        <v>34</v>
      </c>
      <c r="C27" s="98" t="s">
        <v>680</v>
      </c>
      <c r="D27" s="99"/>
      <c r="E27" s="10" t="s">
        <v>32</v>
      </c>
      <c r="F27" s="68">
        <f>IFERROR(INDEX([1]!Rates[[Column1]:[Column71]],
MATCH('[1]SOW Units'!$B27,[1]!Rates[Pay Item],0),
MATCH(TEXT(#REF!,"0"),[1]!Rates[[#Headers],[Column1]:[Column71]],0)),0)</f>
        <v>0</v>
      </c>
      <c r="G27" s="69">
        <f t="shared" si="1"/>
        <v>0</v>
      </c>
      <c r="H27" s="6">
        <f t="shared" si="2"/>
        <v>0</v>
      </c>
      <c r="I27" s="80"/>
      <c r="J27" s="80"/>
      <c r="K27" s="80"/>
      <c r="L27" s="80"/>
      <c r="M27" s="80"/>
      <c r="N27" s="80"/>
      <c r="O27" s="80"/>
      <c r="P27" s="80"/>
      <c r="Q27" s="80"/>
      <c r="R27" s="80"/>
      <c r="S27" s="54" t="b">
        <f t="shared" si="3"/>
        <v>0</v>
      </c>
      <c r="T27" s="66" t="str">
        <f t="shared" si="4"/>
        <v>3-3.</v>
      </c>
      <c r="U27" s="51" t="str">
        <f t="shared" si="4"/>
        <v>Work Trailer Mobilization</v>
      </c>
    </row>
    <row r="28" spans="1:21" s="67" customFormat="1" hidden="1" x14ac:dyDescent="0.3">
      <c r="A28" s="62">
        <v>21</v>
      </c>
      <c r="B28" s="36" t="s">
        <v>35</v>
      </c>
      <c r="C28" s="98" t="s">
        <v>681</v>
      </c>
      <c r="D28" s="99"/>
      <c r="E28" s="10" t="s">
        <v>32</v>
      </c>
      <c r="F28" s="68">
        <f>IFERROR(INDEX([1]!Rates[[Column1]:[Column71]],
MATCH('[1]SOW Units'!$B28,[1]!Rates[Pay Item],0),
MATCH(TEXT(#REF!,"0"),[1]!Rates[[#Headers],[Column1]:[Column71]],0)),0)</f>
        <v>0</v>
      </c>
      <c r="G28" s="69">
        <f t="shared" si="1"/>
        <v>0</v>
      </c>
      <c r="H28" s="6">
        <f t="shared" si="2"/>
        <v>0</v>
      </c>
      <c r="I28" s="80"/>
      <c r="J28" s="80"/>
      <c r="K28" s="80"/>
      <c r="L28" s="80"/>
      <c r="M28" s="80"/>
      <c r="N28" s="80"/>
      <c r="O28" s="80"/>
      <c r="P28" s="80"/>
      <c r="Q28" s="80"/>
      <c r="R28" s="80"/>
      <c r="S28" s="54" t="b">
        <f t="shared" si="3"/>
        <v>0</v>
      </c>
      <c r="T28" s="66" t="str">
        <f t="shared" si="4"/>
        <v>3-4.</v>
      </c>
      <c r="U28" s="51" t="str">
        <f t="shared" si="4"/>
        <v xml:space="preserve">DPT Rig and Support Vehicles Mobilization </v>
      </c>
    </row>
    <row r="29" spans="1:21" s="67" customFormat="1" hidden="1" x14ac:dyDescent="0.3">
      <c r="A29" s="62">
        <v>22</v>
      </c>
      <c r="B29" s="36" t="s">
        <v>36</v>
      </c>
      <c r="C29" s="98" t="s">
        <v>682</v>
      </c>
      <c r="D29" s="99"/>
      <c r="E29" s="10" t="s">
        <v>32</v>
      </c>
      <c r="F29" s="68">
        <f>IFERROR(INDEX([1]!Rates[[Column1]:[Column71]],
MATCH('[1]SOW Units'!$B29,[1]!Rates[Pay Item],0),
MATCH(TEXT(#REF!,"0"),[1]!Rates[[#Headers],[Column1]:[Column71]],0)),0)</f>
        <v>0</v>
      </c>
      <c r="G29" s="69">
        <f t="shared" si="1"/>
        <v>0</v>
      </c>
      <c r="H29" s="6">
        <f t="shared" si="2"/>
        <v>0</v>
      </c>
      <c r="I29" s="80"/>
      <c r="J29" s="80"/>
      <c r="K29" s="80"/>
      <c r="L29" s="80"/>
      <c r="M29" s="80"/>
      <c r="N29" s="80"/>
      <c r="O29" s="80"/>
      <c r="P29" s="80"/>
      <c r="Q29" s="80"/>
      <c r="R29" s="80"/>
      <c r="S29" s="54" t="b">
        <f t="shared" si="3"/>
        <v>0</v>
      </c>
      <c r="T29" s="66" t="str">
        <f t="shared" si="4"/>
        <v>3-5.</v>
      </c>
      <c r="U29" s="51" t="str">
        <f t="shared" si="4"/>
        <v>Drill Rig and Support Vehicles Mobilization (hollow stem auger, mud rotary or sonic)</v>
      </c>
    </row>
    <row r="30" spans="1:21" s="67" customFormat="1" hidden="1" x14ac:dyDescent="0.3">
      <c r="A30" s="62">
        <v>24</v>
      </c>
      <c r="B30" s="36" t="s">
        <v>37</v>
      </c>
      <c r="C30" s="98" t="s">
        <v>683</v>
      </c>
      <c r="D30" s="99"/>
      <c r="E30" s="10" t="s">
        <v>32</v>
      </c>
      <c r="F30" s="68">
        <f>IFERROR(INDEX([1]!Rates[[Column1]:[Column71]],
MATCH('[1]SOW Units'!$B30,[1]!Rates[Pay Item],0),
MATCH(TEXT(#REF!,"0"),[1]!Rates[[#Headers],[Column1]:[Column71]],0)),0)</f>
        <v>0</v>
      </c>
      <c r="G30" s="69">
        <f t="shared" si="1"/>
        <v>0</v>
      </c>
      <c r="H30" s="6">
        <f t="shared" si="2"/>
        <v>0</v>
      </c>
      <c r="I30" s="80"/>
      <c r="J30" s="80"/>
      <c r="K30" s="80"/>
      <c r="L30" s="80"/>
      <c r="M30" s="80"/>
      <c r="N30" s="80"/>
      <c r="O30" s="80"/>
      <c r="P30" s="80"/>
      <c r="Q30" s="80"/>
      <c r="R30" s="80"/>
      <c r="S30" s="54" t="b">
        <f t="shared" si="3"/>
        <v>0</v>
      </c>
      <c r="T30" s="66" t="str">
        <f t="shared" si="4"/>
        <v>3-6.</v>
      </c>
      <c r="U30" s="51" t="str">
        <f t="shared" si="4"/>
        <v>Excavator Mobilization</v>
      </c>
    </row>
    <row r="31" spans="1:21" s="67" customFormat="1" hidden="1" x14ac:dyDescent="0.3">
      <c r="A31" s="62">
        <v>26</v>
      </c>
      <c r="B31" s="36" t="s">
        <v>38</v>
      </c>
      <c r="C31" s="98" t="s">
        <v>684</v>
      </c>
      <c r="D31" s="99"/>
      <c r="E31" s="10" t="s">
        <v>32</v>
      </c>
      <c r="F31" s="68">
        <f>IFERROR(INDEX([1]!Rates[[Column1]:[Column71]],
MATCH('[1]SOW Units'!$B31,[1]!Rates[Pay Item],0),
MATCH(TEXT(#REF!,"0"),[1]!Rates[[#Headers],[Column1]:[Column71]],0)),0)</f>
        <v>0</v>
      </c>
      <c r="G31" s="69">
        <f t="shared" si="1"/>
        <v>0</v>
      </c>
      <c r="H31" s="6">
        <f t="shared" si="2"/>
        <v>0</v>
      </c>
      <c r="I31" s="80"/>
      <c r="J31" s="80"/>
      <c r="K31" s="80"/>
      <c r="L31" s="80"/>
      <c r="M31" s="80"/>
      <c r="N31" s="80"/>
      <c r="O31" s="80"/>
      <c r="P31" s="80"/>
      <c r="Q31" s="80"/>
      <c r="R31" s="80"/>
      <c r="S31" s="54" t="b">
        <f t="shared" si="3"/>
        <v>0</v>
      </c>
      <c r="T31" s="66" t="str">
        <f t="shared" si="4"/>
        <v>3-7.</v>
      </c>
      <c r="U31" s="51" t="str">
        <f t="shared" si="4"/>
        <v>LDA Rig and Support Vehicles Mobilization</v>
      </c>
    </row>
    <row r="32" spans="1:21" s="67" customFormat="1" hidden="1" x14ac:dyDescent="0.3">
      <c r="A32" s="62">
        <v>28</v>
      </c>
      <c r="B32" s="36" t="s">
        <v>39</v>
      </c>
      <c r="C32" s="98" t="s">
        <v>685</v>
      </c>
      <c r="D32" s="99"/>
      <c r="E32" s="10" t="s">
        <v>32</v>
      </c>
      <c r="F32" s="68">
        <f>IFERROR(INDEX([1]!Rates[[Column1]:[Column71]],
MATCH('[1]SOW Units'!$B32,[1]!Rates[Pay Item],0),
MATCH(TEXT(#REF!,"0"),[1]!Rates[[#Headers],[Column1]:[Column71]],0)),0)</f>
        <v>0</v>
      </c>
      <c r="G32" s="69">
        <f t="shared" si="1"/>
        <v>0</v>
      </c>
      <c r="H32" s="6">
        <f t="shared" si="2"/>
        <v>0</v>
      </c>
      <c r="I32" s="80"/>
      <c r="J32" s="80"/>
      <c r="K32" s="80"/>
      <c r="L32" s="80"/>
      <c r="M32" s="80"/>
      <c r="N32" s="80"/>
      <c r="O32" s="80"/>
      <c r="P32" s="80"/>
      <c r="Q32" s="80"/>
      <c r="R32" s="80"/>
      <c r="S32" s="54" t="b">
        <f t="shared" si="3"/>
        <v>0</v>
      </c>
      <c r="T32" s="66" t="str">
        <f t="shared" si="4"/>
        <v>3-8.</v>
      </c>
      <c r="U32" s="51" t="str">
        <f t="shared" si="4"/>
        <v>Loader/Backhoe Mobilization</v>
      </c>
    </row>
    <row r="33" spans="1:21" s="67" customFormat="1" hidden="1" x14ac:dyDescent="0.3">
      <c r="A33" s="62">
        <v>30</v>
      </c>
      <c r="B33" s="36" t="s">
        <v>40</v>
      </c>
      <c r="C33" s="98" t="s">
        <v>686</v>
      </c>
      <c r="D33" s="99"/>
      <c r="E33" s="10" t="s">
        <v>32</v>
      </c>
      <c r="F33" s="68">
        <f>IFERROR(INDEX([1]!Rates[[Column1]:[Column71]],
MATCH('[1]SOW Units'!$B33,[1]!Rates[Pay Item],0),
MATCH(TEXT(#REF!,"0"),[1]!Rates[[#Headers],[Column1]:[Column71]],0)),0)</f>
        <v>0</v>
      </c>
      <c r="G33" s="69">
        <f t="shared" si="1"/>
        <v>0</v>
      </c>
      <c r="H33" s="6">
        <f t="shared" si="2"/>
        <v>0</v>
      </c>
      <c r="I33" s="80"/>
      <c r="J33" s="80"/>
      <c r="K33" s="80"/>
      <c r="L33" s="80"/>
      <c r="M33" s="80"/>
      <c r="N33" s="80"/>
      <c r="O33" s="80"/>
      <c r="P33" s="80"/>
      <c r="Q33" s="80"/>
      <c r="R33" s="80"/>
      <c r="S33" s="54" t="b">
        <f t="shared" si="3"/>
        <v>0</v>
      </c>
      <c r="T33" s="66" t="str">
        <f t="shared" si="4"/>
        <v>3-9.</v>
      </c>
      <c r="U33" s="51" t="str">
        <f t="shared" si="4"/>
        <v xml:space="preserve">Mini Excavator/Loader Mobilization </v>
      </c>
    </row>
    <row r="34" spans="1:21" s="67" customFormat="1" hidden="1" x14ac:dyDescent="0.3">
      <c r="A34" s="62">
        <v>31</v>
      </c>
      <c r="B34" s="36" t="s">
        <v>41</v>
      </c>
      <c r="C34" s="98" t="s">
        <v>687</v>
      </c>
      <c r="D34" s="99"/>
      <c r="E34" s="10" t="s">
        <v>32</v>
      </c>
      <c r="F34" s="68">
        <f>IFERROR(INDEX([1]!Rates[[Column1]:[Column71]],
MATCH('[1]SOW Units'!$B34,[1]!Rates[Pay Item],0),
MATCH(TEXT(#REF!,"0"),[1]!Rates[[#Headers],[Column1]:[Column71]],0)),0)</f>
        <v>0</v>
      </c>
      <c r="G34" s="69">
        <f t="shared" si="1"/>
        <v>0</v>
      </c>
      <c r="H34" s="6">
        <f t="shared" si="2"/>
        <v>0</v>
      </c>
      <c r="I34" s="80"/>
      <c r="J34" s="80"/>
      <c r="K34" s="80"/>
      <c r="L34" s="80"/>
      <c r="M34" s="80"/>
      <c r="N34" s="80"/>
      <c r="O34" s="80"/>
      <c r="P34" s="80"/>
      <c r="Q34" s="80"/>
      <c r="R34" s="80"/>
      <c r="S34" s="54" t="b">
        <f t="shared" si="3"/>
        <v>0</v>
      </c>
      <c r="T34" s="66" t="str">
        <f t="shared" si="4"/>
        <v>3-10.</v>
      </c>
      <c r="U34" s="51" t="str">
        <f t="shared" si="4"/>
        <v>Drum Compactor Mobilization</v>
      </c>
    </row>
    <row r="35" spans="1:21" s="67" customFormat="1" hidden="1" x14ac:dyDescent="0.3">
      <c r="A35" s="62">
        <v>32</v>
      </c>
      <c r="B35" s="75" t="s">
        <v>42</v>
      </c>
      <c r="C35" s="96" t="s">
        <v>44</v>
      </c>
      <c r="D35" s="97"/>
      <c r="E35" s="76"/>
      <c r="F35" s="77"/>
      <c r="G35" s="78"/>
      <c r="H35" s="8"/>
      <c r="I35" s="79"/>
      <c r="J35" s="79"/>
      <c r="K35" s="79"/>
      <c r="L35" s="79"/>
      <c r="M35" s="79"/>
      <c r="N35" s="79"/>
      <c r="O35" s="79"/>
      <c r="P35" s="79"/>
      <c r="Q35" s="79"/>
      <c r="R35" s="79"/>
      <c r="S35" s="54" t="b">
        <f t="shared" si="3"/>
        <v>0</v>
      </c>
      <c r="T35" s="66"/>
      <c r="U35" s="51" t="str">
        <f t="shared" si="4"/>
        <v>DRILLING AND BORING</v>
      </c>
    </row>
    <row r="36" spans="1:21" s="67" customFormat="1" hidden="1" x14ac:dyDescent="0.3">
      <c r="A36" s="62">
        <v>34</v>
      </c>
      <c r="B36" s="36" t="s">
        <v>688</v>
      </c>
      <c r="C36" s="98" t="s">
        <v>573</v>
      </c>
      <c r="D36" s="99"/>
      <c r="E36" s="10" t="s">
        <v>689</v>
      </c>
      <c r="F36" s="68">
        <f>IFERROR(INDEX([1]!Rates[[Column1]:[Column71]],
MATCH('[1]SOW Units'!$B36,[1]!Rates[Pay Item],0),
MATCH(TEXT(#REF!,"0"),[1]!Rates[[#Headers],[Column1]:[Column71]],0)),0)</f>
        <v>0</v>
      </c>
      <c r="G36" s="69">
        <f t="shared" si="1"/>
        <v>0</v>
      </c>
      <c r="H36" s="6">
        <f t="shared" si="2"/>
        <v>0</v>
      </c>
      <c r="I36" s="80"/>
      <c r="J36" s="80"/>
      <c r="K36" s="80"/>
      <c r="L36" s="80"/>
      <c r="M36" s="80"/>
      <c r="N36" s="80"/>
      <c r="O36" s="80"/>
      <c r="P36" s="80"/>
      <c r="Q36" s="80"/>
      <c r="R36" s="80"/>
      <c r="S36" s="54" t="b">
        <f t="shared" si="3"/>
        <v>0</v>
      </c>
      <c r="T36" s="66" t="str">
        <f t="shared" si="4"/>
        <v>4-1.a.</v>
      </c>
      <c r="U36" s="51" t="str">
        <f t="shared" si="4"/>
        <v>Split Spoon Sampling – 2 foot (during boring) &lt; 50 feet</v>
      </c>
    </row>
    <row r="37" spans="1:21" s="67" customFormat="1" hidden="1" x14ac:dyDescent="0.3">
      <c r="A37" s="62">
        <v>36</v>
      </c>
      <c r="B37" s="36" t="s">
        <v>572</v>
      </c>
      <c r="C37" s="98" t="s">
        <v>574</v>
      </c>
      <c r="D37" s="99"/>
      <c r="E37" s="10" t="s">
        <v>689</v>
      </c>
      <c r="F37" s="68">
        <f>IFERROR(INDEX([1]!Rates[[Column1]:[Column71]],
MATCH('[1]SOW Units'!$B37,[1]!Rates[Pay Item],0),
MATCH(TEXT(#REF!,"0"),[1]!Rates[[#Headers],[Column1]:[Column71]],0)),0)</f>
        <v>0</v>
      </c>
      <c r="G37" s="69">
        <f t="shared" si="1"/>
        <v>0</v>
      </c>
      <c r="H37" s="6">
        <f t="shared" si="2"/>
        <v>0</v>
      </c>
      <c r="I37" s="80"/>
      <c r="J37" s="80"/>
      <c r="K37" s="80"/>
      <c r="L37" s="80"/>
      <c r="M37" s="80"/>
      <c r="N37" s="80"/>
      <c r="O37" s="80"/>
      <c r="P37" s="80"/>
      <c r="Q37" s="80"/>
      <c r="R37" s="80"/>
      <c r="S37" s="54" t="b">
        <f t="shared" si="3"/>
        <v>0</v>
      </c>
      <c r="T37" s="66" t="str">
        <f t="shared" si="4"/>
        <v>4-1.b.</v>
      </c>
      <c r="U37" s="51" t="str">
        <f t="shared" si="4"/>
        <v>Split Spoon Sampling – 2 foot (during boring) 50 to 100 feet</v>
      </c>
    </row>
    <row r="38" spans="1:21" s="67" customFormat="1" hidden="1" x14ac:dyDescent="0.3">
      <c r="A38" s="62">
        <v>37</v>
      </c>
      <c r="B38" s="36" t="s">
        <v>690</v>
      </c>
      <c r="C38" s="98" t="s">
        <v>575</v>
      </c>
      <c r="D38" s="99"/>
      <c r="E38" s="10" t="s">
        <v>689</v>
      </c>
      <c r="F38" s="68">
        <f>IFERROR(INDEX([1]!Rates[[Column1]:[Column71]],
MATCH('[1]SOW Units'!$B38,[1]!Rates[Pay Item],0),
MATCH(TEXT(#REF!,"0"),[1]!Rates[[#Headers],[Column1]:[Column71]],0)),0)</f>
        <v>0</v>
      </c>
      <c r="G38" s="69">
        <f t="shared" si="1"/>
        <v>0</v>
      </c>
      <c r="H38" s="6">
        <f t="shared" si="2"/>
        <v>0</v>
      </c>
      <c r="I38" s="80"/>
      <c r="J38" s="80"/>
      <c r="K38" s="80"/>
      <c r="L38" s="80"/>
      <c r="M38" s="80"/>
      <c r="N38" s="80"/>
      <c r="O38" s="80"/>
      <c r="P38" s="80"/>
      <c r="Q38" s="80"/>
      <c r="R38" s="80"/>
      <c r="S38" s="54" t="b">
        <f t="shared" si="3"/>
        <v>0</v>
      </c>
      <c r="T38" s="66" t="str">
        <f t="shared" si="4"/>
        <v>4-1.c.</v>
      </c>
      <c r="U38" s="51" t="str">
        <f t="shared" si="4"/>
        <v>Split Spoon Sampling – 2 foot (during boring) &gt; 100 feet</v>
      </c>
    </row>
    <row r="39" spans="1:21" s="67" customFormat="1" hidden="1" x14ac:dyDescent="0.3">
      <c r="A39" s="62">
        <v>38</v>
      </c>
      <c r="B39" s="36" t="s">
        <v>691</v>
      </c>
      <c r="C39" s="98" t="s">
        <v>45</v>
      </c>
      <c r="D39" s="99"/>
      <c r="E39" s="10" t="s">
        <v>692</v>
      </c>
      <c r="F39" s="68">
        <f>IFERROR(INDEX([1]!Rates[[Column1]:[Column71]],
MATCH('[1]SOW Units'!$B39,[1]!Rates[Pay Item],0),
MATCH(TEXT(#REF!,"0"),[1]!Rates[[#Headers],[Column1]:[Column71]],0)),0)</f>
        <v>0</v>
      </c>
      <c r="G39" s="69">
        <f t="shared" si="1"/>
        <v>0</v>
      </c>
      <c r="H39" s="6">
        <f t="shared" si="2"/>
        <v>0</v>
      </c>
      <c r="I39" s="80"/>
      <c r="J39" s="80"/>
      <c r="K39" s="80"/>
      <c r="L39" s="80"/>
      <c r="M39" s="80"/>
      <c r="N39" s="80"/>
      <c r="O39" s="80"/>
      <c r="P39" s="80"/>
      <c r="Q39" s="80"/>
      <c r="R39" s="80"/>
      <c r="S39" s="54" t="b">
        <f t="shared" si="3"/>
        <v>0</v>
      </c>
      <c r="T39" s="66" t="str">
        <f t="shared" si="4"/>
        <v>4-1.d.</v>
      </c>
      <c r="U39" s="51" t="str">
        <f t="shared" si="4"/>
        <v>Sonic Core Sampling - 5 or 10 foot (during boring)</v>
      </c>
    </row>
    <row r="40" spans="1:21" s="67" customFormat="1" hidden="1" x14ac:dyDescent="0.3">
      <c r="A40" s="62">
        <v>39</v>
      </c>
      <c r="B40" s="36" t="s">
        <v>693</v>
      </c>
      <c r="C40" s="98" t="s">
        <v>46</v>
      </c>
      <c r="D40" s="99"/>
      <c r="E40" s="10" t="s">
        <v>47</v>
      </c>
      <c r="F40" s="68">
        <f>IFERROR(INDEX([1]!Rates[[Column1]:[Column71]],
MATCH('[1]SOW Units'!$B40,[1]!Rates[Pay Item],0),
MATCH(TEXT(#REF!,"0"),[1]!Rates[[#Headers],[Column1]:[Column71]],0)),0)</f>
        <v>0</v>
      </c>
      <c r="G40" s="69">
        <f t="shared" si="1"/>
        <v>0</v>
      </c>
      <c r="H40" s="6">
        <f t="shared" si="2"/>
        <v>0</v>
      </c>
      <c r="I40" s="80"/>
      <c r="J40" s="80"/>
      <c r="K40" s="80"/>
      <c r="L40" s="80"/>
      <c r="M40" s="80"/>
      <c r="N40" s="80"/>
      <c r="O40" s="80"/>
      <c r="P40" s="80"/>
      <c r="Q40" s="80"/>
      <c r="R40" s="80"/>
      <c r="S40" s="54" t="b">
        <f t="shared" si="3"/>
        <v>0</v>
      </c>
      <c r="T40" s="66" t="str">
        <f t="shared" si="4"/>
        <v>4-2.</v>
      </c>
      <c r="U40" s="51" t="str">
        <f t="shared" si="4"/>
        <v xml:space="preserve">Hand Auger Boring ≤ 10 foot total depth </v>
      </c>
    </row>
    <row r="41" spans="1:21" s="67" customFormat="1" hidden="1" x14ac:dyDescent="0.3">
      <c r="A41" s="62">
        <v>40</v>
      </c>
      <c r="B41" s="36" t="s">
        <v>694</v>
      </c>
      <c r="C41" s="98" t="s">
        <v>577</v>
      </c>
      <c r="D41" s="99"/>
      <c r="E41" s="10" t="s">
        <v>578</v>
      </c>
      <c r="F41" s="68">
        <f>IFERROR(INDEX([1]!Rates[[Column1]:[Column71]],
MATCH('[1]SOW Units'!$B41,[1]!Rates[Pay Item],0),
MATCH(TEXT(#REF!,"0"),[1]!Rates[[#Headers],[Column1]:[Column71]],0)),0)</f>
        <v>0</v>
      </c>
      <c r="G41" s="69">
        <f t="shared" si="1"/>
        <v>0</v>
      </c>
      <c r="H41" s="6">
        <f t="shared" si="2"/>
        <v>0</v>
      </c>
      <c r="I41" s="80"/>
      <c r="J41" s="80"/>
      <c r="K41" s="80"/>
      <c r="L41" s="80"/>
      <c r="M41" s="80"/>
      <c r="N41" s="80"/>
      <c r="O41" s="80"/>
      <c r="P41" s="80"/>
      <c r="Q41" s="80"/>
      <c r="R41" s="80"/>
      <c r="S41" s="54" t="b">
        <f t="shared" si="3"/>
        <v>0</v>
      </c>
      <c r="T41" s="66" t="str">
        <f t="shared" si="4"/>
        <v>4-3.</v>
      </c>
      <c r="U41" s="51" t="str">
        <f t="shared" si="4"/>
        <v>Direct Push Technology (DPT) Rig and Equipment</v>
      </c>
    </row>
    <row r="42" spans="1:21" s="67" customFormat="1" ht="33" hidden="1" x14ac:dyDescent="0.3">
      <c r="A42" s="62">
        <v>41</v>
      </c>
      <c r="B42" s="36" t="s">
        <v>695</v>
      </c>
      <c r="C42" s="98" t="s">
        <v>696</v>
      </c>
      <c r="D42" s="99"/>
      <c r="E42" s="10" t="s">
        <v>578</v>
      </c>
      <c r="F42" s="68">
        <f>IFERROR(INDEX([1]!Rates[[Column1]:[Column71]],
MATCH('[1]SOW Units'!$B42,[1]!Rates[Pay Item],0),
MATCH(TEXT(#REF!,"0"),[1]!Rates[[#Headers],[Column1]:[Column71]],0)),0)</f>
        <v>0</v>
      </c>
      <c r="G42" s="69">
        <f t="shared" si="1"/>
        <v>0</v>
      </c>
      <c r="H42" s="6">
        <f t="shared" si="2"/>
        <v>0</v>
      </c>
      <c r="I42" s="80"/>
      <c r="J42" s="80"/>
      <c r="K42" s="80"/>
      <c r="L42" s="80"/>
      <c r="M42" s="80"/>
      <c r="N42" s="80"/>
      <c r="O42" s="80"/>
      <c r="P42" s="80"/>
      <c r="Q42" s="80"/>
      <c r="R42" s="80"/>
      <c r="S42" s="54" t="b">
        <f t="shared" si="3"/>
        <v>0</v>
      </c>
      <c r="T42" s="66" t="str">
        <f t="shared" si="4"/>
        <v>4-4.</v>
      </c>
      <c r="U42" s="51" t="str">
        <f t="shared" si="4"/>
        <v>DPT Membrane Interface Probe (MIP) Equipped with PID and ECD
(add-on cost to DPT base rate)</v>
      </c>
    </row>
    <row r="43" spans="1:21" s="67" customFormat="1" hidden="1" x14ac:dyDescent="0.3">
      <c r="A43" s="62">
        <v>42</v>
      </c>
      <c r="B43" s="36" t="s">
        <v>697</v>
      </c>
      <c r="C43" s="98" t="s">
        <v>548</v>
      </c>
      <c r="D43" s="99"/>
      <c r="E43" s="10" t="s">
        <v>48</v>
      </c>
      <c r="F43" s="68">
        <f>IFERROR(INDEX([1]!Rates[[Column1]:[Column71]],
MATCH('[1]SOW Units'!$B43,[1]!Rates[Pay Item],0),
MATCH(TEXT(#REF!,"0"),[1]!Rates[[#Headers],[Column1]:[Column71]],0)),0)</f>
        <v>0</v>
      </c>
      <c r="G43" s="69">
        <f t="shared" si="1"/>
        <v>0</v>
      </c>
      <c r="H43" s="6">
        <f t="shared" si="2"/>
        <v>0</v>
      </c>
      <c r="I43" s="80"/>
      <c r="J43" s="80"/>
      <c r="K43" s="80"/>
      <c r="L43" s="80"/>
      <c r="M43" s="80"/>
      <c r="N43" s="80"/>
      <c r="O43" s="80"/>
      <c r="P43" s="80"/>
      <c r="Q43" s="80"/>
      <c r="R43" s="80"/>
      <c r="S43" s="54" t="b">
        <f t="shared" si="3"/>
        <v>0</v>
      </c>
      <c r="T43" s="66" t="str">
        <f t="shared" si="4"/>
        <v>4-5.</v>
      </c>
      <c r="U43" s="51" t="str">
        <f t="shared" si="4"/>
        <v xml:space="preserve">HSA or MR Boring, ≤ 6 inch diameter, &lt; 50 foot total depth </v>
      </c>
    </row>
    <row r="44" spans="1:21" s="67" customFormat="1" hidden="1" x14ac:dyDescent="0.3">
      <c r="A44" s="62">
        <v>43</v>
      </c>
      <c r="B44" s="36" t="s">
        <v>698</v>
      </c>
      <c r="C44" s="98" t="s">
        <v>53</v>
      </c>
      <c r="D44" s="99"/>
      <c r="E44" s="10" t="s">
        <v>48</v>
      </c>
      <c r="F44" s="68">
        <f>IFERROR(INDEX([1]!Rates[[Column1]:[Column71]],
MATCH('[1]SOW Units'!$B44,[1]!Rates[Pay Item],0),
MATCH(TEXT(#REF!,"0"),[1]!Rates[[#Headers],[Column1]:[Column71]],0)),0)</f>
        <v>0</v>
      </c>
      <c r="G44" s="69">
        <f t="shared" si="1"/>
        <v>0</v>
      </c>
      <c r="H44" s="6">
        <f t="shared" si="2"/>
        <v>0</v>
      </c>
      <c r="I44" s="80"/>
      <c r="J44" s="80"/>
      <c r="K44" s="80"/>
      <c r="L44" s="80"/>
      <c r="M44" s="80"/>
      <c r="N44" s="80"/>
      <c r="O44" s="80"/>
      <c r="P44" s="80"/>
      <c r="Q44" s="80"/>
      <c r="R44" s="80"/>
      <c r="S44" s="54" t="b">
        <f t="shared" si="3"/>
        <v>0</v>
      </c>
      <c r="T44" s="66" t="str">
        <f t="shared" si="4"/>
        <v>4-6.</v>
      </c>
      <c r="U44" s="51" t="str">
        <f t="shared" si="4"/>
        <v xml:space="preserve">HSA or MR Boring, ≤ 6 inch diameter, 50 to 100 foot total depth </v>
      </c>
    </row>
    <row r="45" spans="1:21" s="67" customFormat="1" hidden="1" x14ac:dyDescent="0.3">
      <c r="A45" s="62">
        <v>44</v>
      </c>
      <c r="B45" s="36" t="s">
        <v>699</v>
      </c>
      <c r="C45" s="98" t="s">
        <v>55</v>
      </c>
      <c r="D45" s="99"/>
      <c r="E45" s="10" t="s">
        <v>48</v>
      </c>
      <c r="F45" s="68">
        <f>IFERROR(INDEX([1]!Rates[[Column1]:[Column71]],
MATCH('[1]SOW Units'!$B45,[1]!Rates[Pay Item],0),
MATCH(TEXT(#REF!,"0"),[1]!Rates[[#Headers],[Column1]:[Column71]],0)),0)</f>
        <v>0</v>
      </c>
      <c r="G45" s="69">
        <f t="shared" si="1"/>
        <v>0</v>
      </c>
      <c r="H45" s="6">
        <f t="shared" si="2"/>
        <v>0</v>
      </c>
      <c r="I45" s="80"/>
      <c r="J45" s="80"/>
      <c r="K45" s="80"/>
      <c r="L45" s="80"/>
      <c r="M45" s="80"/>
      <c r="N45" s="80"/>
      <c r="O45" s="80"/>
      <c r="P45" s="80"/>
      <c r="Q45" s="80"/>
      <c r="R45" s="80"/>
      <c r="S45" s="54" t="b">
        <f t="shared" si="3"/>
        <v>0</v>
      </c>
      <c r="T45" s="66" t="str">
        <f t="shared" si="4"/>
        <v>4-7.</v>
      </c>
      <c r="U45" s="51" t="str">
        <f t="shared" si="4"/>
        <v xml:space="preserve">HSA or MR Boring, ≤ 6 inch diameter, &gt; 100 foot total depth </v>
      </c>
    </row>
    <row r="46" spans="1:21" s="67" customFormat="1" hidden="1" x14ac:dyDescent="0.3">
      <c r="A46" s="62">
        <v>45</v>
      </c>
      <c r="B46" s="36" t="s">
        <v>700</v>
      </c>
      <c r="C46" s="98" t="s">
        <v>57</v>
      </c>
      <c r="D46" s="99"/>
      <c r="E46" s="10" t="s">
        <v>48</v>
      </c>
      <c r="F46" s="68">
        <f>IFERROR(INDEX([1]!Rates[[Column1]:[Column71]],
MATCH('[1]SOW Units'!$B46,[1]!Rates[Pay Item],0),
MATCH(TEXT(#REF!,"0"),[1]!Rates[[#Headers],[Column1]:[Column71]],0)),0)</f>
        <v>0</v>
      </c>
      <c r="G46" s="69">
        <f t="shared" si="1"/>
        <v>0</v>
      </c>
      <c r="H46" s="6">
        <f t="shared" si="2"/>
        <v>0</v>
      </c>
      <c r="I46" s="80"/>
      <c r="J46" s="80"/>
      <c r="K46" s="80"/>
      <c r="L46" s="80"/>
      <c r="M46" s="80"/>
      <c r="N46" s="80"/>
      <c r="O46" s="80"/>
      <c r="P46" s="80"/>
      <c r="Q46" s="80"/>
      <c r="R46" s="80"/>
      <c r="S46" s="54" t="b">
        <f t="shared" si="3"/>
        <v>0</v>
      </c>
      <c r="T46" s="66" t="str">
        <f t="shared" si="4"/>
        <v>4-8.</v>
      </c>
      <c r="U46" s="51" t="str">
        <f t="shared" si="4"/>
        <v xml:space="preserve">HSA or MR Boring, &gt; 6 to 10 inch diameter, &lt; 50 foot total depth </v>
      </c>
    </row>
    <row r="47" spans="1:21" s="67" customFormat="1" hidden="1" x14ac:dyDescent="0.3">
      <c r="A47" s="62">
        <v>46</v>
      </c>
      <c r="B47" s="36" t="s">
        <v>701</v>
      </c>
      <c r="C47" s="98" t="s">
        <v>58</v>
      </c>
      <c r="D47" s="99"/>
      <c r="E47" s="10" t="s">
        <v>48</v>
      </c>
      <c r="F47" s="68">
        <f>IFERROR(INDEX([1]!Rates[[Column1]:[Column71]],
MATCH('[1]SOW Units'!$B47,[1]!Rates[Pay Item],0),
MATCH(TEXT(#REF!,"0"),[1]!Rates[[#Headers],[Column1]:[Column71]],0)),0)</f>
        <v>0</v>
      </c>
      <c r="G47" s="69">
        <f t="shared" si="1"/>
        <v>0</v>
      </c>
      <c r="H47" s="6">
        <f t="shared" si="2"/>
        <v>0</v>
      </c>
      <c r="I47" s="80"/>
      <c r="J47" s="80"/>
      <c r="K47" s="80"/>
      <c r="L47" s="80"/>
      <c r="M47" s="80"/>
      <c r="N47" s="80"/>
      <c r="O47" s="80"/>
      <c r="P47" s="80"/>
      <c r="Q47" s="80"/>
      <c r="R47" s="80"/>
      <c r="S47" s="54" t="b">
        <f t="shared" si="3"/>
        <v>0</v>
      </c>
      <c r="T47" s="66" t="str">
        <f t="shared" si="4"/>
        <v>4-9.</v>
      </c>
      <c r="U47" s="51" t="str">
        <f t="shared" si="4"/>
        <v xml:space="preserve">HSA or MR Boring, &gt; 6 to 10 inch diameter, 50 to 100 foot total depth </v>
      </c>
    </row>
    <row r="48" spans="1:21" s="67" customFormat="1" hidden="1" x14ac:dyDescent="0.3">
      <c r="A48" s="62">
        <v>48</v>
      </c>
      <c r="B48" s="36" t="s">
        <v>702</v>
      </c>
      <c r="C48" s="98" t="s">
        <v>60</v>
      </c>
      <c r="D48" s="99"/>
      <c r="E48" s="10" t="s">
        <v>48</v>
      </c>
      <c r="F48" s="68">
        <f>IFERROR(INDEX([1]!Rates[[Column1]:[Column71]],
MATCH('[1]SOW Units'!$B48,[1]!Rates[Pay Item],0),
MATCH(TEXT(#REF!,"0"),[1]!Rates[[#Headers],[Column1]:[Column71]],0)),0)</f>
        <v>0</v>
      </c>
      <c r="G48" s="69">
        <f t="shared" si="1"/>
        <v>0</v>
      </c>
      <c r="H48" s="6">
        <f t="shared" si="2"/>
        <v>0</v>
      </c>
      <c r="I48" s="80"/>
      <c r="J48" s="80"/>
      <c r="K48" s="80"/>
      <c r="L48" s="80"/>
      <c r="M48" s="80"/>
      <c r="N48" s="80"/>
      <c r="O48" s="80"/>
      <c r="P48" s="80"/>
      <c r="Q48" s="80"/>
      <c r="R48" s="80"/>
      <c r="S48" s="54" t="b">
        <f t="shared" si="3"/>
        <v>0</v>
      </c>
      <c r="T48" s="66" t="str">
        <f t="shared" si="4"/>
        <v>4-10.</v>
      </c>
      <c r="U48" s="51" t="str">
        <f t="shared" si="4"/>
        <v xml:space="preserve">HSA or MR Boring, &gt; 6 to 10 inch diameter, &gt; 100 foot total depth </v>
      </c>
    </row>
    <row r="49" spans="1:21" s="67" customFormat="1" hidden="1" x14ac:dyDescent="0.3">
      <c r="A49" s="62">
        <v>49</v>
      </c>
      <c r="B49" s="36" t="s">
        <v>703</v>
      </c>
      <c r="C49" s="98" t="s">
        <v>62</v>
      </c>
      <c r="D49" s="99"/>
      <c r="E49" s="10" t="s">
        <v>48</v>
      </c>
      <c r="F49" s="68">
        <f>IFERROR(INDEX([1]!Rates[[Column1]:[Column71]],
MATCH('[1]SOW Units'!$B49,[1]!Rates[Pay Item],0),
MATCH(TEXT(#REF!,"0"),[1]!Rates[[#Headers],[Column1]:[Column71]],0)),0)</f>
        <v>0</v>
      </c>
      <c r="G49" s="69">
        <f t="shared" si="1"/>
        <v>0</v>
      </c>
      <c r="H49" s="6">
        <f t="shared" si="2"/>
        <v>0</v>
      </c>
      <c r="I49" s="80"/>
      <c r="J49" s="80"/>
      <c r="K49" s="80"/>
      <c r="L49" s="80"/>
      <c r="M49" s="80"/>
      <c r="N49" s="80"/>
      <c r="O49" s="80"/>
      <c r="P49" s="80"/>
      <c r="Q49" s="80"/>
      <c r="R49" s="80"/>
      <c r="S49" s="54" t="b">
        <f t="shared" si="3"/>
        <v>0</v>
      </c>
      <c r="T49" s="66" t="str">
        <f t="shared" si="4"/>
        <v>4-11.</v>
      </c>
      <c r="U49" s="51" t="str">
        <f t="shared" si="4"/>
        <v xml:space="preserve">HSA or MR Boring, &gt; 10 to 14 inch diameter, &lt; 50 foot total depth </v>
      </c>
    </row>
    <row r="50" spans="1:21" s="67" customFormat="1" hidden="1" x14ac:dyDescent="0.3">
      <c r="A50" s="62">
        <v>50</v>
      </c>
      <c r="B50" s="36" t="s">
        <v>704</v>
      </c>
      <c r="C50" s="98" t="s">
        <v>64</v>
      </c>
      <c r="D50" s="99"/>
      <c r="E50" s="10" t="s">
        <v>48</v>
      </c>
      <c r="F50" s="68">
        <f>IFERROR(INDEX([1]!Rates[[Column1]:[Column71]],
MATCH('[1]SOW Units'!$B50,[1]!Rates[Pay Item],0),
MATCH(TEXT(#REF!,"0"),[1]!Rates[[#Headers],[Column1]:[Column71]],0)),0)</f>
        <v>0</v>
      </c>
      <c r="G50" s="69">
        <f t="shared" si="1"/>
        <v>0</v>
      </c>
      <c r="H50" s="6">
        <f t="shared" si="2"/>
        <v>0</v>
      </c>
      <c r="I50" s="80"/>
      <c r="J50" s="80"/>
      <c r="K50" s="80"/>
      <c r="L50" s="80"/>
      <c r="M50" s="80"/>
      <c r="N50" s="80"/>
      <c r="O50" s="80"/>
      <c r="P50" s="80"/>
      <c r="Q50" s="80"/>
      <c r="R50" s="80"/>
      <c r="S50" s="54" t="b">
        <f t="shared" si="3"/>
        <v>0</v>
      </c>
      <c r="T50" s="66" t="str">
        <f t="shared" si="4"/>
        <v>4-12.</v>
      </c>
      <c r="U50" s="51" t="str">
        <f t="shared" si="4"/>
        <v xml:space="preserve">HSA or MR Boring, &gt; 10 to 14 inch diameter, 50 to 100 foot total depth </v>
      </c>
    </row>
    <row r="51" spans="1:21" s="67" customFormat="1" hidden="1" x14ac:dyDescent="0.3">
      <c r="A51" s="62">
        <v>51</v>
      </c>
      <c r="B51" s="36" t="s">
        <v>705</v>
      </c>
      <c r="C51" s="98" t="s">
        <v>66</v>
      </c>
      <c r="D51" s="99"/>
      <c r="E51" s="10" t="s">
        <v>48</v>
      </c>
      <c r="F51" s="68">
        <f>IFERROR(INDEX([1]!Rates[[Column1]:[Column71]],
MATCH('[1]SOW Units'!$B51,[1]!Rates[Pay Item],0),
MATCH(TEXT(#REF!,"0"),[1]!Rates[[#Headers],[Column1]:[Column71]],0)),0)</f>
        <v>0</v>
      </c>
      <c r="G51" s="69">
        <f t="shared" si="1"/>
        <v>0</v>
      </c>
      <c r="H51" s="6">
        <f t="shared" si="2"/>
        <v>0</v>
      </c>
      <c r="I51" s="80"/>
      <c r="J51" s="80"/>
      <c r="K51" s="80"/>
      <c r="L51" s="80"/>
      <c r="M51" s="80"/>
      <c r="N51" s="80"/>
      <c r="O51" s="80"/>
      <c r="P51" s="80"/>
      <c r="Q51" s="80"/>
      <c r="R51" s="80"/>
      <c r="S51" s="54" t="b">
        <f t="shared" si="3"/>
        <v>0</v>
      </c>
      <c r="T51" s="66" t="str">
        <f t="shared" si="4"/>
        <v>4-13.</v>
      </c>
      <c r="U51" s="51" t="str">
        <f t="shared" si="4"/>
        <v xml:space="preserve">HSA or MR Boring, &gt; 10 to 14 inch diameter, &gt; 100 foot total depth </v>
      </c>
    </row>
    <row r="52" spans="1:21" s="67" customFormat="1" hidden="1" x14ac:dyDescent="0.3">
      <c r="A52" s="62">
        <v>53</v>
      </c>
      <c r="B52" s="36" t="s">
        <v>706</v>
      </c>
      <c r="C52" s="98" t="s">
        <v>68</v>
      </c>
      <c r="D52" s="99"/>
      <c r="E52" s="10" t="s">
        <v>48</v>
      </c>
      <c r="F52" s="68">
        <f>IFERROR(INDEX([1]!Rates[[Column1]:[Column71]],
MATCH('[1]SOW Units'!$B52,[1]!Rates[Pay Item],0),
MATCH(TEXT(#REF!,"0"),[1]!Rates[[#Headers],[Column1]:[Column71]],0)),0)</f>
        <v>0</v>
      </c>
      <c r="G52" s="69">
        <f t="shared" si="1"/>
        <v>0</v>
      </c>
      <c r="H52" s="6">
        <f t="shared" si="2"/>
        <v>0</v>
      </c>
      <c r="I52" s="80"/>
      <c r="J52" s="80"/>
      <c r="K52" s="80"/>
      <c r="L52" s="80"/>
      <c r="M52" s="80"/>
      <c r="N52" s="80"/>
      <c r="O52" s="80"/>
      <c r="P52" s="80"/>
      <c r="Q52" s="80"/>
      <c r="R52" s="80"/>
      <c r="S52" s="54" t="b">
        <f t="shared" si="3"/>
        <v>0</v>
      </c>
      <c r="T52" s="66" t="str">
        <f t="shared" si="4"/>
        <v>4-14.</v>
      </c>
      <c r="U52" s="51" t="str">
        <f t="shared" si="4"/>
        <v xml:space="preserve">Sonic Boring, ≤ 6 inch diameter, &lt; 50 foot total depth </v>
      </c>
    </row>
    <row r="53" spans="1:21" s="67" customFormat="1" hidden="1" x14ac:dyDescent="0.3">
      <c r="A53" s="62">
        <v>55</v>
      </c>
      <c r="B53" s="36" t="s">
        <v>707</v>
      </c>
      <c r="C53" s="98" t="s">
        <v>70</v>
      </c>
      <c r="D53" s="99"/>
      <c r="E53" s="10" t="s">
        <v>48</v>
      </c>
      <c r="F53" s="68">
        <f>IFERROR(INDEX([1]!Rates[[Column1]:[Column71]],
MATCH('[1]SOW Units'!$B53,[1]!Rates[Pay Item],0),
MATCH(TEXT(#REF!,"0"),[1]!Rates[[#Headers],[Column1]:[Column71]],0)),0)</f>
        <v>0</v>
      </c>
      <c r="G53" s="69">
        <f t="shared" si="1"/>
        <v>0</v>
      </c>
      <c r="H53" s="6">
        <f t="shared" si="2"/>
        <v>0</v>
      </c>
      <c r="I53" s="80"/>
      <c r="J53" s="80"/>
      <c r="K53" s="80"/>
      <c r="L53" s="80"/>
      <c r="M53" s="80"/>
      <c r="N53" s="80"/>
      <c r="O53" s="80"/>
      <c r="P53" s="80"/>
      <c r="Q53" s="80"/>
      <c r="R53" s="80"/>
      <c r="S53" s="54" t="b">
        <f t="shared" si="3"/>
        <v>0</v>
      </c>
      <c r="T53" s="66" t="str">
        <f t="shared" si="4"/>
        <v>4-15.</v>
      </c>
      <c r="U53" s="51" t="str">
        <f t="shared" si="4"/>
        <v xml:space="preserve">Sonic Boring, ≤ 6 inch diameter, 50 to 100 foot total depth </v>
      </c>
    </row>
    <row r="54" spans="1:21" s="67" customFormat="1" hidden="1" x14ac:dyDescent="0.3">
      <c r="A54" s="62">
        <v>58</v>
      </c>
      <c r="B54" s="36" t="s">
        <v>708</v>
      </c>
      <c r="C54" s="98" t="s">
        <v>72</v>
      </c>
      <c r="D54" s="99"/>
      <c r="E54" s="10" t="s">
        <v>48</v>
      </c>
      <c r="F54" s="68">
        <f>IFERROR(INDEX([1]!Rates[[Column1]:[Column71]],
MATCH('[1]SOW Units'!$B54,[1]!Rates[Pay Item],0),
MATCH(TEXT(#REF!,"0"),[1]!Rates[[#Headers],[Column1]:[Column71]],0)),0)</f>
        <v>0</v>
      </c>
      <c r="G54" s="69">
        <f t="shared" si="1"/>
        <v>0</v>
      </c>
      <c r="H54" s="6">
        <f t="shared" si="2"/>
        <v>0</v>
      </c>
      <c r="I54" s="80"/>
      <c r="J54" s="80"/>
      <c r="K54" s="80"/>
      <c r="L54" s="80"/>
      <c r="M54" s="80"/>
      <c r="N54" s="80"/>
      <c r="O54" s="80"/>
      <c r="P54" s="80"/>
      <c r="Q54" s="80"/>
      <c r="R54" s="80"/>
      <c r="S54" s="54" t="b">
        <f t="shared" si="3"/>
        <v>0</v>
      </c>
      <c r="T54" s="66" t="str">
        <f t="shared" si="4"/>
        <v>4-16.</v>
      </c>
      <c r="U54" s="51" t="str">
        <f t="shared" si="4"/>
        <v xml:space="preserve">Sonic Boring, ≤ 6 inch diameter, &gt; 100 foot total depth </v>
      </c>
    </row>
    <row r="55" spans="1:21" s="67" customFormat="1" hidden="1" x14ac:dyDescent="0.3">
      <c r="A55" s="62">
        <v>59</v>
      </c>
      <c r="B55" s="36" t="s">
        <v>709</v>
      </c>
      <c r="C55" s="98" t="s">
        <v>73</v>
      </c>
      <c r="D55" s="99"/>
      <c r="E55" s="10" t="s">
        <v>48</v>
      </c>
      <c r="F55" s="68">
        <f>IFERROR(INDEX([1]!Rates[[Column1]:[Column71]],
MATCH('[1]SOW Units'!$B55,[1]!Rates[Pay Item],0),
MATCH(TEXT(#REF!,"0"),[1]!Rates[[#Headers],[Column1]:[Column71]],0)),0)</f>
        <v>0</v>
      </c>
      <c r="G55" s="69">
        <f t="shared" si="1"/>
        <v>0</v>
      </c>
      <c r="H55" s="6">
        <f t="shared" si="2"/>
        <v>0</v>
      </c>
      <c r="I55" s="80"/>
      <c r="J55" s="80"/>
      <c r="K55" s="80"/>
      <c r="L55" s="80"/>
      <c r="M55" s="80"/>
      <c r="N55" s="80"/>
      <c r="O55" s="80"/>
      <c r="P55" s="80"/>
      <c r="Q55" s="80"/>
      <c r="R55" s="80"/>
      <c r="S55" s="54" t="b">
        <f t="shared" si="3"/>
        <v>0</v>
      </c>
      <c r="T55" s="66" t="str">
        <f t="shared" si="4"/>
        <v>4-17.</v>
      </c>
      <c r="U55" s="51" t="str">
        <f t="shared" si="4"/>
        <v xml:space="preserve">Sonic Boring, &gt; 6 to 10 inch diameter, &lt; 50 foot total depth </v>
      </c>
    </row>
    <row r="56" spans="1:21" s="67" customFormat="1" hidden="1" x14ac:dyDescent="0.3">
      <c r="A56" s="62">
        <v>60</v>
      </c>
      <c r="B56" s="36" t="s">
        <v>710</v>
      </c>
      <c r="C56" s="98" t="s">
        <v>74</v>
      </c>
      <c r="D56" s="99"/>
      <c r="E56" s="10" t="s">
        <v>48</v>
      </c>
      <c r="F56" s="68">
        <f>IFERROR(INDEX([1]!Rates[[Column1]:[Column71]],
MATCH('[1]SOW Units'!$B56,[1]!Rates[Pay Item],0),
MATCH(TEXT(#REF!,"0"),[1]!Rates[[#Headers],[Column1]:[Column71]],0)),0)</f>
        <v>0</v>
      </c>
      <c r="G56" s="69">
        <f t="shared" si="1"/>
        <v>0</v>
      </c>
      <c r="H56" s="6">
        <f t="shared" si="2"/>
        <v>0</v>
      </c>
      <c r="I56" s="80"/>
      <c r="J56" s="80"/>
      <c r="K56" s="80"/>
      <c r="L56" s="80"/>
      <c r="M56" s="80"/>
      <c r="N56" s="80"/>
      <c r="O56" s="80"/>
      <c r="P56" s="80"/>
      <c r="Q56" s="80"/>
      <c r="R56" s="80"/>
      <c r="S56" s="54" t="b">
        <f t="shared" si="3"/>
        <v>0</v>
      </c>
      <c r="T56" s="66" t="str">
        <f t="shared" si="4"/>
        <v>4-18.</v>
      </c>
      <c r="U56" s="51" t="str">
        <f t="shared" si="4"/>
        <v xml:space="preserve">Sonic Boring, &gt; 6 to 10 inch diameter, 50 to 100 foot total depth </v>
      </c>
    </row>
    <row r="57" spans="1:21" s="67" customFormat="1" hidden="1" x14ac:dyDescent="0.3">
      <c r="A57" s="62">
        <v>61</v>
      </c>
      <c r="B57" s="36" t="s">
        <v>711</v>
      </c>
      <c r="C57" s="98" t="s">
        <v>75</v>
      </c>
      <c r="D57" s="99"/>
      <c r="E57" s="10" t="s">
        <v>48</v>
      </c>
      <c r="F57" s="68">
        <f>IFERROR(INDEX([1]!Rates[[Column1]:[Column71]],
MATCH('[1]SOW Units'!$B57,[1]!Rates[Pay Item],0),
MATCH(TEXT(#REF!,"0"),[1]!Rates[[#Headers],[Column1]:[Column71]],0)),0)</f>
        <v>0</v>
      </c>
      <c r="G57" s="69">
        <f t="shared" si="1"/>
        <v>0</v>
      </c>
      <c r="H57" s="6">
        <f t="shared" si="2"/>
        <v>0</v>
      </c>
      <c r="I57" s="80"/>
      <c r="J57" s="80"/>
      <c r="K57" s="80"/>
      <c r="L57" s="80"/>
      <c r="M57" s="80"/>
      <c r="N57" s="80"/>
      <c r="O57" s="80"/>
      <c r="P57" s="80"/>
      <c r="Q57" s="80"/>
      <c r="R57" s="80"/>
      <c r="S57" s="54" t="b">
        <f t="shared" si="3"/>
        <v>0</v>
      </c>
      <c r="T57" s="66" t="str">
        <f t="shared" si="4"/>
        <v>4-19.</v>
      </c>
      <c r="U57" s="51" t="str">
        <f t="shared" si="4"/>
        <v xml:space="preserve">Sonic Boring, &gt; 6 to 10 inch diameter, &gt; 100 foot total depth </v>
      </c>
    </row>
    <row r="58" spans="1:21" s="67" customFormat="1" hidden="1" x14ac:dyDescent="0.3">
      <c r="A58" s="62">
        <v>62</v>
      </c>
      <c r="B58" s="36" t="s">
        <v>712</v>
      </c>
      <c r="C58" s="98" t="s">
        <v>76</v>
      </c>
      <c r="D58" s="99"/>
      <c r="E58" s="10" t="s">
        <v>48</v>
      </c>
      <c r="F58" s="68">
        <f>IFERROR(INDEX([1]!Rates[[Column1]:[Column71]],
MATCH('[1]SOW Units'!$B58,[1]!Rates[Pay Item],0),
MATCH(TEXT(#REF!,"0"),[1]!Rates[[#Headers],[Column1]:[Column71]],0)),0)</f>
        <v>0</v>
      </c>
      <c r="G58" s="69">
        <f t="shared" si="1"/>
        <v>0</v>
      </c>
      <c r="H58" s="6">
        <f t="shared" si="2"/>
        <v>0</v>
      </c>
      <c r="I58" s="80"/>
      <c r="J58" s="80"/>
      <c r="K58" s="80"/>
      <c r="L58" s="80"/>
      <c r="M58" s="80"/>
      <c r="N58" s="80"/>
      <c r="O58" s="80"/>
      <c r="P58" s="80"/>
      <c r="Q58" s="80"/>
      <c r="R58" s="80"/>
      <c r="S58" s="54" t="b">
        <f t="shared" si="3"/>
        <v>0</v>
      </c>
      <c r="T58" s="66" t="str">
        <f t="shared" si="4"/>
        <v>4-20.</v>
      </c>
      <c r="U58" s="51" t="str">
        <f t="shared" si="4"/>
        <v xml:space="preserve">Sonic Boring, &gt; 10 to 14 inch diameter, &lt; 50 foot total depth </v>
      </c>
    </row>
    <row r="59" spans="1:21" s="67" customFormat="1" hidden="1" x14ac:dyDescent="0.3">
      <c r="A59" s="62">
        <v>63</v>
      </c>
      <c r="B59" s="36" t="s">
        <v>713</v>
      </c>
      <c r="C59" s="98" t="s">
        <v>77</v>
      </c>
      <c r="D59" s="99"/>
      <c r="E59" s="10" t="s">
        <v>48</v>
      </c>
      <c r="F59" s="68">
        <f>IFERROR(INDEX([1]!Rates[[Column1]:[Column71]],
MATCH('[1]SOW Units'!$B59,[1]!Rates[Pay Item],0),
MATCH(TEXT(#REF!,"0"),[1]!Rates[[#Headers],[Column1]:[Column71]],0)),0)</f>
        <v>0</v>
      </c>
      <c r="G59" s="69">
        <f t="shared" si="1"/>
        <v>0</v>
      </c>
      <c r="H59" s="6">
        <f t="shared" si="2"/>
        <v>0</v>
      </c>
      <c r="I59" s="80"/>
      <c r="J59" s="80"/>
      <c r="K59" s="80"/>
      <c r="L59" s="80"/>
      <c r="M59" s="80"/>
      <c r="N59" s="80"/>
      <c r="O59" s="80"/>
      <c r="P59" s="80"/>
      <c r="Q59" s="80"/>
      <c r="R59" s="80"/>
      <c r="S59" s="54" t="b">
        <f t="shared" si="3"/>
        <v>0</v>
      </c>
      <c r="T59" s="66" t="str">
        <f t="shared" si="4"/>
        <v>4-21.</v>
      </c>
      <c r="U59" s="51" t="str">
        <f t="shared" si="4"/>
        <v xml:space="preserve">Sonic Boring, &gt; 10 to 14 inch diameter, 50 to 100 foot total depth </v>
      </c>
    </row>
    <row r="60" spans="1:21" s="67" customFormat="1" hidden="1" x14ac:dyDescent="0.3">
      <c r="A60" s="62">
        <v>64</v>
      </c>
      <c r="B60" s="36" t="s">
        <v>714</v>
      </c>
      <c r="C60" s="98" t="s">
        <v>78</v>
      </c>
      <c r="D60" s="99"/>
      <c r="E60" s="10" t="s">
        <v>48</v>
      </c>
      <c r="F60" s="68">
        <f>IFERROR(INDEX([1]!Rates[[Column1]:[Column71]],
MATCH('[1]SOW Units'!$B60,[1]!Rates[Pay Item],0),
MATCH(TEXT(#REF!,"0"),[1]!Rates[[#Headers],[Column1]:[Column71]],0)),0)</f>
        <v>0</v>
      </c>
      <c r="G60" s="69">
        <f t="shared" si="1"/>
        <v>0</v>
      </c>
      <c r="H60" s="6">
        <f t="shared" si="2"/>
        <v>0</v>
      </c>
      <c r="I60" s="80"/>
      <c r="J60" s="80"/>
      <c r="K60" s="80"/>
      <c r="L60" s="80"/>
      <c r="M60" s="80"/>
      <c r="N60" s="80"/>
      <c r="O60" s="80"/>
      <c r="P60" s="80"/>
      <c r="Q60" s="80"/>
      <c r="R60" s="80"/>
      <c r="S60" s="54" t="b">
        <f t="shared" si="3"/>
        <v>0</v>
      </c>
      <c r="T60" s="66" t="str">
        <f t="shared" si="4"/>
        <v>4-22.</v>
      </c>
      <c r="U60" s="51" t="str">
        <f t="shared" si="4"/>
        <v xml:space="preserve">Sonic Boring, &gt; 10 to 14 inch diameter, &gt; 100 foot total depth </v>
      </c>
    </row>
    <row r="61" spans="1:21" s="67" customFormat="1" hidden="1" x14ac:dyDescent="0.3">
      <c r="A61" s="62">
        <v>65</v>
      </c>
      <c r="B61" s="75" t="s">
        <v>43</v>
      </c>
      <c r="C61" s="96" t="s">
        <v>80</v>
      </c>
      <c r="D61" s="97"/>
      <c r="E61" s="76"/>
      <c r="F61" s="77"/>
      <c r="G61" s="78"/>
      <c r="H61" s="8"/>
      <c r="I61" s="79"/>
      <c r="J61" s="79"/>
      <c r="K61" s="79"/>
      <c r="L61" s="79"/>
      <c r="M61" s="79"/>
      <c r="N61" s="79"/>
      <c r="O61" s="79"/>
      <c r="P61" s="79"/>
      <c r="Q61" s="79"/>
      <c r="R61" s="79"/>
      <c r="S61" s="54" t="b">
        <f t="shared" si="3"/>
        <v>0</v>
      </c>
      <c r="T61" s="66"/>
      <c r="U61" s="51" t="str">
        <f t="shared" si="4"/>
        <v>WELL INSTALLATION</v>
      </c>
    </row>
    <row r="62" spans="1:21" s="67" customFormat="1" hidden="1" x14ac:dyDescent="0.3">
      <c r="A62" s="62">
        <v>66</v>
      </c>
      <c r="B62" s="36" t="s">
        <v>715</v>
      </c>
      <c r="C62" s="98" t="s">
        <v>716</v>
      </c>
      <c r="D62" s="99"/>
      <c r="E62" s="10" t="s">
        <v>48</v>
      </c>
      <c r="F62" s="68">
        <f>IFERROR(INDEX([1]!Rates[[Column1]:[Column71]],
MATCH('[1]SOW Units'!$B62,[1]!Rates[Pay Item],0),
MATCH(TEXT(#REF!,"0"),[1]!Rates[[#Headers],[Column1]:[Column71]],0)),0)</f>
        <v>0</v>
      </c>
      <c r="G62" s="69">
        <f t="shared" ref="G62:G64" si="7">F62</f>
        <v>0</v>
      </c>
      <c r="H62" s="6">
        <f t="shared" ref="H62:H64" si="8">SUM(I62:R62)</f>
        <v>0</v>
      </c>
      <c r="I62" s="80"/>
      <c r="J62" s="80"/>
      <c r="K62" s="80"/>
      <c r="L62" s="80"/>
      <c r="M62" s="80"/>
      <c r="N62" s="80"/>
      <c r="O62" s="80"/>
      <c r="P62" s="80"/>
      <c r="Q62" s="80"/>
      <c r="R62" s="80"/>
      <c r="S62" s="54" t="b">
        <f t="shared" si="3"/>
        <v>0</v>
      </c>
      <c r="T62" s="66" t="str">
        <f t="shared" si="4"/>
        <v>5-1.</v>
      </c>
      <c r="U62" s="51" t="str">
        <f t="shared" si="4"/>
        <v>Well Installation - 1 inch diameter (vertical)</v>
      </c>
    </row>
    <row r="63" spans="1:21" s="67" customFormat="1" hidden="1" x14ac:dyDescent="0.3">
      <c r="A63" s="62">
        <v>67</v>
      </c>
      <c r="B63" s="36" t="s">
        <v>717</v>
      </c>
      <c r="C63" s="98" t="s">
        <v>718</v>
      </c>
      <c r="D63" s="99"/>
      <c r="E63" s="10" t="s">
        <v>48</v>
      </c>
      <c r="F63" s="68">
        <f>IFERROR(INDEX([1]!Rates[[Column1]:[Column71]],
MATCH('[1]SOW Units'!$B63,[1]!Rates[Pay Item],0),
MATCH(TEXT(#REF!,"0"),[1]!Rates[[#Headers],[Column1]:[Column71]],0)),0)</f>
        <v>0</v>
      </c>
      <c r="G63" s="69">
        <f t="shared" si="7"/>
        <v>0</v>
      </c>
      <c r="H63" s="6">
        <f t="shared" si="8"/>
        <v>0</v>
      </c>
      <c r="I63" s="80"/>
      <c r="J63" s="80"/>
      <c r="K63" s="80"/>
      <c r="L63" s="80"/>
      <c r="M63" s="80"/>
      <c r="N63" s="80"/>
      <c r="O63" s="80"/>
      <c r="P63" s="80"/>
      <c r="Q63" s="80"/>
      <c r="R63" s="80"/>
      <c r="S63" s="54" t="b">
        <f t="shared" si="3"/>
        <v>0</v>
      </c>
      <c r="T63" s="66" t="str">
        <f t="shared" si="4"/>
        <v>5-2.a.</v>
      </c>
      <c r="U63" s="51" t="str">
        <f t="shared" si="4"/>
        <v>Well Installation - 2 inch diameter (vertical)</v>
      </c>
    </row>
    <row r="64" spans="1:21" s="67" customFormat="1" hidden="1" x14ac:dyDescent="0.3">
      <c r="A64" s="62">
        <v>68</v>
      </c>
      <c r="B64" s="36" t="s">
        <v>719</v>
      </c>
      <c r="C64" s="98" t="s">
        <v>720</v>
      </c>
      <c r="D64" s="99"/>
      <c r="E64" s="10" t="s">
        <v>48</v>
      </c>
      <c r="F64" s="68">
        <f>IFERROR(INDEX([1]!Rates[[Column1]:[Column71]],
MATCH('[1]SOW Units'!$B64,[1]!Rates[Pay Item],0),
MATCH(TEXT(#REF!,"0"),[1]!Rates[[#Headers],[Column1]:[Column71]],0)),0)</f>
        <v>0</v>
      </c>
      <c r="G64" s="69">
        <f t="shared" si="7"/>
        <v>0</v>
      </c>
      <c r="H64" s="6">
        <f t="shared" si="8"/>
        <v>0</v>
      </c>
      <c r="I64" s="80"/>
      <c r="J64" s="80"/>
      <c r="K64" s="80"/>
      <c r="L64" s="80"/>
      <c r="M64" s="80"/>
      <c r="N64" s="80"/>
      <c r="O64" s="80"/>
      <c r="P64" s="80"/>
      <c r="Q64" s="80"/>
      <c r="R64" s="80"/>
      <c r="S64" s="54" t="b">
        <f t="shared" si="3"/>
        <v>0</v>
      </c>
      <c r="T64" s="66" t="str">
        <f t="shared" si="4"/>
        <v>5-2.b.</v>
      </c>
      <c r="U64" s="51" t="str">
        <f t="shared" si="4"/>
        <v>Horizontal Well Installation - 2 inch diameter (includes trenching)</v>
      </c>
    </row>
    <row r="65" spans="1:21" s="67" customFormat="1" hidden="1" x14ac:dyDescent="0.3">
      <c r="A65" s="62">
        <v>69</v>
      </c>
      <c r="B65" s="36" t="s">
        <v>576</v>
      </c>
      <c r="C65" s="98" t="s">
        <v>721</v>
      </c>
      <c r="D65" s="99"/>
      <c r="E65" s="10" t="s">
        <v>48</v>
      </c>
      <c r="F65" s="68">
        <f>IFERROR(INDEX([1]!Rates[[Column1]:[Column71]],
MATCH('[1]SOW Units'!$B65,[1]!Rates[Pay Item],0),
MATCH(TEXT(#REF!,"0"),[1]!Rates[[#Headers],[Column1]:[Column71]],0)),0)</f>
        <v>0</v>
      </c>
      <c r="G65" s="69">
        <f t="shared" si="1"/>
        <v>0</v>
      </c>
      <c r="H65" s="6">
        <f t="shared" si="2"/>
        <v>0</v>
      </c>
      <c r="I65" s="80"/>
      <c r="J65" s="80"/>
      <c r="K65" s="80"/>
      <c r="L65" s="80"/>
      <c r="M65" s="80"/>
      <c r="N65" s="80"/>
      <c r="O65" s="80"/>
      <c r="P65" s="80"/>
      <c r="Q65" s="80"/>
      <c r="R65" s="80"/>
      <c r="S65" s="54" t="b">
        <f t="shared" si="3"/>
        <v>0</v>
      </c>
      <c r="T65" s="66" t="str">
        <f t="shared" si="4"/>
        <v>5-3.a.</v>
      </c>
      <c r="U65" s="51" t="str">
        <f t="shared" si="4"/>
        <v>Well Installation - 4 inch diameter (vertical)</v>
      </c>
    </row>
    <row r="66" spans="1:21" s="67" customFormat="1" hidden="1" x14ac:dyDescent="0.3">
      <c r="A66" s="62">
        <v>70</v>
      </c>
      <c r="B66" s="36" t="s">
        <v>722</v>
      </c>
      <c r="C66" s="98" t="s">
        <v>723</v>
      </c>
      <c r="D66" s="99"/>
      <c r="E66" s="10" t="s">
        <v>48</v>
      </c>
      <c r="F66" s="68">
        <f>IFERROR(INDEX([1]!Rates[[Column1]:[Column71]],
MATCH('[1]SOW Units'!$B66,[1]!Rates[Pay Item],0),
MATCH(TEXT(#REF!,"0"),[1]!Rates[[#Headers],[Column1]:[Column71]],0)),0)</f>
        <v>0</v>
      </c>
      <c r="G66" s="69">
        <f t="shared" si="1"/>
        <v>0</v>
      </c>
      <c r="H66" s="6">
        <f t="shared" si="2"/>
        <v>0</v>
      </c>
      <c r="I66" s="80"/>
      <c r="J66" s="80"/>
      <c r="K66" s="80"/>
      <c r="L66" s="80"/>
      <c r="M66" s="80"/>
      <c r="N66" s="80"/>
      <c r="O66" s="80"/>
      <c r="P66" s="80"/>
      <c r="Q66" s="80"/>
      <c r="R66" s="80"/>
      <c r="S66" s="54" t="b">
        <f t="shared" si="3"/>
        <v>0</v>
      </c>
      <c r="T66" s="66" t="str">
        <f t="shared" si="4"/>
        <v>5-3.b.</v>
      </c>
      <c r="U66" s="51" t="str">
        <f t="shared" si="4"/>
        <v>Horizontal Well Installation - 4 inch diameter (includes trenching)</v>
      </c>
    </row>
    <row r="67" spans="1:21" s="67" customFormat="1" hidden="1" x14ac:dyDescent="0.3">
      <c r="A67" s="62">
        <v>71</v>
      </c>
      <c r="B67" s="36" t="s">
        <v>49</v>
      </c>
      <c r="C67" s="98" t="s">
        <v>724</v>
      </c>
      <c r="D67" s="99"/>
      <c r="E67" s="10" t="s">
        <v>48</v>
      </c>
      <c r="F67" s="68">
        <f>IFERROR(INDEX([1]!Rates[[Column1]:[Column71]],
MATCH('[1]SOW Units'!$B67,[1]!Rates[Pay Item],0),
MATCH(TEXT(#REF!,"0"),[1]!Rates[[#Headers],[Column1]:[Column71]],0)),0)</f>
        <v>0</v>
      </c>
      <c r="G67" s="69">
        <f t="shared" si="1"/>
        <v>0</v>
      </c>
      <c r="H67" s="6">
        <f t="shared" si="2"/>
        <v>0</v>
      </c>
      <c r="I67" s="80"/>
      <c r="J67" s="80"/>
      <c r="K67" s="80"/>
      <c r="L67" s="80"/>
      <c r="M67" s="80"/>
      <c r="N67" s="80"/>
      <c r="O67" s="80"/>
      <c r="P67" s="80"/>
      <c r="Q67" s="80"/>
      <c r="R67" s="80"/>
      <c r="S67" s="54" t="b">
        <f t="shared" si="3"/>
        <v>0</v>
      </c>
      <c r="T67" s="66" t="str">
        <f t="shared" si="4"/>
        <v>5-4.</v>
      </c>
      <c r="U67" s="51" t="str">
        <f t="shared" si="4"/>
        <v>Well Installation - 1.5 inch diameter (vertical)</v>
      </c>
    </row>
    <row r="68" spans="1:21" s="67" customFormat="1" hidden="1" x14ac:dyDescent="0.3">
      <c r="A68" s="62">
        <v>72</v>
      </c>
      <c r="B68" s="36" t="s">
        <v>50</v>
      </c>
      <c r="C68" s="98" t="s">
        <v>725</v>
      </c>
      <c r="D68" s="99"/>
      <c r="E68" s="10" t="s">
        <v>48</v>
      </c>
      <c r="F68" s="68">
        <f>IFERROR(INDEX([1]!Rates[[Column1]:[Column71]],
MATCH('[1]SOW Units'!$B68,[1]!Rates[Pay Item],0),
MATCH(TEXT(#REF!,"0"),[1]!Rates[[#Headers],[Column1]:[Column71]],0)),0)</f>
        <v>0</v>
      </c>
      <c r="G68" s="69">
        <f t="shared" si="1"/>
        <v>0</v>
      </c>
      <c r="H68" s="6">
        <f t="shared" si="2"/>
        <v>0</v>
      </c>
      <c r="I68" s="80"/>
      <c r="J68" s="80"/>
      <c r="K68" s="80"/>
      <c r="L68" s="80"/>
      <c r="M68" s="80"/>
      <c r="N68" s="80"/>
      <c r="O68" s="80"/>
      <c r="P68" s="80"/>
      <c r="Q68" s="80"/>
      <c r="R68" s="80"/>
      <c r="S68" s="54" t="b">
        <f t="shared" si="3"/>
        <v>0</v>
      </c>
      <c r="T68" s="66" t="str">
        <f t="shared" si="4"/>
        <v>5-5.</v>
      </c>
      <c r="U68" s="51" t="str">
        <f t="shared" si="4"/>
        <v>Well Installation - 6 inch diameter (vertical)</v>
      </c>
    </row>
    <row r="69" spans="1:21" s="67" customFormat="1" hidden="1" x14ac:dyDescent="0.3">
      <c r="A69" s="62">
        <v>73</v>
      </c>
      <c r="B69" s="36" t="s">
        <v>51</v>
      </c>
      <c r="C69" s="98" t="s">
        <v>86</v>
      </c>
      <c r="D69" s="99"/>
      <c r="E69" s="10" t="s">
        <v>48</v>
      </c>
      <c r="F69" s="68">
        <f>IFERROR(INDEX([1]!Rates[[Column1]:[Column71]],
MATCH('[1]SOW Units'!$B69,[1]!Rates[Pay Item],0),
MATCH(TEXT(#REF!,"0"),[1]!Rates[[#Headers],[Column1]:[Column71]],0)),0)</f>
        <v>0</v>
      </c>
      <c r="G69" s="69">
        <f t="shared" si="1"/>
        <v>0</v>
      </c>
      <c r="H69" s="6">
        <f t="shared" si="2"/>
        <v>0</v>
      </c>
      <c r="I69" s="80"/>
      <c r="J69" s="80"/>
      <c r="K69" s="80"/>
      <c r="L69" s="80"/>
      <c r="M69" s="80"/>
      <c r="N69" s="80"/>
      <c r="O69" s="80"/>
      <c r="P69" s="80"/>
      <c r="Q69" s="80"/>
      <c r="R69" s="80"/>
      <c r="S69" s="54" t="b">
        <f t="shared" si="3"/>
        <v>0</v>
      </c>
      <c r="T69" s="66" t="str">
        <f t="shared" si="4"/>
        <v>5-6.</v>
      </c>
      <c r="U69" s="51" t="str">
        <f t="shared" si="4"/>
        <v>Surface Casing - 6 inch diameter</v>
      </c>
    </row>
    <row r="70" spans="1:21" s="67" customFormat="1" hidden="1" x14ac:dyDescent="0.3">
      <c r="A70" s="62">
        <v>74</v>
      </c>
      <c r="B70" s="36" t="s">
        <v>52</v>
      </c>
      <c r="C70" s="98" t="s">
        <v>88</v>
      </c>
      <c r="D70" s="99"/>
      <c r="E70" s="10" t="s">
        <v>48</v>
      </c>
      <c r="F70" s="68">
        <f>IFERROR(INDEX([1]!Rates[[Column1]:[Column71]],
MATCH('[1]SOW Units'!$B70,[1]!Rates[Pay Item],0),
MATCH(TEXT(#REF!,"0"),[1]!Rates[[#Headers],[Column1]:[Column71]],0)),0)</f>
        <v>0</v>
      </c>
      <c r="G70" s="69">
        <f t="shared" si="1"/>
        <v>0</v>
      </c>
      <c r="H70" s="6">
        <f t="shared" si="2"/>
        <v>0</v>
      </c>
      <c r="I70" s="80"/>
      <c r="J70" s="80"/>
      <c r="K70" s="80"/>
      <c r="L70" s="80"/>
      <c r="M70" s="80"/>
      <c r="N70" s="80"/>
      <c r="O70" s="80"/>
      <c r="P70" s="80"/>
      <c r="Q70" s="80"/>
      <c r="R70" s="80"/>
      <c r="S70" s="54" t="b">
        <f t="shared" si="3"/>
        <v>0</v>
      </c>
      <c r="T70" s="66" t="str">
        <f t="shared" si="4"/>
        <v>5-7.</v>
      </c>
      <c r="U70" s="51" t="str">
        <f t="shared" si="4"/>
        <v>Surface Casing - 8 inch diameter</v>
      </c>
    </row>
    <row r="71" spans="1:21" s="67" customFormat="1" hidden="1" x14ac:dyDescent="0.3">
      <c r="A71" s="62">
        <v>75</v>
      </c>
      <c r="B71" s="36" t="s">
        <v>54</v>
      </c>
      <c r="C71" s="98" t="s">
        <v>90</v>
      </c>
      <c r="D71" s="99"/>
      <c r="E71" s="10" t="s">
        <v>48</v>
      </c>
      <c r="F71" s="68">
        <f>IFERROR(INDEX([1]!Rates[[Column1]:[Column71]],
MATCH('[1]SOW Units'!$B71,[1]!Rates[Pay Item],0),
MATCH(TEXT(#REF!,"0"),[1]!Rates[[#Headers],[Column1]:[Column71]],0)),0)</f>
        <v>0</v>
      </c>
      <c r="G71" s="69">
        <f t="shared" si="1"/>
        <v>0</v>
      </c>
      <c r="H71" s="6">
        <f t="shared" si="2"/>
        <v>0</v>
      </c>
      <c r="I71" s="80"/>
      <c r="J71" s="80"/>
      <c r="K71" s="80"/>
      <c r="L71" s="80"/>
      <c r="M71" s="80"/>
      <c r="N71" s="80"/>
      <c r="O71" s="80"/>
      <c r="P71" s="80"/>
      <c r="Q71" s="80"/>
      <c r="R71" s="80"/>
      <c r="S71" s="54" t="b">
        <f t="shared" si="3"/>
        <v>0</v>
      </c>
      <c r="T71" s="66" t="str">
        <f t="shared" si="4"/>
        <v>5-8.</v>
      </c>
      <c r="U71" s="51" t="str">
        <f t="shared" si="4"/>
        <v>Surface Casing - 10 inch diameter</v>
      </c>
    </row>
    <row r="72" spans="1:21" s="67" customFormat="1" hidden="1" x14ac:dyDescent="0.3">
      <c r="A72" s="62">
        <v>76</v>
      </c>
      <c r="B72" s="36" t="s">
        <v>56</v>
      </c>
      <c r="C72" s="98" t="s">
        <v>91</v>
      </c>
      <c r="D72" s="99"/>
      <c r="E72" s="10" t="s">
        <v>48</v>
      </c>
      <c r="F72" s="68">
        <f>IFERROR(INDEX([1]!Rates[[Column1]:[Column71]],
MATCH('[1]SOW Units'!$B72,[1]!Rates[Pay Item],0),
MATCH(TEXT(#REF!,"0"),[1]!Rates[[#Headers],[Column1]:[Column71]],0)),0)</f>
        <v>0</v>
      </c>
      <c r="G72" s="69">
        <f t="shared" si="1"/>
        <v>0</v>
      </c>
      <c r="H72" s="6">
        <f t="shared" si="2"/>
        <v>0</v>
      </c>
      <c r="I72" s="80"/>
      <c r="J72" s="80"/>
      <c r="K72" s="80"/>
      <c r="L72" s="80"/>
      <c r="M72" s="80"/>
      <c r="N72" s="80"/>
      <c r="O72" s="80"/>
      <c r="P72" s="80"/>
      <c r="Q72" s="80"/>
      <c r="R72" s="80"/>
      <c r="S72" s="54" t="b">
        <f t="shared" si="3"/>
        <v>0</v>
      </c>
      <c r="T72" s="66" t="str">
        <f t="shared" si="4"/>
        <v>5-9.</v>
      </c>
      <c r="U72" s="51" t="str">
        <f t="shared" si="4"/>
        <v>Surface Casing - 12 inch diameter</v>
      </c>
    </row>
    <row r="73" spans="1:21" s="67" customFormat="1" hidden="1" x14ac:dyDescent="0.3">
      <c r="A73" s="62">
        <v>77</v>
      </c>
      <c r="B73" s="36" t="s">
        <v>726</v>
      </c>
      <c r="C73" s="98" t="s">
        <v>92</v>
      </c>
      <c r="D73" s="99"/>
      <c r="E73" s="10" t="s">
        <v>48</v>
      </c>
      <c r="F73" s="68">
        <f>IFERROR(INDEX([1]!Rates[[Column1]:[Column71]],
MATCH('[1]SOW Units'!$B73,[1]!Rates[Pay Item],0),
MATCH(TEXT(#REF!,"0"),[1]!Rates[[#Headers],[Column1]:[Column71]],0)),0)</f>
        <v>0</v>
      </c>
      <c r="G73" s="69">
        <f t="shared" si="1"/>
        <v>0</v>
      </c>
      <c r="H73" s="6">
        <f t="shared" si="2"/>
        <v>0</v>
      </c>
      <c r="I73" s="80"/>
      <c r="J73" s="80"/>
      <c r="K73" s="80"/>
      <c r="L73" s="80"/>
      <c r="M73" s="80"/>
      <c r="N73" s="80"/>
      <c r="O73" s="80"/>
      <c r="P73" s="80"/>
      <c r="Q73" s="80"/>
      <c r="R73" s="80"/>
      <c r="S73" s="54" t="b">
        <f t="shared" ref="S73:S136" si="9">IF(H73&gt;0,TRUE,FALSE)</f>
        <v>0</v>
      </c>
      <c r="T73" s="66" t="str">
        <f t="shared" si="4"/>
        <v>5-10.a.</v>
      </c>
      <c r="U73" s="51" t="str">
        <f t="shared" si="4"/>
        <v>Additional Well Screen &gt; 20 feet - 1 inch diameter</v>
      </c>
    </row>
    <row r="74" spans="1:21" s="67" customFormat="1" hidden="1" x14ac:dyDescent="0.3">
      <c r="A74" s="62">
        <v>78</v>
      </c>
      <c r="B74" s="36" t="s">
        <v>727</v>
      </c>
      <c r="C74" s="98" t="s">
        <v>93</v>
      </c>
      <c r="D74" s="99"/>
      <c r="E74" s="10" t="s">
        <v>48</v>
      </c>
      <c r="F74" s="68">
        <f>IFERROR(INDEX([1]!Rates[[Column1]:[Column71]],
MATCH('[1]SOW Units'!$B74,[1]!Rates[Pay Item],0),
MATCH(TEXT(#REF!,"0"),[1]!Rates[[#Headers],[Column1]:[Column71]],0)),0)</f>
        <v>0</v>
      </c>
      <c r="G74" s="69">
        <f t="shared" si="1"/>
        <v>0</v>
      </c>
      <c r="H74" s="6">
        <f t="shared" si="2"/>
        <v>0</v>
      </c>
      <c r="I74" s="80"/>
      <c r="J74" s="80"/>
      <c r="K74" s="80"/>
      <c r="L74" s="80"/>
      <c r="M74" s="80"/>
      <c r="N74" s="80"/>
      <c r="O74" s="80"/>
      <c r="P74" s="80"/>
      <c r="Q74" s="80"/>
      <c r="R74" s="80"/>
      <c r="S74" s="54" t="b">
        <f t="shared" si="9"/>
        <v>0</v>
      </c>
      <c r="T74" s="66" t="str">
        <f t="shared" si="4"/>
        <v>5-10.b.</v>
      </c>
      <c r="U74" s="51" t="str">
        <f t="shared" si="4"/>
        <v>Additional Well Screen &gt; 20 feet - 2 inch diameter</v>
      </c>
    </row>
    <row r="75" spans="1:21" s="67" customFormat="1" hidden="1" x14ac:dyDescent="0.3">
      <c r="A75" s="62">
        <v>80</v>
      </c>
      <c r="B75" s="36" t="s">
        <v>728</v>
      </c>
      <c r="C75" s="98" t="s">
        <v>94</v>
      </c>
      <c r="D75" s="99"/>
      <c r="E75" s="10" t="s">
        <v>48</v>
      </c>
      <c r="F75" s="68">
        <f>IFERROR(INDEX([1]!Rates[[Column1]:[Column71]],
MATCH('[1]SOW Units'!$B75,[1]!Rates[Pay Item],0),
MATCH(TEXT(#REF!,"0"),[1]!Rates[[#Headers],[Column1]:[Column71]],0)),0)</f>
        <v>0</v>
      </c>
      <c r="G75" s="69">
        <f t="shared" si="1"/>
        <v>0</v>
      </c>
      <c r="H75" s="6">
        <f t="shared" si="2"/>
        <v>0</v>
      </c>
      <c r="I75" s="80"/>
      <c r="J75" s="80"/>
      <c r="K75" s="80"/>
      <c r="L75" s="80"/>
      <c r="M75" s="80"/>
      <c r="N75" s="80"/>
      <c r="O75" s="80"/>
      <c r="P75" s="80"/>
      <c r="Q75" s="80"/>
      <c r="R75" s="80"/>
      <c r="S75" s="54" t="b">
        <f t="shared" si="9"/>
        <v>0</v>
      </c>
      <c r="T75" s="66" t="str">
        <f t="shared" si="4"/>
        <v>5-10.c.</v>
      </c>
      <c r="U75" s="51" t="str">
        <f t="shared" si="4"/>
        <v>Additional Well Screen &gt; 20 feet - 4 inch diameter</v>
      </c>
    </row>
    <row r="76" spans="1:21" s="67" customFormat="1" hidden="1" x14ac:dyDescent="0.3">
      <c r="A76" s="62">
        <v>81</v>
      </c>
      <c r="B76" s="36" t="s">
        <v>729</v>
      </c>
      <c r="C76" s="98" t="s">
        <v>95</v>
      </c>
      <c r="D76" s="99"/>
      <c r="E76" s="10" t="s">
        <v>48</v>
      </c>
      <c r="F76" s="68">
        <f>IFERROR(INDEX([1]!Rates[[Column1]:[Column71]],
MATCH('[1]SOW Units'!$B76,[1]!Rates[Pay Item],0),
MATCH(TEXT(#REF!,"0"),[1]!Rates[[#Headers],[Column1]:[Column71]],0)),0)</f>
        <v>0</v>
      </c>
      <c r="G76" s="69">
        <f t="shared" si="1"/>
        <v>0</v>
      </c>
      <c r="H76" s="6">
        <f t="shared" si="2"/>
        <v>0</v>
      </c>
      <c r="I76" s="80"/>
      <c r="J76" s="80"/>
      <c r="K76" s="80"/>
      <c r="L76" s="80"/>
      <c r="M76" s="80"/>
      <c r="N76" s="80"/>
      <c r="O76" s="80"/>
      <c r="P76" s="80"/>
      <c r="Q76" s="80"/>
      <c r="R76" s="80"/>
      <c r="S76" s="54" t="b">
        <f t="shared" si="9"/>
        <v>0</v>
      </c>
      <c r="T76" s="66" t="str">
        <f t="shared" si="4"/>
        <v>5-10.d.</v>
      </c>
      <c r="U76" s="51" t="str">
        <f t="shared" si="4"/>
        <v>Additional Well Screen &gt; 20 feet - 6 inch diameter</v>
      </c>
    </row>
    <row r="77" spans="1:21" s="67" customFormat="1" hidden="1" x14ac:dyDescent="0.3">
      <c r="A77" s="62">
        <v>83</v>
      </c>
      <c r="B77" s="36" t="s">
        <v>59</v>
      </c>
      <c r="C77" s="98" t="s">
        <v>96</v>
      </c>
      <c r="D77" s="99"/>
      <c r="E77" s="10" t="s">
        <v>730</v>
      </c>
      <c r="F77" s="68">
        <f>IFERROR(INDEX([1]!Rates[[Column1]:[Column71]],
MATCH('[1]SOW Units'!$B77,[1]!Rates[Pay Item],0),
MATCH(TEXT(#REF!,"0"),[1]!Rates[[#Headers],[Column1]:[Column71]],0)),0)</f>
        <v>0</v>
      </c>
      <c r="G77" s="69">
        <f t="shared" si="1"/>
        <v>0</v>
      </c>
      <c r="H77" s="6">
        <f t="shared" si="2"/>
        <v>0</v>
      </c>
      <c r="I77" s="80"/>
      <c r="J77" s="80"/>
      <c r="K77" s="80"/>
      <c r="L77" s="80"/>
      <c r="M77" s="80"/>
      <c r="N77" s="80"/>
      <c r="O77" s="80"/>
      <c r="P77" s="80"/>
      <c r="Q77" s="80"/>
      <c r="R77" s="80"/>
      <c r="S77" s="54" t="b">
        <f t="shared" si="9"/>
        <v>0</v>
      </c>
      <c r="T77" s="66" t="str">
        <f t="shared" si="4"/>
        <v>5-11.</v>
      </c>
      <c r="U77" s="51" t="str">
        <f t="shared" si="4"/>
        <v xml:space="preserve">Above Grade Well Completion </v>
      </c>
    </row>
    <row r="78" spans="1:21" s="67" customFormat="1" hidden="1" x14ac:dyDescent="0.3">
      <c r="A78" s="62">
        <v>84</v>
      </c>
      <c r="B78" s="36" t="s">
        <v>61</v>
      </c>
      <c r="C78" s="98" t="s">
        <v>97</v>
      </c>
      <c r="D78" s="99"/>
      <c r="E78" s="10" t="s">
        <v>98</v>
      </c>
      <c r="F78" s="68">
        <f>IFERROR(INDEX([1]!Rates[[Column1]:[Column71]],
MATCH('[1]SOW Units'!$B78,[1]!Rates[Pay Item],0),
MATCH(TEXT(#REF!,"0"),[1]!Rates[[#Headers],[Column1]:[Column71]],0)),0)</f>
        <v>0</v>
      </c>
      <c r="G78" s="69">
        <f t="shared" si="1"/>
        <v>0</v>
      </c>
      <c r="H78" s="6">
        <f t="shared" si="2"/>
        <v>0</v>
      </c>
      <c r="I78" s="80"/>
      <c r="J78" s="80"/>
      <c r="K78" s="80"/>
      <c r="L78" s="80"/>
      <c r="M78" s="80"/>
      <c r="N78" s="80"/>
      <c r="O78" s="80"/>
      <c r="P78" s="80"/>
      <c r="Q78" s="80"/>
      <c r="R78" s="80"/>
      <c r="S78" s="54" t="b">
        <f t="shared" si="9"/>
        <v>0</v>
      </c>
      <c r="T78" s="66" t="str">
        <f t="shared" si="4"/>
        <v>5-12.</v>
      </c>
      <c r="U78" s="51" t="str">
        <f t="shared" si="4"/>
        <v>Installation of Well Vault - 2 x 2 x 2 foot</v>
      </c>
    </row>
    <row r="79" spans="1:21" s="67" customFormat="1" hidden="1" x14ac:dyDescent="0.3">
      <c r="A79" s="62">
        <v>85</v>
      </c>
      <c r="B79" s="36" t="s">
        <v>63</v>
      </c>
      <c r="C79" s="98" t="s">
        <v>99</v>
      </c>
      <c r="D79" s="99"/>
      <c r="E79" s="10" t="s">
        <v>98</v>
      </c>
      <c r="F79" s="68">
        <f>IFERROR(INDEX([1]!Rates[[Column1]:[Column71]],
MATCH('[1]SOW Units'!$B79,[1]!Rates[Pay Item],0),
MATCH(TEXT(#REF!,"0"),[1]!Rates[[#Headers],[Column1]:[Column71]],0)),0)</f>
        <v>0</v>
      </c>
      <c r="G79" s="69">
        <f t="shared" si="1"/>
        <v>0</v>
      </c>
      <c r="H79" s="6">
        <f t="shared" si="2"/>
        <v>0</v>
      </c>
      <c r="I79" s="80"/>
      <c r="J79" s="80"/>
      <c r="K79" s="80"/>
      <c r="L79" s="80"/>
      <c r="M79" s="80"/>
      <c r="N79" s="80"/>
      <c r="O79" s="80"/>
      <c r="P79" s="80"/>
      <c r="Q79" s="80"/>
      <c r="R79" s="80"/>
      <c r="S79" s="54" t="b">
        <f t="shared" si="9"/>
        <v>0</v>
      </c>
      <c r="T79" s="66" t="str">
        <f t="shared" si="4"/>
        <v>5-13.</v>
      </c>
      <c r="U79" s="51" t="str">
        <f t="shared" si="4"/>
        <v>Installation of Well Vault - 4 x 4 x 2 foot</v>
      </c>
    </row>
    <row r="80" spans="1:21" s="67" customFormat="1" hidden="1" x14ac:dyDescent="0.3">
      <c r="A80" s="62">
        <v>86</v>
      </c>
      <c r="B80" s="36" t="s">
        <v>65</v>
      </c>
      <c r="C80" s="98" t="s">
        <v>579</v>
      </c>
      <c r="D80" s="99"/>
      <c r="E80" s="10" t="s">
        <v>730</v>
      </c>
      <c r="F80" s="68">
        <f>IFERROR(INDEX([1]!Rates[[Column1]:[Column71]],
MATCH('[1]SOW Units'!$B80,[1]!Rates[Pay Item],0),
MATCH(TEXT(#REF!,"0"),[1]!Rates[[#Headers],[Column1]:[Column71]],0)),0)</f>
        <v>0</v>
      </c>
      <c r="G80" s="69">
        <f t="shared" si="1"/>
        <v>0</v>
      </c>
      <c r="H80" s="6">
        <f t="shared" si="2"/>
        <v>0</v>
      </c>
      <c r="I80" s="80"/>
      <c r="J80" s="80"/>
      <c r="K80" s="80"/>
      <c r="L80" s="80"/>
      <c r="M80" s="80"/>
      <c r="N80" s="80"/>
      <c r="O80" s="80"/>
      <c r="P80" s="80"/>
      <c r="Q80" s="80"/>
      <c r="R80" s="80"/>
      <c r="S80" s="54" t="b">
        <f t="shared" si="9"/>
        <v>0</v>
      </c>
      <c r="T80" s="66" t="str">
        <f t="shared" si="4"/>
        <v>5-14.</v>
      </c>
      <c r="U80" s="51" t="str">
        <f t="shared" si="4"/>
        <v>Well Redevelopment</v>
      </c>
    </row>
    <row r="81" spans="1:21" s="67" customFormat="1" hidden="1" x14ac:dyDescent="0.3">
      <c r="A81" s="62">
        <v>87</v>
      </c>
      <c r="B81" s="36" t="s">
        <v>67</v>
      </c>
      <c r="C81" s="98" t="s">
        <v>731</v>
      </c>
      <c r="D81" s="99"/>
      <c r="E81" s="10" t="s">
        <v>730</v>
      </c>
      <c r="F81" s="68">
        <f>IFERROR(INDEX([1]!Rates[[Column1]:[Column71]],
MATCH('[1]SOW Units'!$B81,[1]!Rates[Pay Item],0),
MATCH(TEXT(#REF!,"0"),[1]!Rates[[#Headers],[Column1]:[Column71]],0)),0)</f>
        <v>0</v>
      </c>
      <c r="G81" s="69">
        <f t="shared" si="1"/>
        <v>0</v>
      </c>
      <c r="H81" s="6">
        <f t="shared" si="2"/>
        <v>0</v>
      </c>
      <c r="I81" s="80"/>
      <c r="J81" s="80"/>
      <c r="K81" s="80"/>
      <c r="L81" s="80"/>
      <c r="M81" s="80"/>
      <c r="N81" s="80"/>
      <c r="O81" s="80"/>
      <c r="P81" s="80"/>
      <c r="Q81" s="80"/>
      <c r="R81" s="80"/>
      <c r="S81" s="54" t="b">
        <f t="shared" si="9"/>
        <v>0</v>
      </c>
      <c r="T81" s="66" t="str">
        <f t="shared" si="4"/>
        <v>5-15.</v>
      </c>
      <c r="U81" s="51" t="str">
        <f t="shared" si="4"/>
        <v>Removal and Reinstallation of 8-inch Manhole and Well Pad</v>
      </c>
    </row>
    <row r="82" spans="1:21" s="67" customFormat="1" hidden="1" x14ac:dyDescent="0.3">
      <c r="A82" s="62">
        <v>88</v>
      </c>
      <c r="B82" s="36" t="s">
        <v>69</v>
      </c>
      <c r="C82" s="98" t="s">
        <v>732</v>
      </c>
      <c r="D82" s="99"/>
      <c r="E82" s="10" t="s">
        <v>730</v>
      </c>
      <c r="F82" s="68">
        <f>IFERROR(INDEX([1]!Rates[[Column1]:[Column71]],
MATCH('[1]SOW Units'!$B82,[1]!Rates[Pay Item],0),
MATCH(TEXT(#REF!,"0"),[1]!Rates[[#Headers],[Column1]:[Column71]],0)),0)</f>
        <v>0</v>
      </c>
      <c r="G82" s="69">
        <f t="shared" si="1"/>
        <v>0</v>
      </c>
      <c r="H82" s="6">
        <f t="shared" si="2"/>
        <v>0</v>
      </c>
      <c r="I82" s="80"/>
      <c r="J82" s="80"/>
      <c r="K82" s="80"/>
      <c r="L82" s="80"/>
      <c r="M82" s="80"/>
      <c r="N82" s="80"/>
      <c r="O82" s="80"/>
      <c r="P82" s="80"/>
      <c r="Q82" s="80"/>
      <c r="R82" s="80"/>
      <c r="S82" s="54" t="b">
        <f t="shared" si="9"/>
        <v>0</v>
      </c>
      <c r="T82" s="66" t="str">
        <f t="shared" si="4"/>
        <v>5-16.</v>
      </c>
      <c r="U82" s="51" t="str">
        <f t="shared" si="4"/>
        <v xml:space="preserve">Removal and Reinstallation of 12-inch Manhole and Well Pad </v>
      </c>
    </row>
    <row r="83" spans="1:21" s="67" customFormat="1" hidden="1" x14ac:dyDescent="0.3">
      <c r="A83" s="62">
        <v>89</v>
      </c>
      <c r="B83" s="36" t="s">
        <v>71</v>
      </c>
      <c r="C83" s="98" t="s">
        <v>733</v>
      </c>
      <c r="D83" s="99"/>
      <c r="E83" s="10" t="s">
        <v>48</v>
      </c>
      <c r="F83" s="68">
        <f>IFERROR(INDEX([1]!Rates[[Column1]:[Column71]],
MATCH('[1]SOW Units'!$B83,[1]!Rates[Pay Item],0),
MATCH(TEXT(#REF!,"0"),[1]!Rates[[#Headers],[Column1]:[Column71]],0)),0)</f>
        <v>0</v>
      </c>
      <c r="G83" s="69">
        <f t="shared" si="1"/>
        <v>0</v>
      </c>
      <c r="H83" s="6">
        <f t="shared" si="2"/>
        <v>0</v>
      </c>
      <c r="I83" s="80"/>
      <c r="J83" s="80"/>
      <c r="K83" s="80"/>
      <c r="L83" s="80"/>
      <c r="M83" s="80"/>
      <c r="N83" s="80"/>
      <c r="O83" s="80"/>
      <c r="P83" s="80"/>
      <c r="Q83" s="80"/>
      <c r="R83" s="80"/>
      <c r="S83" s="54" t="b">
        <f t="shared" si="9"/>
        <v>0</v>
      </c>
      <c r="T83" s="66" t="str">
        <f t="shared" si="4"/>
        <v>5-17.</v>
      </c>
      <c r="U83" s="51" t="str">
        <f t="shared" si="4"/>
        <v>Prepacked Screen</v>
      </c>
    </row>
    <row r="84" spans="1:21" s="67" customFormat="1" hidden="1" x14ac:dyDescent="0.3">
      <c r="A84" s="62">
        <v>90</v>
      </c>
      <c r="B84" s="75" t="s">
        <v>79</v>
      </c>
      <c r="C84" s="96" t="s">
        <v>101</v>
      </c>
      <c r="D84" s="97"/>
      <c r="E84" s="76"/>
      <c r="F84" s="77"/>
      <c r="G84" s="78"/>
      <c r="H84" s="8"/>
      <c r="I84" s="79"/>
      <c r="J84" s="79"/>
      <c r="K84" s="79"/>
      <c r="L84" s="79"/>
      <c r="M84" s="79"/>
      <c r="N84" s="79"/>
      <c r="O84" s="79"/>
      <c r="P84" s="79"/>
      <c r="Q84" s="79"/>
      <c r="R84" s="79"/>
      <c r="S84" s="54" t="b">
        <f t="shared" si="9"/>
        <v>0</v>
      </c>
      <c r="T84" s="66"/>
      <c r="U84" s="51" t="str">
        <f t="shared" ref="U84:U147" si="10">C84</f>
        <v>WELL ABANDONMENT</v>
      </c>
    </row>
    <row r="85" spans="1:21" s="67" customFormat="1" hidden="1" x14ac:dyDescent="0.3">
      <c r="A85" s="62">
        <v>91</v>
      </c>
      <c r="B85" s="36" t="s">
        <v>81</v>
      </c>
      <c r="C85" s="98" t="s">
        <v>103</v>
      </c>
      <c r="D85" s="99"/>
      <c r="E85" s="10" t="s">
        <v>48</v>
      </c>
      <c r="F85" s="68">
        <f>IFERROR(INDEX([1]!Rates[[Column1]:[Column71]],
MATCH('[1]SOW Units'!$B85,[1]!Rates[Pay Item],0),
MATCH(TEXT(#REF!,"0"),[1]!Rates[[#Headers],[Column1]:[Column71]],0)),0)</f>
        <v>0</v>
      </c>
      <c r="G85" s="69">
        <f t="shared" si="1"/>
        <v>0</v>
      </c>
      <c r="H85" s="6">
        <f t="shared" si="2"/>
        <v>0</v>
      </c>
      <c r="I85" s="80"/>
      <c r="J85" s="80"/>
      <c r="K85" s="80"/>
      <c r="L85" s="80"/>
      <c r="M85" s="80"/>
      <c r="N85" s="80"/>
      <c r="O85" s="80"/>
      <c r="P85" s="80"/>
      <c r="Q85" s="80"/>
      <c r="R85" s="80"/>
      <c r="S85" s="54" t="b">
        <f t="shared" si="9"/>
        <v>0</v>
      </c>
      <c r="T85" s="66" t="str">
        <f t="shared" ref="T85:U206" si="11">B85</f>
        <v>6-1.</v>
      </c>
      <c r="U85" s="51" t="str">
        <f t="shared" si="10"/>
        <v>Grout and Abandon Well, 1 to 2 inch diameter</v>
      </c>
    </row>
    <row r="86" spans="1:21" s="67" customFormat="1" hidden="1" x14ac:dyDescent="0.3">
      <c r="A86" s="62">
        <v>92</v>
      </c>
      <c r="B86" s="36" t="s">
        <v>82</v>
      </c>
      <c r="C86" s="98" t="s">
        <v>105</v>
      </c>
      <c r="D86" s="99"/>
      <c r="E86" s="10" t="s">
        <v>48</v>
      </c>
      <c r="F86" s="68">
        <f>IFERROR(INDEX([1]!Rates[[Column1]:[Column71]],
MATCH('[1]SOW Units'!$B86,[1]!Rates[Pay Item],0),
MATCH(TEXT(#REF!,"0"),[1]!Rates[[#Headers],[Column1]:[Column71]],0)),0)</f>
        <v>0</v>
      </c>
      <c r="G86" s="69">
        <f t="shared" si="1"/>
        <v>0</v>
      </c>
      <c r="H86" s="6">
        <f t="shared" si="2"/>
        <v>0</v>
      </c>
      <c r="I86" s="80"/>
      <c r="J86" s="80"/>
      <c r="K86" s="80"/>
      <c r="L86" s="80"/>
      <c r="M86" s="80"/>
      <c r="N86" s="80"/>
      <c r="O86" s="80"/>
      <c r="P86" s="80"/>
      <c r="Q86" s="80"/>
      <c r="R86" s="80"/>
      <c r="S86" s="54" t="b">
        <f t="shared" si="9"/>
        <v>0</v>
      </c>
      <c r="T86" s="66" t="str">
        <f t="shared" si="11"/>
        <v>6-2.</v>
      </c>
      <c r="U86" s="51" t="str">
        <f t="shared" si="10"/>
        <v>Grout and Abandon Well, &gt; 2 to 4 inch diameter</v>
      </c>
    </row>
    <row r="87" spans="1:21" s="67" customFormat="1" hidden="1" x14ac:dyDescent="0.3">
      <c r="A87" s="62">
        <v>93</v>
      </c>
      <c r="B87" s="36" t="s">
        <v>83</v>
      </c>
      <c r="C87" s="98" t="s">
        <v>107</v>
      </c>
      <c r="D87" s="99"/>
      <c r="E87" s="10" t="s">
        <v>48</v>
      </c>
      <c r="F87" s="68">
        <f>IFERROR(INDEX([1]!Rates[[Column1]:[Column71]],
MATCH('[1]SOW Units'!$B87,[1]!Rates[Pay Item],0),
MATCH(TEXT(#REF!,"0"),[1]!Rates[[#Headers],[Column1]:[Column71]],0)),0)</f>
        <v>0</v>
      </c>
      <c r="G87" s="69">
        <f t="shared" si="1"/>
        <v>0</v>
      </c>
      <c r="H87" s="6">
        <f t="shared" si="2"/>
        <v>0</v>
      </c>
      <c r="I87" s="80"/>
      <c r="J87" s="80"/>
      <c r="K87" s="80"/>
      <c r="L87" s="80"/>
      <c r="M87" s="80"/>
      <c r="N87" s="80"/>
      <c r="O87" s="80"/>
      <c r="P87" s="80"/>
      <c r="Q87" s="80"/>
      <c r="R87" s="80"/>
      <c r="S87" s="54" t="b">
        <f t="shared" si="9"/>
        <v>0</v>
      </c>
      <c r="T87" s="66" t="str">
        <f t="shared" si="11"/>
        <v>6-3.</v>
      </c>
      <c r="U87" s="51" t="str">
        <f t="shared" si="10"/>
        <v>Grout and Abandon Well, &gt; 4 to 6 inch diameter</v>
      </c>
    </row>
    <row r="88" spans="1:21" s="67" customFormat="1" hidden="1" x14ac:dyDescent="0.3">
      <c r="A88" s="62">
        <v>94</v>
      </c>
      <c r="B88" s="36" t="s">
        <v>84</v>
      </c>
      <c r="C88" s="98" t="s">
        <v>109</v>
      </c>
      <c r="D88" s="99"/>
      <c r="E88" s="10" t="s">
        <v>48</v>
      </c>
      <c r="F88" s="68">
        <f>IFERROR(INDEX([1]!Rates[[Column1]:[Column71]],
MATCH('[1]SOW Units'!$B88,[1]!Rates[Pay Item],0),
MATCH(TEXT(#REF!,"0"),[1]!Rates[[#Headers],[Column1]:[Column71]],0)),0)</f>
        <v>0</v>
      </c>
      <c r="G88" s="69">
        <f t="shared" si="1"/>
        <v>0</v>
      </c>
      <c r="H88" s="6">
        <f t="shared" si="2"/>
        <v>0</v>
      </c>
      <c r="I88" s="80"/>
      <c r="J88" s="80"/>
      <c r="K88" s="80"/>
      <c r="L88" s="80"/>
      <c r="M88" s="80"/>
      <c r="N88" s="80"/>
      <c r="O88" s="80"/>
      <c r="P88" s="80"/>
      <c r="Q88" s="80"/>
      <c r="R88" s="80"/>
      <c r="S88" s="54" t="b">
        <f t="shared" si="9"/>
        <v>0</v>
      </c>
      <c r="T88" s="66" t="str">
        <f t="shared" si="11"/>
        <v>6-4.</v>
      </c>
      <c r="U88" s="51" t="str">
        <f t="shared" si="10"/>
        <v>Grout and Abandon Well, &gt; 6 inch diameter</v>
      </c>
    </row>
    <row r="89" spans="1:21" s="67" customFormat="1" hidden="1" x14ac:dyDescent="0.3">
      <c r="A89" s="62">
        <v>95</v>
      </c>
      <c r="B89" s="36" t="s">
        <v>85</v>
      </c>
      <c r="C89" s="98" t="s">
        <v>111</v>
      </c>
      <c r="D89" s="99"/>
      <c r="E89" s="10" t="s">
        <v>98</v>
      </c>
      <c r="F89" s="68">
        <f>IFERROR(INDEX([1]!Rates[[Column1]:[Column71]],
MATCH('[1]SOW Units'!$B89,[1]!Rates[Pay Item],0),
MATCH(TEXT(#REF!,"0"),[1]!Rates[[#Headers],[Column1]:[Column71]],0)),0)</f>
        <v>0</v>
      </c>
      <c r="G89" s="69">
        <f t="shared" si="1"/>
        <v>0</v>
      </c>
      <c r="H89" s="6">
        <f t="shared" si="2"/>
        <v>0</v>
      </c>
      <c r="I89" s="80"/>
      <c r="J89" s="80"/>
      <c r="K89" s="80"/>
      <c r="L89" s="80"/>
      <c r="M89" s="80"/>
      <c r="N89" s="80"/>
      <c r="O89" s="80"/>
      <c r="P89" s="80"/>
      <c r="Q89" s="80"/>
      <c r="R89" s="80"/>
      <c r="S89" s="54" t="b">
        <f t="shared" si="9"/>
        <v>0</v>
      </c>
      <c r="T89" s="66" t="str">
        <f t="shared" si="11"/>
        <v>6-5.</v>
      </c>
      <c r="U89" s="51" t="str">
        <f t="shared" si="10"/>
        <v>Removal of Well Vault - 2 x 2 x 2 foot</v>
      </c>
    </row>
    <row r="90" spans="1:21" s="67" customFormat="1" hidden="1" x14ac:dyDescent="0.3">
      <c r="A90" s="62">
        <v>96</v>
      </c>
      <c r="B90" s="36" t="s">
        <v>87</v>
      </c>
      <c r="C90" s="98" t="s">
        <v>113</v>
      </c>
      <c r="D90" s="99"/>
      <c r="E90" s="10" t="s">
        <v>98</v>
      </c>
      <c r="F90" s="68">
        <f>IFERROR(INDEX([1]!Rates[[Column1]:[Column71]],
MATCH('[1]SOW Units'!$B90,[1]!Rates[Pay Item],0),
MATCH(TEXT(#REF!,"0"),[1]!Rates[[#Headers],[Column1]:[Column71]],0)),0)</f>
        <v>0</v>
      </c>
      <c r="G90" s="69">
        <f t="shared" si="1"/>
        <v>0</v>
      </c>
      <c r="H90" s="6">
        <f t="shared" si="2"/>
        <v>0</v>
      </c>
      <c r="I90" s="80"/>
      <c r="J90" s="80"/>
      <c r="K90" s="80"/>
      <c r="L90" s="80"/>
      <c r="M90" s="80"/>
      <c r="N90" s="80"/>
      <c r="O90" s="80"/>
      <c r="P90" s="80"/>
      <c r="Q90" s="80"/>
      <c r="R90" s="80"/>
      <c r="S90" s="54" t="b">
        <f t="shared" si="9"/>
        <v>0</v>
      </c>
      <c r="T90" s="66" t="str">
        <f t="shared" si="11"/>
        <v>6-6.</v>
      </c>
      <c r="U90" s="51" t="str">
        <f t="shared" si="10"/>
        <v>Removal of Well Vault - 4 x 4 x 2 foot</v>
      </c>
    </row>
    <row r="91" spans="1:21" s="67" customFormat="1" hidden="1" x14ac:dyDescent="0.3">
      <c r="A91" s="62">
        <v>97</v>
      </c>
      <c r="B91" s="36" t="s">
        <v>89</v>
      </c>
      <c r="C91" s="98" t="s">
        <v>580</v>
      </c>
      <c r="D91" s="99"/>
      <c r="E91" s="10" t="s">
        <v>730</v>
      </c>
      <c r="F91" s="68">
        <f>IFERROR(INDEX([1]!Rates[[Column1]:[Column71]],
MATCH('[1]SOW Units'!$B91,[1]!Rates[Pay Item],0),
MATCH(TEXT(#REF!,"0"),[1]!Rates[[#Headers],[Column1]:[Column71]],0)),0)</f>
        <v>0</v>
      </c>
      <c r="G91" s="69">
        <f t="shared" si="1"/>
        <v>0</v>
      </c>
      <c r="H91" s="6">
        <f t="shared" si="2"/>
        <v>0</v>
      </c>
      <c r="I91" s="80"/>
      <c r="J91" s="80"/>
      <c r="K91" s="80"/>
      <c r="L91" s="80"/>
      <c r="M91" s="80"/>
      <c r="N91" s="80"/>
      <c r="O91" s="80"/>
      <c r="P91" s="80"/>
      <c r="Q91" s="80"/>
      <c r="R91" s="80"/>
      <c r="S91" s="54" t="b">
        <f t="shared" si="9"/>
        <v>0</v>
      </c>
      <c r="T91" s="66" t="str">
        <f t="shared" si="11"/>
        <v>6-7.</v>
      </c>
      <c r="U91" s="51" t="str">
        <f t="shared" si="10"/>
        <v>Removal of Well Pad and Manhole</v>
      </c>
    </row>
    <row r="92" spans="1:21" s="67" customFormat="1" hidden="1" x14ac:dyDescent="0.3">
      <c r="A92" s="62">
        <v>98</v>
      </c>
      <c r="B92" s="75" t="s">
        <v>100</v>
      </c>
      <c r="C92" s="96" t="s">
        <v>115</v>
      </c>
      <c r="D92" s="97"/>
      <c r="E92" s="76"/>
      <c r="F92" s="77"/>
      <c r="G92" s="78"/>
      <c r="H92" s="8"/>
      <c r="I92" s="79"/>
      <c r="J92" s="79"/>
      <c r="K92" s="79"/>
      <c r="L92" s="79"/>
      <c r="M92" s="79"/>
      <c r="N92" s="79"/>
      <c r="O92" s="79"/>
      <c r="P92" s="79"/>
      <c r="Q92" s="79"/>
      <c r="R92" s="79"/>
      <c r="S92" s="54" t="b">
        <f t="shared" si="9"/>
        <v>0</v>
      </c>
      <c r="T92" s="66"/>
      <c r="U92" s="51" t="str">
        <f t="shared" si="10"/>
        <v>SAMPLE COLLECTION AND FIELD TESTING</v>
      </c>
    </row>
    <row r="93" spans="1:21" s="67" customFormat="1" hidden="1" x14ac:dyDescent="0.3">
      <c r="A93" s="62">
        <v>99</v>
      </c>
      <c r="B93" s="36" t="s">
        <v>102</v>
      </c>
      <c r="C93" s="98" t="s">
        <v>117</v>
      </c>
      <c r="D93" s="99"/>
      <c r="E93" s="10" t="s">
        <v>730</v>
      </c>
      <c r="F93" s="68">
        <f>IFERROR(INDEX([1]!Rates[[Column1]:[Column71]],
MATCH('[1]SOW Units'!$B93,[1]!Rates[Pay Item],0),
MATCH(TEXT(#REF!,"0"),[1]!Rates[[#Headers],[Column1]:[Column71]],0)),0)</f>
        <v>0</v>
      </c>
      <c r="G93" s="69">
        <f t="shared" ref="G93:G212" si="12">F93</f>
        <v>0</v>
      </c>
      <c r="H93" s="6">
        <f t="shared" ref="H93:H212" si="13">SUM(I93:R93)</f>
        <v>0</v>
      </c>
      <c r="I93" s="80"/>
      <c r="J93" s="80"/>
      <c r="K93" s="80"/>
      <c r="L93" s="80"/>
      <c r="M93" s="80"/>
      <c r="N93" s="80"/>
      <c r="O93" s="80"/>
      <c r="P93" s="80"/>
      <c r="Q93" s="80"/>
      <c r="R93" s="80"/>
      <c r="S93" s="54" t="b">
        <f t="shared" si="9"/>
        <v>0</v>
      </c>
      <c r="T93" s="66" t="str">
        <f t="shared" si="11"/>
        <v>7-1.</v>
      </c>
      <c r="U93" s="51" t="str">
        <f t="shared" si="10"/>
        <v>Monitoring Well Sampling with Water Level, ≤ 100 foot depth</v>
      </c>
    </row>
    <row r="94" spans="1:21" s="67" customFormat="1" hidden="1" x14ac:dyDescent="0.3">
      <c r="A94" s="62">
        <v>100</v>
      </c>
      <c r="B94" s="36" t="s">
        <v>104</v>
      </c>
      <c r="C94" s="98" t="s">
        <v>119</v>
      </c>
      <c r="D94" s="99"/>
      <c r="E94" s="10" t="s">
        <v>730</v>
      </c>
      <c r="F94" s="68">
        <f>IFERROR(INDEX([1]!Rates[[Column1]:[Column71]],
MATCH('[1]SOW Units'!$B94,[1]!Rates[Pay Item],0),
MATCH(TEXT(#REF!,"0"),[1]!Rates[[#Headers],[Column1]:[Column71]],0)),0)</f>
        <v>0</v>
      </c>
      <c r="G94" s="69">
        <f t="shared" si="12"/>
        <v>0</v>
      </c>
      <c r="H94" s="6">
        <f t="shared" si="13"/>
        <v>0</v>
      </c>
      <c r="I94" s="80"/>
      <c r="J94" s="80"/>
      <c r="K94" s="80"/>
      <c r="L94" s="80"/>
      <c r="M94" s="80"/>
      <c r="N94" s="80"/>
      <c r="O94" s="80"/>
      <c r="P94" s="80"/>
      <c r="Q94" s="80"/>
      <c r="R94" s="80"/>
      <c r="S94" s="54" t="b">
        <f t="shared" si="9"/>
        <v>0</v>
      </c>
      <c r="T94" s="66" t="str">
        <f t="shared" si="11"/>
        <v>7-2.</v>
      </c>
      <c r="U94" s="51" t="str">
        <f t="shared" si="10"/>
        <v>Monitoring Well Sampling with Water Level, &gt; 100 foot depth</v>
      </c>
    </row>
    <row r="95" spans="1:21" s="67" customFormat="1" hidden="1" x14ac:dyDescent="0.3">
      <c r="A95" s="62">
        <v>101</v>
      </c>
      <c r="B95" s="36" t="s">
        <v>106</v>
      </c>
      <c r="C95" s="98" t="s">
        <v>121</v>
      </c>
      <c r="D95" s="99"/>
      <c r="E95" s="10" t="s">
        <v>730</v>
      </c>
      <c r="F95" s="68">
        <f>IFERROR(INDEX([1]!Rates[[Column1]:[Column71]],
MATCH('[1]SOW Units'!$B95,[1]!Rates[Pay Item],0),
MATCH(TEXT(#REF!,"0"),[1]!Rates[[#Headers],[Column1]:[Column71]],0)),0)</f>
        <v>0</v>
      </c>
      <c r="G95" s="69">
        <f t="shared" si="12"/>
        <v>0</v>
      </c>
      <c r="H95" s="6">
        <f t="shared" si="13"/>
        <v>0</v>
      </c>
      <c r="I95" s="80"/>
      <c r="J95" s="80"/>
      <c r="K95" s="80"/>
      <c r="L95" s="80"/>
      <c r="M95" s="80"/>
      <c r="N95" s="80"/>
      <c r="O95" s="80"/>
      <c r="P95" s="80"/>
      <c r="Q95" s="80"/>
      <c r="R95" s="80"/>
      <c r="S95" s="54" t="b">
        <f t="shared" si="9"/>
        <v>0</v>
      </c>
      <c r="T95" s="66" t="str">
        <f t="shared" si="11"/>
        <v>7-3.</v>
      </c>
      <c r="U95" s="51" t="str">
        <f t="shared" si="10"/>
        <v>Domestic Water Well Sampling</v>
      </c>
    </row>
    <row r="96" spans="1:21" s="67" customFormat="1" hidden="1" x14ac:dyDescent="0.3">
      <c r="A96" s="62">
        <v>102</v>
      </c>
      <c r="B96" s="36" t="s">
        <v>108</v>
      </c>
      <c r="C96" s="98" t="s">
        <v>123</v>
      </c>
      <c r="D96" s="99"/>
      <c r="E96" s="10" t="s">
        <v>124</v>
      </c>
      <c r="F96" s="68">
        <f>IFERROR(INDEX([1]!Rates[[Column1]:[Column71]],
MATCH('[1]SOW Units'!$B96,[1]!Rates[Pay Item],0),
MATCH(TEXT(#REF!,"0"),[1]!Rates[[#Headers],[Column1]:[Column71]],0)),0)</f>
        <v>0</v>
      </c>
      <c r="G96" s="69">
        <f t="shared" si="12"/>
        <v>0</v>
      </c>
      <c r="H96" s="6">
        <f t="shared" si="13"/>
        <v>0</v>
      </c>
      <c r="I96" s="80"/>
      <c r="J96" s="80"/>
      <c r="K96" s="80"/>
      <c r="L96" s="80"/>
      <c r="M96" s="80"/>
      <c r="N96" s="80"/>
      <c r="O96" s="80"/>
      <c r="P96" s="80"/>
      <c r="Q96" s="80"/>
      <c r="R96" s="80"/>
      <c r="S96" s="54" t="b">
        <f t="shared" si="9"/>
        <v>0</v>
      </c>
      <c r="T96" s="66" t="str">
        <f t="shared" si="11"/>
        <v>7-4.</v>
      </c>
      <c r="U96" s="51" t="str">
        <f t="shared" si="10"/>
        <v xml:space="preserve">Other Water Sampling </v>
      </c>
    </row>
    <row r="97" spans="1:21" s="67" customFormat="1" hidden="1" x14ac:dyDescent="0.3">
      <c r="A97" s="62">
        <v>103</v>
      </c>
      <c r="B97" s="36" t="s">
        <v>110</v>
      </c>
      <c r="C97" s="98" t="s">
        <v>126</v>
      </c>
      <c r="D97" s="99"/>
      <c r="E97" s="10" t="s">
        <v>124</v>
      </c>
      <c r="F97" s="68">
        <f>IFERROR(INDEX([1]!Rates[[Column1]:[Column71]],
MATCH('[1]SOW Units'!$B97,[1]!Rates[Pay Item],0),
MATCH(TEXT(#REF!,"0"),[1]!Rates[[#Headers],[Column1]:[Column71]],0)),0)</f>
        <v>0</v>
      </c>
      <c r="G97" s="69">
        <f t="shared" si="12"/>
        <v>0</v>
      </c>
      <c r="H97" s="6">
        <f t="shared" si="13"/>
        <v>0</v>
      </c>
      <c r="I97" s="80"/>
      <c r="J97" s="80"/>
      <c r="K97" s="80"/>
      <c r="L97" s="80"/>
      <c r="M97" s="80"/>
      <c r="N97" s="80"/>
      <c r="O97" s="80"/>
      <c r="P97" s="80"/>
      <c r="Q97" s="80"/>
      <c r="R97" s="80"/>
      <c r="S97" s="54" t="b">
        <f t="shared" si="9"/>
        <v>0</v>
      </c>
      <c r="T97" s="66" t="str">
        <f t="shared" si="11"/>
        <v>7-5.</v>
      </c>
      <c r="U97" s="51" t="str">
        <f t="shared" si="10"/>
        <v>Free Product Sample Collection</v>
      </c>
    </row>
    <row r="98" spans="1:21" s="67" customFormat="1" hidden="1" x14ac:dyDescent="0.3">
      <c r="A98" s="62">
        <v>104</v>
      </c>
      <c r="B98" s="36" t="s">
        <v>112</v>
      </c>
      <c r="C98" s="98" t="s">
        <v>128</v>
      </c>
      <c r="D98" s="99"/>
      <c r="E98" s="10" t="s">
        <v>124</v>
      </c>
      <c r="F98" s="68">
        <f>IFERROR(INDEX([1]!Rates[[Column1]:[Column71]],
MATCH('[1]SOW Units'!$B98,[1]!Rates[Pay Item],0),
MATCH(TEXT(#REF!,"0"),[1]!Rates[[#Headers],[Column1]:[Column71]],0)),0)</f>
        <v>0</v>
      </c>
      <c r="G98" s="69">
        <f t="shared" si="12"/>
        <v>0</v>
      </c>
      <c r="H98" s="6">
        <f t="shared" si="13"/>
        <v>0</v>
      </c>
      <c r="I98" s="80"/>
      <c r="J98" s="80"/>
      <c r="K98" s="80"/>
      <c r="L98" s="80"/>
      <c r="M98" s="80"/>
      <c r="N98" s="80"/>
      <c r="O98" s="80"/>
      <c r="P98" s="80"/>
      <c r="Q98" s="80"/>
      <c r="R98" s="80"/>
      <c r="S98" s="54" t="b">
        <f t="shared" si="9"/>
        <v>0</v>
      </c>
      <c r="T98" s="66" t="str">
        <f t="shared" si="11"/>
        <v>7-6.</v>
      </c>
      <c r="U98" s="51" t="str">
        <f t="shared" si="10"/>
        <v>Soil/Sediment Sample Collection</v>
      </c>
    </row>
    <row r="99" spans="1:21" s="67" customFormat="1" hidden="1" x14ac:dyDescent="0.3">
      <c r="A99" s="62">
        <v>105</v>
      </c>
      <c r="B99" s="36" t="s">
        <v>734</v>
      </c>
      <c r="C99" s="98" t="s">
        <v>735</v>
      </c>
      <c r="D99" s="99"/>
      <c r="E99" s="10" t="s">
        <v>730</v>
      </c>
      <c r="F99" s="68">
        <f>IFERROR(INDEX([1]!Rates[[Column1]:[Column71]],
MATCH('[1]SOW Units'!$B99,[1]!Rates[Pay Item],0),
MATCH(TEXT(#REF!,"0"),[1]!Rates[[#Headers],[Column1]:[Column71]],0)),0)</f>
        <v>0</v>
      </c>
      <c r="G99" s="69">
        <f t="shared" si="12"/>
        <v>0</v>
      </c>
      <c r="H99" s="6">
        <f t="shared" si="13"/>
        <v>0</v>
      </c>
      <c r="I99" s="80"/>
      <c r="J99" s="80"/>
      <c r="K99" s="80"/>
      <c r="L99" s="80"/>
      <c r="M99" s="80"/>
      <c r="N99" s="80"/>
      <c r="O99" s="80"/>
      <c r="P99" s="80"/>
      <c r="Q99" s="80"/>
      <c r="R99" s="80"/>
      <c r="S99" s="54" t="b">
        <f t="shared" si="9"/>
        <v>0</v>
      </c>
      <c r="T99" s="66" t="str">
        <f t="shared" si="11"/>
        <v>7-7.</v>
      </c>
      <c r="U99" s="51" t="str">
        <f t="shared" si="10"/>
        <v xml:space="preserve">Water Level/Free Product Gauging </v>
      </c>
    </row>
    <row r="100" spans="1:21" s="67" customFormat="1" hidden="1" x14ac:dyDescent="0.3">
      <c r="A100" s="62">
        <v>106</v>
      </c>
      <c r="B100" s="36" t="s">
        <v>736</v>
      </c>
      <c r="C100" s="98" t="s">
        <v>737</v>
      </c>
      <c r="D100" s="99"/>
      <c r="E100" s="10" t="s">
        <v>730</v>
      </c>
      <c r="F100" s="68">
        <f>IFERROR(INDEX([1]!Rates[[Column1]:[Column71]],
MATCH('[1]SOW Units'!$B100,[1]!Rates[Pay Item],0),
MATCH(TEXT(#REF!,"0"),[1]!Rates[[#Headers],[Column1]:[Column71]],0)),0)</f>
        <v>0</v>
      </c>
      <c r="G100" s="69">
        <f t="shared" si="12"/>
        <v>0</v>
      </c>
      <c r="H100" s="6">
        <f t="shared" si="13"/>
        <v>0</v>
      </c>
      <c r="I100" s="80"/>
      <c r="J100" s="80"/>
      <c r="K100" s="80"/>
      <c r="L100" s="80"/>
      <c r="M100" s="80"/>
      <c r="N100" s="80"/>
      <c r="O100" s="80"/>
      <c r="P100" s="80"/>
      <c r="Q100" s="80"/>
      <c r="R100" s="80"/>
      <c r="S100" s="54" t="b">
        <f t="shared" si="9"/>
        <v>0</v>
      </c>
      <c r="T100" s="66" t="str">
        <f t="shared" si="11"/>
        <v>7-8.</v>
      </c>
      <c r="U100" s="51" t="str">
        <f t="shared" si="10"/>
        <v xml:space="preserve">Free Product Gauging and Bailing </v>
      </c>
    </row>
    <row r="101" spans="1:21" s="67" customFormat="1" ht="35.1" hidden="1" customHeight="1" x14ac:dyDescent="0.3">
      <c r="A101" s="62">
        <v>107</v>
      </c>
      <c r="B101" s="36" t="s">
        <v>738</v>
      </c>
      <c r="C101" s="98" t="s">
        <v>739</v>
      </c>
      <c r="D101" s="99"/>
      <c r="E101" s="10" t="s">
        <v>124</v>
      </c>
      <c r="F101" s="68">
        <f>IFERROR(INDEX([1]!Rates[[Column1]:[Column71]],
MATCH('[1]SOW Units'!$B101,[1]!Rates[Pay Item],0),
MATCH(TEXT(#REF!,"0"),[1]!Rates[[#Headers],[Column1]:[Column71]],0)),0)</f>
        <v>0</v>
      </c>
      <c r="G101" s="69">
        <f t="shared" si="12"/>
        <v>0</v>
      </c>
      <c r="H101" s="6">
        <f t="shared" si="13"/>
        <v>0</v>
      </c>
      <c r="I101" s="80"/>
      <c r="J101" s="80"/>
      <c r="K101" s="80"/>
      <c r="L101" s="80"/>
      <c r="M101" s="80"/>
      <c r="N101" s="80"/>
      <c r="O101" s="80"/>
      <c r="P101" s="80"/>
      <c r="Q101" s="80"/>
      <c r="R101" s="80"/>
      <c r="S101" s="54" t="b">
        <f t="shared" si="9"/>
        <v>0</v>
      </c>
      <c r="T101" s="66" t="str">
        <f t="shared" si="11"/>
        <v>7-9.</v>
      </c>
      <c r="U101" s="51" t="str">
        <f t="shared" si="10"/>
        <v>Vapor/Ambient Air Sample Collection - Passive Dosimeter, Sorbent Tube, TedlarTM Bag (or equivalent)</v>
      </c>
    </row>
    <row r="102" spans="1:21" s="67" customFormat="1" hidden="1" x14ac:dyDescent="0.3">
      <c r="A102" s="62">
        <v>108</v>
      </c>
      <c r="B102" s="36" t="s">
        <v>740</v>
      </c>
      <c r="C102" s="98" t="s">
        <v>741</v>
      </c>
      <c r="D102" s="99"/>
      <c r="E102" s="10" t="s">
        <v>124</v>
      </c>
      <c r="F102" s="68">
        <f>IFERROR(INDEX([1]!Rates[[Column1]:[Column71]],
MATCH('[1]SOW Units'!$B102,[1]!Rates[Pay Item],0),
MATCH(TEXT(#REF!,"0"),[1]!Rates[[#Headers],[Column1]:[Column71]],0)),0)</f>
        <v>0</v>
      </c>
      <c r="G102" s="69">
        <f t="shared" si="12"/>
        <v>0</v>
      </c>
      <c r="H102" s="6">
        <f t="shared" si="13"/>
        <v>0</v>
      </c>
      <c r="I102" s="80"/>
      <c r="J102" s="80"/>
      <c r="K102" s="80"/>
      <c r="L102" s="80"/>
      <c r="M102" s="80"/>
      <c r="N102" s="80"/>
      <c r="O102" s="80"/>
      <c r="P102" s="80"/>
      <c r="Q102" s="80"/>
      <c r="R102" s="80"/>
      <c r="S102" s="54" t="b">
        <f t="shared" si="9"/>
        <v>0</v>
      </c>
      <c r="T102" s="66" t="str">
        <f t="shared" si="11"/>
        <v>7-10.</v>
      </c>
      <c r="U102" s="51" t="str">
        <f t="shared" si="10"/>
        <v>Vapor/Ambient Air Sample Collection - SUMMATM Canister (or equivalent)</v>
      </c>
    </row>
    <row r="103" spans="1:21" s="67" customFormat="1" ht="33" hidden="1" x14ac:dyDescent="0.3">
      <c r="A103" s="62">
        <v>109</v>
      </c>
      <c r="B103" s="36" t="s">
        <v>742</v>
      </c>
      <c r="C103" s="98" t="s">
        <v>582</v>
      </c>
      <c r="D103" s="99"/>
      <c r="E103" s="10" t="s">
        <v>583</v>
      </c>
      <c r="F103" s="68">
        <f>IFERROR(INDEX([1]!Rates[[Column1]:[Column71]],
MATCH('[1]SOW Units'!$B103,[1]!Rates[Pay Item],0),
MATCH(TEXT(#REF!,"0"),[1]!Rates[[#Headers],[Column1]:[Column71]],0)),0)</f>
        <v>0</v>
      </c>
      <c r="G103" s="69">
        <f t="shared" si="12"/>
        <v>0</v>
      </c>
      <c r="H103" s="6">
        <f t="shared" si="13"/>
        <v>0</v>
      </c>
      <c r="I103" s="80"/>
      <c r="J103" s="80"/>
      <c r="K103" s="80"/>
      <c r="L103" s="80"/>
      <c r="M103" s="80"/>
      <c r="N103" s="80"/>
      <c r="O103" s="80"/>
      <c r="P103" s="80"/>
      <c r="Q103" s="80"/>
      <c r="R103" s="80"/>
      <c r="S103" s="54" t="b">
        <f t="shared" si="9"/>
        <v>0</v>
      </c>
      <c r="T103" s="66" t="str">
        <f t="shared" si="11"/>
        <v>7-11.</v>
      </c>
      <c r="U103" s="51" t="str">
        <f t="shared" si="10"/>
        <v>Electronic Data Deliverables (EDD)</v>
      </c>
    </row>
    <row r="104" spans="1:21" s="67" customFormat="1" hidden="1" x14ac:dyDescent="0.3">
      <c r="A104" s="62">
        <v>110</v>
      </c>
      <c r="B104" s="36" t="s">
        <v>743</v>
      </c>
      <c r="C104" s="98" t="s">
        <v>585</v>
      </c>
      <c r="D104" s="99"/>
      <c r="E104" s="10" t="s">
        <v>730</v>
      </c>
      <c r="F104" s="68">
        <f>IFERROR(INDEX([1]!Rates[[Column1]:[Column71]],
MATCH('[1]SOW Units'!$B104,[1]!Rates[Pay Item],0),
MATCH(TEXT(#REF!,"0"),[1]!Rates[[#Headers],[Column1]:[Column71]],0)),0)</f>
        <v>0</v>
      </c>
      <c r="G104" s="69">
        <f t="shared" si="12"/>
        <v>0</v>
      </c>
      <c r="H104" s="6">
        <f t="shared" si="13"/>
        <v>0</v>
      </c>
      <c r="I104" s="80"/>
      <c r="J104" s="80"/>
      <c r="K104" s="80"/>
      <c r="L104" s="80"/>
      <c r="M104" s="80"/>
      <c r="N104" s="80"/>
      <c r="O104" s="80"/>
      <c r="P104" s="80"/>
      <c r="Q104" s="80"/>
      <c r="R104" s="80"/>
      <c r="S104" s="54" t="b">
        <f t="shared" si="9"/>
        <v>0</v>
      </c>
      <c r="T104" s="66" t="str">
        <f t="shared" si="11"/>
        <v>7-12.</v>
      </c>
      <c r="U104" s="51" t="str">
        <f t="shared" si="10"/>
        <v>Survey Latitude/Longitude of Existing Monitor Wells</v>
      </c>
    </row>
    <row r="105" spans="1:21" s="67" customFormat="1" hidden="1" x14ac:dyDescent="0.3">
      <c r="A105" s="62">
        <v>111</v>
      </c>
      <c r="B105" s="36" t="s">
        <v>744</v>
      </c>
      <c r="C105" s="98" t="s">
        <v>587</v>
      </c>
      <c r="D105" s="99"/>
      <c r="E105" s="10" t="s">
        <v>730</v>
      </c>
      <c r="F105" s="68">
        <f>IFERROR(INDEX([1]!Rates[[Column1]:[Column71]],
MATCH('[1]SOW Units'!$B105,[1]!Rates[Pay Item],0),
MATCH(TEXT(#REF!,"0"),[1]!Rates[[#Headers],[Column1]:[Column71]],0)),0)</f>
        <v>0</v>
      </c>
      <c r="G105" s="69">
        <f t="shared" si="12"/>
        <v>0</v>
      </c>
      <c r="H105" s="6">
        <f t="shared" si="13"/>
        <v>0</v>
      </c>
      <c r="I105" s="80"/>
      <c r="J105" s="80"/>
      <c r="K105" s="80"/>
      <c r="L105" s="80"/>
      <c r="M105" s="80"/>
      <c r="N105" s="80"/>
      <c r="O105" s="80"/>
      <c r="P105" s="80"/>
      <c r="Q105" s="80"/>
      <c r="R105" s="80"/>
      <c r="S105" s="54" t="b">
        <f t="shared" si="9"/>
        <v>0</v>
      </c>
      <c r="T105" s="66" t="str">
        <f t="shared" si="11"/>
        <v>7-13.</v>
      </c>
      <c r="U105" s="51" t="str">
        <f t="shared" si="10"/>
        <v>Survey Latitude/Longitude of New Monitor Wells</v>
      </c>
    </row>
    <row r="106" spans="1:21" s="67" customFormat="1" hidden="1" x14ac:dyDescent="0.3">
      <c r="A106" s="62">
        <v>112</v>
      </c>
      <c r="B106" s="36" t="s">
        <v>745</v>
      </c>
      <c r="C106" s="98" t="s">
        <v>746</v>
      </c>
      <c r="D106" s="99"/>
      <c r="E106" s="10" t="s">
        <v>124</v>
      </c>
      <c r="F106" s="68">
        <f>IFERROR(INDEX([1]!Rates[[Column1]:[Column71]],
MATCH('[1]SOW Units'!$B106,[1]!Rates[Pay Item],0),
MATCH(TEXT(#REF!,"0"),[1]!Rates[[#Headers],[Column1]:[Column71]],0)),0)</f>
        <v>0</v>
      </c>
      <c r="G106" s="69">
        <f t="shared" si="12"/>
        <v>0</v>
      </c>
      <c r="H106" s="6">
        <f t="shared" si="13"/>
        <v>0</v>
      </c>
      <c r="I106" s="80"/>
      <c r="J106" s="80"/>
      <c r="K106" s="80"/>
      <c r="L106" s="80"/>
      <c r="M106" s="80"/>
      <c r="N106" s="80"/>
      <c r="O106" s="80"/>
      <c r="P106" s="80"/>
      <c r="Q106" s="80"/>
      <c r="R106" s="80"/>
      <c r="S106" s="54" t="b">
        <f t="shared" si="9"/>
        <v>0</v>
      </c>
      <c r="T106" s="66" t="str">
        <f t="shared" si="11"/>
        <v>7-14.</v>
      </c>
      <c r="U106" s="51" t="str">
        <f t="shared" si="10"/>
        <v>Encore (25 gram)</v>
      </c>
    </row>
    <row r="107" spans="1:21" s="67" customFormat="1" hidden="1" x14ac:dyDescent="0.3">
      <c r="A107" s="62">
        <v>113</v>
      </c>
      <c r="B107" s="75" t="s">
        <v>114</v>
      </c>
      <c r="C107" s="96" t="s">
        <v>134</v>
      </c>
      <c r="D107" s="97"/>
      <c r="E107" s="76"/>
      <c r="F107" s="77"/>
      <c r="G107" s="78"/>
      <c r="H107" s="8"/>
      <c r="I107" s="79"/>
      <c r="J107" s="79"/>
      <c r="K107" s="79"/>
      <c r="L107" s="79"/>
      <c r="M107" s="79"/>
      <c r="N107" s="79"/>
      <c r="O107" s="79"/>
      <c r="P107" s="79"/>
      <c r="Q107" s="79"/>
      <c r="R107" s="79"/>
      <c r="S107" s="54" t="b">
        <f t="shared" si="9"/>
        <v>0</v>
      </c>
      <c r="T107" s="66"/>
      <c r="U107" s="51" t="str">
        <f t="shared" si="10"/>
        <v xml:space="preserve">LABORATORY ANALYSIS  </v>
      </c>
    </row>
    <row r="108" spans="1:21" s="67" customFormat="1" ht="33" hidden="1" x14ac:dyDescent="0.3">
      <c r="A108" s="62">
        <v>114</v>
      </c>
      <c r="B108" s="36" t="s">
        <v>116</v>
      </c>
      <c r="C108" s="98" t="s">
        <v>747</v>
      </c>
      <c r="D108" s="99"/>
      <c r="E108" s="10" t="s">
        <v>124</v>
      </c>
      <c r="F108" s="68">
        <f>IFERROR(INDEX([1]!Rates[[Column1]:[Column71]],
MATCH('[1]SOW Units'!$B108,[1]!Rates[Pay Item],0),
MATCH(TEXT(#REF!,"0"),[1]!Rates[[#Headers],[Column1]:[Column71]],0)),0)</f>
        <v>0</v>
      </c>
      <c r="G108" s="69">
        <f t="shared" si="12"/>
        <v>0</v>
      </c>
      <c r="H108" s="6">
        <f t="shared" si="13"/>
        <v>0</v>
      </c>
      <c r="I108" s="80"/>
      <c r="J108" s="80"/>
      <c r="K108" s="80"/>
      <c r="L108" s="80"/>
      <c r="M108" s="80"/>
      <c r="N108" s="80"/>
      <c r="O108" s="80"/>
      <c r="P108" s="80"/>
      <c r="Q108" s="80"/>
      <c r="R108" s="80"/>
      <c r="S108" s="54" t="b">
        <f t="shared" si="9"/>
        <v>0</v>
      </c>
      <c r="T108" s="66" t="str">
        <f t="shared" si="11"/>
        <v>8-1.</v>
      </c>
      <c r="U108" s="51" t="str">
        <f t="shared" si="10"/>
        <v>Soil, Used Oil/Unknown Product Group-Table D of Ch. 62-780, F.A.C., except for non-Priority Pollutant Organics (multiple methods)</v>
      </c>
    </row>
    <row r="109" spans="1:21" s="67" customFormat="1" hidden="1" x14ac:dyDescent="0.3">
      <c r="A109" s="62">
        <v>115</v>
      </c>
      <c r="B109" s="36" t="s">
        <v>118</v>
      </c>
      <c r="C109" s="98" t="s">
        <v>135</v>
      </c>
      <c r="D109" s="99"/>
      <c r="E109" s="10" t="s">
        <v>124</v>
      </c>
      <c r="F109" s="68">
        <f>IFERROR(INDEX([1]!Rates[[Column1]:[Column71]],
MATCH('[1]SOW Units'!$B109,[1]!Rates[Pay Item],0),
MATCH(TEXT(#REF!,"0"),[1]!Rates[[#Headers],[Column1]:[Column71]],0)),0)</f>
        <v>0</v>
      </c>
      <c r="G109" s="69">
        <f t="shared" si="12"/>
        <v>0</v>
      </c>
      <c r="H109" s="6">
        <f t="shared" si="13"/>
        <v>0</v>
      </c>
      <c r="I109" s="80"/>
      <c r="J109" s="80"/>
      <c r="K109" s="80"/>
      <c r="L109" s="80"/>
      <c r="M109" s="80"/>
      <c r="N109" s="80"/>
      <c r="O109" s="80"/>
      <c r="P109" s="80"/>
      <c r="Q109" s="80"/>
      <c r="R109" s="80"/>
      <c r="S109" s="54" t="b">
        <f t="shared" si="9"/>
        <v>0</v>
      </c>
      <c r="T109" s="66" t="str">
        <f t="shared" si="11"/>
        <v>8-2.</v>
      </c>
      <c r="U109" s="51" t="str">
        <f t="shared" si="10"/>
        <v>Soil, BTEX + MTBE (EPA 8021 or EPA 8260)</v>
      </c>
    </row>
    <row r="110" spans="1:21" s="67" customFormat="1" hidden="1" x14ac:dyDescent="0.3">
      <c r="A110" s="62">
        <v>116</v>
      </c>
      <c r="B110" s="36" t="s">
        <v>120</v>
      </c>
      <c r="C110" s="98" t="s">
        <v>137</v>
      </c>
      <c r="D110" s="99"/>
      <c r="E110" s="10" t="s">
        <v>124</v>
      </c>
      <c r="F110" s="68">
        <f>IFERROR(INDEX([1]!Rates[[Column1]:[Column71]],
MATCH('[1]SOW Units'!$B110,[1]!Rates[Pay Item],0),
MATCH(TEXT(#REF!,"0"),[1]!Rates[[#Headers],[Column1]:[Column71]],0)),0)</f>
        <v>0</v>
      </c>
      <c r="G110" s="69">
        <f t="shared" si="12"/>
        <v>0</v>
      </c>
      <c r="H110" s="6">
        <f t="shared" si="13"/>
        <v>0</v>
      </c>
      <c r="I110" s="80"/>
      <c r="J110" s="80"/>
      <c r="K110" s="80"/>
      <c r="L110" s="80"/>
      <c r="M110" s="80"/>
      <c r="N110" s="80"/>
      <c r="O110" s="80"/>
      <c r="P110" s="80"/>
      <c r="Q110" s="80"/>
      <c r="R110" s="80"/>
      <c r="S110" s="54" t="b">
        <f t="shared" si="9"/>
        <v>0</v>
      </c>
      <c r="T110" s="66" t="str">
        <f t="shared" si="11"/>
        <v>8-3.</v>
      </c>
      <c r="U110" s="51" t="str">
        <f t="shared" si="10"/>
        <v>Soil, Volatile Organic Halocarbons (EPA 8021 or EPA 8260)</v>
      </c>
    </row>
    <row r="111" spans="1:21" s="67" customFormat="1" hidden="1" x14ac:dyDescent="0.3">
      <c r="A111" s="62">
        <v>117</v>
      </c>
      <c r="B111" s="36" t="s">
        <v>122</v>
      </c>
      <c r="C111" s="98" t="s">
        <v>139</v>
      </c>
      <c r="D111" s="99"/>
      <c r="E111" s="10" t="s">
        <v>124</v>
      </c>
      <c r="F111" s="68">
        <f>IFERROR(INDEX([1]!Rates[[Column1]:[Column71]],
MATCH('[1]SOW Units'!$B111,[1]!Rates[Pay Item],0),
MATCH(TEXT(#REF!,"0"),[1]!Rates[[#Headers],[Column1]:[Column71]],0)),0)</f>
        <v>0</v>
      </c>
      <c r="G111" s="69">
        <f t="shared" si="12"/>
        <v>0</v>
      </c>
      <c r="H111" s="6">
        <f t="shared" si="13"/>
        <v>0</v>
      </c>
      <c r="I111" s="80"/>
      <c r="J111" s="80"/>
      <c r="K111" s="80"/>
      <c r="L111" s="80"/>
      <c r="M111" s="80"/>
      <c r="N111" s="80"/>
      <c r="O111" s="80"/>
      <c r="P111" s="80"/>
      <c r="Q111" s="80"/>
      <c r="R111" s="80"/>
      <c r="S111" s="54" t="b">
        <f t="shared" si="9"/>
        <v>0</v>
      </c>
      <c r="T111" s="66" t="str">
        <f t="shared" si="11"/>
        <v>8-4.</v>
      </c>
      <c r="U111" s="51" t="str">
        <f t="shared" si="10"/>
        <v>Soil, BTEX + MTBE + VOHs (EPA 8021 or EPA 8260)</v>
      </c>
    </row>
    <row r="112" spans="1:21" s="67" customFormat="1" hidden="1" x14ac:dyDescent="0.3">
      <c r="A112" s="62">
        <v>118</v>
      </c>
      <c r="B112" s="36" t="s">
        <v>125</v>
      </c>
      <c r="C112" s="98" t="s">
        <v>141</v>
      </c>
      <c r="D112" s="99"/>
      <c r="E112" s="10" t="s">
        <v>124</v>
      </c>
      <c r="F112" s="68">
        <f>IFERROR(INDEX([1]!Rates[[Column1]:[Column71]],
MATCH('[1]SOW Units'!$B112,[1]!Rates[Pay Item],0),
MATCH(TEXT(#REF!,"0"),[1]!Rates[[#Headers],[Column1]:[Column71]],0)),0)</f>
        <v>0</v>
      </c>
      <c r="G112" s="69">
        <f t="shared" si="12"/>
        <v>0</v>
      </c>
      <c r="H112" s="6">
        <f t="shared" si="13"/>
        <v>0</v>
      </c>
      <c r="I112" s="80"/>
      <c r="J112" s="80"/>
      <c r="K112" s="80"/>
      <c r="L112" s="80"/>
      <c r="M112" s="80"/>
      <c r="N112" s="80"/>
      <c r="O112" s="80"/>
      <c r="P112" s="80"/>
      <c r="Q112" s="80"/>
      <c r="R112" s="80"/>
      <c r="S112" s="54" t="b">
        <f t="shared" si="9"/>
        <v>0</v>
      </c>
      <c r="T112" s="66" t="str">
        <f t="shared" si="11"/>
        <v>8-5.</v>
      </c>
      <c r="U112" s="51" t="str">
        <f t="shared" si="10"/>
        <v>Soil, Polycyclic Aromatic Hydrocarbons (EPA 8270 or EPA 8310)</v>
      </c>
    </row>
    <row r="113" spans="1:21" s="67" customFormat="1" hidden="1" x14ac:dyDescent="0.3">
      <c r="A113" s="62">
        <v>119</v>
      </c>
      <c r="B113" s="36" t="s">
        <v>127</v>
      </c>
      <c r="C113" s="98" t="s">
        <v>143</v>
      </c>
      <c r="D113" s="99"/>
      <c r="E113" s="10" t="s">
        <v>124</v>
      </c>
      <c r="F113" s="68">
        <f>IFERROR(INDEX([1]!Rates[[Column1]:[Column71]],
MATCH('[1]SOW Units'!$B113,[1]!Rates[Pay Item],0),
MATCH(TEXT(#REF!,"0"),[1]!Rates[[#Headers],[Column1]:[Column71]],0)),0)</f>
        <v>0</v>
      </c>
      <c r="G113" s="69">
        <f t="shared" si="12"/>
        <v>0</v>
      </c>
      <c r="H113" s="6">
        <f t="shared" si="13"/>
        <v>0</v>
      </c>
      <c r="I113" s="80"/>
      <c r="J113" s="80"/>
      <c r="K113" s="80"/>
      <c r="L113" s="80"/>
      <c r="M113" s="80"/>
      <c r="N113" s="80"/>
      <c r="O113" s="80"/>
      <c r="P113" s="80"/>
      <c r="Q113" s="80"/>
      <c r="R113" s="80"/>
      <c r="S113" s="54" t="b">
        <f t="shared" si="9"/>
        <v>0</v>
      </c>
      <c r="T113" s="66" t="str">
        <f t="shared" si="11"/>
        <v>8-6.</v>
      </c>
      <c r="U113" s="51" t="str">
        <f t="shared" si="10"/>
        <v>Soil, Priority Pollutant Volatile Organics (EPA 8260)</v>
      </c>
    </row>
    <row r="114" spans="1:21" s="67" customFormat="1" ht="33" hidden="1" x14ac:dyDescent="0.3">
      <c r="A114" s="62">
        <v>120</v>
      </c>
      <c r="B114" s="36" t="s">
        <v>129</v>
      </c>
      <c r="C114" s="98" t="s">
        <v>144</v>
      </c>
      <c r="D114" s="99"/>
      <c r="E114" s="10" t="s">
        <v>124</v>
      </c>
      <c r="F114" s="68">
        <f>IFERROR(INDEX([1]!Rates[[Column1]:[Column71]],
MATCH('[1]SOW Units'!$B114,[1]!Rates[Pay Item],0),
MATCH(TEXT(#REF!,"0"),[1]!Rates[[#Headers],[Column1]:[Column71]],0)),0)</f>
        <v>0</v>
      </c>
      <c r="G114" s="69">
        <f t="shared" si="12"/>
        <v>0</v>
      </c>
      <c r="H114" s="6">
        <f t="shared" si="13"/>
        <v>0</v>
      </c>
      <c r="I114" s="80"/>
      <c r="J114" s="80"/>
      <c r="K114" s="80"/>
      <c r="L114" s="80"/>
      <c r="M114" s="80"/>
      <c r="N114" s="80"/>
      <c r="O114" s="80"/>
      <c r="P114" s="80"/>
      <c r="Q114" s="80"/>
      <c r="R114" s="80"/>
      <c r="S114" s="54" t="b">
        <f t="shared" si="9"/>
        <v>0</v>
      </c>
      <c r="T114" s="66" t="str">
        <f t="shared" si="11"/>
        <v>8-7.</v>
      </c>
      <c r="U114" s="51" t="str">
        <f t="shared" si="10"/>
        <v>Soil, Priority Pollutant Extractable Organics-Base Neutral and Acid Extractables (EPA 8270 list [e.g., EPA 8081/8082 + EPA 8270])</v>
      </c>
    </row>
    <row r="115" spans="1:21" s="67" customFormat="1" hidden="1" x14ac:dyDescent="0.3">
      <c r="A115" s="62">
        <v>121</v>
      </c>
      <c r="B115" s="36" t="s">
        <v>130</v>
      </c>
      <c r="C115" s="98" t="s">
        <v>145</v>
      </c>
      <c r="D115" s="99"/>
      <c r="E115" s="10" t="s">
        <v>124</v>
      </c>
      <c r="F115" s="68">
        <f>IFERROR(INDEX([1]!Rates[[Column1]:[Column71]],
MATCH('[1]SOW Units'!$B115,[1]!Rates[Pay Item],0),
MATCH(TEXT(#REF!,"0"),[1]!Rates[[#Headers],[Column1]:[Column71]],0)),0)</f>
        <v>0</v>
      </c>
      <c r="G115" s="69">
        <f t="shared" si="12"/>
        <v>0</v>
      </c>
      <c r="H115" s="6">
        <f t="shared" si="13"/>
        <v>0</v>
      </c>
      <c r="I115" s="80"/>
      <c r="J115" s="80"/>
      <c r="K115" s="80"/>
      <c r="L115" s="80"/>
      <c r="M115" s="80"/>
      <c r="N115" s="80"/>
      <c r="O115" s="80"/>
      <c r="P115" s="80"/>
      <c r="Q115" s="80"/>
      <c r="R115" s="80"/>
      <c r="S115" s="54" t="b">
        <f t="shared" si="9"/>
        <v>0</v>
      </c>
      <c r="T115" s="66" t="str">
        <f t="shared" si="11"/>
        <v>8-8.</v>
      </c>
      <c r="U115" s="51" t="str">
        <f t="shared" si="10"/>
        <v>Soil, Total Recoverable Petroleum Hydrocarbons (FL-PRO)</v>
      </c>
    </row>
    <row r="116" spans="1:21" s="67" customFormat="1" hidden="1" x14ac:dyDescent="0.3">
      <c r="A116" s="62">
        <v>122</v>
      </c>
      <c r="B116" s="36" t="s">
        <v>748</v>
      </c>
      <c r="C116" s="98" t="s">
        <v>589</v>
      </c>
      <c r="D116" s="99"/>
      <c r="E116" s="10" t="s">
        <v>124</v>
      </c>
      <c r="F116" s="68">
        <f>IFERROR(INDEX([1]!Rates[[Column1]:[Column71]],
MATCH('[1]SOW Units'!$B116,[1]!Rates[Pay Item],0),
MATCH(TEXT(#REF!,"0"),[1]!Rates[[#Headers],[Column1]:[Column71]],0)),0)</f>
        <v>0</v>
      </c>
      <c r="G116" s="69">
        <f t="shared" si="12"/>
        <v>0</v>
      </c>
      <c r="H116" s="6">
        <f t="shared" si="13"/>
        <v>0</v>
      </c>
      <c r="I116" s="80"/>
      <c r="J116" s="80"/>
      <c r="K116" s="80"/>
      <c r="L116" s="80"/>
      <c r="M116" s="80"/>
      <c r="N116" s="80"/>
      <c r="O116" s="80"/>
      <c r="P116" s="80"/>
      <c r="Q116" s="80"/>
      <c r="R116" s="80"/>
      <c r="S116" s="54" t="b">
        <f t="shared" si="9"/>
        <v>0</v>
      </c>
      <c r="T116" s="66" t="str">
        <f t="shared" si="11"/>
        <v>8-8.a.</v>
      </c>
      <c r="U116" s="51" t="str">
        <f t="shared" si="10"/>
        <v>Soil, TRPH Fractionation (MADEP-EPH/VPH Method or TPHCWG Direct Method)</v>
      </c>
    </row>
    <row r="117" spans="1:21" s="67" customFormat="1" hidden="1" x14ac:dyDescent="0.3">
      <c r="A117" s="62">
        <v>123</v>
      </c>
      <c r="B117" s="36" t="s">
        <v>131</v>
      </c>
      <c r="C117" s="98" t="s">
        <v>147</v>
      </c>
      <c r="D117" s="99"/>
      <c r="E117" s="10" t="s">
        <v>124</v>
      </c>
      <c r="F117" s="68">
        <f>IFERROR(INDEX([1]!Rates[[Column1]:[Column71]],
MATCH('[1]SOW Units'!$B117,[1]!Rates[Pay Item],0),
MATCH(TEXT(#REF!,"0"),[1]!Rates[[#Headers],[Column1]:[Column71]],0)),0)</f>
        <v>0</v>
      </c>
      <c r="G117" s="69">
        <f t="shared" si="12"/>
        <v>0</v>
      </c>
      <c r="H117" s="6">
        <f t="shared" si="13"/>
        <v>0</v>
      </c>
      <c r="I117" s="80"/>
      <c r="J117" s="80"/>
      <c r="K117" s="80"/>
      <c r="L117" s="80"/>
      <c r="M117" s="80"/>
      <c r="N117" s="80"/>
      <c r="O117" s="80"/>
      <c r="P117" s="80"/>
      <c r="Q117" s="80"/>
      <c r="R117" s="80"/>
      <c r="S117" s="54" t="b">
        <f t="shared" si="9"/>
        <v>0</v>
      </c>
      <c r="T117" s="66" t="str">
        <f t="shared" si="11"/>
        <v>8-9.</v>
      </c>
      <c r="U117" s="51" t="str">
        <f t="shared" si="10"/>
        <v>Soil, PCBs [or Aroclors] (EPA 8082)</v>
      </c>
    </row>
    <row r="118" spans="1:21" s="67" customFormat="1" ht="33" hidden="1" x14ac:dyDescent="0.3">
      <c r="A118" s="62">
        <v>124</v>
      </c>
      <c r="B118" s="36" t="s">
        <v>132</v>
      </c>
      <c r="C118" s="98" t="s">
        <v>749</v>
      </c>
      <c r="D118" s="99"/>
      <c r="E118" s="10" t="s">
        <v>124</v>
      </c>
      <c r="F118" s="68">
        <f>IFERROR(INDEX([1]!Rates[[Column1]:[Column71]],
MATCH('[1]SOW Units'!$B118,[1]!Rates[Pay Item],0),
MATCH(TEXT(#REF!,"0"),[1]!Rates[[#Headers],[Column1]:[Column71]],0)),0)</f>
        <v>0</v>
      </c>
      <c r="G118" s="69">
        <f t="shared" si="12"/>
        <v>0</v>
      </c>
      <c r="H118" s="6">
        <f t="shared" si="13"/>
        <v>0</v>
      </c>
      <c r="I118" s="80"/>
      <c r="J118" s="80"/>
      <c r="K118" s="80"/>
      <c r="L118" s="80"/>
      <c r="M118" s="80"/>
      <c r="N118" s="80"/>
      <c r="O118" s="80"/>
      <c r="P118" s="80"/>
      <c r="Q118" s="80"/>
      <c r="R118" s="80"/>
      <c r="S118" s="54" t="b">
        <f t="shared" si="9"/>
        <v>0</v>
      </c>
      <c r="T118" s="66" t="str">
        <f t="shared" si="11"/>
        <v>8-10.</v>
      </c>
      <c r="U118" s="51" t="str">
        <f t="shared" si="10"/>
        <v>Soil, 8 RCRA Metals (EPA 6010 or EPA 6020 [Arsenic, Barium, Cadmium, Chromium, Lead, Selenium, Silver] and EPA 6020 or EPA 7471 [Mercury])</v>
      </c>
    </row>
    <row r="119" spans="1:21" s="67" customFormat="1" hidden="1" x14ac:dyDescent="0.3">
      <c r="A119" s="62">
        <v>125</v>
      </c>
      <c r="B119" s="36" t="s">
        <v>581</v>
      </c>
      <c r="C119" s="98" t="s">
        <v>150</v>
      </c>
      <c r="D119" s="99"/>
      <c r="E119" s="10" t="s">
        <v>124</v>
      </c>
      <c r="F119" s="68">
        <f>IFERROR(INDEX([1]!Rates[[Column1]:[Column71]],
MATCH('[1]SOW Units'!$B119,[1]!Rates[Pay Item],0),
MATCH(TEXT(#REF!,"0"),[1]!Rates[[#Headers],[Column1]:[Column71]],0)),0)</f>
        <v>0</v>
      </c>
      <c r="G119" s="69">
        <f t="shared" si="12"/>
        <v>0</v>
      </c>
      <c r="H119" s="6">
        <f t="shared" si="13"/>
        <v>0</v>
      </c>
      <c r="I119" s="80"/>
      <c r="J119" s="80"/>
      <c r="K119" s="80"/>
      <c r="L119" s="80"/>
      <c r="M119" s="80"/>
      <c r="N119" s="80"/>
      <c r="O119" s="80"/>
      <c r="P119" s="80"/>
      <c r="Q119" s="80"/>
      <c r="R119" s="80"/>
      <c r="S119" s="54" t="b">
        <f t="shared" si="9"/>
        <v>0</v>
      </c>
      <c r="T119" s="66" t="str">
        <f t="shared" si="11"/>
        <v>8-11.</v>
      </c>
      <c r="U119" s="51" t="str">
        <f t="shared" si="10"/>
        <v>Soil, Arsenic (EPA 6010 or EPA 6020)</v>
      </c>
    </row>
    <row r="120" spans="1:21" s="67" customFormat="1" hidden="1" x14ac:dyDescent="0.3">
      <c r="A120" s="62">
        <v>126</v>
      </c>
      <c r="B120" s="36" t="s">
        <v>584</v>
      </c>
      <c r="C120" s="98" t="s">
        <v>151</v>
      </c>
      <c r="D120" s="99"/>
      <c r="E120" s="10" t="s">
        <v>124</v>
      </c>
      <c r="F120" s="68">
        <f>IFERROR(INDEX([1]!Rates[[Column1]:[Column71]],
MATCH('[1]SOW Units'!$B120,[1]!Rates[Pay Item],0),
MATCH(TEXT(#REF!,"0"),[1]!Rates[[#Headers],[Column1]:[Column71]],0)),0)</f>
        <v>0</v>
      </c>
      <c r="G120" s="69">
        <f t="shared" si="12"/>
        <v>0</v>
      </c>
      <c r="H120" s="6">
        <f t="shared" si="13"/>
        <v>0</v>
      </c>
      <c r="I120" s="80"/>
      <c r="J120" s="80"/>
      <c r="K120" s="80"/>
      <c r="L120" s="80"/>
      <c r="M120" s="80"/>
      <c r="N120" s="80"/>
      <c r="O120" s="80"/>
      <c r="P120" s="80"/>
      <c r="Q120" s="80"/>
      <c r="R120" s="80"/>
      <c r="S120" s="54" t="b">
        <f t="shared" si="9"/>
        <v>0</v>
      </c>
      <c r="T120" s="66" t="str">
        <f t="shared" si="11"/>
        <v>8-12.</v>
      </c>
      <c r="U120" s="51" t="str">
        <f t="shared" si="10"/>
        <v>Soil, Cadmium (EPA 6010 or EPA 6020)</v>
      </c>
    </row>
    <row r="121" spans="1:21" s="67" customFormat="1" hidden="1" x14ac:dyDescent="0.3">
      <c r="A121" s="62">
        <v>127</v>
      </c>
      <c r="B121" s="36" t="s">
        <v>586</v>
      </c>
      <c r="C121" s="98" t="s">
        <v>153</v>
      </c>
      <c r="D121" s="99"/>
      <c r="E121" s="10" t="s">
        <v>124</v>
      </c>
      <c r="F121" s="68">
        <f>IFERROR(INDEX([1]!Rates[[Column1]:[Column71]],
MATCH('[1]SOW Units'!$B121,[1]!Rates[Pay Item],0),
MATCH(TEXT(#REF!,"0"),[1]!Rates[[#Headers],[Column1]:[Column71]],0)),0)</f>
        <v>0</v>
      </c>
      <c r="G121" s="69">
        <f t="shared" si="12"/>
        <v>0</v>
      </c>
      <c r="H121" s="6">
        <f t="shared" si="13"/>
        <v>0</v>
      </c>
      <c r="I121" s="80"/>
      <c r="J121" s="80"/>
      <c r="K121" s="80"/>
      <c r="L121" s="80"/>
      <c r="M121" s="80"/>
      <c r="N121" s="80"/>
      <c r="O121" s="80"/>
      <c r="P121" s="80"/>
      <c r="Q121" s="80"/>
      <c r="R121" s="80"/>
      <c r="S121" s="54" t="b">
        <f t="shared" si="9"/>
        <v>0</v>
      </c>
      <c r="T121" s="66" t="str">
        <f t="shared" si="11"/>
        <v>8-13.</v>
      </c>
      <c r="U121" s="51" t="str">
        <f t="shared" si="10"/>
        <v>Soil, Chromium (EPA 6010 or EPA 6020)</v>
      </c>
    </row>
    <row r="122" spans="1:21" s="67" customFormat="1" hidden="1" x14ac:dyDescent="0.3">
      <c r="A122" s="62">
        <v>128</v>
      </c>
      <c r="B122" s="36" t="s">
        <v>750</v>
      </c>
      <c r="C122" s="98" t="s">
        <v>155</v>
      </c>
      <c r="D122" s="99"/>
      <c r="E122" s="10" t="s">
        <v>124</v>
      </c>
      <c r="F122" s="68">
        <f>IFERROR(INDEX([1]!Rates[[Column1]:[Column71]],
MATCH('[1]SOW Units'!$B122,[1]!Rates[Pay Item],0),
MATCH(TEXT(#REF!,"0"),[1]!Rates[[#Headers],[Column1]:[Column71]],0)),0)</f>
        <v>0</v>
      </c>
      <c r="G122" s="69">
        <f t="shared" si="12"/>
        <v>0</v>
      </c>
      <c r="H122" s="6">
        <f t="shared" si="13"/>
        <v>0</v>
      </c>
      <c r="I122" s="80"/>
      <c r="J122" s="80"/>
      <c r="K122" s="80"/>
      <c r="L122" s="80"/>
      <c r="M122" s="80"/>
      <c r="N122" s="80"/>
      <c r="O122" s="80"/>
      <c r="P122" s="80"/>
      <c r="Q122" s="80"/>
      <c r="R122" s="80"/>
      <c r="S122" s="54" t="b">
        <f t="shared" si="9"/>
        <v>0</v>
      </c>
      <c r="T122" s="66" t="str">
        <f t="shared" si="11"/>
        <v>8-14.</v>
      </c>
      <c r="U122" s="51" t="str">
        <f t="shared" si="10"/>
        <v>Soil, Lead (EPA 6010 or EPA 6020)</v>
      </c>
    </row>
    <row r="123" spans="1:21" s="67" customFormat="1" hidden="1" x14ac:dyDescent="0.3">
      <c r="A123" s="62">
        <v>129</v>
      </c>
      <c r="B123" s="36" t="s">
        <v>751</v>
      </c>
      <c r="C123" s="98" t="s">
        <v>157</v>
      </c>
      <c r="D123" s="99"/>
      <c r="E123" s="10" t="s">
        <v>124</v>
      </c>
      <c r="F123" s="68">
        <f>IFERROR(INDEX([1]!Rates[[Column1]:[Column71]],
MATCH('[1]SOW Units'!$B123,[1]!Rates[Pay Item],0),
MATCH(TEXT(#REF!,"0"),[1]!Rates[[#Headers],[Column1]:[Column71]],0)),0)</f>
        <v>0</v>
      </c>
      <c r="G123" s="69">
        <f t="shared" si="12"/>
        <v>0</v>
      </c>
      <c r="H123" s="6">
        <f t="shared" si="13"/>
        <v>0</v>
      </c>
      <c r="I123" s="80"/>
      <c r="J123" s="80"/>
      <c r="K123" s="80"/>
      <c r="L123" s="80"/>
      <c r="M123" s="80"/>
      <c r="N123" s="80"/>
      <c r="O123" s="80"/>
      <c r="P123" s="80"/>
      <c r="Q123" s="80"/>
      <c r="R123" s="80"/>
      <c r="S123" s="54" t="b">
        <f t="shared" si="9"/>
        <v>0</v>
      </c>
      <c r="T123" s="66" t="str">
        <f t="shared" si="11"/>
        <v>8-15.</v>
      </c>
      <c r="U123" s="51" t="str">
        <f t="shared" si="10"/>
        <v>Soil, Toxicity Characteristic Leaching Procedure-Extraction Only (EPA 1311)</v>
      </c>
    </row>
    <row r="124" spans="1:21" s="67" customFormat="1" hidden="1" x14ac:dyDescent="0.3">
      <c r="A124" s="62">
        <v>130</v>
      </c>
      <c r="B124" s="36" t="s">
        <v>752</v>
      </c>
      <c r="C124" s="98" t="s">
        <v>753</v>
      </c>
      <c r="D124" s="99"/>
      <c r="E124" s="10" t="s">
        <v>124</v>
      </c>
      <c r="F124" s="68">
        <f>IFERROR(INDEX([1]!Rates[[Column1]:[Column71]],
MATCH('[1]SOW Units'!$B124,[1]!Rates[Pay Item],0),
MATCH(TEXT(#REF!,"0"),[1]!Rates[[#Headers],[Column1]:[Column71]],0)),0)</f>
        <v>0</v>
      </c>
      <c r="G124" s="69">
        <f t="shared" si="12"/>
        <v>0</v>
      </c>
      <c r="H124" s="6">
        <f t="shared" si="13"/>
        <v>0</v>
      </c>
      <c r="I124" s="80"/>
      <c r="J124" s="80"/>
      <c r="K124" s="80"/>
      <c r="L124" s="80"/>
      <c r="M124" s="80"/>
      <c r="N124" s="80"/>
      <c r="O124" s="80"/>
      <c r="P124" s="80"/>
      <c r="Q124" s="80"/>
      <c r="R124" s="80"/>
      <c r="S124" s="54" t="b">
        <f t="shared" si="9"/>
        <v>0</v>
      </c>
      <c r="T124" s="66" t="str">
        <f t="shared" si="11"/>
        <v>8-16.</v>
      </c>
      <c r="U124" s="51" t="str">
        <f t="shared" si="10"/>
        <v>Soil, Synthetic Precipitation Leaching Procedure-Extraction Only (EPA 1312)</v>
      </c>
    </row>
    <row r="125" spans="1:21" s="67" customFormat="1" hidden="1" x14ac:dyDescent="0.3">
      <c r="A125" s="62">
        <v>131</v>
      </c>
      <c r="B125" s="36" t="s">
        <v>754</v>
      </c>
      <c r="C125" s="98" t="s">
        <v>160</v>
      </c>
      <c r="D125" s="99"/>
      <c r="E125" s="10" t="s">
        <v>124</v>
      </c>
      <c r="F125" s="68">
        <f>IFERROR(INDEX([1]!Rates[[Column1]:[Column71]],
MATCH('[1]SOW Units'!$B125,[1]!Rates[Pay Item],0),
MATCH(TEXT(#REF!,"0"),[1]!Rates[[#Headers],[Column1]:[Column71]],0)),0)</f>
        <v>0</v>
      </c>
      <c r="G125" s="69">
        <f t="shared" si="12"/>
        <v>0</v>
      </c>
      <c r="H125" s="6">
        <f t="shared" si="13"/>
        <v>0</v>
      </c>
      <c r="I125" s="80"/>
      <c r="J125" s="80"/>
      <c r="K125" s="80"/>
      <c r="L125" s="80"/>
      <c r="M125" s="80"/>
      <c r="N125" s="80"/>
      <c r="O125" s="80"/>
      <c r="P125" s="80"/>
      <c r="Q125" s="80"/>
      <c r="R125" s="80"/>
      <c r="S125" s="54" t="b">
        <f t="shared" si="9"/>
        <v>0</v>
      </c>
      <c r="T125" s="66" t="str">
        <f t="shared" si="11"/>
        <v>8-17.</v>
      </c>
      <c r="U125" s="51" t="str">
        <f t="shared" si="10"/>
        <v>Soil, Organic Carbon, Total (EPA 9060 or Walkey-Black)</v>
      </c>
    </row>
    <row r="126" spans="1:21" s="67" customFormat="1" ht="35.1" hidden="1" customHeight="1" x14ac:dyDescent="0.3">
      <c r="A126" s="62">
        <v>132</v>
      </c>
      <c r="B126" s="36" t="s">
        <v>755</v>
      </c>
      <c r="C126" s="98" t="s">
        <v>756</v>
      </c>
      <c r="D126" s="99"/>
      <c r="E126" s="10" t="s">
        <v>124</v>
      </c>
      <c r="F126" s="68">
        <f>IFERROR(INDEX([1]!Rates[[Column1]:[Column71]],
MATCH('[1]SOW Units'!$B126,[1]!Rates[Pay Item],0),
MATCH(TEXT(#REF!,"0"),[1]!Rates[[#Headers],[Column1]:[Column71]],0)),0)</f>
        <v>0</v>
      </c>
      <c r="G126" s="69">
        <f t="shared" si="12"/>
        <v>0</v>
      </c>
      <c r="H126" s="6">
        <f t="shared" si="13"/>
        <v>0</v>
      </c>
      <c r="I126" s="80"/>
      <c r="J126" s="80"/>
      <c r="K126" s="80"/>
      <c r="L126" s="80"/>
      <c r="M126" s="80"/>
      <c r="N126" s="80"/>
      <c r="O126" s="80"/>
      <c r="P126" s="80"/>
      <c r="Q126" s="80"/>
      <c r="R126" s="80"/>
      <c r="S126" s="54" t="b">
        <f t="shared" si="9"/>
        <v>0</v>
      </c>
      <c r="T126" s="66" t="str">
        <f t="shared" si="11"/>
        <v>8-18.</v>
      </c>
      <c r="U126" s="51" t="str">
        <f t="shared" si="10"/>
        <v>Soil, Dry Bulk Density (ASTM D1556-07, ASTM D2167-08, ASTM D2922-01, -04, -04e, -96e1 or ASTM D2937-10)</v>
      </c>
    </row>
    <row r="127" spans="1:21" s="67" customFormat="1" hidden="1" x14ac:dyDescent="0.3">
      <c r="A127" s="62">
        <v>133</v>
      </c>
      <c r="B127" s="36" t="s">
        <v>757</v>
      </c>
      <c r="C127" s="98" t="s">
        <v>163</v>
      </c>
      <c r="D127" s="99"/>
      <c r="E127" s="10" t="s">
        <v>124</v>
      </c>
      <c r="F127" s="68">
        <f>IFERROR(INDEX([1]!Rates[[Column1]:[Column71]],
MATCH('[1]SOW Units'!$B127,[1]!Rates[Pay Item],0),
MATCH(TEXT(#REF!,"0"),[1]!Rates[[#Headers],[Column1]:[Column71]],0)),0)</f>
        <v>0</v>
      </c>
      <c r="G127" s="69">
        <f t="shared" si="12"/>
        <v>0</v>
      </c>
      <c r="H127" s="6">
        <f t="shared" si="13"/>
        <v>0</v>
      </c>
      <c r="I127" s="80"/>
      <c r="J127" s="80"/>
      <c r="K127" s="80"/>
      <c r="L127" s="80"/>
      <c r="M127" s="80"/>
      <c r="N127" s="80"/>
      <c r="O127" s="80"/>
      <c r="P127" s="80"/>
      <c r="Q127" s="80"/>
      <c r="R127" s="80"/>
      <c r="S127" s="54" t="b">
        <f t="shared" si="9"/>
        <v>0</v>
      </c>
      <c r="T127" s="66" t="str">
        <f t="shared" si="11"/>
        <v>8-19.</v>
      </c>
      <c r="U127" s="51" t="str">
        <f t="shared" si="10"/>
        <v>Soil, Moisture Content (ASTM D2216-10)</v>
      </c>
    </row>
    <row r="128" spans="1:21" s="67" customFormat="1" hidden="1" x14ac:dyDescent="0.3">
      <c r="A128" s="62">
        <v>134</v>
      </c>
      <c r="B128" s="36" t="s">
        <v>758</v>
      </c>
      <c r="C128" s="98" t="s">
        <v>165</v>
      </c>
      <c r="D128" s="99"/>
      <c r="E128" s="10" t="s">
        <v>124</v>
      </c>
      <c r="F128" s="68">
        <f>IFERROR(INDEX([1]!Rates[[Column1]:[Column71]],
MATCH('[1]SOW Units'!$B128,[1]!Rates[Pay Item],0),
MATCH(TEXT(#REF!,"0"),[1]!Rates[[#Headers],[Column1]:[Column71]],0)),0)</f>
        <v>0</v>
      </c>
      <c r="G128" s="69">
        <f t="shared" si="12"/>
        <v>0</v>
      </c>
      <c r="H128" s="6">
        <f t="shared" si="13"/>
        <v>0</v>
      </c>
      <c r="I128" s="80"/>
      <c r="J128" s="80"/>
      <c r="K128" s="80"/>
      <c r="L128" s="80"/>
      <c r="M128" s="80"/>
      <c r="N128" s="80"/>
      <c r="O128" s="80"/>
      <c r="P128" s="80"/>
      <c r="Q128" s="80"/>
      <c r="R128" s="80"/>
      <c r="S128" s="54" t="b">
        <f t="shared" si="9"/>
        <v>0</v>
      </c>
      <c r="T128" s="66" t="str">
        <f t="shared" si="11"/>
        <v>8-20.</v>
      </c>
      <c r="U128" s="51" t="str">
        <f t="shared" si="10"/>
        <v>Soil, Texture, (See Gee 7 Bauder [1966])</v>
      </c>
    </row>
    <row r="129" spans="1:21" s="67" customFormat="1" ht="35.1" hidden="1" customHeight="1" x14ac:dyDescent="0.3">
      <c r="A129" s="62">
        <v>135</v>
      </c>
      <c r="B129" s="36" t="s">
        <v>759</v>
      </c>
      <c r="C129" s="98" t="s">
        <v>760</v>
      </c>
      <c r="D129" s="99"/>
      <c r="E129" s="10" t="s">
        <v>124</v>
      </c>
      <c r="F129" s="68">
        <f>IFERROR(INDEX([1]!Rates[[Column1]:[Column71]],
MATCH('[1]SOW Units'!$B129,[1]!Rates[Pay Item],0),
MATCH(TEXT(#REF!,"0"),[1]!Rates[[#Headers],[Column1]:[Column71]],0)),0)</f>
        <v>0</v>
      </c>
      <c r="G129" s="69">
        <f t="shared" si="12"/>
        <v>0</v>
      </c>
      <c r="H129" s="6">
        <f t="shared" si="13"/>
        <v>0</v>
      </c>
      <c r="I129" s="80"/>
      <c r="J129" s="80"/>
      <c r="K129" s="80"/>
      <c r="L129" s="80"/>
      <c r="M129" s="80"/>
      <c r="N129" s="80"/>
      <c r="O129" s="80"/>
      <c r="P129" s="80"/>
      <c r="Q129" s="80"/>
      <c r="R129" s="80"/>
      <c r="S129" s="54" t="b">
        <f t="shared" si="9"/>
        <v>0</v>
      </c>
      <c r="T129" s="66" t="str">
        <f t="shared" si="11"/>
        <v>8-21.</v>
      </c>
      <c r="U129" s="51" t="str">
        <f t="shared" si="10"/>
        <v>Soil, Cumene (Isopropyl benzene), 1,2,4-Trimethylbenzene and 1,3,5-Trimethylbenzene (EPA 8260)</v>
      </c>
    </row>
    <row r="130" spans="1:21" s="67" customFormat="1" hidden="1" x14ac:dyDescent="0.3">
      <c r="A130" s="62">
        <v>136</v>
      </c>
      <c r="B130" s="36" t="s">
        <v>761</v>
      </c>
      <c r="C130" s="98" t="s">
        <v>762</v>
      </c>
      <c r="D130" s="99"/>
      <c r="E130" s="10" t="s">
        <v>124</v>
      </c>
      <c r="F130" s="68">
        <f>IFERROR(INDEX([1]!Rates[[Column1]:[Column71]],
MATCH('[1]SOW Units'!$B130,[1]!Rates[Pay Item],0),
MATCH(TEXT(#REF!,"0"),[1]!Rates[[#Headers],[Column1]:[Column71]],0)),0)</f>
        <v>0</v>
      </c>
      <c r="G130" s="69">
        <f t="shared" si="12"/>
        <v>0</v>
      </c>
      <c r="H130" s="6">
        <f t="shared" si="13"/>
        <v>0</v>
      </c>
      <c r="I130" s="80"/>
      <c r="J130" s="80"/>
      <c r="K130" s="80"/>
      <c r="L130" s="80"/>
      <c r="M130" s="80"/>
      <c r="N130" s="80"/>
      <c r="O130" s="80"/>
      <c r="P130" s="80"/>
      <c r="Q130" s="80"/>
      <c r="R130" s="80"/>
      <c r="S130" s="54" t="b">
        <f t="shared" si="9"/>
        <v>0</v>
      </c>
      <c r="T130" s="66" t="str">
        <f t="shared" si="11"/>
        <v>8-22.</v>
      </c>
      <c r="U130" s="51" t="str">
        <f t="shared" si="10"/>
        <v>Water, Gasoline/Kerosene Analytical Group-Table C of Ch. 62-780, F.A.C. (multiple methods)</v>
      </c>
    </row>
    <row r="131" spans="1:21" s="67" customFormat="1" ht="33" hidden="1" x14ac:dyDescent="0.3">
      <c r="A131" s="62">
        <v>137</v>
      </c>
      <c r="B131" s="36" t="s">
        <v>763</v>
      </c>
      <c r="C131" s="98" t="s">
        <v>764</v>
      </c>
      <c r="D131" s="99"/>
      <c r="E131" s="10" t="s">
        <v>124</v>
      </c>
      <c r="F131" s="68">
        <f>IFERROR(INDEX([1]!Rates[[Column1]:[Column71]],
MATCH('[1]SOW Units'!$B131,[1]!Rates[Pay Item],0),
MATCH(TEXT(#REF!,"0"),[1]!Rates[[#Headers],[Column1]:[Column71]],0)),0)</f>
        <v>0</v>
      </c>
      <c r="G131" s="69">
        <f t="shared" si="12"/>
        <v>0</v>
      </c>
      <c r="H131" s="6">
        <f t="shared" si="13"/>
        <v>0</v>
      </c>
      <c r="I131" s="80"/>
      <c r="J131" s="80"/>
      <c r="K131" s="80"/>
      <c r="L131" s="80"/>
      <c r="M131" s="80"/>
      <c r="N131" s="80"/>
      <c r="O131" s="80"/>
      <c r="P131" s="80"/>
      <c r="Q131" s="80"/>
      <c r="R131" s="80"/>
      <c r="S131" s="54" t="b">
        <f t="shared" si="9"/>
        <v>0</v>
      </c>
      <c r="T131" s="66" t="str">
        <f t="shared" si="11"/>
        <v>8-23.</v>
      </c>
      <c r="U131" s="51" t="str">
        <f t="shared" si="10"/>
        <v>Water, Used Oil/Unknown Product Group-Table D of Ch. 62-780, F.A.C., except for non-Priority Pollutant Organics (multiple methods)</v>
      </c>
    </row>
    <row r="132" spans="1:21" s="67" customFormat="1" hidden="1" x14ac:dyDescent="0.3">
      <c r="A132" s="62">
        <v>138</v>
      </c>
      <c r="B132" s="36" t="s">
        <v>765</v>
      </c>
      <c r="C132" s="98" t="s">
        <v>166</v>
      </c>
      <c r="D132" s="99"/>
      <c r="E132" s="10" t="s">
        <v>124</v>
      </c>
      <c r="F132" s="68">
        <f>IFERROR(INDEX([1]!Rates[[Column1]:[Column71]],
MATCH('[1]SOW Units'!$B132,[1]!Rates[Pay Item],0),
MATCH(TEXT(#REF!,"0"),[1]!Rates[[#Headers],[Column1]:[Column71]],0)),0)</f>
        <v>0</v>
      </c>
      <c r="G132" s="69">
        <f t="shared" si="12"/>
        <v>0</v>
      </c>
      <c r="H132" s="6">
        <f t="shared" si="13"/>
        <v>0</v>
      </c>
      <c r="I132" s="80"/>
      <c r="J132" s="80"/>
      <c r="K132" s="80"/>
      <c r="L132" s="80"/>
      <c r="M132" s="80"/>
      <c r="N132" s="80"/>
      <c r="O132" s="80"/>
      <c r="P132" s="80"/>
      <c r="Q132" s="80"/>
      <c r="R132" s="80"/>
      <c r="S132" s="54" t="b">
        <f t="shared" si="9"/>
        <v>0</v>
      </c>
      <c r="T132" s="66" t="str">
        <f t="shared" si="11"/>
        <v>8-24.</v>
      </c>
      <c r="U132" s="51" t="str">
        <f t="shared" si="10"/>
        <v>Water, BTEX + MTBE (EPA 602, EPA 624, EPA 8021 or EPA 8260)</v>
      </c>
    </row>
    <row r="133" spans="1:21" s="67" customFormat="1" hidden="1" x14ac:dyDescent="0.3">
      <c r="A133" s="62">
        <v>139</v>
      </c>
      <c r="B133" s="36" t="s">
        <v>766</v>
      </c>
      <c r="C133" s="98" t="s">
        <v>167</v>
      </c>
      <c r="D133" s="99"/>
      <c r="E133" s="10" t="s">
        <v>124</v>
      </c>
      <c r="F133" s="68">
        <f>IFERROR(INDEX([1]!Rates[[Column1]:[Column71]],
MATCH('[1]SOW Units'!$B133,[1]!Rates[Pay Item],0),
MATCH(TEXT(#REF!,"0"),[1]!Rates[[#Headers],[Column1]:[Column71]],0)),0)</f>
        <v>0</v>
      </c>
      <c r="G133" s="69">
        <f t="shared" si="12"/>
        <v>0</v>
      </c>
      <c r="H133" s="6">
        <f t="shared" si="13"/>
        <v>0</v>
      </c>
      <c r="I133" s="80"/>
      <c r="J133" s="80"/>
      <c r="K133" s="80"/>
      <c r="L133" s="80"/>
      <c r="M133" s="80"/>
      <c r="N133" s="80"/>
      <c r="O133" s="80"/>
      <c r="P133" s="80"/>
      <c r="Q133" s="80"/>
      <c r="R133" s="80"/>
      <c r="S133" s="54" t="b">
        <f t="shared" si="9"/>
        <v>0</v>
      </c>
      <c r="T133" s="66" t="str">
        <f t="shared" si="11"/>
        <v>8-25.</v>
      </c>
      <c r="U133" s="51" t="str">
        <f t="shared" si="10"/>
        <v>Water, Volatile Organic Halocarbons, except EDB (EPA 8021 or EPA 8260)</v>
      </c>
    </row>
    <row r="134" spans="1:21" s="67" customFormat="1" hidden="1" x14ac:dyDescent="0.3">
      <c r="A134" s="62">
        <v>140</v>
      </c>
      <c r="B134" s="36" t="s">
        <v>767</v>
      </c>
      <c r="C134" s="98" t="s">
        <v>168</v>
      </c>
      <c r="D134" s="99"/>
      <c r="E134" s="10" t="s">
        <v>124</v>
      </c>
      <c r="F134" s="68">
        <f>IFERROR(INDEX([1]!Rates[[Column1]:[Column71]],
MATCH('[1]SOW Units'!$B134,[1]!Rates[Pay Item],0),
MATCH(TEXT(#REF!,"0"),[1]!Rates[[#Headers],[Column1]:[Column71]],0)),0)</f>
        <v>0</v>
      </c>
      <c r="G134" s="69">
        <f t="shared" si="12"/>
        <v>0</v>
      </c>
      <c r="H134" s="6">
        <f t="shared" si="13"/>
        <v>0</v>
      </c>
      <c r="I134" s="80"/>
      <c r="J134" s="80"/>
      <c r="K134" s="80"/>
      <c r="L134" s="80"/>
      <c r="M134" s="80"/>
      <c r="N134" s="80"/>
      <c r="O134" s="80"/>
      <c r="P134" s="80"/>
      <c r="Q134" s="80"/>
      <c r="R134" s="80"/>
      <c r="S134" s="54" t="b">
        <f t="shared" si="9"/>
        <v>0</v>
      </c>
      <c r="T134" s="66" t="str">
        <f t="shared" si="11"/>
        <v>8-26.</v>
      </c>
      <c r="U134" s="51" t="str">
        <f t="shared" si="10"/>
        <v>Water, BTEX + MTBE + VOHs (EPA 601/602, EPA 624, EPA 6021 or EPA 8260)</v>
      </c>
    </row>
    <row r="135" spans="1:21" s="67" customFormat="1" ht="33" hidden="1" x14ac:dyDescent="0.3">
      <c r="A135" s="62">
        <v>141</v>
      </c>
      <c r="B135" s="36" t="s">
        <v>768</v>
      </c>
      <c r="C135" s="98" t="s">
        <v>169</v>
      </c>
      <c r="D135" s="99"/>
      <c r="E135" s="10" t="s">
        <v>124</v>
      </c>
      <c r="F135" s="68">
        <f>IFERROR(INDEX([1]!Rates[[Column1]:[Column71]],
MATCH('[1]SOW Units'!$B135,[1]!Rates[Pay Item],0),
MATCH(TEXT(#REF!,"0"),[1]!Rates[[#Headers],[Column1]:[Column71]],0)),0)</f>
        <v>0</v>
      </c>
      <c r="G135" s="69">
        <f t="shared" si="12"/>
        <v>0</v>
      </c>
      <c r="H135" s="6">
        <f t="shared" si="13"/>
        <v>0</v>
      </c>
      <c r="I135" s="80"/>
      <c r="J135" s="80"/>
      <c r="K135" s="80"/>
      <c r="L135" s="80"/>
      <c r="M135" s="80"/>
      <c r="N135" s="80"/>
      <c r="O135" s="80"/>
      <c r="P135" s="80"/>
      <c r="Q135" s="80"/>
      <c r="R135" s="80"/>
      <c r="S135" s="54" t="b">
        <f t="shared" si="9"/>
        <v>0</v>
      </c>
      <c r="T135" s="66" t="str">
        <f t="shared" si="11"/>
        <v>8-27.</v>
      </c>
      <c r="U135" s="51" t="str">
        <f t="shared" si="10"/>
        <v>Water, Polycyclic Aromatic Hydrocarbons, including 1-methylnaphthalene + 2-methylnaphthalene (EPA 610 [HPLC], EPA 625, EPA 8270 or EPA 8310)</v>
      </c>
    </row>
    <row r="136" spans="1:21" s="67" customFormat="1" hidden="1" x14ac:dyDescent="0.3">
      <c r="A136" s="62">
        <v>142</v>
      </c>
      <c r="B136" s="36" t="s">
        <v>769</v>
      </c>
      <c r="C136" s="98" t="s">
        <v>170</v>
      </c>
      <c r="D136" s="99"/>
      <c r="E136" s="10" t="s">
        <v>124</v>
      </c>
      <c r="F136" s="68">
        <f>IFERROR(INDEX([1]!Rates[[Column1]:[Column71]],
MATCH('[1]SOW Units'!$B136,[1]!Rates[Pay Item],0),
MATCH(TEXT(#REF!,"0"),[1]!Rates[[#Headers],[Column1]:[Column71]],0)),0)</f>
        <v>0</v>
      </c>
      <c r="G136" s="69">
        <f t="shared" si="12"/>
        <v>0</v>
      </c>
      <c r="H136" s="6">
        <f t="shared" si="13"/>
        <v>0</v>
      </c>
      <c r="I136" s="80"/>
      <c r="J136" s="80"/>
      <c r="K136" s="80"/>
      <c r="L136" s="80"/>
      <c r="M136" s="80"/>
      <c r="N136" s="80"/>
      <c r="O136" s="80"/>
      <c r="P136" s="80"/>
      <c r="Q136" s="80"/>
      <c r="R136" s="80"/>
      <c r="S136" s="54" t="b">
        <f t="shared" si="9"/>
        <v>0</v>
      </c>
      <c r="T136" s="66" t="str">
        <f t="shared" si="11"/>
        <v>8-28.</v>
      </c>
      <c r="U136" s="51" t="str">
        <f t="shared" si="10"/>
        <v>Water, EDB [1,2-dibromoethane or ethylene dibromide] (EPA 504.1 or EPA 8011)</v>
      </c>
    </row>
    <row r="137" spans="1:21" s="67" customFormat="1" hidden="1" x14ac:dyDescent="0.3">
      <c r="A137" s="62">
        <v>143</v>
      </c>
      <c r="B137" s="36" t="s">
        <v>770</v>
      </c>
      <c r="C137" s="98" t="s">
        <v>590</v>
      </c>
      <c r="D137" s="99"/>
      <c r="E137" s="10" t="s">
        <v>124</v>
      </c>
      <c r="F137" s="68">
        <f>IFERROR(INDEX([1]!Rates[[Column1]:[Column71]],
MATCH('[1]SOW Units'!$B137,[1]!Rates[Pay Item],0),
MATCH(TEXT(#REF!,"0"),[1]!Rates[[#Headers],[Column1]:[Column71]],0)),0)</f>
        <v>0</v>
      </c>
      <c r="G137" s="69">
        <f t="shared" si="12"/>
        <v>0</v>
      </c>
      <c r="H137" s="6">
        <f t="shared" si="13"/>
        <v>0</v>
      </c>
      <c r="I137" s="80"/>
      <c r="J137" s="80"/>
      <c r="K137" s="80"/>
      <c r="L137" s="80"/>
      <c r="M137" s="80"/>
      <c r="N137" s="80"/>
      <c r="O137" s="80"/>
      <c r="P137" s="80"/>
      <c r="Q137" s="80"/>
      <c r="R137" s="80"/>
      <c r="S137" s="54" t="b">
        <f t="shared" ref="S137:S200" si="14">IF(H137&gt;0,TRUE,FALSE)</f>
        <v>0</v>
      </c>
      <c r="T137" s="66" t="str">
        <f t="shared" si="11"/>
        <v>8-29.</v>
      </c>
      <c r="U137" s="51" t="str">
        <f t="shared" si="10"/>
        <v>Water, EDB [1,2-dibromoethane or ethylene dibromide] (EPA 8260 SIM)</v>
      </c>
    </row>
    <row r="138" spans="1:21" s="67" customFormat="1" hidden="1" x14ac:dyDescent="0.3">
      <c r="A138" s="62">
        <v>144</v>
      </c>
      <c r="B138" s="36" t="s">
        <v>771</v>
      </c>
      <c r="C138" s="98" t="s">
        <v>171</v>
      </c>
      <c r="D138" s="99"/>
      <c r="E138" s="10" t="s">
        <v>124</v>
      </c>
      <c r="F138" s="68">
        <f>IFERROR(INDEX([1]!Rates[[Column1]:[Column71]],
MATCH('[1]SOW Units'!$B138,[1]!Rates[Pay Item],0),
MATCH(TEXT(#REF!,"0"),[1]!Rates[[#Headers],[Column1]:[Column71]],0)),0)</f>
        <v>0</v>
      </c>
      <c r="G138" s="69">
        <f t="shared" si="12"/>
        <v>0</v>
      </c>
      <c r="H138" s="6">
        <f t="shared" si="13"/>
        <v>0</v>
      </c>
      <c r="I138" s="80"/>
      <c r="J138" s="80"/>
      <c r="K138" s="80"/>
      <c r="L138" s="80"/>
      <c r="M138" s="80"/>
      <c r="N138" s="80"/>
      <c r="O138" s="80"/>
      <c r="P138" s="80"/>
      <c r="Q138" s="80"/>
      <c r="R138" s="80"/>
      <c r="S138" s="54" t="b">
        <f t="shared" si="14"/>
        <v>0</v>
      </c>
      <c r="T138" s="66" t="str">
        <f t="shared" si="11"/>
        <v>8-30.</v>
      </c>
      <c r="U138" s="51" t="str">
        <f t="shared" si="10"/>
        <v>Water, Priority Pollutant Volatile Organics [for NPDES purposes only] (EPA 624)</v>
      </c>
    </row>
    <row r="139" spans="1:21" s="67" customFormat="1" hidden="1" x14ac:dyDescent="0.3">
      <c r="A139" s="62">
        <v>145</v>
      </c>
      <c r="B139" s="36" t="s">
        <v>772</v>
      </c>
      <c r="C139" s="98" t="s">
        <v>172</v>
      </c>
      <c r="D139" s="99"/>
      <c r="E139" s="10" t="s">
        <v>124</v>
      </c>
      <c r="F139" s="68">
        <f>IFERROR(INDEX([1]!Rates[[Column1]:[Column71]],
MATCH('[1]SOW Units'!$B139,[1]!Rates[Pay Item],0),
MATCH(TEXT(#REF!,"0"),[1]!Rates[[#Headers],[Column1]:[Column71]],0)),0)</f>
        <v>0</v>
      </c>
      <c r="G139" s="69">
        <f t="shared" si="12"/>
        <v>0</v>
      </c>
      <c r="H139" s="6">
        <f t="shared" si="13"/>
        <v>0</v>
      </c>
      <c r="I139" s="80"/>
      <c r="J139" s="80"/>
      <c r="K139" s="80"/>
      <c r="L139" s="80"/>
      <c r="M139" s="80"/>
      <c r="N139" s="80"/>
      <c r="O139" s="80"/>
      <c r="P139" s="80"/>
      <c r="Q139" s="80"/>
      <c r="R139" s="80"/>
      <c r="S139" s="54" t="b">
        <f t="shared" si="14"/>
        <v>0</v>
      </c>
      <c r="T139" s="66" t="str">
        <f t="shared" si="11"/>
        <v>8-31.</v>
      </c>
      <c r="U139" s="51" t="str">
        <f t="shared" si="10"/>
        <v>Water, Priority Pollutant Volatile Organics (EPA 8260)</v>
      </c>
    </row>
    <row r="140" spans="1:21" s="67" customFormat="1" ht="33" hidden="1" x14ac:dyDescent="0.3">
      <c r="A140" s="62">
        <v>146</v>
      </c>
      <c r="B140" s="36" t="s">
        <v>773</v>
      </c>
      <c r="C140" s="98" t="s">
        <v>173</v>
      </c>
      <c r="D140" s="99"/>
      <c r="E140" s="10" t="s">
        <v>124</v>
      </c>
      <c r="F140" s="68">
        <f>IFERROR(INDEX([1]!Rates[[Column1]:[Column71]],
MATCH('[1]SOW Units'!$B140,[1]!Rates[Pay Item],0),
MATCH(TEXT(#REF!,"0"),[1]!Rates[[#Headers],[Column1]:[Column71]],0)),0)</f>
        <v>0</v>
      </c>
      <c r="G140" s="69">
        <f t="shared" si="12"/>
        <v>0</v>
      </c>
      <c r="H140" s="6">
        <f t="shared" si="13"/>
        <v>0</v>
      </c>
      <c r="I140" s="80"/>
      <c r="J140" s="80"/>
      <c r="K140" s="80"/>
      <c r="L140" s="80"/>
      <c r="M140" s="80"/>
      <c r="N140" s="80"/>
      <c r="O140" s="80"/>
      <c r="P140" s="80"/>
      <c r="Q140" s="80"/>
      <c r="R140" s="80"/>
      <c r="S140" s="54" t="b">
        <f t="shared" si="14"/>
        <v>0</v>
      </c>
      <c r="T140" s="66" t="str">
        <f t="shared" si="11"/>
        <v>8-32.</v>
      </c>
      <c r="U140" s="51" t="str">
        <f t="shared" si="10"/>
        <v>Water, Priority Pollutant Extractable Organics-Base Neutral and Acid Extractables [for NPDES purposes only] (EPA 625 list [e.g., EPA 608 + EPA 625])</v>
      </c>
    </row>
    <row r="141" spans="1:21" s="67" customFormat="1" ht="33" hidden="1" x14ac:dyDescent="0.3">
      <c r="A141" s="62">
        <v>147</v>
      </c>
      <c r="B141" s="36" t="s">
        <v>774</v>
      </c>
      <c r="C141" s="98" t="s">
        <v>174</v>
      </c>
      <c r="D141" s="99"/>
      <c r="E141" s="10" t="s">
        <v>124</v>
      </c>
      <c r="F141" s="68">
        <f>IFERROR(INDEX([1]!Rates[[Column1]:[Column71]],
MATCH('[1]SOW Units'!$B141,[1]!Rates[Pay Item],0),
MATCH(TEXT(#REF!,"0"),[1]!Rates[[#Headers],[Column1]:[Column71]],0)),0)</f>
        <v>0</v>
      </c>
      <c r="G141" s="69">
        <f t="shared" si="12"/>
        <v>0</v>
      </c>
      <c r="H141" s="6">
        <f t="shared" si="13"/>
        <v>0</v>
      </c>
      <c r="I141" s="80"/>
      <c r="J141" s="80"/>
      <c r="K141" s="80"/>
      <c r="L141" s="80"/>
      <c r="M141" s="80"/>
      <c r="N141" s="80"/>
      <c r="O141" s="80"/>
      <c r="P141" s="80"/>
      <c r="Q141" s="80"/>
      <c r="R141" s="80"/>
      <c r="S141" s="54" t="b">
        <f t="shared" si="14"/>
        <v>0</v>
      </c>
      <c r="T141" s="66" t="str">
        <f t="shared" si="11"/>
        <v>8-33.</v>
      </c>
      <c r="U141" s="51" t="str">
        <f t="shared" si="10"/>
        <v>Water, Priority Pollutant Extractable Organics-Base Neutral and Acid Extractables (EPA 8270 list [e.g., EPA 8081/8082 + EPA 8270 or EPA 608 + EPA 8270)</v>
      </c>
    </row>
    <row r="142" spans="1:21" s="67" customFormat="1" hidden="1" x14ac:dyDescent="0.3">
      <c r="A142" s="62">
        <v>148</v>
      </c>
      <c r="B142" s="36" t="s">
        <v>775</v>
      </c>
      <c r="C142" s="98" t="s">
        <v>175</v>
      </c>
      <c r="D142" s="99"/>
      <c r="E142" s="10" t="s">
        <v>124</v>
      </c>
      <c r="F142" s="68">
        <f>IFERROR(INDEX([1]!Rates[[Column1]:[Column71]],
MATCH('[1]SOW Units'!$B142,[1]!Rates[Pay Item],0),
MATCH(TEXT(#REF!,"0"),[1]!Rates[[#Headers],[Column1]:[Column71]],0)),0)</f>
        <v>0</v>
      </c>
      <c r="G142" s="69">
        <f t="shared" si="12"/>
        <v>0</v>
      </c>
      <c r="H142" s="6">
        <f t="shared" si="13"/>
        <v>0</v>
      </c>
      <c r="I142" s="80"/>
      <c r="J142" s="80"/>
      <c r="K142" s="80"/>
      <c r="L142" s="80"/>
      <c r="M142" s="80"/>
      <c r="N142" s="80"/>
      <c r="O142" s="80"/>
      <c r="P142" s="80"/>
      <c r="Q142" s="80"/>
      <c r="R142" s="80"/>
      <c r="S142" s="54" t="b">
        <f t="shared" si="14"/>
        <v>0</v>
      </c>
      <c r="T142" s="66" t="str">
        <f t="shared" si="11"/>
        <v>8-34.</v>
      </c>
      <c r="U142" s="51" t="str">
        <f t="shared" si="10"/>
        <v>Water, Total Recoverable Petroleum Hydrocarbons (FL-PRO)</v>
      </c>
    </row>
    <row r="143" spans="1:21" s="67" customFormat="1" hidden="1" x14ac:dyDescent="0.3">
      <c r="A143" s="62">
        <v>149</v>
      </c>
      <c r="B143" s="36" t="s">
        <v>776</v>
      </c>
      <c r="C143" s="98" t="s">
        <v>176</v>
      </c>
      <c r="D143" s="99"/>
      <c r="E143" s="10" t="s">
        <v>124</v>
      </c>
      <c r="F143" s="68">
        <f>IFERROR(INDEX([1]!Rates[[Column1]:[Column71]],
MATCH('[1]SOW Units'!$B143,[1]!Rates[Pay Item],0),
MATCH(TEXT(#REF!,"0"),[1]!Rates[[#Headers],[Column1]:[Column71]],0)),0)</f>
        <v>0</v>
      </c>
      <c r="G143" s="69">
        <f t="shared" si="12"/>
        <v>0</v>
      </c>
      <c r="H143" s="6">
        <f t="shared" si="13"/>
        <v>0</v>
      </c>
      <c r="I143" s="80"/>
      <c r="J143" s="80"/>
      <c r="K143" s="80"/>
      <c r="L143" s="80"/>
      <c r="M143" s="80"/>
      <c r="N143" s="80"/>
      <c r="O143" s="80"/>
      <c r="P143" s="80"/>
      <c r="Q143" s="80"/>
      <c r="R143" s="80"/>
      <c r="S143" s="54" t="b">
        <f t="shared" si="14"/>
        <v>0</v>
      </c>
      <c r="T143" s="66" t="str">
        <f t="shared" si="11"/>
        <v>8-35.</v>
      </c>
      <c r="U143" s="51" t="str">
        <f t="shared" si="10"/>
        <v>Water, PCBs [or Aroclors] (EPA 608 or EPA 8082)</v>
      </c>
    </row>
    <row r="144" spans="1:21" s="67" customFormat="1" hidden="1" x14ac:dyDescent="0.3">
      <c r="A144" s="62">
        <v>150</v>
      </c>
      <c r="B144" s="36" t="s">
        <v>777</v>
      </c>
      <c r="C144" s="98" t="s">
        <v>177</v>
      </c>
      <c r="D144" s="99"/>
      <c r="E144" s="10" t="s">
        <v>124</v>
      </c>
      <c r="F144" s="68">
        <f>IFERROR(INDEX([1]!Rates[[Column1]:[Column71]],
MATCH('[1]SOW Units'!$B144,[1]!Rates[Pay Item],0),
MATCH(TEXT(#REF!,"0"),[1]!Rates[[#Headers],[Column1]:[Column71]],0)),0)</f>
        <v>0</v>
      </c>
      <c r="G144" s="69">
        <f t="shared" si="12"/>
        <v>0</v>
      </c>
      <c r="H144" s="6">
        <f t="shared" si="13"/>
        <v>0</v>
      </c>
      <c r="I144" s="80"/>
      <c r="J144" s="80"/>
      <c r="K144" s="80"/>
      <c r="L144" s="80"/>
      <c r="M144" s="80"/>
      <c r="N144" s="80"/>
      <c r="O144" s="80"/>
      <c r="P144" s="80"/>
      <c r="Q144" s="80"/>
      <c r="R144" s="80"/>
      <c r="S144" s="54" t="b">
        <f t="shared" si="14"/>
        <v>0</v>
      </c>
      <c r="T144" s="66" t="str">
        <f t="shared" si="11"/>
        <v>8-36.</v>
      </c>
      <c r="U144" s="51" t="str">
        <f t="shared" si="10"/>
        <v>Water, Arsenic, Total (EPA 200.7, EPA 200.8, EPA 6010 or EPA 6020)</v>
      </c>
    </row>
    <row r="145" spans="1:21" s="67" customFormat="1" hidden="1" x14ac:dyDescent="0.3">
      <c r="A145" s="62">
        <v>151</v>
      </c>
      <c r="B145" s="36" t="s">
        <v>778</v>
      </c>
      <c r="C145" s="98" t="s">
        <v>178</v>
      </c>
      <c r="D145" s="99"/>
      <c r="E145" s="10" t="s">
        <v>124</v>
      </c>
      <c r="F145" s="68">
        <f>IFERROR(INDEX([1]!Rates[[Column1]:[Column71]],
MATCH('[1]SOW Units'!$B145,[1]!Rates[Pay Item],0),
MATCH(TEXT(#REF!,"0"),[1]!Rates[[#Headers],[Column1]:[Column71]],0)),0)</f>
        <v>0</v>
      </c>
      <c r="G145" s="69">
        <f t="shared" si="12"/>
        <v>0</v>
      </c>
      <c r="H145" s="6">
        <f t="shared" si="13"/>
        <v>0</v>
      </c>
      <c r="I145" s="80"/>
      <c r="J145" s="80"/>
      <c r="K145" s="80"/>
      <c r="L145" s="80"/>
      <c r="M145" s="80"/>
      <c r="N145" s="80"/>
      <c r="O145" s="80"/>
      <c r="P145" s="80"/>
      <c r="Q145" s="80"/>
      <c r="R145" s="80"/>
      <c r="S145" s="54" t="b">
        <f t="shared" si="14"/>
        <v>0</v>
      </c>
      <c r="T145" s="66" t="str">
        <f t="shared" si="11"/>
        <v>8-37.</v>
      </c>
      <c r="U145" s="51" t="str">
        <f t="shared" si="10"/>
        <v>Water, Cadmium, Total (EPA 200.7, EPA 200.8, EPA 6010 or EPA 6020)</v>
      </c>
    </row>
    <row r="146" spans="1:21" s="67" customFormat="1" hidden="1" x14ac:dyDescent="0.3">
      <c r="A146" s="62">
        <v>152</v>
      </c>
      <c r="B146" s="36" t="s">
        <v>779</v>
      </c>
      <c r="C146" s="98" t="s">
        <v>179</v>
      </c>
      <c r="D146" s="99"/>
      <c r="E146" s="10" t="s">
        <v>124</v>
      </c>
      <c r="F146" s="68">
        <f>IFERROR(INDEX([1]!Rates[[Column1]:[Column71]],
MATCH('[1]SOW Units'!$B146,[1]!Rates[Pay Item],0),
MATCH(TEXT(#REF!,"0"),[1]!Rates[[#Headers],[Column1]:[Column71]],0)),0)</f>
        <v>0</v>
      </c>
      <c r="G146" s="69">
        <f t="shared" si="12"/>
        <v>0</v>
      </c>
      <c r="H146" s="6">
        <f t="shared" si="13"/>
        <v>0</v>
      </c>
      <c r="I146" s="80"/>
      <c r="J146" s="80"/>
      <c r="K146" s="80"/>
      <c r="L146" s="80"/>
      <c r="M146" s="80"/>
      <c r="N146" s="80"/>
      <c r="O146" s="80"/>
      <c r="P146" s="80"/>
      <c r="Q146" s="80"/>
      <c r="R146" s="80"/>
      <c r="S146" s="54" t="b">
        <f t="shared" si="14"/>
        <v>0</v>
      </c>
      <c r="T146" s="66" t="str">
        <f t="shared" si="11"/>
        <v>8-38.</v>
      </c>
      <c r="U146" s="51" t="str">
        <f t="shared" si="10"/>
        <v>Water, Chromium, Total (EPA 200.7, EPA 200.8, EPA 6010 or EPA 6020)</v>
      </c>
    </row>
    <row r="147" spans="1:21" s="67" customFormat="1" hidden="1" x14ac:dyDescent="0.3">
      <c r="A147" s="62">
        <v>153</v>
      </c>
      <c r="B147" s="36" t="s">
        <v>780</v>
      </c>
      <c r="C147" s="98" t="s">
        <v>180</v>
      </c>
      <c r="D147" s="99"/>
      <c r="E147" s="10" t="s">
        <v>124</v>
      </c>
      <c r="F147" s="68">
        <f>IFERROR(INDEX([1]!Rates[[Column1]:[Column71]],
MATCH('[1]SOW Units'!$B147,[1]!Rates[Pay Item],0),
MATCH(TEXT(#REF!,"0"),[1]!Rates[[#Headers],[Column1]:[Column71]],0)),0)</f>
        <v>0</v>
      </c>
      <c r="G147" s="69">
        <f t="shared" si="12"/>
        <v>0</v>
      </c>
      <c r="H147" s="6">
        <f t="shared" si="13"/>
        <v>0</v>
      </c>
      <c r="I147" s="80"/>
      <c r="J147" s="80"/>
      <c r="K147" s="80"/>
      <c r="L147" s="80"/>
      <c r="M147" s="80"/>
      <c r="N147" s="80"/>
      <c r="O147" s="80"/>
      <c r="P147" s="80"/>
      <c r="Q147" s="80"/>
      <c r="R147" s="80"/>
      <c r="S147" s="54" t="b">
        <f t="shared" si="14"/>
        <v>0</v>
      </c>
      <c r="T147" s="66" t="str">
        <f t="shared" si="11"/>
        <v>8-39.</v>
      </c>
      <c r="U147" s="51" t="str">
        <f t="shared" si="10"/>
        <v>Water, Lead, Total (EPA 200.7, EPA 200.8, EPA 6010 or EPA 6020)</v>
      </c>
    </row>
    <row r="148" spans="1:21" s="67" customFormat="1" ht="35.1" hidden="1" customHeight="1" x14ac:dyDescent="0.3">
      <c r="A148" s="62">
        <v>154</v>
      </c>
      <c r="B148" s="36" t="s">
        <v>781</v>
      </c>
      <c r="C148" s="98" t="s">
        <v>591</v>
      </c>
      <c r="D148" s="99"/>
      <c r="E148" s="10" t="s">
        <v>124</v>
      </c>
      <c r="F148" s="68">
        <f>IFERROR(INDEX([1]!Rates[[Column1]:[Column71]],
MATCH('[1]SOW Units'!$B148,[1]!Rates[Pay Item],0),
MATCH(TEXT(#REF!,"0"),[1]!Rates[[#Headers],[Column1]:[Column71]],0)),0)</f>
        <v>0</v>
      </c>
      <c r="G148" s="69">
        <f t="shared" si="12"/>
        <v>0</v>
      </c>
      <c r="H148" s="6">
        <f t="shared" si="13"/>
        <v>0</v>
      </c>
      <c r="I148" s="80"/>
      <c r="J148" s="80"/>
      <c r="K148" s="80"/>
      <c r="L148" s="80"/>
      <c r="M148" s="80"/>
      <c r="N148" s="80"/>
      <c r="O148" s="80"/>
      <c r="P148" s="80"/>
      <c r="Q148" s="80"/>
      <c r="R148" s="80"/>
      <c r="S148" s="54" t="b">
        <f t="shared" si="14"/>
        <v>0</v>
      </c>
      <c r="T148" s="66" t="str">
        <f t="shared" si="11"/>
        <v>8-40.</v>
      </c>
      <c r="U148" s="51" t="str">
        <f t="shared" si="11"/>
        <v>Water, Dissolved Lead (includes filter appropriate to sample method - EPA 200.7, 200.9, 6010B, or 7380)</v>
      </c>
    </row>
    <row r="149" spans="1:21" s="67" customFormat="1" hidden="1" x14ac:dyDescent="0.3">
      <c r="A149" s="62">
        <v>155</v>
      </c>
      <c r="B149" s="36" t="s">
        <v>782</v>
      </c>
      <c r="C149" s="98" t="s">
        <v>181</v>
      </c>
      <c r="D149" s="99"/>
      <c r="E149" s="10" t="s">
        <v>124</v>
      </c>
      <c r="F149" s="68">
        <f>IFERROR(INDEX([1]!Rates[[Column1]:[Column71]],
MATCH('[1]SOW Units'!$B149,[1]!Rates[Pay Item],0),
MATCH(TEXT(#REF!,"0"),[1]!Rates[[#Headers],[Column1]:[Column71]],0)),0)</f>
        <v>0</v>
      </c>
      <c r="G149" s="69">
        <f t="shared" si="12"/>
        <v>0</v>
      </c>
      <c r="H149" s="6">
        <f t="shared" si="13"/>
        <v>0</v>
      </c>
      <c r="I149" s="80"/>
      <c r="J149" s="80"/>
      <c r="K149" s="80"/>
      <c r="L149" s="80"/>
      <c r="M149" s="80"/>
      <c r="N149" s="80"/>
      <c r="O149" s="80"/>
      <c r="P149" s="80"/>
      <c r="Q149" s="80"/>
      <c r="R149" s="80"/>
      <c r="S149" s="54" t="b">
        <f t="shared" si="14"/>
        <v>0</v>
      </c>
      <c r="T149" s="66" t="str">
        <f t="shared" si="11"/>
        <v>8-41.</v>
      </c>
      <c r="U149" s="51" t="str">
        <f t="shared" si="11"/>
        <v>Water, Mercury, Total (EPA 245.1, EPA 6020 or EPA 7470)</v>
      </c>
    </row>
    <row r="150" spans="1:21" s="67" customFormat="1" hidden="1" x14ac:dyDescent="0.3">
      <c r="A150" s="62">
        <v>156</v>
      </c>
      <c r="B150" s="36" t="s">
        <v>783</v>
      </c>
      <c r="C150" s="98" t="s">
        <v>182</v>
      </c>
      <c r="D150" s="99"/>
      <c r="E150" s="10" t="s">
        <v>124</v>
      </c>
      <c r="F150" s="68">
        <f>IFERROR(INDEX([1]!Rates[[Column1]:[Column71]],
MATCH('[1]SOW Units'!$B150,[1]!Rates[Pay Item],0),
MATCH(TEXT(#REF!,"0"),[1]!Rates[[#Headers],[Column1]:[Column71]],0)),0)</f>
        <v>0</v>
      </c>
      <c r="G150" s="69">
        <f t="shared" si="12"/>
        <v>0</v>
      </c>
      <c r="H150" s="6">
        <f t="shared" si="13"/>
        <v>0</v>
      </c>
      <c r="I150" s="80"/>
      <c r="J150" s="80"/>
      <c r="K150" s="80"/>
      <c r="L150" s="80"/>
      <c r="M150" s="80"/>
      <c r="N150" s="80"/>
      <c r="O150" s="80"/>
      <c r="P150" s="80"/>
      <c r="Q150" s="80"/>
      <c r="R150" s="80"/>
      <c r="S150" s="54" t="b">
        <f t="shared" si="14"/>
        <v>0</v>
      </c>
      <c r="T150" s="66" t="str">
        <f t="shared" si="11"/>
        <v>8-42.</v>
      </c>
      <c r="U150" s="51" t="str">
        <f t="shared" si="11"/>
        <v>Water, Calcium, Total (EPA 200.7, EPA 6010 or EPA 6020)</v>
      </c>
    </row>
    <row r="151" spans="1:21" s="67" customFormat="1" hidden="1" x14ac:dyDescent="0.3">
      <c r="A151" s="62">
        <v>157</v>
      </c>
      <c r="B151" s="36" t="s">
        <v>784</v>
      </c>
      <c r="C151" s="98" t="s">
        <v>183</v>
      </c>
      <c r="D151" s="99"/>
      <c r="E151" s="10" t="s">
        <v>124</v>
      </c>
      <c r="F151" s="68">
        <f>IFERROR(INDEX([1]!Rates[[Column1]:[Column71]],
MATCH('[1]SOW Units'!$B151,[1]!Rates[Pay Item],0),
MATCH(TEXT(#REF!,"0"),[1]!Rates[[#Headers],[Column1]:[Column71]],0)),0)</f>
        <v>0</v>
      </c>
      <c r="G151" s="69">
        <f t="shared" si="12"/>
        <v>0</v>
      </c>
      <c r="H151" s="6">
        <f t="shared" si="13"/>
        <v>0</v>
      </c>
      <c r="I151" s="80"/>
      <c r="J151" s="80"/>
      <c r="K151" s="80"/>
      <c r="L151" s="80"/>
      <c r="M151" s="80"/>
      <c r="N151" s="80"/>
      <c r="O151" s="80"/>
      <c r="P151" s="80"/>
      <c r="Q151" s="80"/>
      <c r="R151" s="80"/>
      <c r="S151" s="54" t="b">
        <f t="shared" si="14"/>
        <v>0</v>
      </c>
      <c r="T151" s="66" t="str">
        <f t="shared" si="11"/>
        <v>8-43.</v>
      </c>
      <c r="U151" s="51" t="str">
        <f t="shared" si="11"/>
        <v>Water, Iron, Total (EPA 200.7, EPA 6010 or EPA 6020)</v>
      </c>
    </row>
    <row r="152" spans="1:21" s="67" customFormat="1" ht="35.1" hidden="1" customHeight="1" x14ac:dyDescent="0.3">
      <c r="A152" s="62">
        <v>158</v>
      </c>
      <c r="B152" s="36" t="s">
        <v>785</v>
      </c>
      <c r="C152" s="98" t="s">
        <v>592</v>
      </c>
      <c r="D152" s="99"/>
      <c r="E152" s="10" t="s">
        <v>124</v>
      </c>
      <c r="F152" s="68">
        <f>IFERROR(INDEX([1]!Rates[[Column1]:[Column71]],
MATCH('[1]SOW Units'!$B152,[1]!Rates[Pay Item],0),
MATCH(TEXT(#REF!,"0"),[1]!Rates[[#Headers],[Column1]:[Column71]],0)),0)</f>
        <v>0</v>
      </c>
      <c r="G152" s="69">
        <f t="shared" si="12"/>
        <v>0</v>
      </c>
      <c r="H152" s="6">
        <f t="shared" si="13"/>
        <v>0</v>
      </c>
      <c r="I152" s="80"/>
      <c r="J152" s="80"/>
      <c r="K152" s="80"/>
      <c r="L152" s="80"/>
      <c r="M152" s="80"/>
      <c r="N152" s="80"/>
      <c r="O152" s="80"/>
      <c r="P152" s="80"/>
      <c r="Q152" s="80"/>
      <c r="R152" s="80"/>
      <c r="S152" s="54" t="b">
        <f t="shared" si="14"/>
        <v>0</v>
      </c>
      <c r="T152" s="66" t="str">
        <f t="shared" si="11"/>
        <v>8-44.</v>
      </c>
      <c r="U152" s="51" t="str">
        <f t="shared" si="11"/>
        <v>Water, Dissolved Iron (includes filter appropriate to sample method - EPA 200.7, 200.9, 6010B, or 7380)</v>
      </c>
    </row>
    <row r="153" spans="1:21" s="67" customFormat="1" hidden="1" x14ac:dyDescent="0.3">
      <c r="A153" s="62">
        <v>159</v>
      </c>
      <c r="B153" s="36" t="s">
        <v>786</v>
      </c>
      <c r="C153" s="98" t="s">
        <v>184</v>
      </c>
      <c r="D153" s="99"/>
      <c r="E153" s="10" t="s">
        <v>124</v>
      </c>
      <c r="F153" s="68">
        <f>IFERROR(INDEX([1]!Rates[[Column1]:[Column71]],
MATCH('[1]SOW Units'!$B153,[1]!Rates[Pay Item],0),
MATCH(TEXT(#REF!,"0"),[1]!Rates[[#Headers],[Column1]:[Column71]],0)),0)</f>
        <v>0</v>
      </c>
      <c r="G153" s="69">
        <f t="shared" si="12"/>
        <v>0</v>
      </c>
      <c r="H153" s="6">
        <f t="shared" si="13"/>
        <v>0</v>
      </c>
      <c r="I153" s="80"/>
      <c r="J153" s="80"/>
      <c r="K153" s="80"/>
      <c r="L153" s="80"/>
      <c r="M153" s="80"/>
      <c r="N153" s="80"/>
      <c r="O153" s="80"/>
      <c r="P153" s="80"/>
      <c r="Q153" s="80"/>
      <c r="R153" s="80"/>
      <c r="S153" s="54" t="b">
        <f t="shared" si="14"/>
        <v>0</v>
      </c>
      <c r="T153" s="66" t="str">
        <f t="shared" si="11"/>
        <v>8-45.</v>
      </c>
      <c r="U153" s="51" t="str">
        <f t="shared" si="11"/>
        <v>Water, Magnesium, Total (EPA 200.7, EPA 6010 or EPA 6020)</v>
      </c>
    </row>
    <row r="154" spans="1:21" s="67" customFormat="1" hidden="1" x14ac:dyDescent="0.3">
      <c r="A154" s="62">
        <v>160</v>
      </c>
      <c r="B154" s="36" t="s">
        <v>787</v>
      </c>
      <c r="C154" s="98" t="s">
        <v>185</v>
      </c>
      <c r="D154" s="99"/>
      <c r="E154" s="10" t="s">
        <v>124</v>
      </c>
      <c r="F154" s="68">
        <f>IFERROR(INDEX([1]!Rates[[Column1]:[Column71]],
MATCH('[1]SOW Units'!$B154,[1]!Rates[Pay Item],0),
MATCH(TEXT(#REF!,"0"),[1]!Rates[[#Headers],[Column1]:[Column71]],0)),0)</f>
        <v>0</v>
      </c>
      <c r="G154" s="69">
        <f t="shared" si="12"/>
        <v>0</v>
      </c>
      <c r="H154" s="6">
        <f t="shared" si="13"/>
        <v>0</v>
      </c>
      <c r="I154" s="80"/>
      <c r="J154" s="80"/>
      <c r="K154" s="80"/>
      <c r="L154" s="80"/>
      <c r="M154" s="80"/>
      <c r="N154" s="80"/>
      <c r="O154" s="80"/>
      <c r="P154" s="80"/>
      <c r="Q154" s="80"/>
      <c r="R154" s="80"/>
      <c r="S154" s="54" t="b">
        <f t="shared" si="14"/>
        <v>0</v>
      </c>
      <c r="T154" s="66" t="str">
        <f t="shared" si="11"/>
        <v>8-46.</v>
      </c>
      <c r="U154" s="51" t="str">
        <f t="shared" si="11"/>
        <v>Water, Manganese, Total (EPA 200.7, EPA 200.8, EPA 6010 or EPA 6020)</v>
      </c>
    </row>
    <row r="155" spans="1:21" s="67" customFormat="1" hidden="1" x14ac:dyDescent="0.3">
      <c r="A155" s="62">
        <v>161</v>
      </c>
      <c r="B155" s="36" t="s">
        <v>788</v>
      </c>
      <c r="C155" s="98" t="s">
        <v>186</v>
      </c>
      <c r="D155" s="99"/>
      <c r="E155" s="10" t="s">
        <v>124</v>
      </c>
      <c r="F155" s="68">
        <f>IFERROR(INDEX([1]!Rates[[Column1]:[Column71]],
MATCH('[1]SOW Units'!$B155,[1]!Rates[Pay Item],0),
MATCH(TEXT(#REF!,"0"),[1]!Rates[[#Headers],[Column1]:[Column71]],0)),0)</f>
        <v>0</v>
      </c>
      <c r="G155" s="69">
        <f t="shared" si="12"/>
        <v>0</v>
      </c>
      <c r="H155" s="6">
        <f t="shared" si="13"/>
        <v>0</v>
      </c>
      <c r="I155" s="80"/>
      <c r="J155" s="80"/>
      <c r="K155" s="80"/>
      <c r="L155" s="80"/>
      <c r="M155" s="80"/>
      <c r="N155" s="80"/>
      <c r="O155" s="80"/>
      <c r="P155" s="80"/>
      <c r="Q155" s="80"/>
      <c r="R155" s="80"/>
      <c r="S155" s="54" t="b">
        <f t="shared" si="14"/>
        <v>0</v>
      </c>
      <c r="T155" s="66" t="str">
        <f t="shared" si="11"/>
        <v>8-47.</v>
      </c>
      <c r="U155" s="51" t="str">
        <f t="shared" si="11"/>
        <v>Water, Potassium, Total (EPA 200.7, EPA 6010 or EPA 6020)</v>
      </c>
    </row>
    <row r="156" spans="1:21" s="67" customFormat="1" hidden="1" x14ac:dyDescent="0.3">
      <c r="A156" s="62">
        <v>162</v>
      </c>
      <c r="B156" s="36" t="s">
        <v>789</v>
      </c>
      <c r="C156" s="98" t="s">
        <v>187</v>
      </c>
      <c r="D156" s="99"/>
      <c r="E156" s="10" t="s">
        <v>124</v>
      </c>
      <c r="F156" s="68">
        <f>IFERROR(INDEX([1]!Rates[[Column1]:[Column71]],
MATCH('[1]SOW Units'!$B156,[1]!Rates[Pay Item],0),
MATCH(TEXT(#REF!,"0"),[1]!Rates[[#Headers],[Column1]:[Column71]],0)),0)</f>
        <v>0</v>
      </c>
      <c r="G156" s="69">
        <f t="shared" si="12"/>
        <v>0</v>
      </c>
      <c r="H156" s="6">
        <f t="shared" si="13"/>
        <v>0</v>
      </c>
      <c r="I156" s="80"/>
      <c r="J156" s="80"/>
      <c r="K156" s="80"/>
      <c r="L156" s="80"/>
      <c r="M156" s="80"/>
      <c r="N156" s="80"/>
      <c r="O156" s="80"/>
      <c r="P156" s="80"/>
      <c r="Q156" s="80"/>
      <c r="R156" s="80"/>
      <c r="S156" s="54" t="b">
        <f t="shared" si="14"/>
        <v>0</v>
      </c>
      <c r="T156" s="66" t="str">
        <f t="shared" si="11"/>
        <v>8-48.</v>
      </c>
      <c r="U156" s="51" t="str">
        <f t="shared" si="11"/>
        <v>Water, Sodium, Total (EPA 200.7, EPA 6010 or EPA 6020)</v>
      </c>
    </row>
    <row r="157" spans="1:21" s="67" customFormat="1" hidden="1" x14ac:dyDescent="0.3">
      <c r="A157" s="62">
        <v>163</v>
      </c>
      <c r="B157" s="36" t="s">
        <v>790</v>
      </c>
      <c r="C157" s="98" t="s">
        <v>188</v>
      </c>
      <c r="D157" s="99"/>
      <c r="E157" s="10" t="s">
        <v>124</v>
      </c>
      <c r="F157" s="68">
        <f>IFERROR(INDEX([1]!Rates[[Column1]:[Column71]],
MATCH('[1]SOW Units'!$B157,[1]!Rates[Pay Item],0),
MATCH(TEXT(#REF!,"0"),[1]!Rates[[#Headers],[Column1]:[Column71]],0)),0)</f>
        <v>0</v>
      </c>
      <c r="G157" s="69">
        <f t="shared" si="12"/>
        <v>0</v>
      </c>
      <c r="H157" s="6">
        <f t="shared" si="13"/>
        <v>0</v>
      </c>
      <c r="I157" s="80"/>
      <c r="J157" s="80"/>
      <c r="K157" s="80"/>
      <c r="L157" s="80"/>
      <c r="M157" s="80"/>
      <c r="N157" s="80"/>
      <c r="O157" s="80"/>
      <c r="P157" s="80"/>
      <c r="Q157" s="80"/>
      <c r="R157" s="80"/>
      <c r="S157" s="54" t="b">
        <f t="shared" si="14"/>
        <v>0</v>
      </c>
      <c r="T157" s="66" t="str">
        <f t="shared" si="11"/>
        <v>8-49.</v>
      </c>
      <c r="U157" s="51" t="str">
        <f t="shared" si="11"/>
        <v>Water, Alkalinity [as CaCO3] (EPA 310.2 or SM 2320 B)</v>
      </c>
    </row>
    <row r="158" spans="1:21" s="67" customFormat="1" ht="35.1" hidden="1" customHeight="1" x14ac:dyDescent="0.3">
      <c r="A158" s="62">
        <v>164</v>
      </c>
      <c r="B158" s="36" t="s">
        <v>791</v>
      </c>
      <c r="C158" s="98" t="s">
        <v>189</v>
      </c>
      <c r="D158" s="99"/>
      <c r="E158" s="10" t="s">
        <v>124</v>
      </c>
      <c r="F158" s="68">
        <f>IFERROR(INDEX([1]!Rates[[Column1]:[Column71]],
MATCH('[1]SOW Units'!$B158,[1]!Rates[Pay Item],0),
MATCH(TEXT(#REF!,"0"),[1]!Rates[[#Headers],[Column1]:[Column71]],0)),0)</f>
        <v>0</v>
      </c>
      <c r="G158" s="69">
        <f t="shared" si="12"/>
        <v>0</v>
      </c>
      <c r="H158" s="6">
        <f t="shared" si="13"/>
        <v>0</v>
      </c>
      <c r="I158" s="80"/>
      <c r="J158" s="80"/>
      <c r="K158" s="80"/>
      <c r="L158" s="80"/>
      <c r="M158" s="80"/>
      <c r="N158" s="80"/>
      <c r="O158" s="80"/>
      <c r="P158" s="80"/>
      <c r="Q158" s="80"/>
      <c r="R158" s="80"/>
      <c r="S158" s="54" t="b">
        <f t="shared" si="14"/>
        <v>0</v>
      </c>
      <c r="T158" s="66" t="str">
        <f t="shared" si="11"/>
        <v>8-50.</v>
      </c>
      <c r="U158" s="51" t="str">
        <f t="shared" si="11"/>
        <v>Water, Ammonia [as N] (EPA 350.1, SM 4500-NH3 C, SM 4500-NH3 D, SM 4500-NH3 G or SM 4500-NH3 H)</v>
      </c>
    </row>
    <row r="159" spans="1:21" s="67" customFormat="1" ht="35.1" hidden="1" customHeight="1" x14ac:dyDescent="0.3">
      <c r="A159" s="62">
        <v>165</v>
      </c>
      <c r="B159" s="36" t="s">
        <v>792</v>
      </c>
      <c r="C159" s="98" t="s">
        <v>190</v>
      </c>
      <c r="D159" s="99"/>
      <c r="E159" s="10" t="s">
        <v>124</v>
      </c>
      <c r="F159" s="68">
        <f>IFERROR(INDEX([1]!Rates[[Column1]:[Column71]],
MATCH('[1]SOW Units'!$B159,[1]!Rates[Pay Item],0),
MATCH(TEXT(#REF!,"0"),[1]!Rates[[#Headers],[Column1]:[Column71]],0)),0)</f>
        <v>0</v>
      </c>
      <c r="G159" s="69">
        <f t="shared" si="12"/>
        <v>0</v>
      </c>
      <c r="H159" s="6">
        <f t="shared" si="13"/>
        <v>0</v>
      </c>
      <c r="I159" s="80"/>
      <c r="J159" s="80"/>
      <c r="K159" s="80"/>
      <c r="L159" s="80"/>
      <c r="M159" s="80"/>
      <c r="N159" s="80"/>
      <c r="O159" s="80"/>
      <c r="P159" s="80"/>
      <c r="Q159" s="80"/>
      <c r="R159" s="80"/>
      <c r="S159" s="54" t="b">
        <f t="shared" si="14"/>
        <v>0</v>
      </c>
      <c r="T159" s="66" t="str">
        <f t="shared" si="11"/>
        <v>8-51.</v>
      </c>
      <c r="U159" s="51" t="str">
        <f t="shared" si="11"/>
        <v>Water, Chloride (EPA 300.0, EPA 9056, EPA 9251, EPA 9053, SM 4500CI B, SM 4500CI C or SM 4500CI E)</v>
      </c>
    </row>
    <row r="160" spans="1:21" s="67" customFormat="1" hidden="1" x14ac:dyDescent="0.3">
      <c r="A160" s="62">
        <v>166</v>
      </c>
      <c r="B160" s="36" t="s">
        <v>793</v>
      </c>
      <c r="C160" s="98" t="s">
        <v>191</v>
      </c>
      <c r="D160" s="99"/>
      <c r="E160" s="10" t="s">
        <v>124</v>
      </c>
      <c r="F160" s="68">
        <f>IFERROR(INDEX([1]!Rates[[Column1]:[Column71]],
MATCH('[1]SOW Units'!$B160,[1]!Rates[Pay Item],0),
MATCH(TEXT(#REF!,"0"),[1]!Rates[[#Headers],[Column1]:[Column71]],0)),0)</f>
        <v>0</v>
      </c>
      <c r="G160" s="69">
        <f t="shared" si="12"/>
        <v>0</v>
      </c>
      <c r="H160" s="6">
        <f t="shared" si="13"/>
        <v>0</v>
      </c>
      <c r="I160" s="80"/>
      <c r="J160" s="80"/>
      <c r="K160" s="80"/>
      <c r="L160" s="80"/>
      <c r="M160" s="80"/>
      <c r="N160" s="80"/>
      <c r="O160" s="80"/>
      <c r="P160" s="80"/>
      <c r="Q160" s="80"/>
      <c r="R160" s="80"/>
      <c r="S160" s="54" t="b">
        <f t="shared" si="14"/>
        <v>0</v>
      </c>
      <c r="T160" s="66" t="str">
        <f t="shared" si="11"/>
        <v>8-52.</v>
      </c>
      <c r="U160" s="51" t="str">
        <f t="shared" si="11"/>
        <v>Water, Hardness, Total [as CaCO3] (SM 2340 B or SM 2340 C)</v>
      </c>
    </row>
    <row r="161" spans="1:21" s="67" customFormat="1" hidden="1" x14ac:dyDescent="0.3">
      <c r="A161" s="62">
        <v>167</v>
      </c>
      <c r="B161" s="36" t="s">
        <v>794</v>
      </c>
      <c r="C161" s="98" t="s">
        <v>192</v>
      </c>
      <c r="D161" s="99"/>
      <c r="E161" s="10" t="s">
        <v>124</v>
      </c>
      <c r="F161" s="68">
        <f>IFERROR(INDEX([1]!Rates[[Column1]:[Column71]],
MATCH('[1]SOW Units'!$B161,[1]!Rates[Pay Item],0),
MATCH(TEXT(#REF!,"0"),[1]!Rates[[#Headers],[Column1]:[Column71]],0)),0)</f>
        <v>0</v>
      </c>
      <c r="G161" s="69">
        <f t="shared" si="12"/>
        <v>0</v>
      </c>
      <c r="H161" s="6">
        <f t="shared" si="13"/>
        <v>0</v>
      </c>
      <c r="I161" s="80"/>
      <c r="J161" s="80"/>
      <c r="K161" s="80"/>
      <c r="L161" s="80"/>
      <c r="M161" s="80"/>
      <c r="N161" s="80"/>
      <c r="O161" s="80"/>
      <c r="P161" s="80"/>
      <c r="Q161" s="80"/>
      <c r="R161" s="80"/>
      <c r="S161" s="54" t="b">
        <f t="shared" si="14"/>
        <v>0</v>
      </c>
      <c r="T161" s="66" t="str">
        <f t="shared" si="11"/>
        <v>8-53.</v>
      </c>
      <c r="U161" s="51" t="str">
        <f t="shared" si="11"/>
        <v>Water, Nitrate [as N] (EPA 300.0 or EPA 353.2)</v>
      </c>
    </row>
    <row r="162" spans="1:21" s="67" customFormat="1" hidden="1" x14ac:dyDescent="0.3">
      <c r="A162" s="62">
        <v>168</v>
      </c>
      <c r="B162" s="36" t="s">
        <v>795</v>
      </c>
      <c r="C162" s="98" t="s">
        <v>193</v>
      </c>
      <c r="D162" s="99"/>
      <c r="E162" s="10" t="s">
        <v>124</v>
      </c>
      <c r="F162" s="68">
        <f>IFERROR(INDEX([1]!Rates[[Column1]:[Column71]],
MATCH('[1]SOW Units'!$B162,[1]!Rates[Pay Item],0),
MATCH(TEXT(#REF!,"0"),[1]!Rates[[#Headers],[Column1]:[Column71]],0)),0)</f>
        <v>0</v>
      </c>
      <c r="G162" s="69">
        <f t="shared" si="12"/>
        <v>0</v>
      </c>
      <c r="H162" s="6">
        <f t="shared" si="13"/>
        <v>0</v>
      </c>
      <c r="I162" s="80"/>
      <c r="J162" s="80"/>
      <c r="K162" s="80"/>
      <c r="L162" s="80"/>
      <c r="M162" s="80"/>
      <c r="N162" s="80"/>
      <c r="O162" s="80"/>
      <c r="P162" s="80"/>
      <c r="Q162" s="80"/>
      <c r="R162" s="80"/>
      <c r="S162" s="54" t="b">
        <f t="shared" si="14"/>
        <v>0</v>
      </c>
      <c r="T162" s="66" t="str">
        <f t="shared" si="11"/>
        <v>8-54.</v>
      </c>
      <c r="U162" s="51" t="str">
        <f t="shared" si="11"/>
        <v>Water, Nitrate-Nitrite [as N] (EPA 300.0, EPA 353.2, SM 4500-NO3 E or SM 4500-NO3 F)</v>
      </c>
    </row>
    <row r="163" spans="1:21" s="67" customFormat="1" hidden="1" x14ac:dyDescent="0.3">
      <c r="A163" s="62">
        <v>169</v>
      </c>
      <c r="B163" s="36" t="s">
        <v>796</v>
      </c>
      <c r="C163" s="98" t="s">
        <v>194</v>
      </c>
      <c r="D163" s="99"/>
      <c r="E163" s="10" t="s">
        <v>124</v>
      </c>
      <c r="F163" s="68">
        <f>IFERROR(INDEX([1]!Rates[[Column1]:[Column71]],
MATCH('[1]SOW Units'!$B163,[1]!Rates[Pay Item],0),
MATCH(TEXT(#REF!,"0"),[1]!Rates[[#Headers],[Column1]:[Column71]],0)),0)</f>
        <v>0</v>
      </c>
      <c r="G163" s="69">
        <f t="shared" si="12"/>
        <v>0</v>
      </c>
      <c r="H163" s="6">
        <f t="shared" si="13"/>
        <v>0</v>
      </c>
      <c r="I163" s="80"/>
      <c r="J163" s="80"/>
      <c r="K163" s="80"/>
      <c r="L163" s="80"/>
      <c r="M163" s="80"/>
      <c r="N163" s="80"/>
      <c r="O163" s="80"/>
      <c r="P163" s="80"/>
      <c r="Q163" s="80"/>
      <c r="R163" s="80"/>
      <c r="S163" s="54" t="b">
        <f t="shared" si="14"/>
        <v>0</v>
      </c>
      <c r="T163" s="66" t="str">
        <f t="shared" si="11"/>
        <v>8-55.</v>
      </c>
      <c r="U163" s="51" t="str">
        <f t="shared" si="11"/>
        <v>Water, Nitrite [as N] (EPA 300.0, EPA 300.1, SM 4500-NO2 B or SM 4500-NO3 F)</v>
      </c>
    </row>
    <row r="164" spans="1:21" s="67" customFormat="1" hidden="1" x14ac:dyDescent="0.3">
      <c r="A164" s="62">
        <v>170</v>
      </c>
      <c r="B164" s="36" t="s">
        <v>797</v>
      </c>
      <c r="C164" s="98" t="s">
        <v>195</v>
      </c>
      <c r="D164" s="99"/>
      <c r="E164" s="10" t="s">
        <v>124</v>
      </c>
      <c r="F164" s="68">
        <f>IFERROR(INDEX([1]!Rates[[Column1]:[Column71]],
MATCH('[1]SOW Units'!$B164,[1]!Rates[Pay Item],0),
MATCH(TEXT(#REF!,"0"),[1]!Rates[[#Headers],[Column1]:[Column71]],0)),0)</f>
        <v>0</v>
      </c>
      <c r="G164" s="69">
        <f t="shared" si="12"/>
        <v>0</v>
      </c>
      <c r="H164" s="6">
        <f t="shared" si="13"/>
        <v>0</v>
      </c>
      <c r="I164" s="80"/>
      <c r="J164" s="80"/>
      <c r="K164" s="80"/>
      <c r="L164" s="80"/>
      <c r="M164" s="80"/>
      <c r="N164" s="80"/>
      <c r="O164" s="80"/>
      <c r="P164" s="80"/>
      <c r="Q164" s="80"/>
      <c r="R164" s="80"/>
      <c r="S164" s="54" t="b">
        <f t="shared" si="14"/>
        <v>0</v>
      </c>
      <c r="T164" s="66" t="str">
        <f t="shared" si="11"/>
        <v>8-56.</v>
      </c>
      <c r="U164" s="51" t="str">
        <f t="shared" si="11"/>
        <v>Water, Organic Carbon, Total (SM 5310 B, SM 5310 C or EPA 9060)</v>
      </c>
    </row>
    <row r="165" spans="1:21" s="67" customFormat="1" ht="33" hidden="1" x14ac:dyDescent="0.3">
      <c r="A165" s="62">
        <v>171</v>
      </c>
      <c r="B165" s="36" t="s">
        <v>798</v>
      </c>
      <c r="C165" s="98" t="s">
        <v>196</v>
      </c>
      <c r="D165" s="99"/>
      <c r="E165" s="10" t="s">
        <v>124</v>
      </c>
      <c r="F165" s="68">
        <f>IFERROR(INDEX([1]!Rates[[Column1]:[Column71]],
MATCH('[1]SOW Units'!$B165,[1]!Rates[Pay Item],0),
MATCH(TEXT(#REF!,"0"),[1]!Rates[[#Headers],[Column1]:[Column71]],0)),0)</f>
        <v>0</v>
      </c>
      <c r="G165" s="69">
        <f t="shared" si="12"/>
        <v>0</v>
      </c>
      <c r="H165" s="6">
        <f t="shared" si="13"/>
        <v>0</v>
      </c>
      <c r="I165" s="80"/>
      <c r="J165" s="80"/>
      <c r="K165" s="80"/>
      <c r="L165" s="80"/>
      <c r="M165" s="80"/>
      <c r="N165" s="80"/>
      <c r="O165" s="80"/>
      <c r="P165" s="80"/>
      <c r="Q165" s="80"/>
      <c r="R165" s="80"/>
      <c r="S165" s="54" t="b">
        <f t="shared" si="14"/>
        <v>0</v>
      </c>
      <c r="T165" s="66" t="str">
        <f t="shared" si="11"/>
        <v>8-57.</v>
      </c>
      <c r="U165" s="51" t="str">
        <f t="shared" si="11"/>
        <v>Water, Orthophosphate [as P] (EPA 300.0, EPA 300.1, EPA 365.1, EPA 365.3, EPA 9056, SM 4500-PE or SM 4500-PF)</v>
      </c>
    </row>
    <row r="166" spans="1:21" s="67" customFormat="1" hidden="1" x14ac:dyDescent="0.3">
      <c r="A166" s="62">
        <v>172</v>
      </c>
      <c r="B166" s="36" t="s">
        <v>799</v>
      </c>
      <c r="C166" s="98" t="s">
        <v>197</v>
      </c>
      <c r="D166" s="99"/>
      <c r="E166" s="10" t="s">
        <v>124</v>
      </c>
      <c r="F166" s="68">
        <f>IFERROR(INDEX([1]!Rates[[Column1]:[Column71]],
MATCH('[1]SOW Units'!$B166,[1]!Rates[Pay Item],0),
MATCH(TEXT(#REF!,"0"),[1]!Rates[[#Headers],[Column1]:[Column71]],0)),0)</f>
        <v>0</v>
      </c>
      <c r="G166" s="69">
        <f t="shared" si="12"/>
        <v>0</v>
      </c>
      <c r="H166" s="6">
        <f t="shared" si="13"/>
        <v>0</v>
      </c>
      <c r="I166" s="80"/>
      <c r="J166" s="80"/>
      <c r="K166" s="80"/>
      <c r="L166" s="80"/>
      <c r="M166" s="80"/>
      <c r="N166" s="80"/>
      <c r="O166" s="80"/>
      <c r="P166" s="80"/>
      <c r="Q166" s="80"/>
      <c r="R166" s="80"/>
      <c r="S166" s="54" t="b">
        <f t="shared" si="14"/>
        <v>0</v>
      </c>
      <c r="T166" s="66" t="str">
        <f t="shared" si="11"/>
        <v>8-58.</v>
      </c>
      <c r="U166" s="51" t="str">
        <f t="shared" si="11"/>
        <v>Water, Residue-filterable [Total Dissolved Solids] (SM 2540 C)</v>
      </c>
    </row>
    <row r="167" spans="1:21" s="67" customFormat="1" hidden="1" x14ac:dyDescent="0.3">
      <c r="A167" s="62">
        <v>173</v>
      </c>
      <c r="B167" s="36" t="s">
        <v>800</v>
      </c>
      <c r="C167" s="98" t="s">
        <v>198</v>
      </c>
      <c r="D167" s="99"/>
      <c r="E167" s="10" t="s">
        <v>124</v>
      </c>
      <c r="F167" s="68">
        <f>IFERROR(INDEX([1]!Rates[[Column1]:[Column71]],
MATCH('[1]SOW Units'!$B167,[1]!Rates[Pay Item],0),
MATCH(TEXT(#REF!,"0"),[1]!Rates[[#Headers],[Column1]:[Column71]],0)),0)</f>
        <v>0</v>
      </c>
      <c r="G167" s="69">
        <f t="shared" si="12"/>
        <v>0</v>
      </c>
      <c r="H167" s="6">
        <f t="shared" si="13"/>
        <v>0</v>
      </c>
      <c r="I167" s="80"/>
      <c r="J167" s="80"/>
      <c r="K167" s="80"/>
      <c r="L167" s="80"/>
      <c r="M167" s="80"/>
      <c r="N167" s="80"/>
      <c r="O167" s="80"/>
      <c r="P167" s="80"/>
      <c r="Q167" s="80"/>
      <c r="R167" s="80"/>
      <c r="S167" s="54" t="b">
        <f t="shared" si="14"/>
        <v>0</v>
      </c>
      <c r="T167" s="66" t="str">
        <f t="shared" si="11"/>
        <v>8-59.</v>
      </c>
      <c r="U167" s="51" t="str">
        <f t="shared" si="11"/>
        <v>Water, Residue-nonfilterable [Total Suspended Solids] (SM 2540 D)</v>
      </c>
    </row>
    <row r="168" spans="1:21" s="67" customFormat="1" ht="33" hidden="1" x14ac:dyDescent="0.3">
      <c r="A168" s="62">
        <v>174</v>
      </c>
      <c r="B168" s="36" t="s">
        <v>801</v>
      </c>
      <c r="C168" s="98" t="s">
        <v>199</v>
      </c>
      <c r="D168" s="99"/>
      <c r="E168" s="10" t="s">
        <v>124</v>
      </c>
      <c r="F168" s="68">
        <f>IFERROR(INDEX([1]!Rates[[Column1]:[Column71]],
MATCH('[1]SOW Units'!$B168,[1]!Rates[Pay Item],0),
MATCH(TEXT(#REF!,"0"),[1]!Rates[[#Headers],[Column1]:[Column71]],0)),0)</f>
        <v>0</v>
      </c>
      <c r="G168" s="69">
        <f t="shared" si="12"/>
        <v>0</v>
      </c>
      <c r="H168" s="6">
        <f t="shared" si="13"/>
        <v>0</v>
      </c>
      <c r="I168" s="80"/>
      <c r="J168" s="80"/>
      <c r="K168" s="80"/>
      <c r="L168" s="80"/>
      <c r="M168" s="80"/>
      <c r="N168" s="80"/>
      <c r="O168" s="80"/>
      <c r="P168" s="80"/>
      <c r="Q168" s="80"/>
      <c r="R168" s="80"/>
      <c r="S168" s="54" t="b">
        <f t="shared" si="14"/>
        <v>0</v>
      </c>
      <c r="T168" s="66" t="str">
        <f t="shared" si="11"/>
        <v>8-60.</v>
      </c>
      <c r="U168" s="51" t="str">
        <f t="shared" si="11"/>
        <v>Water, Sulfate (ASTM D516-02, ASTM D516-90, EPA 300.0, EPA 300.1, EPA 375.2, EPA 9038, EPA 9056 or SM 4500-SO4 C)</v>
      </c>
    </row>
    <row r="169" spans="1:21" s="67" customFormat="1" hidden="1" x14ac:dyDescent="0.3">
      <c r="A169" s="62">
        <v>175</v>
      </c>
      <c r="B169" s="36" t="s">
        <v>802</v>
      </c>
      <c r="C169" s="98" t="s">
        <v>803</v>
      </c>
      <c r="D169" s="99"/>
      <c r="E169" s="10" t="s">
        <v>124</v>
      </c>
      <c r="F169" s="68">
        <f>IFERROR(INDEX([1]!Rates[[Column1]:[Column71]],
MATCH('[1]SOW Units'!$B169,[1]!Rates[Pay Item],0),
MATCH(TEXT(#REF!,"0"),[1]!Rates[[#Headers],[Column1]:[Column71]],0)),0)</f>
        <v>0</v>
      </c>
      <c r="G169" s="69">
        <f t="shared" si="12"/>
        <v>0</v>
      </c>
      <c r="H169" s="6">
        <f t="shared" si="13"/>
        <v>0</v>
      </c>
      <c r="I169" s="80"/>
      <c r="J169" s="80"/>
      <c r="K169" s="80"/>
      <c r="L169" s="80"/>
      <c r="M169" s="80"/>
      <c r="N169" s="80"/>
      <c r="O169" s="80"/>
      <c r="P169" s="80"/>
      <c r="Q169" s="80"/>
      <c r="R169" s="80"/>
      <c r="S169" s="54" t="b">
        <f t="shared" si="14"/>
        <v>0</v>
      </c>
      <c r="T169" s="66" t="str">
        <f t="shared" si="11"/>
        <v>8-61.</v>
      </c>
      <c r="U169" s="51" t="str">
        <f t="shared" si="11"/>
        <v>Water, Heterotrophic Plate Count (SM 9215 B or SIMPLATE)</v>
      </c>
    </row>
    <row r="170" spans="1:21" s="67" customFormat="1" ht="33" hidden="1" x14ac:dyDescent="0.3">
      <c r="A170" s="62">
        <v>176</v>
      </c>
      <c r="B170" s="36" t="s">
        <v>804</v>
      </c>
      <c r="C170" s="98" t="s">
        <v>200</v>
      </c>
      <c r="D170" s="99"/>
      <c r="E170" s="10" t="s">
        <v>124</v>
      </c>
      <c r="F170" s="68">
        <f>IFERROR(INDEX([1]!Rates[[Column1]:[Column71]],
MATCH('[1]SOW Units'!$B170,[1]!Rates[Pay Item],0),
MATCH(TEXT(#REF!,"0"),[1]!Rates[[#Headers],[Column1]:[Column71]],0)),0)</f>
        <v>0</v>
      </c>
      <c r="G170" s="69">
        <f t="shared" si="12"/>
        <v>0</v>
      </c>
      <c r="H170" s="6">
        <f t="shared" si="13"/>
        <v>0</v>
      </c>
      <c r="I170" s="80"/>
      <c r="J170" s="80"/>
      <c r="K170" s="80"/>
      <c r="L170" s="80"/>
      <c r="M170" s="80"/>
      <c r="N170" s="80"/>
      <c r="O170" s="80"/>
      <c r="P170" s="80"/>
      <c r="Q170" s="80"/>
      <c r="R170" s="80"/>
      <c r="S170" s="54" t="b">
        <f t="shared" si="14"/>
        <v>0</v>
      </c>
      <c r="T170" s="66" t="str">
        <f t="shared" si="11"/>
        <v>8-62.</v>
      </c>
      <c r="U170" s="51" t="str">
        <f t="shared" si="11"/>
        <v>Water, Acute Bioassay-96 Hour, Freshwater, Vertebrate/Invertebrate [Vertebrate: Pimephales promelas or Cyprinella leedsi/Invertebrate: Ceriodaphnia dubia] (EPA 2000.0/2002.0)</v>
      </c>
    </row>
    <row r="171" spans="1:21" s="67" customFormat="1" ht="33" hidden="1" x14ac:dyDescent="0.3">
      <c r="A171" s="62">
        <v>177</v>
      </c>
      <c r="B171" s="36" t="s">
        <v>805</v>
      </c>
      <c r="C171" s="98" t="s">
        <v>201</v>
      </c>
      <c r="D171" s="99"/>
      <c r="E171" s="10" t="s">
        <v>124</v>
      </c>
      <c r="F171" s="68">
        <f>IFERROR(INDEX([1]!Rates[[Column1]:[Column71]],
MATCH('[1]SOW Units'!$B171,[1]!Rates[Pay Item],0),
MATCH(TEXT(#REF!,"0"),[1]!Rates[[#Headers],[Column1]:[Column71]],0)),0)</f>
        <v>0</v>
      </c>
      <c r="G171" s="69">
        <f t="shared" si="12"/>
        <v>0</v>
      </c>
      <c r="H171" s="6">
        <f t="shared" si="13"/>
        <v>0</v>
      </c>
      <c r="I171" s="80"/>
      <c r="J171" s="80"/>
      <c r="K171" s="80"/>
      <c r="L171" s="80"/>
      <c r="M171" s="80"/>
      <c r="N171" s="80"/>
      <c r="O171" s="80"/>
      <c r="P171" s="80"/>
      <c r="Q171" s="80"/>
      <c r="R171" s="80"/>
      <c r="S171" s="54" t="b">
        <f t="shared" si="14"/>
        <v>0</v>
      </c>
      <c r="T171" s="66" t="str">
        <f t="shared" si="11"/>
        <v>8-63.</v>
      </c>
      <c r="U171" s="51" t="str">
        <f t="shared" si="11"/>
        <v>Water, Acute Bioassay-96 Hour, Estuarine + Marine, Vertebrate/Invertebrate [Vertebrate: Menidia beryllina, Meridia menidia or Menida peninsulae/Invertebrate: Mysidopsis bahia] (EPA 2006.0/2007.0)</v>
      </c>
    </row>
    <row r="172" spans="1:21" s="67" customFormat="1" hidden="1" x14ac:dyDescent="0.3">
      <c r="A172" s="62">
        <v>178</v>
      </c>
      <c r="B172" s="36" t="s">
        <v>806</v>
      </c>
      <c r="C172" s="98" t="s">
        <v>593</v>
      </c>
      <c r="D172" s="99"/>
      <c r="E172" s="10" t="s">
        <v>124</v>
      </c>
      <c r="F172" s="68">
        <f>IFERROR(INDEX([1]!Rates[[Column1]:[Column71]],
MATCH('[1]SOW Units'!$B172,[1]!Rates[Pay Item],0),
MATCH(TEXT(#REF!,"0"),[1]!Rates[[#Headers],[Column1]:[Column71]],0)),0)</f>
        <v>0</v>
      </c>
      <c r="G172" s="69">
        <f t="shared" si="12"/>
        <v>0</v>
      </c>
      <c r="H172" s="6">
        <f t="shared" si="13"/>
        <v>0</v>
      </c>
      <c r="I172" s="80"/>
      <c r="J172" s="80"/>
      <c r="K172" s="80"/>
      <c r="L172" s="80"/>
      <c r="M172" s="80"/>
      <c r="N172" s="80"/>
      <c r="O172" s="80"/>
      <c r="P172" s="80"/>
      <c r="Q172" s="80"/>
      <c r="R172" s="80"/>
      <c r="S172" s="54" t="b">
        <f t="shared" si="14"/>
        <v>0</v>
      </c>
      <c r="T172" s="66" t="str">
        <f t="shared" si="11"/>
        <v>8-64.</v>
      </c>
      <c r="U172" s="51" t="str">
        <f t="shared" si="11"/>
        <v>Water, BTEX/MTBE + Naphthalene (EPA 8260)</v>
      </c>
    </row>
    <row r="173" spans="1:21" s="67" customFormat="1" hidden="1" x14ac:dyDescent="0.3">
      <c r="A173" s="62">
        <v>179</v>
      </c>
      <c r="B173" s="36" t="s">
        <v>807</v>
      </c>
      <c r="C173" s="98" t="s">
        <v>594</v>
      </c>
      <c r="D173" s="99"/>
      <c r="E173" s="10" t="s">
        <v>124</v>
      </c>
      <c r="F173" s="68">
        <f>IFERROR(INDEX([1]!Rates[[Column1]:[Column71]],
MATCH('[1]SOW Units'!$B173,[1]!Rates[Pay Item],0),
MATCH(TEXT(#REF!,"0"),[1]!Rates[[#Headers],[Column1]:[Column71]],0)),0)</f>
        <v>0</v>
      </c>
      <c r="G173" s="69">
        <f t="shared" si="12"/>
        <v>0</v>
      </c>
      <c r="H173" s="6">
        <f t="shared" si="13"/>
        <v>0</v>
      </c>
      <c r="I173" s="80"/>
      <c r="J173" s="80"/>
      <c r="K173" s="80"/>
      <c r="L173" s="80"/>
      <c r="M173" s="80"/>
      <c r="N173" s="80"/>
      <c r="O173" s="80"/>
      <c r="P173" s="80"/>
      <c r="Q173" s="80"/>
      <c r="R173" s="80"/>
      <c r="S173" s="54" t="b">
        <f t="shared" si="14"/>
        <v>0</v>
      </c>
      <c r="T173" s="66" t="str">
        <f t="shared" si="11"/>
        <v>8-65.</v>
      </c>
      <c r="U173" s="51" t="str">
        <f t="shared" si="11"/>
        <v>Water, EDC [1,2-dichloroethane] (EPA Method 8021 or 8260)</v>
      </c>
    </row>
    <row r="174" spans="1:21" s="67" customFormat="1" hidden="1" x14ac:dyDescent="0.3">
      <c r="A174" s="62">
        <v>180</v>
      </c>
      <c r="B174" s="36" t="s">
        <v>808</v>
      </c>
      <c r="C174" s="98" t="s">
        <v>595</v>
      </c>
      <c r="D174" s="99"/>
      <c r="E174" s="10" t="s">
        <v>124</v>
      </c>
      <c r="F174" s="68">
        <f>IFERROR(INDEX([1]!Rates[[Column1]:[Column71]],
MATCH('[1]SOW Units'!$B174,[1]!Rates[Pay Item],0),
MATCH(TEXT(#REF!,"0"),[1]!Rates[[#Headers],[Column1]:[Column71]],0)),0)</f>
        <v>0</v>
      </c>
      <c r="G174" s="69">
        <f t="shared" si="12"/>
        <v>0</v>
      </c>
      <c r="H174" s="6">
        <f t="shared" si="13"/>
        <v>0</v>
      </c>
      <c r="I174" s="80"/>
      <c r="J174" s="80"/>
      <c r="K174" s="80"/>
      <c r="L174" s="80"/>
      <c r="M174" s="80"/>
      <c r="N174" s="80"/>
      <c r="O174" s="80"/>
      <c r="P174" s="80"/>
      <c r="Q174" s="80"/>
      <c r="R174" s="80"/>
      <c r="S174" s="54" t="b">
        <f t="shared" si="14"/>
        <v>0</v>
      </c>
      <c r="T174" s="66" t="str">
        <f t="shared" si="11"/>
        <v>8-66.</v>
      </c>
      <c r="U174" s="51" t="str">
        <f t="shared" si="11"/>
        <v>Water, Methane (EPA SOP RSK-175)</v>
      </c>
    </row>
    <row r="175" spans="1:21" s="67" customFormat="1" ht="35.1" hidden="1" customHeight="1" x14ac:dyDescent="0.3">
      <c r="A175" s="62">
        <v>181</v>
      </c>
      <c r="B175" s="36" t="s">
        <v>809</v>
      </c>
      <c r="C175" s="98" t="s">
        <v>810</v>
      </c>
      <c r="D175" s="99"/>
      <c r="E175" s="10" t="s">
        <v>124</v>
      </c>
      <c r="F175" s="68">
        <f>IFERROR(INDEX([1]!Rates[[Column1]:[Column71]],
MATCH('[1]SOW Units'!$B175,[1]!Rates[Pay Item],0),
MATCH(TEXT(#REF!,"0"),[1]!Rates[[#Headers],[Column1]:[Column71]],0)),0)</f>
        <v>0</v>
      </c>
      <c r="G175" s="69">
        <f t="shared" si="12"/>
        <v>0</v>
      </c>
      <c r="H175" s="6">
        <f t="shared" si="13"/>
        <v>0</v>
      </c>
      <c r="I175" s="80"/>
      <c r="J175" s="80"/>
      <c r="K175" s="80"/>
      <c r="L175" s="80"/>
      <c r="M175" s="80"/>
      <c r="N175" s="80"/>
      <c r="O175" s="80"/>
      <c r="P175" s="80"/>
      <c r="Q175" s="80"/>
      <c r="R175" s="80"/>
      <c r="S175" s="54" t="b">
        <f t="shared" si="14"/>
        <v>0</v>
      </c>
      <c r="T175" s="66" t="str">
        <f t="shared" si="11"/>
        <v>8-67.</v>
      </c>
      <c r="U175" s="51" t="str">
        <f t="shared" si="11"/>
        <v>Water, Cumene (Isopropyl benzene), 1,2,4-Trimethylbenzene and 1,3,5-Trimethylbenzene (EPA 8260)</v>
      </c>
    </row>
    <row r="176" spans="1:21" s="67" customFormat="1" hidden="1" x14ac:dyDescent="0.3">
      <c r="A176" s="62">
        <v>182</v>
      </c>
      <c r="B176" s="36" t="s">
        <v>811</v>
      </c>
      <c r="C176" s="98" t="s">
        <v>202</v>
      </c>
      <c r="D176" s="99"/>
      <c r="E176" s="10" t="s">
        <v>124</v>
      </c>
      <c r="F176" s="68">
        <f>IFERROR(INDEX([1]!Rates[[Column1]:[Column71]],
MATCH('[1]SOW Units'!$B176,[1]!Rates[Pay Item],0),
MATCH(TEXT(#REF!,"0"),[1]!Rates[[#Headers],[Column1]:[Column71]],0)),0)</f>
        <v>0</v>
      </c>
      <c r="G176" s="69">
        <f t="shared" si="12"/>
        <v>0</v>
      </c>
      <c r="H176" s="6">
        <f t="shared" si="13"/>
        <v>0</v>
      </c>
      <c r="I176" s="80"/>
      <c r="J176" s="80"/>
      <c r="K176" s="80"/>
      <c r="L176" s="80"/>
      <c r="M176" s="80"/>
      <c r="N176" s="80"/>
      <c r="O176" s="80"/>
      <c r="P176" s="80"/>
      <c r="Q176" s="80"/>
      <c r="R176" s="80"/>
      <c r="S176" s="54" t="b">
        <f t="shared" si="14"/>
        <v>0</v>
      </c>
      <c r="T176" s="66" t="str">
        <f t="shared" si="11"/>
        <v>8-68.</v>
      </c>
      <c r="U176" s="51" t="str">
        <f t="shared" si="11"/>
        <v>Air, Total Petroleum Hydrocarbons (EPA Method 18 or TO-3)</v>
      </c>
    </row>
    <row r="177" spans="1:21" s="67" customFormat="1" hidden="1" x14ac:dyDescent="0.3">
      <c r="A177" s="62">
        <v>183</v>
      </c>
      <c r="B177" s="36" t="s">
        <v>812</v>
      </c>
      <c r="C177" s="98" t="s">
        <v>203</v>
      </c>
      <c r="D177" s="99"/>
      <c r="E177" s="10" t="s">
        <v>124</v>
      </c>
      <c r="F177" s="68">
        <f>IFERROR(INDEX([1]!Rates[[Column1]:[Column71]],
MATCH('[1]SOW Units'!$B177,[1]!Rates[Pay Item],0),
MATCH(TEXT(#REF!,"0"),[1]!Rates[[#Headers],[Column1]:[Column71]],0)),0)</f>
        <v>0</v>
      </c>
      <c r="G177" s="69">
        <f t="shared" si="12"/>
        <v>0</v>
      </c>
      <c r="H177" s="6">
        <f t="shared" si="13"/>
        <v>0</v>
      </c>
      <c r="I177" s="80"/>
      <c r="J177" s="80"/>
      <c r="K177" s="80"/>
      <c r="L177" s="80"/>
      <c r="M177" s="80"/>
      <c r="N177" s="80"/>
      <c r="O177" s="80"/>
      <c r="P177" s="80"/>
      <c r="Q177" s="80"/>
      <c r="R177" s="80"/>
      <c r="S177" s="54" t="b">
        <f t="shared" si="14"/>
        <v>0</v>
      </c>
      <c r="T177" s="66" t="str">
        <f t="shared" si="11"/>
        <v>8-69.</v>
      </c>
      <c r="U177" s="51" t="str">
        <f t="shared" si="11"/>
        <v>Air, Volatile Organic Aromatics (EPA Method TO-15)</v>
      </c>
    </row>
    <row r="178" spans="1:21" s="67" customFormat="1" hidden="1" x14ac:dyDescent="0.3">
      <c r="A178" s="62">
        <v>184</v>
      </c>
      <c r="B178" s="36" t="s">
        <v>813</v>
      </c>
      <c r="C178" s="98" t="s">
        <v>204</v>
      </c>
      <c r="D178" s="99"/>
      <c r="E178" s="10" t="s">
        <v>124</v>
      </c>
      <c r="F178" s="68">
        <f>IFERROR(INDEX([1]!Rates[[Column1]:[Column71]],
MATCH('[1]SOW Units'!$B178,[1]!Rates[Pay Item],0),
MATCH(TEXT(#REF!,"0"),[1]!Rates[[#Headers],[Column1]:[Column71]],0)),0)</f>
        <v>0</v>
      </c>
      <c r="G178" s="69">
        <f t="shared" si="12"/>
        <v>0</v>
      </c>
      <c r="H178" s="6">
        <f t="shared" si="13"/>
        <v>0</v>
      </c>
      <c r="I178" s="80"/>
      <c r="J178" s="80"/>
      <c r="K178" s="80"/>
      <c r="L178" s="80"/>
      <c r="M178" s="80"/>
      <c r="N178" s="80"/>
      <c r="O178" s="80"/>
      <c r="P178" s="80"/>
      <c r="Q178" s="80"/>
      <c r="R178" s="80"/>
      <c r="S178" s="54" t="b">
        <f t="shared" si="14"/>
        <v>0</v>
      </c>
      <c r="T178" s="66" t="str">
        <f t="shared" si="11"/>
        <v>8-70.</v>
      </c>
      <c r="U178" s="51" t="str">
        <f t="shared" si="11"/>
        <v>Air, Polycyclic Aromatic Hydrocarbons (EPA Method TO-13)</v>
      </c>
    </row>
    <row r="179" spans="1:21" s="67" customFormat="1" hidden="1" x14ac:dyDescent="0.3">
      <c r="A179" s="62">
        <v>185</v>
      </c>
      <c r="B179" s="36" t="s">
        <v>814</v>
      </c>
      <c r="C179" s="98" t="s">
        <v>205</v>
      </c>
      <c r="D179" s="99"/>
      <c r="E179" s="10" t="s">
        <v>124</v>
      </c>
      <c r="F179" s="68">
        <f>IFERROR(INDEX([1]!Rates[[Column1]:[Column71]],
MATCH('[1]SOW Units'!$B179,[1]!Rates[Pay Item],0),
MATCH(TEXT(#REF!,"0"),[1]!Rates[[#Headers],[Column1]:[Column71]],0)),0)</f>
        <v>0</v>
      </c>
      <c r="G179" s="69">
        <f t="shared" si="12"/>
        <v>0</v>
      </c>
      <c r="H179" s="6">
        <f t="shared" si="13"/>
        <v>0</v>
      </c>
      <c r="I179" s="80"/>
      <c r="J179" s="80"/>
      <c r="K179" s="80"/>
      <c r="L179" s="80"/>
      <c r="M179" s="80"/>
      <c r="N179" s="80"/>
      <c r="O179" s="80"/>
      <c r="P179" s="80"/>
      <c r="Q179" s="80"/>
      <c r="R179" s="80"/>
      <c r="S179" s="54" t="b">
        <f t="shared" si="14"/>
        <v>0</v>
      </c>
      <c r="T179" s="66" t="str">
        <f t="shared" si="11"/>
        <v>8-71.</v>
      </c>
      <c r="U179" s="51" t="str">
        <f t="shared" si="11"/>
        <v>Air, Volatile Organic Compounds (EPA Method TO-17)</v>
      </c>
    </row>
    <row r="180" spans="1:21" s="67" customFormat="1" ht="49.5" hidden="1" x14ac:dyDescent="0.3">
      <c r="A180" s="62">
        <v>186</v>
      </c>
      <c r="B180" s="36" t="s">
        <v>815</v>
      </c>
      <c r="C180" s="98" t="s">
        <v>816</v>
      </c>
      <c r="D180" s="99"/>
      <c r="E180" s="10" t="s">
        <v>570</v>
      </c>
      <c r="F180" s="68">
        <f>IFERROR(INDEX([1]!Rates[[Column1]:[Column71]],
MATCH('[1]SOW Units'!$B180,[1]!Rates[Pay Item],0),
MATCH(TEXT(#REF!,"0"),[1]!Rates[[#Headers],[Column1]:[Column71]],0)),0)</f>
        <v>0</v>
      </c>
      <c r="G180" s="69">
        <f t="shared" si="12"/>
        <v>0</v>
      </c>
      <c r="H180" s="6">
        <f t="shared" si="13"/>
        <v>0</v>
      </c>
      <c r="I180" s="80"/>
      <c r="J180" s="80"/>
      <c r="K180" s="80"/>
      <c r="L180" s="80"/>
      <c r="M180" s="80"/>
      <c r="N180" s="80"/>
      <c r="O180" s="80"/>
      <c r="P180" s="80"/>
      <c r="Q180" s="80"/>
      <c r="R180" s="80"/>
      <c r="S180" s="54" t="b">
        <f t="shared" si="14"/>
        <v>0</v>
      </c>
      <c r="T180" s="66" t="str">
        <f t="shared" si="11"/>
        <v>8-72.</v>
      </c>
      <c r="U180" s="51" t="str">
        <f t="shared" si="11"/>
        <v xml:space="preserve">Additional Laboratory charge for 7 Day Turnaround. This is an additional charge (percentage) above the normal rate for expedited turnaround by the laboratory for an analysis. For Example: entering 0.05 is a 5% surcharge for 7 Day Turnaround above the rate for normal turnaround. </v>
      </c>
    </row>
    <row r="181" spans="1:21" s="67" customFormat="1" ht="49.5" hidden="1" x14ac:dyDescent="0.3">
      <c r="A181" s="62">
        <v>187</v>
      </c>
      <c r="B181" s="36" t="s">
        <v>817</v>
      </c>
      <c r="C181" s="98" t="s">
        <v>818</v>
      </c>
      <c r="D181" s="99"/>
      <c r="E181" s="10" t="s">
        <v>570</v>
      </c>
      <c r="F181" s="68">
        <f>IFERROR(INDEX([1]!Rates[[Column1]:[Column71]],
MATCH('[1]SOW Units'!$B181,[1]!Rates[Pay Item],0),
MATCH(TEXT(#REF!,"0"),[1]!Rates[[#Headers],[Column1]:[Column71]],0)),0)</f>
        <v>0</v>
      </c>
      <c r="G181" s="69">
        <f t="shared" si="12"/>
        <v>0</v>
      </c>
      <c r="H181" s="6">
        <f t="shared" si="13"/>
        <v>0</v>
      </c>
      <c r="I181" s="80"/>
      <c r="J181" s="80"/>
      <c r="K181" s="80"/>
      <c r="L181" s="80"/>
      <c r="M181" s="80"/>
      <c r="N181" s="80"/>
      <c r="O181" s="80"/>
      <c r="P181" s="80"/>
      <c r="Q181" s="80"/>
      <c r="R181" s="80"/>
      <c r="S181" s="54" t="b">
        <f t="shared" si="14"/>
        <v>0</v>
      </c>
      <c r="T181" s="66" t="str">
        <f t="shared" si="11"/>
        <v>8-73.</v>
      </c>
      <c r="U181" s="51" t="str">
        <f t="shared" si="11"/>
        <v xml:space="preserve">Additional Laboratory charge for 3 Day Turnaround. This is an additional charge (percentage) above the normal rate for expedited turnaround by the laboratory for an analysis. For Example: entering 0.50 is a 50% surcharge for 3 Day Turnaround above the rate for normal turnaround. </v>
      </c>
    </row>
    <row r="182" spans="1:21" s="67" customFormat="1" ht="49.5" hidden="1" x14ac:dyDescent="0.3">
      <c r="A182" s="62">
        <v>188</v>
      </c>
      <c r="B182" s="36" t="s">
        <v>819</v>
      </c>
      <c r="C182" s="98" t="s">
        <v>820</v>
      </c>
      <c r="D182" s="99"/>
      <c r="E182" s="10" t="s">
        <v>570</v>
      </c>
      <c r="F182" s="68">
        <f>IFERROR(INDEX([1]!Rates[[Column1]:[Column71]],
MATCH('[1]SOW Units'!$B182,[1]!Rates[Pay Item],0),
MATCH(TEXT(#REF!,"0"),[1]!Rates[[#Headers],[Column1]:[Column71]],0)),0)</f>
        <v>0</v>
      </c>
      <c r="G182" s="69">
        <f t="shared" si="12"/>
        <v>0</v>
      </c>
      <c r="H182" s="6">
        <f t="shared" si="13"/>
        <v>0</v>
      </c>
      <c r="I182" s="80"/>
      <c r="J182" s="80"/>
      <c r="K182" s="80"/>
      <c r="L182" s="80"/>
      <c r="M182" s="80"/>
      <c r="N182" s="80"/>
      <c r="O182" s="80"/>
      <c r="P182" s="80"/>
      <c r="Q182" s="80"/>
      <c r="R182" s="80"/>
      <c r="S182" s="54" t="b">
        <f t="shared" si="14"/>
        <v>0</v>
      </c>
      <c r="T182" s="66" t="str">
        <f t="shared" si="11"/>
        <v>8-74.</v>
      </c>
      <c r="U182" s="51" t="str">
        <f t="shared" si="11"/>
        <v xml:space="preserve">Additional Laboratory charge for 1 Day Turnaround. This is an additional charge (percentage) above the normal rate for expedited turnaround by the laboratory for an analysis. For Example: entering 1.00 is a 100% surcharge for 1 Day Turnaround above the rate for normal turnaround. </v>
      </c>
    </row>
    <row r="183" spans="1:21" s="67" customFormat="1" hidden="1" x14ac:dyDescent="0.3">
      <c r="A183" s="62">
        <v>189</v>
      </c>
      <c r="B183" s="75" t="s">
        <v>133</v>
      </c>
      <c r="C183" s="96" t="s">
        <v>207</v>
      </c>
      <c r="D183" s="97"/>
      <c r="E183" s="76"/>
      <c r="F183" s="77"/>
      <c r="G183" s="78"/>
      <c r="H183" s="8"/>
      <c r="I183" s="79"/>
      <c r="J183" s="79"/>
      <c r="K183" s="79"/>
      <c r="L183" s="79"/>
      <c r="M183" s="79"/>
      <c r="N183" s="79"/>
      <c r="O183" s="79"/>
      <c r="P183" s="79"/>
      <c r="Q183" s="79"/>
      <c r="R183" s="79"/>
      <c r="S183" s="54" t="b">
        <f t="shared" si="14"/>
        <v>0</v>
      </c>
      <c r="T183" s="66"/>
      <c r="U183" s="51" t="str">
        <f t="shared" si="11"/>
        <v>SOIL SOURCE REMOVAL RELATED</v>
      </c>
    </row>
    <row r="184" spans="1:21" s="67" customFormat="1" hidden="1" x14ac:dyDescent="0.3">
      <c r="A184" s="62">
        <v>190</v>
      </c>
      <c r="B184" s="36" t="s">
        <v>821</v>
      </c>
      <c r="C184" s="98" t="s">
        <v>596</v>
      </c>
      <c r="D184" s="99"/>
      <c r="E184" s="10" t="s">
        <v>597</v>
      </c>
      <c r="F184" s="68">
        <f>IFERROR(INDEX([1]!Rates[[Column1]:[Column71]],
MATCH('[1]SOW Units'!$B184,[1]!Rates[Pay Item],0),
MATCH(TEXT(#REF!,"0"),[1]!Rates[[#Headers],[Column1]:[Column71]],0)),0)</f>
        <v>0</v>
      </c>
      <c r="G184" s="69">
        <f t="shared" si="12"/>
        <v>0</v>
      </c>
      <c r="H184" s="6">
        <f t="shared" si="13"/>
        <v>0</v>
      </c>
      <c r="I184" s="80"/>
      <c r="J184" s="80"/>
      <c r="K184" s="80"/>
      <c r="L184" s="80"/>
      <c r="M184" s="80"/>
      <c r="N184" s="80"/>
      <c r="O184" s="80"/>
      <c r="P184" s="80"/>
      <c r="Q184" s="80"/>
      <c r="R184" s="80"/>
      <c r="S184" s="54" t="b">
        <f t="shared" si="14"/>
        <v>0</v>
      </c>
      <c r="T184" s="66" t="str">
        <f t="shared" si="11"/>
        <v>9-1.a.</v>
      </c>
      <c r="U184" s="51" t="str">
        <f t="shared" si="11"/>
        <v>Sheet Piling Installation for ≤  20 feet deep Excavation</v>
      </c>
    </row>
    <row r="185" spans="1:21" s="67" customFormat="1" hidden="1" x14ac:dyDescent="0.3">
      <c r="A185" s="62">
        <v>191</v>
      </c>
      <c r="B185" s="36" t="s">
        <v>822</v>
      </c>
      <c r="C185" s="98" t="s">
        <v>598</v>
      </c>
      <c r="D185" s="99"/>
      <c r="E185" s="10" t="s">
        <v>209</v>
      </c>
      <c r="F185" s="68">
        <f>IFERROR(INDEX([1]!Rates[[Column1]:[Column71]],
MATCH('[1]SOW Units'!$B185,[1]!Rates[Pay Item],0),
MATCH(TEXT(#REF!,"0"),[1]!Rates[[#Headers],[Column1]:[Column71]],0)),0)</f>
        <v>0</v>
      </c>
      <c r="G185" s="69">
        <f t="shared" si="12"/>
        <v>0</v>
      </c>
      <c r="H185" s="6">
        <f t="shared" si="13"/>
        <v>0</v>
      </c>
      <c r="I185" s="80"/>
      <c r="J185" s="80"/>
      <c r="K185" s="80"/>
      <c r="L185" s="80"/>
      <c r="M185" s="80"/>
      <c r="N185" s="80"/>
      <c r="O185" s="80"/>
      <c r="P185" s="80"/>
      <c r="Q185" s="80"/>
      <c r="R185" s="80"/>
      <c r="S185" s="54" t="b">
        <f t="shared" si="14"/>
        <v>0</v>
      </c>
      <c r="T185" s="66" t="str">
        <f t="shared" si="11"/>
        <v>9-1.b.</v>
      </c>
      <c r="U185" s="51" t="str">
        <f t="shared" si="11"/>
        <v>Sheet Piling Rental for ≤  20 feet deep Excavation</v>
      </c>
    </row>
    <row r="186" spans="1:21" s="67" customFormat="1" ht="33" hidden="1" x14ac:dyDescent="0.3">
      <c r="A186" s="62">
        <v>192</v>
      </c>
      <c r="B186" s="36" t="s">
        <v>823</v>
      </c>
      <c r="C186" s="98" t="s">
        <v>824</v>
      </c>
      <c r="D186" s="99"/>
      <c r="E186" s="10" t="s">
        <v>211</v>
      </c>
      <c r="F186" s="68">
        <f>IFERROR(INDEX([1]!Rates[[Column1]:[Column71]],
MATCH('[1]SOW Units'!$B186,[1]!Rates[Pay Item],0),
MATCH(TEXT(#REF!,"0"),[1]!Rates[[#Headers],[Column1]:[Column71]],0)),0)</f>
        <v>0</v>
      </c>
      <c r="G186" s="69">
        <f t="shared" si="12"/>
        <v>0</v>
      </c>
      <c r="H186" s="6">
        <f t="shared" si="13"/>
        <v>0</v>
      </c>
      <c r="I186" s="80"/>
      <c r="J186" s="80"/>
      <c r="K186" s="80"/>
      <c r="L186" s="80"/>
      <c r="M186" s="80"/>
      <c r="N186" s="80"/>
      <c r="O186" s="80"/>
      <c r="P186" s="80"/>
      <c r="Q186" s="80"/>
      <c r="R186" s="80"/>
      <c r="S186" s="54" t="b">
        <f t="shared" si="14"/>
        <v>0</v>
      </c>
      <c r="T186" s="66" t="str">
        <f t="shared" si="11"/>
        <v>9-1.c.</v>
      </c>
      <c r="U186" s="51" t="str">
        <f t="shared" si="11"/>
        <v xml:space="preserve">Sheet Piling Rental for ≤  20 feet deep Excavation </v>
      </c>
    </row>
    <row r="187" spans="1:21" s="67" customFormat="1" ht="33" hidden="1" x14ac:dyDescent="0.3">
      <c r="A187" s="62">
        <v>193</v>
      </c>
      <c r="B187" s="36" t="s">
        <v>825</v>
      </c>
      <c r="C187" s="98" t="s">
        <v>824</v>
      </c>
      <c r="D187" s="99"/>
      <c r="E187" s="10" t="s">
        <v>213</v>
      </c>
      <c r="F187" s="68">
        <f>IFERROR(INDEX([1]!Rates[[Column1]:[Column71]],
MATCH('[1]SOW Units'!$B187,[1]!Rates[Pay Item],0),
MATCH(TEXT(#REF!,"0"),[1]!Rates[[#Headers],[Column1]:[Column71]],0)),0)</f>
        <v>0</v>
      </c>
      <c r="G187" s="69">
        <f t="shared" si="12"/>
        <v>0</v>
      </c>
      <c r="H187" s="6">
        <f t="shared" si="13"/>
        <v>0</v>
      </c>
      <c r="I187" s="80"/>
      <c r="J187" s="80"/>
      <c r="K187" s="80"/>
      <c r="L187" s="80"/>
      <c r="M187" s="80"/>
      <c r="N187" s="80"/>
      <c r="O187" s="80"/>
      <c r="P187" s="80"/>
      <c r="Q187" s="80"/>
      <c r="R187" s="80"/>
      <c r="S187" s="54" t="b">
        <f t="shared" si="14"/>
        <v>0</v>
      </c>
      <c r="T187" s="66" t="str">
        <f t="shared" si="11"/>
        <v>9-1.d.</v>
      </c>
      <c r="U187" s="51" t="str">
        <f t="shared" si="11"/>
        <v xml:space="preserve">Sheet Piling Rental for ≤  20 feet deep Excavation </v>
      </c>
    </row>
    <row r="188" spans="1:21" s="67" customFormat="1" hidden="1" x14ac:dyDescent="0.3">
      <c r="A188" s="62">
        <v>194</v>
      </c>
      <c r="B188" s="36" t="s">
        <v>826</v>
      </c>
      <c r="C188" s="98" t="s">
        <v>599</v>
      </c>
      <c r="D188" s="99"/>
      <c r="E188" s="10" t="s">
        <v>597</v>
      </c>
      <c r="F188" s="68">
        <f>IFERROR(INDEX([1]!Rates[[Column1]:[Column71]],
MATCH('[1]SOW Units'!$B188,[1]!Rates[Pay Item],0),
MATCH(TEXT(#REF!,"0"),[1]!Rates[[#Headers],[Column1]:[Column71]],0)),0)</f>
        <v>0</v>
      </c>
      <c r="G188" s="69">
        <f t="shared" si="12"/>
        <v>0</v>
      </c>
      <c r="H188" s="6">
        <f t="shared" si="13"/>
        <v>0</v>
      </c>
      <c r="I188" s="80"/>
      <c r="J188" s="80"/>
      <c r="K188" s="80"/>
      <c r="L188" s="80"/>
      <c r="M188" s="80"/>
      <c r="N188" s="80"/>
      <c r="O188" s="80"/>
      <c r="P188" s="80"/>
      <c r="Q188" s="80"/>
      <c r="R188" s="80"/>
      <c r="S188" s="54" t="b">
        <f t="shared" si="14"/>
        <v>0</v>
      </c>
      <c r="T188" s="66" t="str">
        <f t="shared" si="11"/>
        <v>9-2.a.</v>
      </c>
      <c r="U188" s="51" t="str">
        <f t="shared" si="11"/>
        <v>Sheet Piling Installation for &gt; 20 feet deep Excavation</v>
      </c>
    </row>
    <row r="189" spans="1:21" s="67" customFormat="1" hidden="1" x14ac:dyDescent="0.3">
      <c r="A189" s="62">
        <v>195</v>
      </c>
      <c r="B189" s="36" t="s">
        <v>827</v>
      </c>
      <c r="C189" s="98" t="s">
        <v>600</v>
      </c>
      <c r="D189" s="99"/>
      <c r="E189" s="10" t="s">
        <v>209</v>
      </c>
      <c r="F189" s="68">
        <f>IFERROR(INDEX([1]!Rates[[Column1]:[Column71]],
MATCH('[1]SOW Units'!$B189,[1]!Rates[Pay Item],0),
MATCH(TEXT(#REF!,"0"),[1]!Rates[[#Headers],[Column1]:[Column71]],0)),0)</f>
        <v>0</v>
      </c>
      <c r="G189" s="69">
        <f t="shared" si="12"/>
        <v>0</v>
      </c>
      <c r="H189" s="6">
        <f t="shared" si="13"/>
        <v>0</v>
      </c>
      <c r="I189" s="80"/>
      <c r="J189" s="80"/>
      <c r="K189" s="80"/>
      <c r="L189" s="80"/>
      <c r="M189" s="80"/>
      <c r="N189" s="80"/>
      <c r="O189" s="80"/>
      <c r="P189" s="80"/>
      <c r="Q189" s="80"/>
      <c r="R189" s="80"/>
      <c r="S189" s="54" t="b">
        <f t="shared" si="14"/>
        <v>0</v>
      </c>
      <c r="T189" s="66" t="str">
        <f t="shared" si="11"/>
        <v>9-2.b.</v>
      </c>
      <c r="U189" s="51" t="str">
        <f t="shared" si="11"/>
        <v>Sheet Piling Rental for &gt;  20 feet deep Excavation</v>
      </c>
    </row>
    <row r="190" spans="1:21" s="67" customFormat="1" ht="33" hidden="1" x14ac:dyDescent="0.3">
      <c r="A190" s="62">
        <v>196</v>
      </c>
      <c r="B190" s="36" t="s">
        <v>828</v>
      </c>
      <c r="C190" s="98" t="s">
        <v>600</v>
      </c>
      <c r="D190" s="99"/>
      <c r="E190" s="10" t="s">
        <v>211</v>
      </c>
      <c r="F190" s="68">
        <f>IFERROR(INDEX([1]!Rates[[Column1]:[Column71]],
MATCH('[1]SOW Units'!$B190,[1]!Rates[Pay Item],0),
MATCH(TEXT(#REF!,"0"),[1]!Rates[[#Headers],[Column1]:[Column71]],0)),0)</f>
        <v>0</v>
      </c>
      <c r="G190" s="69">
        <f t="shared" si="12"/>
        <v>0</v>
      </c>
      <c r="H190" s="6">
        <f t="shared" si="13"/>
        <v>0</v>
      </c>
      <c r="I190" s="80"/>
      <c r="J190" s="80"/>
      <c r="K190" s="80"/>
      <c r="L190" s="80"/>
      <c r="M190" s="80"/>
      <c r="N190" s="80"/>
      <c r="O190" s="80"/>
      <c r="P190" s="80"/>
      <c r="Q190" s="80"/>
      <c r="R190" s="80"/>
      <c r="S190" s="54" t="b">
        <f t="shared" si="14"/>
        <v>0</v>
      </c>
      <c r="T190" s="66" t="str">
        <f t="shared" si="11"/>
        <v>9-2.c.</v>
      </c>
      <c r="U190" s="51" t="str">
        <f t="shared" si="11"/>
        <v>Sheet Piling Rental for &gt;  20 feet deep Excavation</v>
      </c>
    </row>
    <row r="191" spans="1:21" s="67" customFormat="1" ht="33" hidden="1" x14ac:dyDescent="0.3">
      <c r="A191" s="62">
        <v>197</v>
      </c>
      <c r="B191" s="36" t="s">
        <v>829</v>
      </c>
      <c r="C191" s="98" t="s">
        <v>600</v>
      </c>
      <c r="D191" s="99"/>
      <c r="E191" s="10" t="s">
        <v>213</v>
      </c>
      <c r="F191" s="68">
        <f>IFERROR(INDEX([1]!Rates[[Column1]:[Column71]],
MATCH('[1]SOW Units'!$B191,[1]!Rates[Pay Item],0),
MATCH(TEXT(#REF!,"0"),[1]!Rates[[#Headers],[Column1]:[Column71]],0)),0)</f>
        <v>0</v>
      </c>
      <c r="G191" s="69">
        <f t="shared" si="12"/>
        <v>0</v>
      </c>
      <c r="H191" s="6">
        <f t="shared" si="13"/>
        <v>0</v>
      </c>
      <c r="I191" s="80"/>
      <c r="J191" s="80"/>
      <c r="K191" s="80"/>
      <c r="L191" s="80"/>
      <c r="M191" s="80"/>
      <c r="N191" s="80"/>
      <c r="O191" s="80"/>
      <c r="P191" s="80"/>
      <c r="Q191" s="80"/>
      <c r="R191" s="80"/>
      <c r="S191" s="54" t="b">
        <f t="shared" si="14"/>
        <v>0</v>
      </c>
      <c r="T191" s="66" t="str">
        <f t="shared" si="11"/>
        <v>9-2.d.</v>
      </c>
      <c r="U191" s="51" t="str">
        <f t="shared" si="11"/>
        <v>Sheet Piling Rental for &gt;  20 feet deep Excavation</v>
      </c>
    </row>
    <row r="192" spans="1:21" s="67" customFormat="1" hidden="1" x14ac:dyDescent="0.3">
      <c r="A192" s="62">
        <v>198</v>
      </c>
      <c r="B192" s="36" t="s">
        <v>136</v>
      </c>
      <c r="C192" s="98" t="s">
        <v>215</v>
      </c>
      <c r="D192" s="99"/>
      <c r="E192" s="10" t="s">
        <v>216</v>
      </c>
      <c r="F192" s="68">
        <f>IFERROR(INDEX([1]!Rates[[Column1]:[Column71]],
MATCH('[1]SOW Units'!$B192,[1]!Rates[Pay Item],0),
MATCH(TEXT(#REF!,"0"),[1]!Rates[[#Headers],[Column1]:[Column71]],0)),0)</f>
        <v>0</v>
      </c>
      <c r="G192" s="69">
        <f t="shared" si="12"/>
        <v>0</v>
      </c>
      <c r="H192" s="6">
        <f t="shared" si="13"/>
        <v>0</v>
      </c>
      <c r="I192" s="80"/>
      <c r="J192" s="80"/>
      <c r="K192" s="80"/>
      <c r="L192" s="80"/>
      <c r="M192" s="80"/>
      <c r="N192" s="80"/>
      <c r="O192" s="80"/>
      <c r="P192" s="80"/>
      <c r="Q192" s="80"/>
      <c r="R192" s="80"/>
      <c r="S192" s="54" t="b">
        <f t="shared" si="14"/>
        <v>0</v>
      </c>
      <c r="T192" s="66" t="str">
        <f t="shared" si="11"/>
        <v>9-3.</v>
      </c>
      <c r="U192" s="51" t="str">
        <f t="shared" si="11"/>
        <v xml:space="preserve">Conventional Soil Excavation and Loading ≤ 300 cubic yards </v>
      </c>
    </row>
    <row r="193" spans="1:21" s="67" customFormat="1" hidden="1" x14ac:dyDescent="0.3">
      <c r="A193" s="62">
        <v>199</v>
      </c>
      <c r="B193" s="36" t="s">
        <v>138</v>
      </c>
      <c r="C193" s="98" t="s">
        <v>217</v>
      </c>
      <c r="D193" s="99"/>
      <c r="E193" s="10" t="s">
        <v>216</v>
      </c>
      <c r="F193" s="68">
        <f>IFERROR(INDEX([1]!Rates[[Column1]:[Column71]],
MATCH('[1]SOW Units'!$B193,[1]!Rates[Pay Item],0),
MATCH(TEXT(#REF!,"0"),[1]!Rates[[#Headers],[Column1]:[Column71]],0)),0)</f>
        <v>0</v>
      </c>
      <c r="G193" s="69">
        <f t="shared" si="12"/>
        <v>0</v>
      </c>
      <c r="H193" s="6">
        <f t="shared" si="13"/>
        <v>0</v>
      </c>
      <c r="I193" s="80"/>
      <c r="J193" s="80"/>
      <c r="K193" s="80"/>
      <c r="L193" s="80"/>
      <c r="M193" s="80"/>
      <c r="N193" s="80"/>
      <c r="O193" s="80"/>
      <c r="P193" s="80"/>
      <c r="Q193" s="80"/>
      <c r="R193" s="80"/>
      <c r="S193" s="54" t="b">
        <f t="shared" si="14"/>
        <v>0</v>
      </c>
      <c r="T193" s="66" t="str">
        <f t="shared" si="11"/>
        <v>9-4.</v>
      </c>
      <c r="U193" s="51" t="str">
        <f t="shared" si="11"/>
        <v>Conventional Soil Excavation and Loading &gt; 300 cubic yards</v>
      </c>
    </row>
    <row r="194" spans="1:21" s="67" customFormat="1" hidden="1" x14ac:dyDescent="0.3">
      <c r="A194" s="62">
        <v>200</v>
      </c>
      <c r="B194" s="36" t="s">
        <v>140</v>
      </c>
      <c r="C194" s="98" t="s">
        <v>218</v>
      </c>
      <c r="D194" s="99"/>
      <c r="E194" s="10" t="s">
        <v>216</v>
      </c>
      <c r="F194" s="68">
        <f>IFERROR(INDEX([1]!Rates[[Column1]:[Column71]],
MATCH('[1]SOW Units'!$B194,[1]!Rates[Pay Item],0),
MATCH(TEXT(#REF!,"0"),[1]!Rates[[#Headers],[Column1]:[Column71]],0)),0)</f>
        <v>0</v>
      </c>
      <c r="G194" s="69">
        <f t="shared" si="12"/>
        <v>0</v>
      </c>
      <c r="H194" s="6">
        <f t="shared" si="13"/>
        <v>0</v>
      </c>
      <c r="I194" s="80"/>
      <c r="J194" s="80"/>
      <c r="K194" s="80"/>
      <c r="L194" s="80"/>
      <c r="M194" s="80"/>
      <c r="N194" s="80"/>
      <c r="O194" s="80"/>
      <c r="P194" s="80"/>
      <c r="Q194" s="80"/>
      <c r="R194" s="80"/>
      <c r="S194" s="54" t="b">
        <f t="shared" si="14"/>
        <v>0</v>
      </c>
      <c r="T194" s="66" t="str">
        <f t="shared" si="11"/>
        <v>9-5.</v>
      </c>
      <c r="U194" s="51" t="str">
        <f t="shared" si="11"/>
        <v>LDA Excavation and Loading Without Casing ≤ 300 cubic yards</v>
      </c>
    </row>
    <row r="195" spans="1:21" s="67" customFormat="1" hidden="1" x14ac:dyDescent="0.3">
      <c r="A195" s="62">
        <v>201</v>
      </c>
      <c r="B195" s="36" t="s">
        <v>142</v>
      </c>
      <c r="C195" s="98" t="s">
        <v>219</v>
      </c>
      <c r="D195" s="99"/>
      <c r="E195" s="10" t="s">
        <v>216</v>
      </c>
      <c r="F195" s="68">
        <f>IFERROR(INDEX([1]!Rates[[Column1]:[Column71]],
MATCH('[1]SOW Units'!$B195,[1]!Rates[Pay Item],0),
MATCH(TEXT(#REF!,"0"),[1]!Rates[[#Headers],[Column1]:[Column71]],0)),0)</f>
        <v>0</v>
      </c>
      <c r="G195" s="69">
        <f t="shared" si="12"/>
        <v>0</v>
      </c>
      <c r="H195" s="6">
        <f t="shared" si="13"/>
        <v>0</v>
      </c>
      <c r="I195" s="80"/>
      <c r="J195" s="80"/>
      <c r="K195" s="80"/>
      <c r="L195" s="80"/>
      <c r="M195" s="80"/>
      <c r="N195" s="80"/>
      <c r="O195" s="80"/>
      <c r="P195" s="80"/>
      <c r="Q195" s="80"/>
      <c r="R195" s="80"/>
      <c r="S195" s="54" t="b">
        <f t="shared" si="14"/>
        <v>0</v>
      </c>
      <c r="T195" s="66" t="str">
        <f t="shared" si="11"/>
        <v>9-6.</v>
      </c>
      <c r="U195" s="51" t="str">
        <f t="shared" si="11"/>
        <v>LDA Excavation and Loading Without Casing &gt; 300 cubic yards</v>
      </c>
    </row>
    <row r="196" spans="1:21" s="67" customFormat="1" hidden="1" x14ac:dyDescent="0.3">
      <c r="A196" s="62">
        <v>202</v>
      </c>
      <c r="B196" s="36" t="s">
        <v>830</v>
      </c>
      <c r="C196" s="98" t="s">
        <v>220</v>
      </c>
      <c r="D196" s="99"/>
      <c r="E196" s="10" t="s">
        <v>216</v>
      </c>
      <c r="F196" s="68">
        <f>IFERROR(INDEX([1]!Rates[[Column1]:[Column71]],
MATCH('[1]SOW Units'!$B196,[1]!Rates[Pay Item],0),
MATCH(TEXT(#REF!,"0"),[1]!Rates[[#Headers],[Column1]:[Column71]],0)),0)</f>
        <v>0</v>
      </c>
      <c r="G196" s="69">
        <f t="shared" si="12"/>
        <v>0</v>
      </c>
      <c r="H196" s="6">
        <f t="shared" si="13"/>
        <v>0</v>
      </c>
      <c r="I196" s="80"/>
      <c r="J196" s="80"/>
      <c r="K196" s="80"/>
      <c r="L196" s="80"/>
      <c r="M196" s="80"/>
      <c r="N196" s="80"/>
      <c r="O196" s="80"/>
      <c r="P196" s="80"/>
      <c r="Q196" s="80"/>
      <c r="R196" s="80"/>
      <c r="S196" s="54" t="b">
        <f t="shared" si="14"/>
        <v>0</v>
      </c>
      <c r="T196" s="66" t="str">
        <f t="shared" si="11"/>
        <v>9-7.a</v>
      </c>
      <c r="U196" s="51" t="str">
        <f t="shared" si="11"/>
        <v>LDA Excavation and Loading With Surface Casing ≤ 300 cubic yards</v>
      </c>
    </row>
    <row r="197" spans="1:21" s="67" customFormat="1" hidden="1" x14ac:dyDescent="0.3">
      <c r="A197" s="62">
        <v>203</v>
      </c>
      <c r="B197" s="36" t="s">
        <v>831</v>
      </c>
      <c r="C197" s="98" t="s">
        <v>832</v>
      </c>
      <c r="D197" s="99"/>
      <c r="E197" s="10" t="s">
        <v>216</v>
      </c>
      <c r="F197" s="68">
        <f>IFERROR(INDEX([1]!Rates[[Column1]:[Column71]],
MATCH('[1]SOW Units'!$B197,[1]!Rates[Pay Item],0),
MATCH(TEXT(#REF!,"0"),[1]!Rates[[#Headers],[Column1]:[Column71]],0)),0)</f>
        <v>0</v>
      </c>
      <c r="G197" s="69">
        <f t="shared" si="12"/>
        <v>0</v>
      </c>
      <c r="H197" s="6">
        <f t="shared" si="13"/>
        <v>0</v>
      </c>
      <c r="I197" s="80"/>
      <c r="J197" s="80"/>
      <c r="K197" s="80"/>
      <c r="L197" s="80"/>
      <c r="M197" s="80"/>
      <c r="N197" s="80"/>
      <c r="O197" s="80"/>
      <c r="P197" s="80"/>
      <c r="Q197" s="80"/>
      <c r="R197" s="80"/>
      <c r="S197" s="54" t="b">
        <f t="shared" si="14"/>
        <v>0</v>
      </c>
      <c r="T197" s="66" t="str">
        <f t="shared" si="11"/>
        <v>9-7.b.</v>
      </c>
      <c r="U197" s="51" t="str">
        <f t="shared" si="11"/>
        <v>LDA Excavation and Loading With Driven Casing ≤ 300 cubic yards</v>
      </c>
    </row>
    <row r="198" spans="1:21" s="67" customFormat="1" hidden="1" x14ac:dyDescent="0.3">
      <c r="A198" s="62">
        <v>204</v>
      </c>
      <c r="B198" s="36" t="s">
        <v>588</v>
      </c>
      <c r="C198" s="98" t="s">
        <v>221</v>
      </c>
      <c r="D198" s="99"/>
      <c r="E198" s="10" t="s">
        <v>216</v>
      </c>
      <c r="F198" s="68">
        <f>IFERROR(INDEX([1]!Rates[[Column1]:[Column71]],
MATCH('[1]SOW Units'!$B198,[1]!Rates[Pay Item],0),
MATCH(TEXT(#REF!,"0"),[1]!Rates[[#Headers],[Column1]:[Column71]],0)),0)</f>
        <v>0</v>
      </c>
      <c r="G198" s="69">
        <f t="shared" si="12"/>
        <v>0</v>
      </c>
      <c r="H198" s="6">
        <f t="shared" si="13"/>
        <v>0</v>
      </c>
      <c r="I198" s="80"/>
      <c r="J198" s="80"/>
      <c r="K198" s="80"/>
      <c r="L198" s="80"/>
      <c r="M198" s="80"/>
      <c r="N198" s="80"/>
      <c r="O198" s="80"/>
      <c r="P198" s="80"/>
      <c r="Q198" s="80"/>
      <c r="R198" s="80"/>
      <c r="S198" s="54" t="b">
        <f t="shared" si="14"/>
        <v>0</v>
      </c>
      <c r="T198" s="66" t="str">
        <f t="shared" si="11"/>
        <v>9-8.a.</v>
      </c>
      <c r="U198" s="51" t="str">
        <f t="shared" si="11"/>
        <v>LDA Excavation and Loading With Surface Casing &gt; 300 cubic yards</v>
      </c>
    </row>
    <row r="199" spans="1:21" s="67" customFormat="1" hidden="1" x14ac:dyDescent="0.3">
      <c r="A199" s="62">
        <v>205</v>
      </c>
      <c r="B199" s="36" t="s">
        <v>833</v>
      </c>
      <c r="C199" s="98" t="s">
        <v>222</v>
      </c>
      <c r="D199" s="99"/>
      <c r="E199" s="10" t="s">
        <v>216</v>
      </c>
      <c r="F199" s="68">
        <f>IFERROR(INDEX([1]!Rates[[Column1]:[Column71]],
MATCH('[1]SOW Units'!$B199,[1]!Rates[Pay Item],0),
MATCH(TEXT(#REF!,"0"),[1]!Rates[[#Headers],[Column1]:[Column71]],0)),0)</f>
        <v>0</v>
      </c>
      <c r="G199" s="69">
        <f t="shared" si="12"/>
        <v>0</v>
      </c>
      <c r="H199" s="6">
        <f t="shared" si="13"/>
        <v>0</v>
      </c>
      <c r="I199" s="80"/>
      <c r="J199" s="80"/>
      <c r="K199" s="80"/>
      <c r="L199" s="80"/>
      <c r="M199" s="80"/>
      <c r="N199" s="80"/>
      <c r="O199" s="80"/>
      <c r="P199" s="80"/>
      <c r="Q199" s="80"/>
      <c r="R199" s="80"/>
      <c r="S199" s="54" t="b">
        <f t="shared" si="14"/>
        <v>0</v>
      </c>
      <c r="T199" s="66" t="str">
        <f t="shared" si="11"/>
        <v>9-8.b.</v>
      </c>
      <c r="U199" s="51" t="str">
        <f t="shared" si="11"/>
        <v>LDA Excavation and Loading With Driven Casing &gt; 300 cubic yards</v>
      </c>
    </row>
    <row r="200" spans="1:21" s="67" customFormat="1" hidden="1" x14ac:dyDescent="0.3">
      <c r="A200" s="62">
        <v>206</v>
      </c>
      <c r="B200" s="36" t="s">
        <v>146</v>
      </c>
      <c r="C200" s="98" t="s">
        <v>223</v>
      </c>
      <c r="D200" s="99"/>
      <c r="E200" s="10" t="s">
        <v>216</v>
      </c>
      <c r="F200" s="68">
        <f>IFERROR(INDEX([1]!Rates[[Column1]:[Column71]],
MATCH('[1]SOW Units'!$B200,[1]!Rates[Pay Item],0),
MATCH(TEXT(#REF!,"0"),[1]!Rates[[#Headers],[Column1]:[Column71]],0)),0)</f>
        <v>0</v>
      </c>
      <c r="G200" s="69">
        <f t="shared" si="12"/>
        <v>0</v>
      </c>
      <c r="H200" s="6">
        <f t="shared" si="13"/>
        <v>0</v>
      </c>
      <c r="I200" s="80"/>
      <c r="J200" s="80"/>
      <c r="K200" s="80"/>
      <c r="L200" s="80"/>
      <c r="M200" s="80"/>
      <c r="N200" s="80"/>
      <c r="O200" s="80"/>
      <c r="P200" s="80"/>
      <c r="Q200" s="80"/>
      <c r="R200" s="80"/>
      <c r="S200" s="54" t="b">
        <f t="shared" si="14"/>
        <v>0</v>
      </c>
      <c r="T200" s="66" t="str">
        <f t="shared" si="11"/>
        <v>9-9.</v>
      </c>
      <c r="U200" s="51" t="str">
        <f t="shared" si="11"/>
        <v>Flowable Fill Concrete and Installation</v>
      </c>
    </row>
    <row r="201" spans="1:21" s="67" customFormat="1" hidden="1" x14ac:dyDescent="0.3">
      <c r="A201" s="62">
        <v>207</v>
      </c>
      <c r="B201" s="36" t="s">
        <v>148</v>
      </c>
      <c r="C201" s="98" t="s">
        <v>224</v>
      </c>
      <c r="D201" s="99"/>
      <c r="E201" s="10" t="s">
        <v>216</v>
      </c>
      <c r="F201" s="68">
        <f>IFERROR(INDEX([1]!Rates[[Column1]:[Column71]],
MATCH('[1]SOW Units'!$B201,[1]!Rates[Pay Item],0),
MATCH(TEXT(#REF!,"0"),[1]!Rates[[#Headers],[Column1]:[Column71]],0)),0)</f>
        <v>0</v>
      </c>
      <c r="G201" s="69">
        <f t="shared" si="12"/>
        <v>0</v>
      </c>
      <c r="H201" s="6">
        <f t="shared" si="13"/>
        <v>0</v>
      </c>
      <c r="I201" s="80"/>
      <c r="J201" s="80"/>
      <c r="K201" s="80"/>
      <c r="L201" s="80"/>
      <c r="M201" s="80"/>
      <c r="N201" s="80"/>
      <c r="O201" s="80"/>
      <c r="P201" s="80"/>
      <c r="Q201" s="80"/>
      <c r="R201" s="80"/>
      <c r="S201" s="54" t="b">
        <f t="shared" ref="S201:S264" si="15">IF(H201&gt;0,TRUE,FALSE)</f>
        <v>0</v>
      </c>
      <c r="T201" s="66" t="str">
        <f t="shared" si="11"/>
        <v>9-10.</v>
      </c>
      <c r="U201" s="51" t="str">
        <f t="shared" si="11"/>
        <v>Clean Backfill Material, Compaction and Testing (includes transport) ≤ 300 cubic yards</v>
      </c>
    </row>
    <row r="202" spans="1:21" s="67" customFormat="1" hidden="1" x14ac:dyDescent="0.3">
      <c r="A202" s="62">
        <v>208</v>
      </c>
      <c r="B202" s="36" t="s">
        <v>149</v>
      </c>
      <c r="C202" s="98" t="s">
        <v>225</v>
      </c>
      <c r="D202" s="99"/>
      <c r="E202" s="10" t="s">
        <v>216</v>
      </c>
      <c r="F202" s="68">
        <f>IFERROR(INDEX([1]!Rates[[Column1]:[Column71]],
MATCH('[1]SOW Units'!$B202,[1]!Rates[Pay Item],0),
MATCH(TEXT(#REF!,"0"),[1]!Rates[[#Headers],[Column1]:[Column71]],0)),0)</f>
        <v>0</v>
      </c>
      <c r="G202" s="69">
        <f t="shared" si="12"/>
        <v>0</v>
      </c>
      <c r="H202" s="6">
        <f t="shared" si="13"/>
        <v>0</v>
      </c>
      <c r="I202" s="80"/>
      <c r="J202" s="80"/>
      <c r="K202" s="80"/>
      <c r="L202" s="80"/>
      <c r="M202" s="80"/>
      <c r="N202" s="80"/>
      <c r="O202" s="80"/>
      <c r="P202" s="80"/>
      <c r="Q202" s="80"/>
      <c r="R202" s="80"/>
      <c r="S202" s="54" t="b">
        <f t="shared" si="15"/>
        <v>0</v>
      </c>
      <c r="T202" s="66" t="str">
        <f t="shared" si="11"/>
        <v>9-11.</v>
      </c>
      <c r="U202" s="51" t="str">
        <f t="shared" si="11"/>
        <v>Clean Backfill Material, Compaction and Testing (includes transport) &gt; 300 cubic yards</v>
      </c>
    </row>
    <row r="203" spans="1:21" s="67" customFormat="1" hidden="1" x14ac:dyDescent="0.3">
      <c r="A203" s="62">
        <v>210</v>
      </c>
      <c r="B203" s="36" t="s">
        <v>834</v>
      </c>
      <c r="C203" s="98" t="s">
        <v>601</v>
      </c>
      <c r="D203" s="99"/>
      <c r="E203" s="10" t="s">
        <v>216</v>
      </c>
      <c r="F203" s="68">
        <f>IFERROR(INDEX([1]!Rates[[Column1]:[Column71]],
MATCH('[1]SOW Units'!$B203,[1]!Rates[Pay Item],0),
MATCH(TEXT(#REF!,"0"),[1]!Rates[[#Headers],[Column1]:[Column71]],0)),0)</f>
        <v>0</v>
      </c>
      <c r="G203" s="69">
        <f t="shared" si="12"/>
        <v>0</v>
      </c>
      <c r="H203" s="6">
        <f t="shared" si="13"/>
        <v>0</v>
      </c>
      <c r="I203" s="80"/>
      <c r="J203" s="80"/>
      <c r="K203" s="80"/>
      <c r="L203" s="80"/>
      <c r="M203" s="80"/>
      <c r="N203" s="80"/>
      <c r="O203" s="80"/>
      <c r="P203" s="80"/>
      <c r="Q203" s="80"/>
      <c r="R203" s="80"/>
      <c r="S203" s="54" t="b">
        <f t="shared" si="15"/>
        <v>0</v>
      </c>
      <c r="T203" s="66" t="str">
        <f t="shared" si="11"/>
        <v>9-12.a.</v>
      </c>
      <c r="U203" s="51" t="str">
        <f t="shared" si="11"/>
        <v>Clean Overburden Used As Backfill, Compaction and Testing ≤ 300 cubic yards</v>
      </c>
    </row>
    <row r="204" spans="1:21" s="67" customFormat="1" hidden="1" x14ac:dyDescent="0.3">
      <c r="A204" s="62">
        <v>211</v>
      </c>
      <c r="B204" s="36" t="s">
        <v>835</v>
      </c>
      <c r="C204" s="98" t="s">
        <v>602</v>
      </c>
      <c r="D204" s="99"/>
      <c r="E204" s="10" t="s">
        <v>216</v>
      </c>
      <c r="F204" s="68">
        <f>IFERROR(INDEX([1]!Rates[[Column1]:[Column71]],
MATCH('[1]SOW Units'!$B204,[1]!Rates[Pay Item],0),
MATCH(TEXT(#REF!,"0"),[1]!Rates[[#Headers],[Column1]:[Column71]],0)),0)</f>
        <v>0</v>
      </c>
      <c r="G204" s="69">
        <f t="shared" si="12"/>
        <v>0</v>
      </c>
      <c r="H204" s="6">
        <f t="shared" si="13"/>
        <v>0</v>
      </c>
      <c r="I204" s="80"/>
      <c r="J204" s="80"/>
      <c r="K204" s="80"/>
      <c r="L204" s="80"/>
      <c r="M204" s="80"/>
      <c r="N204" s="80"/>
      <c r="O204" s="80"/>
      <c r="P204" s="80"/>
      <c r="Q204" s="80"/>
      <c r="R204" s="80"/>
      <c r="S204" s="54" t="b">
        <f t="shared" si="15"/>
        <v>0</v>
      </c>
      <c r="T204" s="66" t="str">
        <f t="shared" si="11"/>
        <v>9-12.b.</v>
      </c>
      <c r="U204" s="51" t="str">
        <f t="shared" si="11"/>
        <v>Clean Overburden Used As Backfill, Compaction and Testing &gt; 300 cubic yards</v>
      </c>
    </row>
    <row r="205" spans="1:21" s="67" customFormat="1" hidden="1" x14ac:dyDescent="0.3">
      <c r="A205" s="62">
        <v>212</v>
      </c>
      <c r="B205" s="36" t="s">
        <v>152</v>
      </c>
      <c r="C205" s="98" t="s">
        <v>226</v>
      </c>
      <c r="D205" s="99"/>
      <c r="E205" s="10" t="s">
        <v>227</v>
      </c>
      <c r="F205" s="68">
        <f>IFERROR(INDEX([1]!Rates[[Column1]:[Column71]],
MATCH('[1]SOW Units'!$B205,[1]!Rates[Pay Item],0),
MATCH(TEXT(#REF!,"0"),[1]!Rates[[#Headers],[Column1]:[Column71]],0)),0)</f>
        <v>0</v>
      </c>
      <c r="G205" s="69">
        <f t="shared" si="12"/>
        <v>0</v>
      </c>
      <c r="H205" s="6">
        <f t="shared" si="13"/>
        <v>0</v>
      </c>
      <c r="I205" s="80"/>
      <c r="J205" s="80"/>
      <c r="K205" s="80"/>
      <c r="L205" s="80"/>
      <c r="M205" s="80"/>
      <c r="N205" s="80"/>
      <c r="O205" s="80"/>
      <c r="P205" s="80"/>
      <c r="Q205" s="80"/>
      <c r="R205" s="80"/>
      <c r="S205" s="54" t="b">
        <f t="shared" si="15"/>
        <v>0</v>
      </c>
      <c r="T205" s="66" t="str">
        <f t="shared" si="11"/>
        <v>9-13.</v>
      </c>
      <c r="U205" s="51" t="str">
        <f t="shared" si="11"/>
        <v>Pea Gravel</v>
      </c>
    </row>
    <row r="206" spans="1:21" s="67" customFormat="1" hidden="1" x14ac:dyDescent="0.3">
      <c r="A206" s="62">
        <v>213</v>
      </c>
      <c r="B206" s="36" t="s">
        <v>154</v>
      </c>
      <c r="C206" s="98" t="s">
        <v>228</v>
      </c>
      <c r="D206" s="99"/>
      <c r="E206" s="10" t="s">
        <v>227</v>
      </c>
      <c r="F206" s="68">
        <f>IFERROR(INDEX([1]!Rates[[Column1]:[Column71]],
MATCH('[1]SOW Units'!$B206,[1]!Rates[Pay Item],0),
MATCH(TEXT(#REF!,"0"),[1]!Rates[[#Headers],[Column1]:[Column71]],0)),0)</f>
        <v>0</v>
      </c>
      <c r="G206" s="69">
        <f t="shared" si="12"/>
        <v>0</v>
      </c>
      <c r="H206" s="6">
        <f t="shared" si="13"/>
        <v>0</v>
      </c>
      <c r="I206" s="80"/>
      <c r="J206" s="80"/>
      <c r="K206" s="80"/>
      <c r="L206" s="80"/>
      <c r="M206" s="80"/>
      <c r="N206" s="80"/>
      <c r="O206" s="80"/>
      <c r="P206" s="80"/>
      <c r="Q206" s="80"/>
      <c r="R206" s="80"/>
      <c r="S206" s="54" t="b">
        <f t="shared" si="15"/>
        <v>0</v>
      </c>
      <c r="T206" s="66" t="str">
        <f t="shared" si="11"/>
        <v>9-14.</v>
      </c>
      <c r="U206" s="51" t="str">
        <f t="shared" si="11"/>
        <v>#57 Stone</v>
      </c>
    </row>
    <row r="207" spans="1:21" s="67" customFormat="1" hidden="1" x14ac:dyDescent="0.3">
      <c r="A207" s="62">
        <v>215</v>
      </c>
      <c r="B207" s="36" t="s">
        <v>156</v>
      </c>
      <c r="C207" s="98" t="s">
        <v>229</v>
      </c>
      <c r="D207" s="99"/>
      <c r="E207" s="10" t="s">
        <v>28</v>
      </c>
      <c r="F207" s="68">
        <f>IFERROR(INDEX([1]!Rates[[Column1]:[Column71]],
MATCH('[1]SOW Units'!$B207,[1]!Rates[Pay Item],0),
MATCH(TEXT(#REF!,"0"),[1]!Rates[[#Headers],[Column1]:[Column71]],0)),0)</f>
        <v>0</v>
      </c>
      <c r="G207" s="69">
        <f t="shared" si="12"/>
        <v>0</v>
      </c>
      <c r="H207" s="6">
        <f t="shared" si="13"/>
        <v>0</v>
      </c>
      <c r="I207" s="80"/>
      <c r="J207" s="80"/>
      <c r="K207" s="80"/>
      <c r="L207" s="80"/>
      <c r="M207" s="80"/>
      <c r="N207" s="80"/>
      <c r="O207" s="80"/>
      <c r="P207" s="80"/>
      <c r="Q207" s="80"/>
      <c r="R207" s="80"/>
      <c r="S207" s="54" t="b">
        <f t="shared" si="15"/>
        <v>0</v>
      </c>
      <c r="T207" s="66" t="str">
        <f t="shared" ref="T207:U222" si="16">B207</f>
        <v>9-15.</v>
      </c>
      <c r="U207" s="51" t="str">
        <f t="shared" si="16"/>
        <v>Dewatering System, up to 12 well points (includes installation)</v>
      </c>
    </row>
    <row r="208" spans="1:21" s="67" customFormat="1" hidden="1" x14ac:dyDescent="0.3">
      <c r="A208" s="62">
        <v>216</v>
      </c>
      <c r="B208" s="36" t="s">
        <v>158</v>
      </c>
      <c r="C208" s="98" t="s">
        <v>230</v>
      </c>
      <c r="D208" s="99"/>
      <c r="E208" s="10" t="s">
        <v>28</v>
      </c>
      <c r="F208" s="68">
        <f>IFERROR(INDEX([1]!Rates[[Column1]:[Column71]],
MATCH('[1]SOW Units'!$B208,[1]!Rates[Pay Item],0),
MATCH(TEXT(#REF!,"0"),[1]!Rates[[#Headers],[Column1]:[Column71]],0)),0)</f>
        <v>0</v>
      </c>
      <c r="G208" s="69">
        <f t="shared" si="12"/>
        <v>0</v>
      </c>
      <c r="H208" s="6">
        <f t="shared" si="13"/>
        <v>0</v>
      </c>
      <c r="I208" s="80"/>
      <c r="J208" s="80"/>
      <c r="K208" s="80"/>
      <c r="L208" s="80"/>
      <c r="M208" s="80"/>
      <c r="N208" s="80"/>
      <c r="O208" s="80"/>
      <c r="P208" s="80"/>
      <c r="Q208" s="80"/>
      <c r="R208" s="80"/>
      <c r="S208" s="54" t="b">
        <f t="shared" si="15"/>
        <v>0</v>
      </c>
      <c r="T208" s="66" t="str">
        <f t="shared" si="16"/>
        <v>9-16.</v>
      </c>
      <c r="U208" s="51" t="str">
        <f t="shared" si="16"/>
        <v>Additional Dewatering System Well Points (2) (includes installation)</v>
      </c>
    </row>
    <row r="209" spans="1:21" s="67" customFormat="1" hidden="1" x14ac:dyDescent="0.3">
      <c r="A209" s="62">
        <v>217</v>
      </c>
      <c r="B209" s="36" t="s">
        <v>159</v>
      </c>
      <c r="C209" s="98" t="s">
        <v>229</v>
      </c>
      <c r="D209" s="99"/>
      <c r="E209" s="10" t="s">
        <v>231</v>
      </c>
      <c r="F209" s="68">
        <f>IFERROR(INDEX([1]!Rates[[Column1]:[Column71]],
MATCH('[1]SOW Units'!$B209,[1]!Rates[Pay Item],0),
MATCH(TEXT(#REF!,"0"),[1]!Rates[[#Headers],[Column1]:[Column71]],0)),0)</f>
        <v>0</v>
      </c>
      <c r="G209" s="69">
        <f t="shared" si="12"/>
        <v>0</v>
      </c>
      <c r="H209" s="6">
        <f t="shared" si="13"/>
        <v>0</v>
      </c>
      <c r="I209" s="80"/>
      <c r="J209" s="80"/>
      <c r="K209" s="80"/>
      <c r="L209" s="80"/>
      <c r="M209" s="80"/>
      <c r="N209" s="80"/>
      <c r="O209" s="80"/>
      <c r="P209" s="80"/>
      <c r="Q209" s="80"/>
      <c r="R209" s="80"/>
      <c r="S209" s="54" t="b">
        <f t="shared" si="15"/>
        <v>0</v>
      </c>
      <c r="T209" s="66" t="str">
        <f t="shared" si="16"/>
        <v>9-17.</v>
      </c>
      <c r="U209" s="51" t="str">
        <f t="shared" si="16"/>
        <v>Dewatering System, up to 12 well points (includes installation)</v>
      </c>
    </row>
    <row r="210" spans="1:21" s="67" customFormat="1" hidden="1" x14ac:dyDescent="0.3">
      <c r="A210" s="62">
        <v>218</v>
      </c>
      <c r="B210" s="36" t="s">
        <v>161</v>
      </c>
      <c r="C210" s="98" t="s">
        <v>230</v>
      </c>
      <c r="D210" s="99"/>
      <c r="E210" s="10" t="s">
        <v>231</v>
      </c>
      <c r="F210" s="68">
        <f>IFERROR(INDEX([1]!Rates[[Column1]:[Column71]],
MATCH('[1]SOW Units'!$B210,[1]!Rates[Pay Item],0),
MATCH(TEXT(#REF!,"0"),[1]!Rates[[#Headers],[Column1]:[Column71]],0)),0)</f>
        <v>0</v>
      </c>
      <c r="G210" s="69">
        <f t="shared" si="12"/>
        <v>0</v>
      </c>
      <c r="H210" s="6">
        <f t="shared" si="13"/>
        <v>0</v>
      </c>
      <c r="I210" s="80"/>
      <c r="J210" s="80"/>
      <c r="K210" s="80"/>
      <c r="L210" s="80"/>
      <c r="M210" s="80"/>
      <c r="N210" s="80"/>
      <c r="O210" s="80"/>
      <c r="P210" s="80"/>
      <c r="Q210" s="80"/>
      <c r="R210" s="80"/>
      <c r="S210" s="54" t="b">
        <f t="shared" si="15"/>
        <v>0</v>
      </c>
      <c r="T210" s="66" t="str">
        <f t="shared" si="16"/>
        <v>9-18.</v>
      </c>
      <c r="U210" s="51" t="str">
        <f t="shared" si="16"/>
        <v>Additional Dewatering System Well Points (2) (includes installation)</v>
      </c>
    </row>
    <row r="211" spans="1:21" s="67" customFormat="1" hidden="1" x14ac:dyDescent="0.3">
      <c r="A211" s="62">
        <v>220</v>
      </c>
      <c r="B211" s="36" t="s">
        <v>162</v>
      </c>
      <c r="C211" s="98" t="s">
        <v>229</v>
      </c>
      <c r="D211" s="99"/>
      <c r="E211" s="10" t="s">
        <v>232</v>
      </c>
      <c r="F211" s="68">
        <f>IFERROR(INDEX([1]!Rates[[Column1]:[Column71]],
MATCH('[1]SOW Units'!$B211,[1]!Rates[Pay Item],0),
MATCH(TEXT(#REF!,"0"),[1]!Rates[[#Headers],[Column1]:[Column71]],0)),0)</f>
        <v>0</v>
      </c>
      <c r="G211" s="69">
        <f t="shared" si="12"/>
        <v>0</v>
      </c>
      <c r="H211" s="6">
        <f t="shared" si="13"/>
        <v>0</v>
      </c>
      <c r="I211" s="80"/>
      <c r="J211" s="80"/>
      <c r="K211" s="80"/>
      <c r="L211" s="80"/>
      <c r="M211" s="80"/>
      <c r="N211" s="80"/>
      <c r="O211" s="80"/>
      <c r="P211" s="80"/>
      <c r="Q211" s="80"/>
      <c r="R211" s="80"/>
      <c r="S211" s="54" t="b">
        <f t="shared" si="15"/>
        <v>0</v>
      </c>
      <c r="T211" s="66" t="str">
        <f t="shared" si="16"/>
        <v>9-19.</v>
      </c>
      <c r="U211" s="51" t="str">
        <f t="shared" si="16"/>
        <v>Dewatering System, up to 12 well points (includes installation)</v>
      </c>
    </row>
    <row r="212" spans="1:21" s="67" customFormat="1" hidden="1" x14ac:dyDescent="0.3">
      <c r="A212" s="62">
        <v>221</v>
      </c>
      <c r="B212" s="36" t="s">
        <v>164</v>
      </c>
      <c r="C212" s="98" t="s">
        <v>230</v>
      </c>
      <c r="D212" s="99"/>
      <c r="E212" s="10" t="s">
        <v>232</v>
      </c>
      <c r="F212" s="68">
        <f>IFERROR(INDEX([1]!Rates[[Column1]:[Column71]],
MATCH('[1]SOW Units'!$B212,[1]!Rates[Pay Item],0),
MATCH(TEXT(#REF!,"0"),[1]!Rates[[#Headers],[Column1]:[Column71]],0)),0)</f>
        <v>0</v>
      </c>
      <c r="G212" s="69">
        <f t="shared" si="12"/>
        <v>0</v>
      </c>
      <c r="H212" s="6">
        <f t="shared" si="13"/>
        <v>0</v>
      </c>
      <c r="I212" s="80"/>
      <c r="J212" s="80"/>
      <c r="K212" s="80"/>
      <c r="L212" s="80"/>
      <c r="M212" s="80"/>
      <c r="N212" s="80"/>
      <c r="O212" s="80"/>
      <c r="P212" s="80"/>
      <c r="Q212" s="80"/>
      <c r="R212" s="80"/>
      <c r="S212" s="54" t="b">
        <f t="shared" si="15"/>
        <v>0</v>
      </c>
      <c r="T212" s="66" t="str">
        <f t="shared" si="16"/>
        <v>9-20.</v>
      </c>
      <c r="U212" s="51" t="str">
        <f t="shared" si="16"/>
        <v>Additional Dewatering System Well Points (2) (includes installation)</v>
      </c>
    </row>
    <row r="213" spans="1:21" s="67" customFormat="1" hidden="1" x14ac:dyDescent="0.3">
      <c r="A213" s="62">
        <v>222</v>
      </c>
      <c r="B213" s="75" t="s">
        <v>206</v>
      </c>
      <c r="C213" s="96" t="s">
        <v>234</v>
      </c>
      <c r="D213" s="97"/>
      <c r="E213" s="76"/>
      <c r="F213" s="77"/>
      <c r="G213" s="78"/>
      <c r="H213" s="8"/>
      <c r="I213" s="79"/>
      <c r="J213" s="79"/>
      <c r="K213" s="79"/>
      <c r="L213" s="79"/>
      <c r="M213" s="79"/>
      <c r="N213" s="79"/>
      <c r="O213" s="79"/>
      <c r="P213" s="79"/>
      <c r="Q213" s="79"/>
      <c r="R213" s="79"/>
      <c r="S213" s="54" t="b">
        <f t="shared" si="15"/>
        <v>0</v>
      </c>
      <c r="T213" s="66"/>
      <c r="U213" s="51" t="str">
        <f t="shared" si="16"/>
        <v>PETROLEUM STORAGE TANK REMOVAL AND DISPOSAL</v>
      </c>
    </row>
    <row r="214" spans="1:21" s="67" customFormat="1" hidden="1" x14ac:dyDescent="0.3">
      <c r="A214" s="62">
        <v>223</v>
      </c>
      <c r="B214" s="36" t="s">
        <v>208</v>
      </c>
      <c r="C214" s="98" t="s">
        <v>236</v>
      </c>
      <c r="D214" s="99"/>
      <c r="E214" s="10" t="s">
        <v>237</v>
      </c>
      <c r="F214" s="68">
        <f>IFERROR(INDEX([1]!Rates[[Column1]:[Column71]],
MATCH('[1]SOW Units'!$B214,[1]!Rates[Pay Item],0),
MATCH(TEXT(#REF!,"0"),[1]!Rates[[#Headers],[Column1]:[Column71]],0)),0)</f>
        <v>0</v>
      </c>
      <c r="G214" s="69">
        <f t="shared" ref="G214:G290" si="17">F214</f>
        <v>0</v>
      </c>
      <c r="H214" s="6">
        <f t="shared" ref="H214:H277" si="18">SUM(I214:R214)</f>
        <v>0</v>
      </c>
      <c r="I214" s="80"/>
      <c r="J214" s="80"/>
      <c r="K214" s="80"/>
      <c r="L214" s="80"/>
      <c r="M214" s="80"/>
      <c r="N214" s="80"/>
      <c r="O214" s="80"/>
      <c r="P214" s="80"/>
      <c r="Q214" s="80"/>
      <c r="R214" s="80"/>
      <c r="S214" s="54" t="b">
        <f t="shared" si="15"/>
        <v>0</v>
      </c>
      <c r="T214" s="66" t="str">
        <f t="shared" ref="T214:U287" si="19">B214</f>
        <v>10-1.</v>
      </c>
      <c r="U214" s="51" t="str">
        <f t="shared" si="16"/>
        <v>Remove and Dispose Petroleum Storage Tank - ≤ 1,000 gal. capacity</v>
      </c>
    </row>
    <row r="215" spans="1:21" s="67" customFormat="1" hidden="1" x14ac:dyDescent="0.3">
      <c r="A215" s="62">
        <v>228</v>
      </c>
      <c r="B215" s="36" t="s">
        <v>210</v>
      </c>
      <c r="C215" s="98" t="s">
        <v>239</v>
      </c>
      <c r="D215" s="99"/>
      <c r="E215" s="10" t="s">
        <v>237</v>
      </c>
      <c r="F215" s="68">
        <f>IFERROR(INDEX([1]!Rates[[Column1]:[Column71]],
MATCH('[1]SOW Units'!$B215,[1]!Rates[Pay Item],0),
MATCH(TEXT(#REF!,"0"),[1]!Rates[[#Headers],[Column1]:[Column71]],0)),0)</f>
        <v>0</v>
      </c>
      <c r="G215" s="69">
        <f t="shared" si="17"/>
        <v>0</v>
      </c>
      <c r="H215" s="6">
        <f t="shared" si="18"/>
        <v>0</v>
      </c>
      <c r="I215" s="80"/>
      <c r="J215" s="80"/>
      <c r="K215" s="80"/>
      <c r="L215" s="80"/>
      <c r="M215" s="80"/>
      <c r="N215" s="80"/>
      <c r="O215" s="80"/>
      <c r="P215" s="80"/>
      <c r="Q215" s="80"/>
      <c r="R215" s="80"/>
      <c r="S215" s="54" t="b">
        <f t="shared" si="15"/>
        <v>0</v>
      </c>
      <c r="T215" s="66" t="str">
        <f t="shared" si="19"/>
        <v>10-2.</v>
      </c>
      <c r="U215" s="51" t="str">
        <f t="shared" si="16"/>
        <v>Remove and Dispose Petroleum Storage Tank - &gt; 1,000 to 5,000 gal. capacity</v>
      </c>
    </row>
    <row r="216" spans="1:21" s="67" customFormat="1" hidden="1" x14ac:dyDescent="0.3">
      <c r="A216" s="62">
        <v>229</v>
      </c>
      <c r="B216" s="36" t="s">
        <v>212</v>
      </c>
      <c r="C216" s="98" t="s">
        <v>240</v>
      </c>
      <c r="D216" s="99"/>
      <c r="E216" s="10" t="s">
        <v>237</v>
      </c>
      <c r="F216" s="68">
        <f>IFERROR(INDEX([1]!Rates[[Column1]:[Column71]],
MATCH('[1]SOW Units'!$B216,[1]!Rates[Pay Item],0),
MATCH(TEXT(#REF!,"0"),[1]!Rates[[#Headers],[Column1]:[Column71]],0)),0)</f>
        <v>0</v>
      </c>
      <c r="G216" s="69">
        <f t="shared" si="17"/>
        <v>0</v>
      </c>
      <c r="H216" s="6">
        <f t="shared" si="18"/>
        <v>0</v>
      </c>
      <c r="I216" s="80"/>
      <c r="J216" s="80"/>
      <c r="K216" s="80"/>
      <c r="L216" s="80"/>
      <c r="M216" s="80"/>
      <c r="N216" s="80"/>
      <c r="O216" s="80"/>
      <c r="P216" s="80"/>
      <c r="Q216" s="80"/>
      <c r="R216" s="80"/>
      <c r="S216" s="54" t="b">
        <f t="shared" si="15"/>
        <v>0</v>
      </c>
      <c r="T216" s="66" t="str">
        <f t="shared" si="19"/>
        <v>10-3.</v>
      </c>
      <c r="U216" s="51" t="str">
        <f t="shared" si="16"/>
        <v>Remove and Dispose Petroleum Storage Tank - &gt; 5,000 to 10,000 gal. capacity</v>
      </c>
    </row>
    <row r="217" spans="1:21" s="67" customFormat="1" hidden="1" x14ac:dyDescent="0.3">
      <c r="A217" s="62">
        <v>230</v>
      </c>
      <c r="B217" s="36" t="s">
        <v>214</v>
      </c>
      <c r="C217" s="98" t="s">
        <v>242</v>
      </c>
      <c r="D217" s="99"/>
      <c r="E217" s="10" t="s">
        <v>237</v>
      </c>
      <c r="F217" s="68">
        <f>IFERROR(INDEX([1]!Rates[[Column1]:[Column71]],
MATCH('[1]SOW Units'!$B217,[1]!Rates[Pay Item],0),
MATCH(TEXT(#REF!,"0"),[1]!Rates[[#Headers],[Column1]:[Column71]],0)),0)</f>
        <v>0</v>
      </c>
      <c r="G217" s="69">
        <f t="shared" si="17"/>
        <v>0</v>
      </c>
      <c r="H217" s="6">
        <f t="shared" si="18"/>
        <v>0</v>
      </c>
      <c r="I217" s="80"/>
      <c r="J217" s="80"/>
      <c r="K217" s="80"/>
      <c r="L217" s="80"/>
      <c r="M217" s="80"/>
      <c r="N217" s="80"/>
      <c r="O217" s="80"/>
      <c r="P217" s="80"/>
      <c r="Q217" s="80"/>
      <c r="R217" s="80"/>
      <c r="S217" s="54" t="b">
        <f t="shared" si="15"/>
        <v>0</v>
      </c>
      <c r="T217" s="66" t="str">
        <f t="shared" si="19"/>
        <v>10-4.</v>
      </c>
      <c r="U217" s="51" t="str">
        <f t="shared" si="16"/>
        <v>Remove and Dispose Petroleum Storage Tank - &gt; 10,000 gal. capacity</v>
      </c>
    </row>
    <row r="218" spans="1:21" s="67" customFormat="1" hidden="1" x14ac:dyDescent="0.3">
      <c r="A218" s="62">
        <v>231</v>
      </c>
      <c r="B218" s="75" t="s">
        <v>233</v>
      </c>
      <c r="C218" s="96" t="s">
        <v>244</v>
      </c>
      <c r="D218" s="97"/>
      <c r="E218" s="76"/>
      <c r="F218" s="77"/>
      <c r="G218" s="78"/>
      <c r="H218" s="8"/>
      <c r="I218" s="79"/>
      <c r="J218" s="79"/>
      <c r="K218" s="79"/>
      <c r="L218" s="79"/>
      <c r="M218" s="79"/>
      <c r="N218" s="79"/>
      <c r="O218" s="79"/>
      <c r="P218" s="79"/>
      <c r="Q218" s="79"/>
      <c r="R218" s="79"/>
      <c r="S218" s="54" t="b">
        <f t="shared" si="15"/>
        <v>0</v>
      </c>
      <c r="T218" s="66"/>
      <c r="U218" s="51" t="str">
        <f t="shared" si="16"/>
        <v xml:space="preserve">DEBRIS, WASTE AND PRODUCT REMOVAL AND DISPOSAL </v>
      </c>
    </row>
    <row r="219" spans="1:21" s="67" customFormat="1" hidden="1" x14ac:dyDescent="0.3">
      <c r="A219" s="62">
        <v>232</v>
      </c>
      <c r="B219" s="36" t="s">
        <v>235</v>
      </c>
      <c r="C219" s="98" t="s">
        <v>246</v>
      </c>
      <c r="D219" s="99"/>
      <c r="E219" s="10" t="s">
        <v>247</v>
      </c>
      <c r="F219" s="68">
        <f>IFERROR(INDEX([1]!Rates[[Column1]:[Column71]],
MATCH('[1]SOW Units'!$B219,[1]!Rates[Pay Item],0),
MATCH(TEXT(#REF!,"0"),[1]!Rates[[#Headers],[Column1]:[Column71]],0)),0)</f>
        <v>0</v>
      </c>
      <c r="G219" s="69">
        <f t="shared" si="17"/>
        <v>0</v>
      </c>
      <c r="H219" s="6">
        <f t="shared" si="18"/>
        <v>0</v>
      </c>
      <c r="I219" s="80"/>
      <c r="J219" s="80"/>
      <c r="K219" s="80"/>
      <c r="L219" s="80"/>
      <c r="M219" s="80"/>
      <c r="N219" s="80"/>
      <c r="O219" s="80"/>
      <c r="P219" s="80"/>
      <c r="Q219" s="80"/>
      <c r="R219" s="80"/>
      <c r="S219" s="54" t="b">
        <f t="shared" si="15"/>
        <v>0</v>
      </c>
      <c r="T219" s="66" t="str">
        <f t="shared" si="19"/>
        <v>11-1.</v>
      </c>
      <c r="U219" s="51" t="str">
        <f t="shared" si="16"/>
        <v>Removal and Loading of Asphalt and/or Concrete - up to 4 inch thickness</v>
      </c>
    </row>
    <row r="220" spans="1:21" s="67" customFormat="1" hidden="1" x14ac:dyDescent="0.3">
      <c r="A220" s="62">
        <v>233</v>
      </c>
      <c r="B220" s="36" t="s">
        <v>238</v>
      </c>
      <c r="C220" s="98" t="s">
        <v>249</v>
      </c>
      <c r="D220" s="99"/>
      <c r="E220" s="10" t="s">
        <v>247</v>
      </c>
      <c r="F220" s="68">
        <f>IFERROR(INDEX([1]!Rates[[Column1]:[Column71]],
MATCH('[1]SOW Units'!$B220,[1]!Rates[Pay Item],0),
MATCH(TEXT(#REF!,"0"),[1]!Rates[[#Headers],[Column1]:[Column71]],0)),0)</f>
        <v>0</v>
      </c>
      <c r="G220" s="69">
        <f t="shared" si="17"/>
        <v>0</v>
      </c>
      <c r="H220" s="6">
        <f t="shared" si="18"/>
        <v>0</v>
      </c>
      <c r="I220" s="80"/>
      <c r="J220" s="80"/>
      <c r="K220" s="80"/>
      <c r="L220" s="80"/>
      <c r="M220" s="80"/>
      <c r="N220" s="80"/>
      <c r="O220" s="80"/>
      <c r="P220" s="80"/>
      <c r="Q220" s="80"/>
      <c r="R220" s="80"/>
      <c r="S220" s="54" t="b">
        <f t="shared" si="15"/>
        <v>0</v>
      </c>
      <c r="T220" s="66" t="str">
        <f t="shared" si="19"/>
        <v>11-2.</v>
      </c>
      <c r="U220" s="51" t="str">
        <f t="shared" si="16"/>
        <v xml:space="preserve">Additional Removal/Loading Cost for Concrete - &gt; 4 inch thickness </v>
      </c>
    </row>
    <row r="221" spans="1:21" s="67" customFormat="1" hidden="1" x14ac:dyDescent="0.3">
      <c r="A221" s="62">
        <v>234</v>
      </c>
      <c r="B221" s="36" t="s">
        <v>836</v>
      </c>
      <c r="C221" s="98" t="s">
        <v>251</v>
      </c>
      <c r="D221" s="99"/>
      <c r="E221" s="10" t="s">
        <v>227</v>
      </c>
      <c r="F221" s="68">
        <f>IFERROR(INDEX([1]!Rates[[Column1]:[Column71]],
MATCH('[1]SOW Units'!$B221,[1]!Rates[Pay Item],0),
MATCH(TEXT(#REF!,"0"),[1]!Rates[[#Headers],[Column1]:[Column71]],0)),0)</f>
        <v>0</v>
      </c>
      <c r="G221" s="69">
        <f t="shared" si="17"/>
        <v>0</v>
      </c>
      <c r="H221" s="6">
        <f t="shared" si="18"/>
        <v>0</v>
      </c>
      <c r="I221" s="80"/>
      <c r="J221" s="80"/>
      <c r="K221" s="80"/>
      <c r="L221" s="80"/>
      <c r="M221" s="80"/>
      <c r="N221" s="80"/>
      <c r="O221" s="80"/>
      <c r="P221" s="80"/>
      <c r="Q221" s="80"/>
      <c r="R221" s="80"/>
      <c r="S221" s="54" t="b">
        <f t="shared" si="15"/>
        <v>0</v>
      </c>
      <c r="T221" s="66" t="str">
        <f t="shared" si="19"/>
        <v>11-3.</v>
      </c>
      <c r="U221" s="51" t="str">
        <f t="shared" si="16"/>
        <v xml:space="preserve">Loading, Transport and Disposal/Recycle Clean Overburden </v>
      </c>
    </row>
    <row r="222" spans="1:21" s="67" customFormat="1" hidden="1" x14ac:dyDescent="0.3">
      <c r="A222" s="62">
        <v>235</v>
      </c>
      <c r="B222" s="36" t="s">
        <v>241</v>
      </c>
      <c r="C222" s="98" t="s">
        <v>253</v>
      </c>
      <c r="D222" s="99"/>
      <c r="E222" s="10" t="s">
        <v>227</v>
      </c>
      <c r="F222" s="68">
        <f>IFERROR(INDEX([1]!Rates[[Column1]:[Column71]],
MATCH('[1]SOW Units'!$B222,[1]!Rates[Pay Item],0),
MATCH(TEXT(#REF!,"0"),[1]!Rates[[#Headers],[Column1]:[Column71]],0)),0)</f>
        <v>0</v>
      </c>
      <c r="G222" s="69">
        <f t="shared" si="17"/>
        <v>0</v>
      </c>
      <c r="H222" s="6">
        <f t="shared" si="18"/>
        <v>0</v>
      </c>
      <c r="I222" s="80"/>
      <c r="J222" s="80"/>
      <c r="K222" s="80"/>
      <c r="L222" s="80"/>
      <c r="M222" s="80"/>
      <c r="N222" s="80"/>
      <c r="O222" s="80"/>
      <c r="P222" s="80"/>
      <c r="Q222" s="80"/>
      <c r="R222" s="80"/>
      <c r="S222" s="54" t="b">
        <f t="shared" si="15"/>
        <v>0</v>
      </c>
      <c r="T222" s="66" t="str">
        <f t="shared" si="19"/>
        <v>11-4.</v>
      </c>
      <c r="U222" s="51" t="str">
        <f t="shared" si="16"/>
        <v xml:space="preserve">Transport and Disposal of Clean Concrete </v>
      </c>
    </row>
    <row r="223" spans="1:21" s="67" customFormat="1" hidden="1" x14ac:dyDescent="0.3">
      <c r="A223" s="62">
        <v>236</v>
      </c>
      <c r="B223" s="36" t="s">
        <v>837</v>
      </c>
      <c r="C223" s="98" t="s">
        <v>255</v>
      </c>
      <c r="D223" s="99"/>
      <c r="E223" s="10" t="s">
        <v>227</v>
      </c>
      <c r="F223" s="68">
        <f>IFERROR(INDEX([1]!Rates[[Column1]:[Column71]],
MATCH('[1]SOW Units'!$B223,[1]!Rates[Pay Item],0),
MATCH(TEXT(#REF!,"0"),[1]!Rates[[#Headers],[Column1]:[Column71]],0)),0)</f>
        <v>0</v>
      </c>
      <c r="G223" s="69">
        <f t="shared" si="17"/>
        <v>0</v>
      </c>
      <c r="H223" s="6">
        <f t="shared" si="18"/>
        <v>0</v>
      </c>
      <c r="I223" s="80"/>
      <c r="J223" s="80"/>
      <c r="K223" s="80"/>
      <c r="L223" s="80"/>
      <c r="M223" s="80"/>
      <c r="N223" s="80"/>
      <c r="O223" s="80"/>
      <c r="P223" s="80"/>
      <c r="Q223" s="80"/>
      <c r="R223" s="80"/>
      <c r="S223" s="54" t="b">
        <f t="shared" si="15"/>
        <v>0</v>
      </c>
      <c r="T223" s="66" t="str">
        <f t="shared" si="19"/>
        <v>11-5.</v>
      </c>
      <c r="U223" s="51" t="str">
        <f t="shared" si="19"/>
        <v xml:space="preserve">Transport and Disposal of Mixed Debris  </v>
      </c>
    </row>
    <row r="224" spans="1:21" s="67" customFormat="1" hidden="1" x14ac:dyDescent="0.3">
      <c r="A224" s="62">
        <v>237</v>
      </c>
      <c r="B224" s="36" t="s">
        <v>838</v>
      </c>
      <c r="C224" s="98" t="s">
        <v>257</v>
      </c>
      <c r="D224" s="99"/>
      <c r="E224" s="10" t="s">
        <v>258</v>
      </c>
      <c r="F224" s="68">
        <f>IFERROR(INDEX([1]!Rates[[Column1]:[Column71]],
MATCH('[1]SOW Units'!$B224,[1]!Rates[Pay Item],0),
MATCH(TEXT(#REF!,"0"),[1]!Rates[[#Headers],[Column1]:[Column71]],0)),0)</f>
        <v>0</v>
      </c>
      <c r="G224" s="69">
        <f t="shared" si="17"/>
        <v>0</v>
      </c>
      <c r="H224" s="6">
        <f t="shared" si="18"/>
        <v>0</v>
      </c>
      <c r="I224" s="80"/>
      <c r="J224" s="80"/>
      <c r="K224" s="80"/>
      <c r="L224" s="80"/>
      <c r="M224" s="80"/>
      <c r="N224" s="80"/>
      <c r="O224" s="80"/>
      <c r="P224" s="80"/>
      <c r="Q224" s="80"/>
      <c r="R224" s="80"/>
      <c r="S224" s="54" t="b">
        <f t="shared" si="15"/>
        <v>0</v>
      </c>
      <c r="T224" s="66" t="str">
        <f t="shared" si="19"/>
        <v>11-6.</v>
      </c>
      <c r="U224" s="51" t="str">
        <f t="shared" si="19"/>
        <v>Transport and Disposal of Petroleum Impacted Soil (includes drum)</v>
      </c>
    </row>
    <row r="225" spans="1:21" s="67" customFormat="1" hidden="1" x14ac:dyDescent="0.3">
      <c r="A225" s="62">
        <v>238</v>
      </c>
      <c r="B225" s="36" t="s">
        <v>839</v>
      </c>
      <c r="C225" s="98" t="s">
        <v>260</v>
      </c>
      <c r="D225" s="99"/>
      <c r="E225" s="10" t="s">
        <v>227</v>
      </c>
      <c r="F225" s="68">
        <f>IFERROR(INDEX([1]!Rates[[Column1]:[Column71]],
MATCH('[1]SOW Units'!$B225,[1]!Rates[Pay Item],0),
MATCH(TEXT(#REF!,"0"),[1]!Rates[[#Headers],[Column1]:[Column71]],0)),0)</f>
        <v>0</v>
      </c>
      <c r="G225" s="69">
        <f t="shared" si="17"/>
        <v>0</v>
      </c>
      <c r="H225" s="6">
        <f t="shared" si="18"/>
        <v>0</v>
      </c>
      <c r="I225" s="80"/>
      <c r="J225" s="80"/>
      <c r="K225" s="80"/>
      <c r="L225" s="80"/>
      <c r="M225" s="80"/>
      <c r="N225" s="80"/>
      <c r="O225" s="80"/>
      <c r="P225" s="80"/>
      <c r="Q225" s="80"/>
      <c r="R225" s="80"/>
      <c r="S225" s="54" t="b">
        <f t="shared" si="15"/>
        <v>0</v>
      </c>
      <c r="T225" s="66" t="str">
        <f t="shared" si="19"/>
        <v>11-7.</v>
      </c>
      <c r="U225" s="51" t="str">
        <f t="shared" si="19"/>
        <v>Transport Petroleum Impacted Soil (bulk) ≤ 100 miles</v>
      </c>
    </row>
    <row r="226" spans="1:21" s="67" customFormat="1" hidden="1" x14ac:dyDescent="0.3">
      <c r="A226" s="62">
        <v>239</v>
      </c>
      <c r="B226" s="36" t="s">
        <v>840</v>
      </c>
      <c r="C226" s="98" t="s">
        <v>261</v>
      </c>
      <c r="D226" s="99"/>
      <c r="E226" s="10" t="s">
        <v>227</v>
      </c>
      <c r="F226" s="68">
        <f>IFERROR(INDEX([1]!Rates[[Column1]:[Column71]],
MATCH('[1]SOW Units'!$B226,[1]!Rates[Pay Item],0),
MATCH(TEXT(#REF!,"0"),[1]!Rates[[#Headers],[Column1]:[Column71]],0)),0)</f>
        <v>0</v>
      </c>
      <c r="G226" s="69">
        <f t="shared" si="17"/>
        <v>0</v>
      </c>
      <c r="H226" s="6">
        <f t="shared" si="18"/>
        <v>0</v>
      </c>
      <c r="I226" s="80"/>
      <c r="J226" s="80"/>
      <c r="K226" s="80"/>
      <c r="L226" s="80"/>
      <c r="M226" s="80"/>
      <c r="N226" s="80"/>
      <c r="O226" s="80"/>
      <c r="P226" s="80"/>
      <c r="Q226" s="80"/>
      <c r="R226" s="80"/>
      <c r="S226" s="54" t="b">
        <f t="shared" si="15"/>
        <v>0</v>
      </c>
      <c r="T226" s="66" t="str">
        <f t="shared" si="19"/>
        <v>11-8.</v>
      </c>
      <c r="U226" s="51" t="str">
        <f t="shared" si="19"/>
        <v>Transport Petroleum Impacted Soil (bulk) &gt; 100 miles</v>
      </c>
    </row>
    <row r="227" spans="1:21" s="67" customFormat="1" hidden="1" x14ac:dyDescent="0.3">
      <c r="A227" s="62">
        <v>240</v>
      </c>
      <c r="B227" s="36" t="s">
        <v>841</v>
      </c>
      <c r="C227" s="98" t="s">
        <v>262</v>
      </c>
      <c r="D227" s="99"/>
      <c r="E227" s="10" t="s">
        <v>227</v>
      </c>
      <c r="F227" s="68">
        <f>IFERROR(INDEX([1]!Rates[[Column1]:[Column71]],
MATCH('[1]SOW Units'!$B227,[1]!Rates[Pay Item],0),
MATCH(TEXT(#REF!,"0"),[1]!Rates[[#Headers],[Column1]:[Column71]],0)),0)</f>
        <v>0</v>
      </c>
      <c r="G227" s="69">
        <f t="shared" si="17"/>
        <v>0</v>
      </c>
      <c r="H227" s="6">
        <f t="shared" si="18"/>
        <v>0</v>
      </c>
      <c r="I227" s="80"/>
      <c r="J227" s="80"/>
      <c r="K227" s="80"/>
      <c r="L227" s="80"/>
      <c r="M227" s="80"/>
      <c r="N227" s="80"/>
      <c r="O227" s="80"/>
      <c r="P227" s="80"/>
      <c r="Q227" s="80"/>
      <c r="R227" s="80"/>
      <c r="S227" s="54" t="b">
        <f t="shared" si="15"/>
        <v>0</v>
      </c>
      <c r="T227" s="66" t="str">
        <f t="shared" si="19"/>
        <v>11-9.</v>
      </c>
      <c r="U227" s="51" t="str">
        <f t="shared" si="19"/>
        <v>Disposal of Petroleum Impacted Soil at a Landfill (bulk) ≤ 450 tons</v>
      </c>
    </row>
    <row r="228" spans="1:21" s="67" customFormat="1" hidden="1" x14ac:dyDescent="0.3">
      <c r="A228" s="62">
        <v>241</v>
      </c>
      <c r="B228" s="36" t="s">
        <v>842</v>
      </c>
      <c r="C228" s="98" t="s">
        <v>263</v>
      </c>
      <c r="D228" s="99"/>
      <c r="E228" s="10" t="s">
        <v>227</v>
      </c>
      <c r="F228" s="68">
        <f>IFERROR(INDEX([1]!Rates[[Column1]:[Column71]],
MATCH('[1]SOW Units'!$B228,[1]!Rates[Pay Item],0),
MATCH(TEXT(#REF!,"0"),[1]!Rates[[#Headers],[Column1]:[Column71]],0)),0)</f>
        <v>0</v>
      </c>
      <c r="G228" s="69">
        <f t="shared" si="17"/>
        <v>0</v>
      </c>
      <c r="H228" s="6">
        <f t="shared" si="18"/>
        <v>0</v>
      </c>
      <c r="I228" s="80"/>
      <c r="J228" s="80"/>
      <c r="K228" s="80"/>
      <c r="L228" s="80"/>
      <c r="M228" s="80"/>
      <c r="N228" s="80"/>
      <c r="O228" s="80"/>
      <c r="P228" s="80"/>
      <c r="Q228" s="80"/>
      <c r="R228" s="80"/>
      <c r="S228" s="54" t="b">
        <f t="shared" si="15"/>
        <v>0</v>
      </c>
      <c r="T228" s="66" t="str">
        <f t="shared" si="19"/>
        <v>11-10.</v>
      </c>
      <c r="U228" s="51" t="str">
        <f t="shared" si="19"/>
        <v>Disposal of Petroleum Impacted Soil at a Landfill (bulk) &gt; 450 tons</v>
      </c>
    </row>
    <row r="229" spans="1:21" s="67" customFormat="1" hidden="1" x14ac:dyDescent="0.3">
      <c r="A229" s="62">
        <v>242</v>
      </c>
      <c r="B229" s="36" t="s">
        <v>843</v>
      </c>
      <c r="C229" s="98" t="s">
        <v>264</v>
      </c>
      <c r="D229" s="99"/>
      <c r="E229" s="10" t="s">
        <v>227</v>
      </c>
      <c r="F229" s="68">
        <f>IFERROR(INDEX([1]!Rates[[Column1]:[Column71]],
MATCH('[1]SOW Units'!$B229,[1]!Rates[Pay Item],0),
MATCH(TEXT(#REF!,"0"),[1]!Rates[[#Headers],[Column1]:[Column71]],0)),0)</f>
        <v>0</v>
      </c>
      <c r="G229" s="69">
        <f t="shared" si="17"/>
        <v>0</v>
      </c>
      <c r="H229" s="6">
        <f t="shared" si="18"/>
        <v>0</v>
      </c>
      <c r="I229" s="80"/>
      <c r="J229" s="80"/>
      <c r="K229" s="80"/>
      <c r="L229" s="80"/>
      <c r="M229" s="80"/>
      <c r="N229" s="80"/>
      <c r="O229" s="80"/>
      <c r="P229" s="80"/>
      <c r="Q229" s="80"/>
      <c r="R229" s="80"/>
      <c r="S229" s="54" t="b">
        <f t="shared" si="15"/>
        <v>0</v>
      </c>
      <c r="T229" s="66" t="str">
        <f t="shared" si="19"/>
        <v>11-11.</v>
      </c>
      <c r="U229" s="51" t="str">
        <f t="shared" si="19"/>
        <v>Disposal of Petroleum Impacted Soil at a Thermal Treatment Facility (bulk) ≤ 450 tons</v>
      </c>
    </row>
    <row r="230" spans="1:21" s="67" customFormat="1" hidden="1" x14ac:dyDescent="0.3">
      <c r="A230" s="62">
        <v>243</v>
      </c>
      <c r="B230" s="36" t="s">
        <v>844</v>
      </c>
      <c r="C230" s="98" t="s">
        <v>265</v>
      </c>
      <c r="D230" s="99"/>
      <c r="E230" s="10" t="s">
        <v>227</v>
      </c>
      <c r="F230" s="68">
        <f>IFERROR(INDEX([1]!Rates[[Column1]:[Column71]],
MATCH('[1]SOW Units'!$B230,[1]!Rates[Pay Item],0),
MATCH(TEXT(#REF!,"0"),[1]!Rates[[#Headers],[Column1]:[Column71]],0)),0)</f>
        <v>0</v>
      </c>
      <c r="G230" s="69">
        <f t="shared" si="17"/>
        <v>0</v>
      </c>
      <c r="H230" s="6">
        <f t="shared" si="18"/>
        <v>0</v>
      </c>
      <c r="I230" s="80"/>
      <c r="J230" s="80"/>
      <c r="K230" s="80"/>
      <c r="L230" s="80"/>
      <c r="M230" s="80"/>
      <c r="N230" s="80"/>
      <c r="O230" s="80"/>
      <c r="P230" s="80"/>
      <c r="Q230" s="80"/>
      <c r="R230" s="80"/>
      <c r="S230" s="54" t="b">
        <f t="shared" si="15"/>
        <v>0</v>
      </c>
      <c r="T230" s="66" t="str">
        <f t="shared" si="19"/>
        <v>11-12.</v>
      </c>
      <c r="U230" s="51" t="str">
        <f t="shared" si="19"/>
        <v>Disposal of Petroleum Impacted Soil at a Thermal Treatment Facility (bulk) &gt; 450 tons</v>
      </c>
    </row>
    <row r="231" spans="1:21" s="67" customFormat="1" hidden="1" x14ac:dyDescent="0.3">
      <c r="A231" s="62">
        <v>244</v>
      </c>
      <c r="B231" s="36" t="s">
        <v>845</v>
      </c>
      <c r="C231" s="98" t="s">
        <v>266</v>
      </c>
      <c r="D231" s="99"/>
      <c r="E231" s="10" t="s">
        <v>258</v>
      </c>
      <c r="F231" s="68">
        <f>IFERROR(INDEX([1]!Rates[[Column1]:[Column71]],
MATCH('[1]SOW Units'!$B231,[1]!Rates[Pay Item],0),
MATCH(TEXT(#REF!,"0"),[1]!Rates[[#Headers],[Column1]:[Column71]],0)),0)</f>
        <v>0</v>
      </c>
      <c r="G231" s="69">
        <f t="shared" si="17"/>
        <v>0</v>
      </c>
      <c r="H231" s="6">
        <f t="shared" si="18"/>
        <v>0</v>
      </c>
      <c r="I231" s="80"/>
      <c r="J231" s="80"/>
      <c r="K231" s="80"/>
      <c r="L231" s="80"/>
      <c r="M231" s="80"/>
      <c r="N231" s="80"/>
      <c r="O231" s="80"/>
      <c r="P231" s="80"/>
      <c r="Q231" s="80"/>
      <c r="R231" s="80"/>
      <c r="S231" s="54" t="b">
        <f t="shared" si="15"/>
        <v>0</v>
      </c>
      <c r="T231" s="66" t="str">
        <f t="shared" si="19"/>
        <v>11-13.</v>
      </c>
      <c r="U231" s="51" t="str">
        <f t="shared" si="19"/>
        <v>Transport and Disposal of Petroleum Contact Water (includes drum)</v>
      </c>
    </row>
    <row r="232" spans="1:21" s="67" customFormat="1" hidden="1" x14ac:dyDescent="0.3">
      <c r="A232" s="62">
        <v>245</v>
      </c>
      <c r="B232" s="36" t="s">
        <v>846</v>
      </c>
      <c r="C232" s="98" t="s">
        <v>267</v>
      </c>
      <c r="D232" s="99"/>
      <c r="E232" s="10" t="s">
        <v>268</v>
      </c>
      <c r="F232" s="68">
        <f>IFERROR(INDEX([1]!Rates[[Column1]:[Column71]],
MATCH('[1]SOW Units'!$B232,[1]!Rates[Pay Item],0),
MATCH(TEXT(#REF!,"0"),[1]!Rates[[#Headers],[Column1]:[Column71]],0)),0)</f>
        <v>0</v>
      </c>
      <c r="G232" s="69">
        <f t="shared" si="17"/>
        <v>0</v>
      </c>
      <c r="H232" s="6">
        <f t="shared" si="18"/>
        <v>0</v>
      </c>
      <c r="I232" s="80"/>
      <c r="J232" s="80"/>
      <c r="K232" s="80"/>
      <c r="L232" s="80"/>
      <c r="M232" s="80"/>
      <c r="N232" s="80"/>
      <c r="O232" s="80"/>
      <c r="P232" s="80"/>
      <c r="Q232" s="80"/>
      <c r="R232" s="80"/>
      <c r="S232" s="54" t="b">
        <f t="shared" si="15"/>
        <v>0</v>
      </c>
      <c r="T232" s="66" t="str">
        <f t="shared" si="19"/>
        <v>11-14.</v>
      </c>
      <c r="U232" s="51" t="str">
        <f t="shared" si="19"/>
        <v>Transport and Disposal of Petroleum Contact Water (bulk)</v>
      </c>
    </row>
    <row r="233" spans="1:21" s="67" customFormat="1" hidden="1" x14ac:dyDescent="0.3">
      <c r="A233" s="62">
        <v>246</v>
      </c>
      <c r="B233" s="36" t="s">
        <v>847</v>
      </c>
      <c r="C233" s="101" t="s">
        <v>848</v>
      </c>
      <c r="D233" s="102"/>
      <c r="E233" s="7" t="s">
        <v>14</v>
      </c>
      <c r="F233" s="71">
        <v>1</v>
      </c>
      <c r="G233" s="72">
        <f t="shared" si="17"/>
        <v>1</v>
      </c>
      <c r="H233" s="7">
        <f t="shared" si="18"/>
        <v>0</v>
      </c>
      <c r="I233" s="81"/>
      <c r="J233" s="81"/>
      <c r="K233" s="81"/>
      <c r="L233" s="81"/>
      <c r="M233" s="81"/>
      <c r="N233" s="81"/>
      <c r="O233" s="81"/>
      <c r="P233" s="81"/>
      <c r="Q233" s="81"/>
      <c r="R233" s="81"/>
      <c r="S233" s="54" t="b">
        <f t="shared" si="15"/>
        <v>0</v>
      </c>
      <c r="T233" s="66" t="str">
        <f t="shared" si="19"/>
        <v>11-15.</v>
      </c>
      <c r="U233" s="51"/>
    </row>
    <row r="234" spans="1:21" s="67" customFormat="1" hidden="1" x14ac:dyDescent="0.3">
      <c r="A234" s="62">
        <v>247</v>
      </c>
      <c r="B234" s="36" t="s">
        <v>849</v>
      </c>
      <c r="C234" s="98" t="s">
        <v>269</v>
      </c>
      <c r="D234" s="99"/>
      <c r="E234" s="10" t="s">
        <v>258</v>
      </c>
      <c r="F234" s="68">
        <f>IFERROR(INDEX([1]!Rates[[Column1]:[Column71]],
MATCH('[1]SOW Units'!$B234,[1]!Rates[Pay Item],0),
MATCH(TEXT(#REF!,"0"),[1]!Rates[[#Headers],[Column1]:[Column71]],0)),0)</f>
        <v>0</v>
      </c>
      <c r="G234" s="69">
        <f t="shared" si="17"/>
        <v>0</v>
      </c>
      <c r="H234" s="6">
        <f t="shared" si="18"/>
        <v>0</v>
      </c>
      <c r="I234" s="80"/>
      <c r="J234" s="80"/>
      <c r="K234" s="80"/>
      <c r="L234" s="80"/>
      <c r="M234" s="80"/>
      <c r="N234" s="80"/>
      <c r="O234" s="80"/>
      <c r="P234" s="80"/>
      <c r="Q234" s="80"/>
      <c r="R234" s="80"/>
      <c r="S234" s="54" t="b">
        <f t="shared" si="15"/>
        <v>0</v>
      </c>
      <c r="T234" s="66" t="str">
        <f t="shared" si="19"/>
        <v>11-16.</v>
      </c>
      <c r="U234" s="51" t="str">
        <f t="shared" si="19"/>
        <v>Transport and Disposal of Petroleum Product (includes drum)</v>
      </c>
    </row>
    <row r="235" spans="1:21" s="67" customFormat="1" hidden="1" x14ac:dyDescent="0.3">
      <c r="A235" s="62">
        <v>248</v>
      </c>
      <c r="B235" s="36" t="s">
        <v>850</v>
      </c>
      <c r="C235" s="98" t="s">
        <v>270</v>
      </c>
      <c r="D235" s="99"/>
      <c r="E235" s="10" t="s">
        <v>268</v>
      </c>
      <c r="F235" s="68">
        <f>IFERROR(INDEX([1]!Rates[[Column1]:[Column71]],
MATCH('[1]SOW Units'!$B235,[1]!Rates[Pay Item],0),
MATCH(TEXT(#REF!,"0"),[1]!Rates[[#Headers],[Column1]:[Column71]],0)),0)</f>
        <v>0</v>
      </c>
      <c r="G235" s="69">
        <f t="shared" si="17"/>
        <v>0</v>
      </c>
      <c r="H235" s="6">
        <f t="shared" si="18"/>
        <v>0</v>
      </c>
      <c r="I235" s="80"/>
      <c r="J235" s="80"/>
      <c r="K235" s="80"/>
      <c r="L235" s="80"/>
      <c r="M235" s="80"/>
      <c r="N235" s="80"/>
      <c r="O235" s="80"/>
      <c r="P235" s="80"/>
      <c r="Q235" s="80"/>
      <c r="R235" s="80"/>
      <c r="S235" s="54" t="b">
        <f t="shared" si="15"/>
        <v>0</v>
      </c>
      <c r="T235" s="66" t="str">
        <f t="shared" si="19"/>
        <v>11-17.</v>
      </c>
      <c r="U235" s="51" t="str">
        <f t="shared" si="19"/>
        <v>Transport and Disposal of Petroleum Product (bulk)</v>
      </c>
    </row>
    <row r="236" spans="1:21" s="67" customFormat="1" hidden="1" x14ac:dyDescent="0.3">
      <c r="A236" s="62">
        <v>249</v>
      </c>
      <c r="B236" s="36" t="s">
        <v>851</v>
      </c>
      <c r="C236" s="98" t="s">
        <v>603</v>
      </c>
      <c r="D236" s="99"/>
      <c r="E236" s="10" t="s">
        <v>231</v>
      </c>
      <c r="F236" s="68">
        <f>IFERROR(INDEX([1]!Rates[[Column1]:[Column71]],
MATCH('[1]SOW Units'!$B236,[1]!Rates[Pay Item],0),
MATCH(TEXT(#REF!,"0"),[1]!Rates[[#Headers],[Column1]:[Column71]],0)),0)</f>
        <v>0</v>
      </c>
      <c r="G236" s="69">
        <f t="shared" si="17"/>
        <v>0</v>
      </c>
      <c r="H236" s="6">
        <f t="shared" si="18"/>
        <v>0</v>
      </c>
      <c r="I236" s="80"/>
      <c r="J236" s="80"/>
      <c r="K236" s="80"/>
      <c r="L236" s="80"/>
      <c r="M236" s="80"/>
      <c r="N236" s="80"/>
      <c r="O236" s="80"/>
      <c r="P236" s="80"/>
      <c r="Q236" s="80"/>
      <c r="R236" s="80"/>
      <c r="S236" s="54" t="b">
        <f t="shared" si="15"/>
        <v>0</v>
      </c>
      <c r="T236" s="66" t="str">
        <f t="shared" si="19"/>
        <v>11-18.</v>
      </c>
      <c r="U236" s="51" t="str">
        <f t="shared" si="19"/>
        <v>Delivery, Pick Up and Rental of 20 Cubic Yard Roll-Off Container</v>
      </c>
    </row>
    <row r="237" spans="1:21" s="67" customFormat="1" hidden="1" x14ac:dyDescent="0.3">
      <c r="A237" s="62">
        <v>250</v>
      </c>
      <c r="B237" s="36" t="s">
        <v>852</v>
      </c>
      <c r="C237" s="98" t="s">
        <v>604</v>
      </c>
      <c r="D237" s="99"/>
      <c r="E237" s="10" t="s">
        <v>231</v>
      </c>
      <c r="F237" s="68">
        <f>IFERROR(INDEX([1]!Rates[[Column1]:[Column71]],
MATCH('[1]SOW Units'!$B237,[1]!Rates[Pay Item],0),
MATCH(TEXT(#REF!,"0"),[1]!Rates[[#Headers],[Column1]:[Column71]],0)),0)</f>
        <v>0</v>
      </c>
      <c r="G237" s="69">
        <f t="shared" si="17"/>
        <v>0</v>
      </c>
      <c r="H237" s="6">
        <f t="shared" si="18"/>
        <v>0</v>
      </c>
      <c r="I237" s="80"/>
      <c r="J237" s="80"/>
      <c r="K237" s="80"/>
      <c r="L237" s="80"/>
      <c r="M237" s="80"/>
      <c r="N237" s="80"/>
      <c r="O237" s="80"/>
      <c r="P237" s="80"/>
      <c r="Q237" s="80"/>
      <c r="R237" s="80"/>
      <c r="S237" s="54" t="b">
        <f t="shared" si="15"/>
        <v>0</v>
      </c>
      <c r="T237" s="66" t="str">
        <f t="shared" si="19"/>
        <v>11-19.</v>
      </c>
      <c r="U237" s="51" t="str">
        <f t="shared" si="19"/>
        <v>Additional Rental of 20 Cubic Yard Roll-Off Container</v>
      </c>
    </row>
    <row r="238" spans="1:21" s="67" customFormat="1" hidden="1" x14ac:dyDescent="0.3">
      <c r="A238" s="62">
        <v>251</v>
      </c>
      <c r="B238" s="75" t="s">
        <v>243</v>
      </c>
      <c r="C238" s="96" t="s">
        <v>272</v>
      </c>
      <c r="D238" s="97"/>
      <c r="E238" s="76"/>
      <c r="F238" s="78"/>
      <c r="G238" s="78"/>
      <c r="H238" s="8"/>
      <c r="I238" s="79"/>
      <c r="J238" s="79"/>
      <c r="K238" s="79"/>
      <c r="L238" s="79"/>
      <c r="M238" s="79"/>
      <c r="N238" s="79"/>
      <c r="O238" s="79"/>
      <c r="P238" s="79"/>
      <c r="Q238" s="79"/>
      <c r="R238" s="79"/>
      <c r="S238" s="54" t="b">
        <f t="shared" si="15"/>
        <v>0</v>
      </c>
      <c r="T238" s="66"/>
      <c r="U238" s="51" t="str">
        <f t="shared" si="19"/>
        <v>RESURFACING</v>
      </c>
    </row>
    <row r="239" spans="1:21" s="67" customFormat="1" hidden="1" x14ac:dyDescent="0.3">
      <c r="A239" s="62">
        <v>252</v>
      </c>
      <c r="B239" s="36" t="s">
        <v>245</v>
      </c>
      <c r="C239" s="98" t="s">
        <v>274</v>
      </c>
      <c r="D239" s="99"/>
      <c r="E239" s="10" t="s">
        <v>247</v>
      </c>
      <c r="F239" s="68">
        <f>IFERROR(INDEX([1]!Rates[[Column1]:[Column71]],
MATCH('[1]SOW Units'!$B239,[1]!Rates[Pay Item],0),
MATCH(TEXT(#REF!,"0"),[1]!Rates[[#Headers],[Column1]:[Column71]],0)),0)</f>
        <v>0</v>
      </c>
      <c r="G239" s="69">
        <f t="shared" si="17"/>
        <v>0</v>
      </c>
      <c r="H239" s="6">
        <f t="shared" si="18"/>
        <v>0</v>
      </c>
      <c r="I239" s="80"/>
      <c r="J239" s="80"/>
      <c r="K239" s="80"/>
      <c r="L239" s="80"/>
      <c r="M239" s="80"/>
      <c r="N239" s="80"/>
      <c r="O239" s="80"/>
      <c r="P239" s="80"/>
      <c r="Q239" s="80"/>
      <c r="R239" s="80"/>
      <c r="S239" s="54" t="b">
        <f t="shared" si="15"/>
        <v>0</v>
      </c>
      <c r="T239" s="66" t="str">
        <f t="shared" si="19"/>
        <v>12-1.</v>
      </c>
      <c r="U239" s="51" t="str">
        <f t="shared" si="19"/>
        <v>Asphalt Paving - 2 inch thickness (includes sub-base)</v>
      </c>
    </row>
    <row r="240" spans="1:21" s="67" customFormat="1" hidden="1" x14ac:dyDescent="0.3">
      <c r="A240" s="62">
        <v>253</v>
      </c>
      <c r="B240" s="36" t="s">
        <v>248</v>
      </c>
      <c r="C240" s="98" t="s">
        <v>276</v>
      </c>
      <c r="D240" s="99"/>
      <c r="E240" s="10" t="s">
        <v>247</v>
      </c>
      <c r="F240" s="68">
        <f>IFERROR(INDEX([1]!Rates[[Column1]:[Column71]],
MATCH('[1]SOW Units'!$B240,[1]!Rates[Pay Item],0),
MATCH(TEXT(#REF!,"0"),[1]!Rates[[#Headers],[Column1]:[Column71]],0)),0)</f>
        <v>0</v>
      </c>
      <c r="G240" s="69">
        <f t="shared" si="17"/>
        <v>0</v>
      </c>
      <c r="H240" s="6">
        <f t="shared" si="18"/>
        <v>0</v>
      </c>
      <c r="I240" s="80"/>
      <c r="J240" s="80"/>
      <c r="K240" s="80"/>
      <c r="L240" s="80"/>
      <c r="M240" s="80"/>
      <c r="N240" s="80"/>
      <c r="O240" s="80"/>
      <c r="P240" s="80"/>
      <c r="Q240" s="80"/>
      <c r="R240" s="80"/>
      <c r="S240" s="54" t="b">
        <f t="shared" si="15"/>
        <v>0</v>
      </c>
      <c r="T240" s="66" t="str">
        <f t="shared" si="19"/>
        <v>12-2.</v>
      </c>
      <c r="U240" s="51" t="str">
        <f t="shared" si="19"/>
        <v xml:space="preserve">Asphalt Paving - additional 1 inch thickness </v>
      </c>
    </row>
    <row r="241" spans="1:21" s="67" customFormat="1" hidden="1" x14ac:dyDescent="0.3">
      <c r="A241" s="62">
        <v>254</v>
      </c>
      <c r="B241" s="36" t="s">
        <v>250</v>
      </c>
      <c r="C241" s="98" t="s">
        <v>278</v>
      </c>
      <c r="D241" s="99"/>
      <c r="E241" s="10" t="s">
        <v>247</v>
      </c>
      <c r="F241" s="68">
        <f>IFERROR(INDEX([1]!Rates[[Column1]:[Column71]],
MATCH('[1]SOW Units'!$B241,[1]!Rates[Pay Item],0),
MATCH(TEXT(#REF!,"0"),[1]!Rates[[#Headers],[Column1]:[Column71]],0)),0)</f>
        <v>0</v>
      </c>
      <c r="G241" s="69">
        <f t="shared" si="17"/>
        <v>0</v>
      </c>
      <c r="H241" s="6">
        <f t="shared" si="18"/>
        <v>0</v>
      </c>
      <c r="I241" s="80"/>
      <c r="J241" s="80"/>
      <c r="K241" s="80"/>
      <c r="L241" s="80"/>
      <c r="M241" s="80"/>
      <c r="N241" s="80"/>
      <c r="O241" s="80"/>
      <c r="P241" s="80"/>
      <c r="Q241" s="80"/>
      <c r="R241" s="80"/>
      <c r="S241" s="54" t="b">
        <f t="shared" si="15"/>
        <v>0</v>
      </c>
      <c r="T241" s="66" t="str">
        <f t="shared" si="19"/>
        <v>12-3.</v>
      </c>
      <c r="U241" s="51" t="str">
        <f t="shared" si="19"/>
        <v>Concrete Paving - 4 inch thickness (includes sub-base)</v>
      </c>
    </row>
    <row r="242" spans="1:21" s="67" customFormat="1" hidden="1" x14ac:dyDescent="0.3">
      <c r="A242" s="62">
        <v>255</v>
      </c>
      <c r="B242" s="36" t="s">
        <v>252</v>
      </c>
      <c r="C242" s="98" t="s">
        <v>280</v>
      </c>
      <c r="D242" s="99"/>
      <c r="E242" s="10" t="s">
        <v>247</v>
      </c>
      <c r="F242" s="68">
        <f>IFERROR(INDEX([1]!Rates[[Column1]:[Column71]],
MATCH('[1]SOW Units'!$B242,[1]!Rates[Pay Item],0),
MATCH(TEXT(#REF!,"0"),[1]!Rates[[#Headers],[Column1]:[Column71]],0)),0)</f>
        <v>0</v>
      </c>
      <c r="G242" s="69">
        <f t="shared" si="17"/>
        <v>0</v>
      </c>
      <c r="H242" s="6">
        <f t="shared" si="18"/>
        <v>0</v>
      </c>
      <c r="I242" s="80"/>
      <c r="J242" s="80"/>
      <c r="K242" s="80"/>
      <c r="L242" s="80"/>
      <c r="M242" s="80"/>
      <c r="N242" s="80"/>
      <c r="O242" s="80"/>
      <c r="P242" s="80"/>
      <c r="Q242" s="80"/>
      <c r="R242" s="80"/>
      <c r="S242" s="54" t="b">
        <f t="shared" si="15"/>
        <v>0</v>
      </c>
      <c r="T242" s="66" t="str">
        <f t="shared" si="19"/>
        <v>12-4.</v>
      </c>
      <c r="U242" s="51" t="str">
        <f t="shared" si="19"/>
        <v xml:space="preserve">Concrete Paving - additional 1 inch thickness </v>
      </c>
    </row>
    <row r="243" spans="1:21" s="67" customFormat="1" hidden="1" x14ac:dyDescent="0.3">
      <c r="A243" s="62">
        <v>256</v>
      </c>
      <c r="B243" s="36" t="s">
        <v>254</v>
      </c>
      <c r="C243" s="98" t="s">
        <v>282</v>
      </c>
      <c r="D243" s="99"/>
      <c r="E243" s="10" t="s">
        <v>247</v>
      </c>
      <c r="F243" s="68">
        <f>IFERROR(INDEX([1]!Rates[[Column1]:[Column71]],
MATCH('[1]SOW Units'!$B243,[1]!Rates[Pay Item],0),
MATCH(TEXT(#REF!,"0"),[1]!Rates[[#Headers],[Column1]:[Column71]],0)),0)</f>
        <v>0</v>
      </c>
      <c r="G243" s="69">
        <f t="shared" si="17"/>
        <v>0</v>
      </c>
      <c r="H243" s="6">
        <f t="shared" si="18"/>
        <v>0</v>
      </c>
      <c r="I243" s="80"/>
      <c r="J243" s="80"/>
      <c r="K243" s="80"/>
      <c r="L243" s="80"/>
      <c r="M243" s="80"/>
      <c r="N243" s="80"/>
      <c r="O243" s="80"/>
      <c r="P243" s="80"/>
      <c r="Q243" s="80"/>
      <c r="R243" s="80"/>
      <c r="S243" s="54" t="b">
        <f t="shared" si="15"/>
        <v>0</v>
      </c>
      <c r="T243" s="66" t="str">
        <f t="shared" si="19"/>
        <v>12-5.</v>
      </c>
      <c r="U243" s="51" t="str">
        <f t="shared" si="19"/>
        <v>Crushed Lime Rock Cover - 2 inch thickness</v>
      </c>
    </row>
    <row r="244" spans="1:21" s="67" customFormat="1" hidden="1" x14ac:dyDescent="0.3">
      <c r="A244" s="62">
        <v>257</v>
      </c>
      <c r="B244" s="36" t="s">
        <v>256</v>
      </c>
      <c r="C244" s="98" t="s">
        <v>283</v>
      </c>
      <c r="D244" s="99"/>
      <c r="E244" s="10" t="s">
        <v>247</v>
      </c>
      <c r="F244" s="68">
        <f>IFERROR(INDEX([1]!Rates[[Column1]:[Column71]],
MATCH('[1]SOW Units'!$B244,[1]!Rates[Pay Item],0),
MATCH(TEXT(#REF!,"0"),[1]!Rates[[#Headers],[Column1]:[Column71]],0)),0)</f>
        <v>0</v>
      </c>
      <c r="G244" s="69">
        <f t="shared" si="17"/>
        <v>0</v>
      </c>
      <c r="H244" s="6">
        <f t="shared" si="18"/>
        <v>0</v>
      </c>
      <c r="I244" s="80"/>
      <c r="J244" s="80"/>
      <c r="K244" s="80"/>
      <c r="L244" s="80"/>
      <c r="M244" s="80"/>
      <c r="N244" s="80"/>
      <c r="O244" s="80"/>
      <c r="P244" s="80"/>
      <c r="Q244" s="80"/>
      <c r="R244" s="80"/>
      <c r="S244" s="54" t="b">
        <f t="shared" si="15"/>
        <v>0</v>
      </c>
      <c r="T244" s="66" t="str">
        <f t="shared" si="19"/>
        <v>12-6.</v>
      </c>
      <c r="U244" s="51" t="str">
        <f t="shared" si="19"/>
        <v>Grass - Sod</v>
      </c>
    </row>
    <row r="245" spans="1:21" s="67" customFormat="1" hidden="1" x14ac:dyDescent="0.3">
      <c r="A245" s="62">
        <v>258</v>
      </c>
      <c r="B245" s="36" t="s">
        <v>259</v>
      </c>
      <c r="C245" s="98" t="s">
        <v>284</v>
      </c>
      <c r="D245" s="99"/>
      <c r="E245" s="10" t="s">
        <v>247</v>
      </c>
      <c r="F245" s="68">
        <f>IFERROR(INDEX([1]!Rates[[Column1]:[Column71]],
MATCH('[1]SOW Units'!$B245,[1]!Rates[Pay Item],0),
MATCH(TEXT(#REF!,"0"),[1]!Rates[[#Headers],[Column1]:[Column71]],0)),0)</f>
        <v>0</v>
      </c>
      <c r="G245" s="69">
        <f t="shared" si="17"/>
        <v>0</v>
      </c>
      <c r="H245" s="6">
        <f t="shared" si="18"/>
        <v>0</v>
      </c>
      <c r="I245" s="80"/>
      <c r="J245" s="80"/>
      <c r="K245" s="80"/>
      <c r="L245" s="80"/>
      <c r="M245" s="80"/>
      <c r="N245" s="80"/>
      <c r="O245" s="80"/>
      <c r="P245" s="80"/>
      <c r="Q245" s="80"/>
      <c r="R245" s="80"/>
      <c r="S245" s="54" t="b">
        <f t="shared" si="15"/>
        <v>0</v>
      </c>
      <c r="T245" s="66" t="str">
        <f t="shared" si="19"/>
        <v>12-7.</v>
      </c>
      <c r="U245" s="51" t="str">
        <f t="shared" si="19"/>
        <v xml:space="preserve">Grass - Seed and Mulch </v>
      </c>
    </row>
    <row r="246" spans="1:21" s="67" customFormat="1" hidden="1" x14ac:dyDescent="0.3">
      <c r="A246" s="62">
        <v>259</v>
      </c>
      <c r="B246" s="75" t="s">
        <v>271</v>
      </c>
      <c r="C246" s="96" t="s">
        <v>286</v>
      </c>
      <c r="D246" s="97"/>
      <c r="E246" s="76"/>
      <c r="F246" s="78"/>
      <c r="G246" s="78"/>
      <c r="H246" s="8"/>
      <c r="I246" s="79"/>
      <c r="J246" s="79"/>
      <c r="K246" s="79"/>
      <c r="L246" s="79"/>
      <c r="M246" s="79"/>
      <c r="N246" s="79"/>
      <c r="O246" s="79"/>
      <c r="P246" s="79"/>
      <c r="Q246" s="79"/>
      <c r="R246" s="79"/>
      <c r="S246" s="54" t="b">
        <f t="shared" si="15"/>
        <v>0</v>
      </c>
      <c r="T246" s="66"/>
      <c r="U246" s="51" t="str">
        <f t="shared" si="19"/>
        <v>IN-SITU INJECTION</v>
      </c>
    </row>
    <row r="247" spans="1:21" s="67" customFormat="1" hidden="1" x14ac:dyDescent="0.3">
      <c r="A247" s="62">
        <v>260</v>
      </c>
      <c r="B247" s="36" t="s">
        <v>273</v>
      </c>
      <c r="C247" s="98" t="s">
        <v>287</v>
      </c>
      <c r="D247" s="99"/>
      <c r="E247" s="10" t="s">
        <v>28</v>
      </c>
      <c r="F247" s="68">
        <f>IFERROR(INDEX([1]!Rates[[Column1]:[Column71]],
MATCH('[1]SOW Units'!$B247,[1]!Rates[Pay Item],0),
MATCH(TEXT(#REF!,"0"),[1]!Rates[[#Headers],[Column1]:[Column71]],0)),0)</f>
        <v>0</v>
      </c>
      <c r="G247" s="69">
        <f t="shared" si="17"/>
        <v>0</v>
      </c>
      <c r="H247" s="6">
        <f t="shared" si="18"/>
        <v>0</v>
      </c>
      <c r="I247" s="80"/>
      <c r="J247" s="80"/>
      <c r="K247" s="80"/>
      <c r="L247" s="80"/>
      <c r="M247" s="80"/>
      <c r="N247" s="80"/>
      <c r="O247" s="80"/>
      <c r="P247" s="80"/>
      <c r="Q247" s="80"/>
      <c r="R247" s="80"/>
      <c r="S247" s="54" t="b">
        <f t="shared" si="15"/>
        <v>0</v>
      </c>
      <c r="T247" s="66" t="str">
        <f t="shared" si="19"/>
        <v>13-1.</v>
      </c>
      <c r="U247" s="51" t="str">
        <f t="shared" si="19"/>
        <v>Direct Push Boring with In-Situ Injection</v>
      </c>
    </row>
    <row r="248" spans="1:21" s="67" customFormat="1" hidden="1" x14ac:dyDescent="0.3">
      <c r="A248" s="62">
        <v>261</v>
      </c>
      <c r="B248" s="36" t="s">
        <v>275</v>
      </c>
      <c r="C248" s="98" t="s">
        <v>289</v>
      </c>
      <c r="D248" s="99"/>
      <c r="E248" s="10" t="s">
        <v>28</v>
      </c>
      <c r="F248" s="68">
        <f>IFERROR(INDEX([1]!Rates[[Column1]:[Column71]],
MATCH('[1]SOW Units'!$B248,[1]!Rates[Pay Item],0),
MATCH(TEXT(#REF!,"0"),[1]!Rates[[#Headers],[Column1]:[Column71]],0)),0)</f>
        <v>0</v>
      </c>
      <c r="G248" s="69">
        <f t="shared" si="17"/>
        <v>0</v>
      </c>
      <c r="H248" s="6">
        <f t="shared" si="18"/>
        <v>0</v>
      </c>
      <c r="I248" s="80"/>
      <c r="J248" s="80"/>
      <c r="K248" s="80"/>
      <c r="L248" s="80"/>
      <c r="M248" s="80"/>
      <c r="N248" s="80"/>
      <c r="O248" s="80"/>
      <c r="P248" s="80"/>
      <c r="Q248" s="80"/>
      <c r="R248" s="80"/>
      <c r="S248" s="54" t="b">
        <f t="shared" si="15"/>
        <v>0</v>
      </c>
      <c r="T248" s="66" t="str">
        <f t="shared" si="19"/>
        <v>13-2.</v>
      </c>
      <c r="U248" s="51" t="str">
        <f t="shared" si="19"/>
        <v>In-Situ Injection Into Existing Well/Treatment Point</v>
      </c>
    </row>
    <row r="249" spans="1:21" s="67" customFormat="1" hidden="1" x14ac:dyDescent="0.3">
      <c r="A249" s="62">
        <v>262</v>
      </c>
      <c r="B249" s="36" t="s">
        <v>277</v>
      </c>
      <c r="C249" s="101" t="s">
        <v>290</v>
      </c>
      <c r="D249" s="102"/>
      <c r="E249" s="7" t="s">
        <v>14</v>
      </c>
      <c r="F249" s="71">
        <v>1</v>
      </c>
      <c r="G249" s="72">
        <f>F249</f>
        <v>1</v>
      </c>
      <c r="H249" s="7">
        <f t="shared" si="18"/>
        <v>0</v>
      </c>
      <c r="I249" s="81"/>
      <c r="J249" s="81"/>
      <c r="K249" s="81"/>
      <c r="L249" s="81"/>
      <c r="M249" s="81"/>
      <c r="N249" s="81"/>
      <c r="O249" s="81"/>
      <c r="P249" s="81"/>
      <c r="Q249" s="81"/>
      <c r="R249" s="81"/>
      <c r="S249" s="54" t="b">
        <f t="shared" si="15"/>
        <v>0</v>
      </c>
      <c r="T249" s="66"/>
      <c r="U249" s="51"/>
    </row>
    <row r="250" spans="1:21" s="67" customFormat="1" hidden="1" x14ac:dyDescent="0.3">
      <c r="A250" s="62">
        <v>263</v>
      </c>
      <c r="B250" s="36" t="s">
        <v>279</v>
      </c>
      <c r="C250" s="98" t="s">
        <v>606</v>
      </c>
      <c r="D250" s="99"/>
      <c r="E250" s="10" t="s">
        <v>231</v>
      </c>
      <c r="F250" s="68">
        <f>IFERROR(INDEX([1]!Rates[[Column1]:[Column71]],
MATCH('[1]SOW Units'!$B250,[1]!Rates[Pay Item],0),
MATCH(TEXT(#REF!,"0"),[1]!Rates[[#Headers],[Column1]:[Column71]],0)),0)</f>
        <v>0</v>
      </c>
      <c r="G250" s="69">
        <f t="shared" si="17"/>
        <v>0</v>
      </c>
      <c r="H250" s="6">
        <f t="shared" si="18"/>
        <v>0</v>
      </c>
      <c r="I250" s="80"/>
      <c r="J250" s="80"/>
      <c r="K250" s="80"/>
      <c r="L250" s="80"/>
      <c r="M250" s="80"/>
      <c r="N250" s="80"/>
      <c r="O250" s="80"/>
      <c r="P250" s="80"/>
      <c r="Q250" s="80"/>
      <c r="R250" s="80"/>
      <c r="S250" s="54" t="b">
        <f t="shared" si="15"/>
        <v>0</v>
      </c>
      <c r="T250" s="66" t="str">
        <f t="shared" si="19"/>
        <v>13-4.</v>
      </c>
      <c r="U250" s="51" t="str">
        <f t="shared" si="19"/>
        <v>Groundwater Injection System (not by direct push)</v>
      </c>
    </row>
    <row r="251" spans="1:21" s="67" customFormat="1" hidden="1" x14ac:dyDescent="0.3">
      <c r="A251" s="62">
        <v>264</v>
      </c>
      <c r="B251" s="36" t="s">
        <v>281</v>
      </c>
      <c r="C251" s="98" t="s">
        <v>606</v>
      </c>
      <c r="D251" s="99"/>
      <c r="E251" s="10" t="s">
        <v>232</v>
      </c>
      <c r="F251" s="68">
        <f>IFERROR(INDEX([1]!Rates[[Column1]:[Column71]],
MATCH('[1]SOW Units'!$B251,[1]!Rates[Pay Item],0),
MATCH(TEXT(#REF!,"0"),[1]!Rates[[#Headers],[Column1]:[Column71]],0)),0)</f>
        <v>0</v>
      </c>
      <c r="G251" s="69">
        <f t="shared" si="17"/>
        <v>0</v>
      </c>
      <c r="H251" s="6">
        <f t="shared" si="18"/>
        <v>0</v>
      </c>
      <c r="I251" s="80"/>
      <c r="J251" s="80"/>
      <c r="K251" s="80"/>
      <c r="L251" s="80"/>
      <c r="M251" s="80"/>
      <c r="N251" s="80"/>
      <c r="O251" s="80"/>
      <c r="P251" s="80"/>
      <c r="Q251" s="80"/>
      <c r="R251" s="80"/>
      <c r="S251" s="54" t="b">
        <f t="shared" si="15"/>
        <v>0</v>
      </c>
      <c r="T251" s="66" t="str">
        <f t="shared" si="19"/>
        <v>13-5.</v>
      </c>
      <c r="U251" s="51" t="str">
        <f t="shared" si="19"/>
        <v>Groundwater Injection System (not by direct push)</v>
      </c>
    </row>
    <row r="252" spans="1:21" s="67" customFormat="1" hidden="1" x14ac:dyDescent="0.3">
      <c r="A252" s="62">
        <v>265</v>
      </c>
      <c r="B252" s="75" t="s">
        <v>285</v>
      </c>
      <c r="C252" s="96" t="s">
        <v>853</v>
      </c>
      <c r="D252" s="97"/>
      <c r="E252" s="76"/>
      <c r="F252" s="78"/>
      <c r="G252" s="78"/>
      <c r="H252" s="8"/>
      <c r="I252" s="79"/>
      <c r="J252" s="79"/>
      <c r="K252" s="79"/>
      <c r="L252" s="79"/>
      <c r="M252" s="79"/>
      <c r="N252" s="79"/>
      <c r="O252" s="79"/>
      <c r="P252" s="79"/>
      <c r="Q252" s="79"/>
      <c r="R252" s="79"/>
      <c r="S252" s="54" t="b">
        <f t="shared" si="15"/>
        <v>0</v>
      </c>
      <c r="T252" s="66"/>
      <c r="U252" s="51" t="str">
        <f t="shared" si="19"/>
        <v>TRENCHING, INTEGRATION AND STARTUP</v>
      </c>
    </row>
    <row r="253" spans="1:21" s="67" customFormat="1" hidden="1" x14ac:dyDescent="0.3">
      <c r="A253" s="62">
        <v>266</v>
      </c>
      <c r="B253" s="75" t="s">
        <v>854</v>
      </c>
      <c r="C253" s="96" t="s">
        <v>293</v>
      </c>
      <c r="D253" s="97"/>
      <c r="E253" s="76"/>
      <c r="F253" s="78"/>
      <c r="G253" s="78"/>
      <c r="H253" s="8"/>
      <c r="I253" s="79"/>
      <c r="J253" s="79"/>
      <c r="K253" s="79"/>
      <c r="L253" s="79"/>
      <c r="M253" s="79"/>
      <c r="N253" s="79"/>
      <c r="O253" s="79"/>
      <c r="P253" s="79"/>
      <c r="Q253" s="79"/>
      <c r="R253" s="79"/>
      <c r="S253" s="54" t="b">
        <f t="shared" si="15"/>
        <v>0</v>
      </c>
      <c r="T253" s="66"/>
      <c r="U253" s="51"/>
    </row>
    <row r="254" spans="1:21" s="67" customFormat="1" ht="33" hidden="1" x14ac:dyDescent="0.3">
      <c r="A254" s="62">
        <v>267</v>
      </c>
      <c r="B254" s="36" t="s">
        <v>649</v>
      </c>
      <c r="C254" s="98" t="s">
        <v>608</v>
      </c>
      <c r="D254" s="99"/>
      <c r="E254" s="10" t="s">
        <v>855</v>
      </c>
      <c r="F254" s="68">
        <f>IFERROR(INDEX([1]!Rates[[Column1]:[Column71]],
MATCH('[1]SOW Units'!$B254,[1]!Rates[Pay Item],0),
MATCH(TEXT(#REF!,"0"),[1]!Rates[[#Headers],[Column1]:[Column71]],0)),0)</f>
        <v>0</v>
      </c>
      <c r="G254" s="69">
        <f t="shared" si="17"/>
        <v>0</v>
      </c>
      <c r="H254" s="6">
        <f t="shared" si="18"/>
        <v>0</v>
      </c>
      <c r="I254" s="80"/>
      <c r="J254" s="80"/>
      <c r="K254" s="80"/>
      <c r="L254" s="80"/>
      <c r="M254" s="80"/>
      <c r="N254" s="80"/>
      <c r="O254" s="80"/>
      <c r="P254" s="80"/>
      <c r="Q254" s="80"/>
      <c r="R254" s="80"/>
      <c r="S254" s="54" t="b">
        <f t="shared" si="15"/>
        <v>0</v>
      </c>
      <c r="T254" s="66" t="str">
        <f t="shared" si="19"/>
        <v>14-1.a.</v>
      </c>
      <c r="U254" s="51" t="str">
        <f t="shared" si="19"/>
        <v>Trenching and Installation of 1-10 Plumbing (and Electrical) Lines in Trench</v>
      </c>
    </row>
    <row r="255" spans="1:21" s="67" customFormat="1" ht="33" hidden="1" x14ac:dyDescent="0.3">
      <c r="A255" s="62">
        <v>268</v>
      </c>
      <c r="B255" s="36" t="s">
        <v>856</v>
      </c>
      <c r="C255" s="98" t="s">
        <v>609</v>
      </c>
      <c r="D255" s="99"/>
      <c r="E255" s="10" t="s">
        <v>855</v>
      </c>
      <c r="F255" s="68">
        <f>IFERROR(INDEX([1]!Rates[[Column1]:[Column71]],
MATCH('[1]SOW Units'!$B255,[1]!Rates[Pay Item],0),
MATCH(TEXT(#REF!,"0"),[1]!Rates[[#Headers],[Column1]:[Column71]],0)),0)</f>
        <v>0</v>
      </c>
      <c r="G255" s="69">
        <f t="shared" si="17"/>
        <v>0</v>
      </c>
      <c r="H255" s="6">
        <f t="shared" si="18"/>
        <v>0</v>
      </c>
      <c r="I255" s="80"/>
      <c r="J255" s="80"/>
      <c r="K255" s="80"/>
      <c r="L255" s="80"/>
      <c r="M255" s="80"/>
      <c r="N255" s="80"/>
      <c r="O255" s="80"/>
      <c r="P255" s="80"/>
      <c r="Q255" s="80"/>
      <c r="R255" s="80"/>
      <c r="S255" s="54" t="b">
        <f t="shared" si="15"/>
        <v>0</v>
      </c>
      <c r="T255" s="66" t="str">
        <f t="shared" si="19"/>
        <v>14-1.b.</v>
      </c>
      <c r="U255" s="51" t="str">
        <f t="shared" si="19"/>
        <v>Trenching and Installation of 11 - 20  Lines</v>
      </c>
    </row>
    <row r="256" spans="1:21" s="67" customFormat="1" ht="33" hidden="1" x14ac:dyDescent="0.3">
      <c r="A256" s="62">
        <v>269</v>
      </c>
      <c r="B256" s="36" t="s">
        <v>857</v>
      </c>
      <c r="C256" s="98" t="s">
        <v>610</v>
      </c>
      <c r="D256" s="99"/>
      <c r="E256" s="10" t="s">
        <v>855</v>
      </c>
      <c r="F256" s="68">
        <f>IFERROR(INDEX([1]!Rates[[Column1]:[Column71]],
MATCH('[1]SOW Units'!$B256,[1]!Rates[Pay Item],0),
MATCH(TEXT(#REF!,"0"),[1]!Rates[[#Headers],[Column1]:[Column71]],0)),0)</f>
        <v>0</v>
      </c>
      <c r="G256" s="69">
        <f t="shared" si="17"/>
        <v>0</v>
      </c>
      <c r="H256" s="6">
        <f t="shared" si="18"/>
        <v>0</v>
      </c>
      <c r="I256" s="80"/>
      <c r="J256" s="80"/>
      <c r="K256" s="80"/>
      <c r="L256" s="80"/>
      <c r="M256" s="80"/>
      <c r="N256" s="80"/>
      <c r="O256" s="80"/>
      <c r="P256" s="80"/>
      <c r="Q256" s="80"/>
      <c r="R256" s="80"/>
      <c r="S256" s="54" t="b">
        <f t="shared" si="15"/>
        <v>0</v>
      </c>
      <c r="T256" s="66" t="str">
        <f t="shared" si="19"/>
        <v>14-1.c.</v>
      </c>
      <c r="U256" s="51" t="str">
        <f t="shared" si="19"/>
        <v>Trenching and Installation of 21 - 30 Lines</v>
      </c>
    </row>
    <row r="257" spans="1:21" s="67" customFormat="1" ht="33" hidden="1" x14ac:dyDescent="0.3">
      <c r="A257" s="62">
        <v>270</v>
      </c>
      <c r="B257" s="36" t="s">
        <v>858</v>
      </c>
      <c r="C257" s="98" t="s">
        <v>611</v>
      </c>
      <c r="D257" s="99"/>
      <c r="E257" s="10" t="s">
        <v>855</v>
      </c>
      <c r="F257" s="68">
        <f>IFERROR(INDEX([1]!Rates[[Column1]:[Column71]],
MATCH('[1]SOW Units'!$B257,[1]!Rates[Pay Item],0),
MATCH(TEXT(#REF!,"0"),[1]!Rates[[#Headers],[Column1]:[Column71]],0)),0)</f>
        <v>0</v>
      </c>
      <c r="G257" s="69">
        <f t="shared" si="17"/>
        <v>0</v>
      </c>
      <c r="H257" s="6">
        <f t="shared" si="18"/>
        <v>0</v>
      </c>
      <c r="I257" s="80"/>
      <c r="J257" s="80"/>
      <c r="K257" s="80"/>
      <c r="L257" s="80"/>
      <c r="M257" s="80"/>
      <c r="N257" s="80"/>
      <c r="O257" s="80"/>
      <c r="P257" s="80"/>
      <c r="Q257" s="80"/>
      <c r="R257" s="80"/>
      <c r="S257" s="54" t="b">
        <f t="shared" si="15"/>
        <v>0</v>
      </c>
      <c r="T257" s="66" t="str">
        <f t="shared" si="19"/>
        <v>14-1.d.</v>
      </c>
      <c r="U257" s="51" t="str">
        <f t="shared" si="19"/>
        <v>Trenching and Installation of Additional 1-10 Lines Greater Than 30 Lines</v>
      </c>
    </row>
    <row r="258" spans="1:21" s="67" customFormat="1" hidden="1" x14ac:dyDescent="0.3">
      <c r="A258" s="62">
        <v>271</v>
      </c>
      <c r="B258" s="36" t="s">
        <v>288</v>
      </c>
      <c r="C258" s="98" t="s">
        <v>859</v>
      </c>
      <c r="D258" s="99"/>
      <c r="E258" s="10" t="s">
        <v>48</v>
      </c>
      <c r="F258" s="68">
        <f>IFERROR(INDEX([1]!Rates[[Column1]:[Column71]],
MATCH('[1]SOW Units'!$B258,[1]!Rates[Pay Item],0),
MATCH(TEXT(#REF!,"0"),[1]!Rates[[#Headers],[Column1]:[Column71]],0)),0)</f>
        <v>0</v>
      </c>
      <c r="G258" s="69">
        <f t="shared" si="17"/>
        <v>0</v>
      </c>
      <c r="H258" s="6">
        <f t="shared" si="18"/>
        <v>0</v>
      </c>
      <c r="I258" s="80"/>
      <c r="J258" s="80"/>
      <c r="K258" s="80"/>
      <c r="L258" s="80"/>
      <c r="M258" s="80"/>
      <c r="N258" s="80"/>
      <c r="O258" s="80"/>
      <c r="P258" s="80"/>
      <c r="Q258" s="80"/>
      <c r="R258" s="80"/>
      <c r="S258" s="54" t="b">
        <f t="shared" si="15"/>
        <v>0</v>
      </c>
      <c r="T258" s="66" t="str">
        <f t="shared" si="19"/>
        <v>14-2.</v>
      </c>
      <c r="U258" s="51" t="str">
        <f t="shared" si="19"/>
        <v>Installation of Plumbing (and Electrical) Lines Above Ground</v>
      </c>
    </row>
    <row r="259" spans="1:21" s="67" customFormat="1" ht="31.5" hidden="1" customHeight="1" x14ac:dyDescent="0.3">
      <c r="A259" s="62">
        <v>272</v>
      </c>
      <c r="B259" s="36" t="s">
        <v>605</v>
      </c>
      <c r="C259" s="101" t="s">
        <v>612</v>
      </c>
      <c r="D259" s="102"/>
      <c r="E259" s="7" t="s">
        <v>14</v>
      </c>
      <c r="F259" s="71">
        <v>1</v>
      </c>
      <c r="G259" s="72">
        <f>F259</f>
        <v>1</v>
      </c>
      <c r="H259" s="7">
        <f t="shared" si="18"/>
        <v>0</v>
      </c>
      <c r="I259" s="81"/>
      <c r="J259" s="81"/>
      <c r="K259" s="81"/>
      <c r="L259" s="81"/>
      <c r="M259" s="81"/>
      <c r="N259" s="81"/>
      <c r="O259" s="81"/>
      <c r="P259" s="81"/>
      <c r="Q259" s="81"/>
      <c r="R259" s="81"/>
      <c r="S259" s="54" t="b">
        <f t="shared" si="15"/>
        <v>0</v>
      </c>
      <c r="T259" s="66"/>
      <c r="U259" s="51"/>
    </row>
    <row r="260" spans="1:21" s="67" customFormat="1" hidden="1" x14ac:dyDescent="0.3">
      <c r="A260" s="62">
        <v>273</v>
      </c>
      <c r="B260" s="36" t="s">
        <v>860</v>
      </c>
      <c r="C260" s="101" t="s">
        <v>613</v>
      </c>
      <c r="D260" s="102"/>
      <c r="E260" s="7" t="s">
        <v>14</v>
      </c>
      <c r="F260" s="71">
        <v>1</v>
      </c>
      <c r="G260" s="72">
        <f t="shared" ref="G260:G261" si="20">F260</f>
        <v>1</v>
      </c>
      <c r="H260" s="7">
        <f t="shared" si="18"/>
        <v>0</v>
      </c>
      <c r="I260" s="81"/>
      <c r="J260" s="81"/>
      <c r="K260" s="81"/>
      <c r="L260" s="81"/>
      <c r="M260" s="81"/>
      <c r="N260" s="81"/>
      <c r="O260" s="81"/>
      <c r="P260" s="81"/>
      <c r="Q260" s="81"/>
      <c r="R260" s="81"/>
      <c r="S260" s="54" t="b">
        <f t="shared" si="15"/>
        <v>0</v>
      </c>
      <c r="T260" s="66"/>
      <c r="U260" s="51"/>
    </row>
    <row r="261" spans="1:21" s="67" customFormat="1" hidden="1" x14ac:dyDescent="0.3">
      <c r="A261" s="62">
        <v>274</v>
      </c>
      <c r="B261" s="36" t="s">
        <v>861</v>
      </c>
      <c r="C261" s="101" t="s">
        <v>614</v>
      </c>
      <c r="D261" s="102"/>
      <c r="E261" s="7" t="s">
        <v>14</v>
      </c>
      <c r="F261" s="71">
        <v>1</v>
      </c>
      <c r="G261" s="72">
        <f t="shared" si="20"/>
        <v>1</v>
      </c>
      <c r="H261" s="7">
        <f t="shared" si="18"/>
        <v>0</v>
      </c>
      <c r="I261" s="81"/>
      <c r="J261" s="81"/>
      <c r="K261" s="81"/>
      <c r="L261" s="81"/>
      <c r="M261" s="81"/>
      <c r="N261" s="81"/>
      <c r="O261" s="81"/>
      <c r="P261" s="81"/>
      <c r="Q261" s="81"/>
      <c r="R261" s="81"/>
      <c r="S261" s="54" t="b">
        <f t="shared" si="15"/>
        <v>0</v>
      </c>
      <c r="T261" s="66"/>
      <c r="U261" s="51"/>
    </row>
    <row r="262" spans="1:21" s="67" customFormat="1" hidden="1" x14ac:dyDescent="0.3">
      <c r="A262" s="62">
        <v>275</v>
      </c>
      <c r="B262" s="75" t="s">
        <v>862</v>
      </c>
      <c r="C262" s="96" t="s">
        <v>298</v>
      </c>
      <c r="D262" s="97"/>
      <c r="E262" s="76"/>
      <c r="F262" s="78"/>
      <c r="G262" s="78"/>
      <c r="H262" s="8"/>
      <c r="I262" s="79"/>
      <c r="J262" s="79"/>
      <c r="K262" s="79"/>
      <c r="L262" s="79"/>
      <c r="M262" s="79"/>
      <c r="N262" s="79"/>
      <c r="O262" s="79"/>
      <c r="P262" s="79"/>
      <c r="Q262" s="79"/>
      <c r="R262" s="79"/>
      <c r="S262" s="54" t="b">
        <f t="shared" si="15"/>
        <v>0</v>
      </c>
      <c r="T262" s="66"/>
      <c r="U262" s="51"/>
    </row>
    <row r="263" spans="1:21" s="67" customFormat="1" ht="50.1" hidden="1" customHeight="1" x14ac:dyDescent="0.3">
      <c r="A263" s="62">
        <v>276</v>
      </c>
      <c r="B263" s="36" t="s">
        <v>863</v>
      </c>
      <c r="C263" s="98" t="s">
        <v>864</v>
      </c>
      <c r="D263" s="99"/>
      <c r="E263" s="10" t="s">
        <v>615</v>
      </c>
      <c r="F263" s="68">
        <f>IFERROR(INDEX([1]!Rates[[Column1]:[Column71]],
MATCH('[1]SOW Units'!$B263,[1]!Rates[Pay Item],0),
MATCH(TEXT(#REF!,"0"),[1]!Rates[[#Headers],[Column1]:[Column71]],0)),0)</f>
        <v>0</v>
      </c>
      <c r="G263" s="69">
        <f t="shared" si="17"/>
        <v>0</v>
      </c>
      <c r="H263" s="6">
        <f t="shared" si="18"/>
        <v>0</v>
      </c>
      <c r="I263" s="80"/>
      <c r="J263" s="80"/>
      <c r="K263" s="80"/>
      <c r="L263" s="80"/>
      <c r="M263" s="80"/>
      <c r="N263" s="80"/>
      <c r="O263" s="80"/>
      <c r="P263" s="80"/>
      <c r="Q263" s="80"/>
      <c r="R263" s="80"/>
      <c r="S263" s="54" t="b">
        <f t="shared" si="15"/>
        <v>0</v>
      </c>
      <c r="T263" s="66" t="str">
        <f t="shared" si="19"/>
        <v>14-4.a.</v>
      </c>
      <c r="U263" s="51" t="str">
        <f t="shared" si="19"/>
        <v>System Installation/Integration/Startup - 1 Technology Component - 1-10 Recovery/Treatment Points</v>
      </c>
    </row>
    <row r="264" spans="1:21" s="67" customFormat="1" ht="50.1" hidden="1" customHeight="1" x14ac:dyDescent="0.3">
      <c r="A264" s="62">
        <v>277</v>
      </c>
      <c r="B264" s="36" t="s">
        <v>865</v>
      </c>
      <c r="C264" s="98" t="s">
        <v>866</v>
      </c>
      <c r="D264" s="99"/>
      <c r="E264" s="10" t="s">
        <v>615</v>
      </c>
      <c r="F264" s="68">
        <f>IFERROR(INDEX([1]!Rates[[Column1]:[Column71]],
MATCH('[1]SOW Units'!$B264,[1]!Rates[Pay Item],0),
MATCH(TEXT(#REF!,"0"),[1]!Rates[[#Headers],[Column1]:[Column71]],0)),0)</f>
        <v>0</v>
      </c>
      <c r="G264" s="69">
        <f t="shared" si="17"/>
        <v>0</v>
      </c>
      <c r="H264" s="6">
        <f t="shared" si="18"/>
        <v>0</v>
      </c>
      <c r="I264" s="80"/>
      <c r="J264" s="80"/>
      <c r="K264" s="80"/>
      <c r="L264" s="80"/>
      <c r="M264" s="80"/>
      <c r="N264" s="80"/>
      <c r="O264" s="80"/>
      <c r="P264" s="80"/>
      <c r="Q264" s="80"/>
      <c r="R264" s="80"/>
      <c r="S264" s="54" t="b">
        <f t="shared" si="15"/>
        <v>0</v>
      </c>
      <c r="T264" s="66" t="str">
        <f t="shared" si="19"/>
        <v>14-4.b.</v>
      </c>
      <c r="U264" s="51" t="str">
        <f t="shared" si="19"/>
        <v>System Installation/Integration/Startup - 1 Technology Component - 11-20 Recovery/Treatment Points</v>
      </c>
    </row>
    <row r="265" spans="1:21" s="67" customFormat="1" ht="50.1" hidden="1" customHeight="1" x14ac:dyDescent="0.3">
      <c r="A265" s="62">
        <v>278</v>
      </c>
      <c r="B265" s="36" t="s">
        <v>867</v>
      </c>
      <c r="C265" s="98" t="s">
        <v>868</v>
      </c>
      <c r="D265" s="99"/>
      <c r="E265" s="10" t="s">
        <v>615</v>
      </c>
      <c r="F265" s="68">
        <f>IFERROR(INDEX([1]!Rates[[Column1]:[Column71]],
MATCH('[1]SOW Units'!$B265,[1]!Rates[Pay Item],0),
MATCH(TEXT(#REF!,"0"),[1]!Rates[[#Headers],[Column1]:[Column71]],0)),0)</f>
        <v>0</v>
      </c>
      <c r="G265" s="69">
        <f t="shared" si="17"/>
        <v>0</v>
      </c>
      <c r="H265" s="6">
        <f t="shared" si="18"/>
        <v>0</v>
      </c>
      <c r="I265" s="80"/>
      <c r="J265" s="80"/>
      <c r="K265" s="80"/>
      <c r="L265" s="80"/>
      <c r="M265" s="80"/>
      <c r="N265" s="80"/>
      <c r="O265" s="80"/>
      <c r="P265" s="80"/>
      <c r="Q265" s="80"/>
      <c r="R265" s="80"/>
      <c r="S265" s="54" t="b">
        <f t="shared" ref="S265:S328" si="21">IF(H265&gt;0,TRUE,FALSE)</f>
        <v>0</v>
      </c>
      <c r="T265" s="66" t="str">
        <f t="shared" si="19"/>
        <v>14-4.c.</v>
      </c>
      <c r="U265" s="51" t="str">
        <f t="shared" si="19"/>
        <v>System Installation/Integration/Startup - 1 Technology Component - 21-30 Recovery/Treatment Points</v>
      </c>
    </row>
    <row r="266" spans="1:21" s="67" customFormat="1" ht="50.1" hidden="1" customHeight="1" x14ac:dyDescent="0.3">
      <c r="A266" s="62">
        <v>279</v>
      </c>
      <c r="B266" s="36" t="s">
        <v>869</v>
      </c>
      <c r="C266" s="98" t="s">
        <v>870</v>
      </c>
      <c r="D266" s="99"/>
      <c r="E266" s="10" t="s">
        <v>615</v>
      </c>
      <c r="F266" s="68">
        <f>IFERROR(INDEX([1]!Rates[[Column1]:[Column71]],
MATCH('[1]SOW Units'!$B266,[1]!Rates[Pay Item],0),
MATCH(TEXT(#REF!,"0"),[1]!Rates[[#Headers],[Column1]:[Column71]],0)),0)</f>
        <v>0</v>
      </c>
      <c r="G266" s="69">
        <f t="shared" si="17"/>
        <v>0</v>
      </c>
      <c r="H266" s="6">
        <f t="shared" si="18"/>
        <v>0</v>
      </c>
      <c r="I266" s="80"/>
      <c r="J266" s="80"/>
      <c r="K266" s="80"/>
      <c r="L266" s="80"/>
      <c r="M266" s="80"/>
      <c r="N266" s="80"/>
      <c r="O266" s="80"/>
      <c r="P266" s="80"/>
      <c r="Q266" s="80"/>
      <c r="R266" s="80"/>
      <c r="S266" s="54" t="b">
        <f t="shared" si="21"/>
        <v>0</v>
      </c>
      <c r="T266" s="66" t="str">
        <f t="shared" si="19"/>
        <v>14-4.d.</v>
      </c>
      <c r="U266" s="51" t="str">
        <f t="shared" si="19"/>
        <v>System Installation/Integration/Startup - 1 Technology Component - 1-10 Additional Recovery/Treatment Points greater Than 30 (This tem is used in conjunction with 14.4.c when needed)</v>
      </c>
    </row>
    <row r="267" spans="1:21" s="67" customFormat="1" ht="49.5" hidden="1" x14ac:dyDescent="0.3">
      <c r="A267" s="62">
        <v>280</v>
      </c>
      <c r="B267" s="36" t="s">
        <v>607</v>
      </c>
      <c r="C267" s="98" t="s">
        <v>871</v>
      </c>
      <c r="D267" s="99"/>
      <c r="E267" s="10" t="s">
        <v>872</v>
      </c>
      <c r="F267" s="68">
        <f>IFERROR(INDEX([1]!Rates[[Column1]:[Column71]],
MATCH('[1]SOW Units'!$B267,[1]!Rates[Pay Item],0),
MATCH(TEXT(#REF!,"0"),[1]!Rates[[#Headers],[Column1]:[Column71]],0)),0)</f>
        <v>0</v>
      </c>
      <c r="G267" s="69">
        <f t="shared" si="17"/>
        <v>0</v>
      </c>
      <c r="H267" s="6">
        <f t="shared" si="18"/>
        <v>0</v>
      </c>
      <c r="I267" s="80"/>
      <c r="J267" s="80"/>
      <c r="K267" s="80"/>
      <c r="L267" s="80"/>
      <c r="M267" s="80"/>
      <c r="N267" s="80"/>
      <c r="O267" s="80"/>
      <c r="P267" s="80"/>
      <c r="Q267" s="80"/>
      <c r="R267" s="80"/>
      <c r="S267" s="54" t="b">
        <f t="shared" si="21"/>
        <v>0</v>
      </c>
      <c r="T267" s="66" t="str">
        <f t="shared" si="19"/>
        <v>14-5.</v>
      </c>
      <c r="U267" s="51" t="str">
        <f t="shared" si="19"/>
        <v>System Installation/Integration/Startup – Addition of 1 Technology Component</v>
      </c>
    </row>
    <row r="268" spans="1:21" s="67" customFormat="1" hidden="1" x14ac:dyDescent="0.3">
      <c r="A268" s="62">
        <v>281</v>
      </c>
      <c r="B268" s="36" t="s">
        <v>873</v>
      </c>
      <c r="C268" s="101" t="s">
        <v>874</v>
      </c>
      <c r="D268" s="102"/>
      <c r="E268" s="7" t="s">
        <v>14</v>
      </c>
      <c r="F268" s="71">
        <v>1</v>
      </c>
      <c r="G268" s="72">
        <f>F268</f>
        <v>1</v>
      </c>
      <c r="H268" s="7">
        <f t="shared" si="18"/>
        <v>0</v>
      </c>
      <c r="I268" s="81"/>
      <c r="J268" s="81"/>
      <c r="K268" s="81"/>
      <c r="L268" s="81"/>
      <c r="M268" s="81"/>
      <c r="N268" s="81"/>
      <c r="O268" s="81"/>
      <c r="P268" s="81"/>
      <c r="Q268" s="81"/>
      <c r="R268" s="81"/>
      <c r="S268" s="54" t="b">
        <f t="shared" si="21"/>
        <v>0</v>
      </c>
      <c r="T268" s="66"/>
      <c r="U268" s="51"/>
    </row>
    <row r="269" spans="1:21" s="67" customFormat="1" hidden="1" x14ac:dyDescent="0.3">
      <c r="A269" s="62">
        <v>283</v>
      </c>
      <c r="B269" s="36" t="s">
        <v>875</v>
      </c>
      <c r="C269" s="101" t="s">
        <v>618</v>
      </c>
      <c r="D269" s="102"/>
      <c r="E269" s="7" t="s">
        <v>14</v>
      </c>
      <c r="F269" s="71">
        <v>1</v>
      </c>
      <c r="G269" s="72">
        <f t="shared" ref="G269:G272" si="22">F269</f>
        <v>1</v>
      </c>
      <c r="H269" s="7">
        <f t="shared" si="18"/>
        <v>0</v>
      </c>
      <c r="I269" s="81"/>
      <c r="J269" s="81"/>
      <c r="K269" s="81"/>
      <c r="L269" s="81"/>
      <c r="M269" s="81"/>
      <c r="N269" s="81"/>
      <c r="O269" s="81"/>
      <c r="P269" s="81"/>
      <c r="Q269" s="81"/>
      <c r="R269" s="81"/>
      <c r="S269" s="54" t="b">
        <f t="shared" si="21"/>
        <v>0</v>
      </c>
      <c r="T269" s="66"/>
      <c r="U269" s="51"/>
    </row>
    <row r="270" spans="1:21" s="67" customFormat="1" hidden="1" x14ac:dyDescent="0.3">
      <c r="A270" s="62">
        <v>285</v>
      </c>
      <c r="B270" s="36" t="s">
        <v>876</v>
      </c>
      <c r="C270" s="101" t="s">
        <v>620</v>
      </c>
      <c r="D270" s="102"/>
      <c r="E270" s="7" t="s">
        <v>14</v>
      </c>
      <c r="F270" s="71">
        <v>1</v>
      </c>
      <c r="G270" s="72">
        <f t="shared" si="22"/>
        <v>1</v>
      </c>
      <c r="H270" s="7">
        <f t="shared" si="18"/>
        <v>0</v>
      </c>
      <c r="I270" s="81"/>
      <c r="J270" s="81"/>
      <c r="K270" s="81"/>
      <c r="L270" s="81"/>
      <c r="M270" s="81"/>
      <c r="N270" s="81"/>
      <c r="O270" s="81"/>
      <c r="P270" s="81"/>
      <c r="Q270" s="81"/>
      <c r="R270" s="81"/>
      <c r="S270" s="54" t="b">
        <f t="shared" si="21"/>
        <v>0</v>
      </c>
      <c r="T270" s="66"/>
      <c r="U270" s="51"/>
    </row>
    <row r="271" spans="1:21" s="67" customFormat="1" hidden="1" x14ac:dyDescent="0.3">
      <c r="A271" s="62">
        <v>286</v>
      </c>
      <c r="B271" s="36" t="s">
        <v>877</v>
      </c>
      <c r="C271" s="101" t="s">
        <v>622</v>
      </c>
      <c r="D271" s="102"/>
      <c r="E271" s="7" t="s">
        <v>14</v>
      </c>
      <c r="F271" s="71">
        <v>1</v>
      </c>
      <c r="G271" s="72">
        <f t="shared" si="22"/>
        <v>1</v>
      </c>
      <c r="H271" s="7">
        <f t="shared" si="18"/>
        <v>0</v>
      </c>
      <c r="I271" s="81"/>
      <c r="J271" s="81"/>
      <c r="K271" s="81"/>
      <c r="L271" s="81"/>
      <c r="M271" s="81"/>
      <c r="N271" s="81"/>
      <c r="O271" s="81"/>
      <c r="P271" s="81"/>
      <c r="Q271" s="81"/>
      <c r="R271" s="81"/>
      <c r="S271" s="54" t="b">
        <f t="shared" si="21"/>
        <v>0</v>
      </c>
      <c r="T271" s="66"/>
      <c r="U271" s="51"/>
    </row>
    <row r="272" spans="1:21" s="67" customFormat="1" hidden="1" x14ac:dyDescent="0.3">
      <c r="A272" s="62">
        <v>287</v>
      </c>
      <c r="B272" s="36" t="s">
        <v>878</v>
      </c>
      <c r="C272" s="101" t="s">
        <v>879</v>
      </c>
      <c r="D272" s="102"/>
      <c r="E272" s="7" t="s">
        <v>14</v>
      </c>
      <c r="F272" s="71">
        <v>1</v>
      </c>
      <c r="G272" s="72">
        <f t="shared" si="22"/>
        <v>1</v>
      </c>
      <c r="H272" s="7">
        <f t="shared" si="18"/>
        <v>0</v>
      </c>
      <c r="I272" s="81"/>
      <c r="J272" s="81"/>
      <c r="K272" s="81"/>
      <c r="L272" s="81"/>
      <c r="M272" s="81"/>
      <c r="N272" s="81"/>
      <c r="O272" s="81"/>
      <c r="P272" s="81"/>
      <c r="Q272" s="81"/>
      <c r="R272" s="81"/>
      <c r="S272" s="54" t="b">
        <f t="shared" si="21"/>
        <v>0</v>
      </c>
      <c r="T272" s="66"/>
      <c r="U272" s="51"/>
    </row>
    <row r="273" spans="1:21" s="67" customFormat="1" ht="35.25" hidden="1" customHeight="1" x14ac:dyDescent="0.3">
      <c r="A273" s="62">
        <v>288</v>
      </c>
      <c r="B273" s="75" t="s">
        <v>291</v>
      </c>
      <c r="C273" s="96" t="s">
        <v>303</v>
      </c>
      <c r="D273" s="97"/>
      <c r="E273" s="76"/>
      <c r="F273" s="78"/>
      <c r="G273" s="78"/>
      <c r="H273" s="8"/>
      <c r="I273" s="79"/>
      <c r="J273" s="79"/>
      <c r="K273" s="79"/>
      <c r="L273" s="79"/>
      <c r="M273" s="79"/>
      <c r="N273" s="79"/>
      <c r="O273" s="79"/>
      <c r="P273" s="79"/>
      <c r="Q273" s="79"/>
      <c r="R273" s="79"/>
      <c r="S273" s="54" t="b">
        <f t="shared" si="21"/>
        <v>0</v>
      </c>
      <c r="T273" s="66"/>
      <c r="U273" s="51" t="str">
        <f t="shared" si="19"/>
        <v>REMEDIAL ACTION - PACKAGED WORK SCOPES (Including Remediation System Equipment)</v>
      </c>
    </row>
    <row r="274" spans="1:21" s="67" customFormat="1" ht="18.75" hidden="1" customHeight="1" x14ac:dyDescent="0.3">
      <c r="A274" s="62">
        <v>289</v>
      </c>
      <c r="B274" s="75" t="s">
        <v>292</v>
      </c>
      <c r="C274" s="96" t="s">
        <v>304</v>
      </c>
      <c r="D274" s="97"/>
      <c r="E274" s="76"/>
      <c r="F274" s="78"/>
      <c r="G274" s="78"/>
      <c r="H274" s="8"/>
      <c r="I274" s="79"/>
      <c r="J274" s="79"/>
      <c r="K274" s="79"/>
      <c r="L274" s="79"/>
      <c r="M274" s="79"/>
      <c r="N274" s="79"/>
      <c r="O274" s="79"/>
      <c r="P274" s="79"/>
      <c r="Q274" s="79"/>
      <c r="R274" s="79"/>
      <c r="S274" s="54" t="b">
        <f t="shared" si="21"/>
        <v>0</v>
      </c>
      <c r="T274" s="66"/>
      <c r="U274" s="51"/>
    </row>
    <row r="275" spans="1:21" s="67" customFormat="1" hidden="1" x14ac:dyDescent="0.3">
      <c r="A275" s="62">
        <v>290</v>
      </c>
      <c r="B275" s="36" t="s">
        <v>294</v>
      </c>
      <c r="C275" s="98" t="s">
        <v>306</v>
      </c>
      <c r="D275" s="99"/>
      <c r="E275" s="10" t="s">
        <v>307</v>
      </c>
      <c r="F275" s="68">
        <f>IFERROR(INDEX([1]!Rates[[Column1]:[Column71]],
MATCH('[1]SOW Units'!$B275,[1]!Rates[Pay Item],0),
MATCH(TEXT(#REF!,"0"),[1]!Rates[[#Headers],[Column1]:[Column71]],0)),0)</f>
        <v>0</v>
      </c>
      <c r="G275" s="69">
        <f t="shared" si="17"/>
        <v>0</v>
      </c>
      <c r="H275" s="6">
        <f t="shared" si="18"/>
        <v>0</v>
      </c>
      <c r="I275" s="80"/>
      <c r="J275" s="80"/>
      <c r="K275" s="80"/>
      <c r="L275" s="80"/>
      <c r="M275" s="80"/>
      <c r="N275" s="80"/>
      <c r="O275" s="80"/>
      <c r="P275" s="80"/>
      <c r="Q275" s="80"/>
      <c r="R275" s="80"/>
      <c r="S275" s="54" t="b">
        <f t="shared" si="21"/>
        <v>0</v>
      </c>
      <c r="T275" s="66" t="str">
        <f t="shared" si="19"/>
        <v>15-1.</v>
      </c>
      <c r="U275" s="51" t="str">
        <f t="shared" si="19"/>
        <v xml:space="preserve">Groundwater Recovery System Pilot Test - 8 hours </v>
      </c>
    </row>
    <row r="276" spans="1:21" s="67" customFormat="1" hidden="1" x14ac:dyDescent="0.3">
      <c r="A276" s="62">
        <v>292</v>
      </c>
      <c r="B276" s="36" t="s">
        <v>295</v>
      </c>
      <c r="C276" s="98" t="s">
        <v>309</v>
      </c>
      <c r="D276" s="99"/>
      <c r="E276" s="10" t="s">
        <v>880</v>
      </c>
      <c r="F276" s="68">
        <f>IFERROR(INDEX([1]!Rates[[Column1]:[Column71]],
MATCH('[1]SOW Units'!$B276,[1]!Rates[Pay Item],0),
MATCH(TEXT(#REF!,"0"),[1]!Rates[[#Headers],[Column1]:[Column71]],0)),0)</f>
        <v>0</v>
      </c>
      <c r="G276" s="69">
        <f t="shared" si="17"/>
        <v>0</v>
      </c>
      <c r="H276" s="6">
        <f t="shared" si="18"/>
        <v>0</v>
      </c>
      <c r="I276" s="80"/>
      <c r="J276" s="80"/>
      <c r="K276" s="80"/>
      <c r="L276" s="80"/>
      <c r="M276" s="80"/>
      <c r="N276" s="80"/>
      <c r="O276" s="80"/>
      <c r="P276" s="80"/>
      <c r="Q276" s="80"/>
      <c r="R276" s="80"/>
      <c r="S276" s="54" t="b">
        <f t="shared" si="21"/>
        <v>0</v>
      </c>
      <c r="T276" s="66" t="str">
        <f t="shared" si="19"/>
        <v>15-2.</v>
      </c>
      <c r="U276" s="51" t="str">
        <f t="shared" si="19"/>
        <v xml:space="preserve">Groundwater Recovery System Pilot Test - Additional Time  </v>
      </c>
    </row>
    <row r="277" spans="1:21" s="67" customFormat="1" hidden="1" x14ac:dyDescent="0.3">
      <c r="A277" s="62">
        <v>293</v>
      </c>
      <c r="B277" s="36" t="s">
        <v>296</v>
      </c>
      <c r="C277" s="98" t="s">
        <v>311</v>
      </c>
      <c r="D277" s="99"/>
      <c r="E277" s="10" t="s">
        <v>307</v>
      </c>
      <c r="F277" s="68">
        <f>IFERROR(INDEX([1]!Rates[[Column1]:[Column71]],
MATCH('[1]SOW Units'!$B277,[1]!Rates[Pay Item],0),
MATCH(TEXT(#REF!,"0"),[1]!Rates[[#Headers],[Column1]:[Column71]],0)),0)</f>
        <v>0</v>
      </c>
      <c r="G277" s="69">
        <f t="shared" si="17"/>
        <v>0</v>
      </c>
      <c r="H277" s="6">
        <f t="shared" si="18"/>
        <v>0</v>
      </c>
      <c r="I277" s="80"/>
      <c r="J277" s="80"/>
      <c r="K277" s="80"/>
      <c r="L277" s="80"/>
      <c r="M277" s="80"/>
      <c r="N277" s="80"/>
      <c r="O277" s="80"/>
      <c r="P277" s="80"/>
      <c r="Q277" s="80"/>
      <c r="R277" s="80"/>
      <c r="S277" s="54" t="b">
        <f t="shared" si="21"/>
        <v>0</v>
      </c>
      <c r="T277" s="66" t="str">
        <f t="shared" si="19"/>
        <v>15-3.</v>
      </c>
      <c r="U277" s="51" t="str">
        <f t="shared" si="19"/>
        <v>Air Sparging or Biosparging Pilot Test - 8 hours</v>
      </c>
    </row>
    <row r="278" spans="1:21" s="67" customFormat="1" hidden="1" x14ac:dyDescent="0.3">
      <c r="A278" s="62">
        <v>294</v>
      </c>
      <c r="B278" s="36" t="s">
        <v>299</v>
      </c>
      <c r="C278" s="98" t="s">
        <v>313</v>
      </c>
      <c r="D278" s="99"/>
      <c r="E278" s="10" t="s">
        <v>880</v>
      </c>
      <c r="F278" s="68">
        <f>IFERROR(INDEX([1]!Rates[[Column1]:[Column71]],
MATCH('[1]SOW Units'!$B278,[1]!Rates[Pay Item],0),
MATCH(TEXT(#REF!,"0"),[1]!Rates[[#Headers],[Column1]:[Column71]],0)),0)</f>
        <v>0</v>
      </c>
      <c r="G278" s="69">
        <f t="shared" si="17"/>
        <v>0</v>
      </c>
      <c r="H278" s="6">
        <f t="shared" ref="H278:H363" si="23">SUM(I278:R278)</f>
        <v>0</v>
      </c>
      <c r="I278" s="80"/>
      <c r="J278" s="80"/>
      <c r="K278" s="80"/>
      <c r="L278" s="80"/>
      <c r="M278" s="80"/>
      <c r="N278" s="80"/>
      <c r="O278" s="80"/>
      <c r="P278" s="80"/>
      <c r="Q278" s="80"/>
      <c r="R278" s="80"/>
      <c r="S278" s="54" t="b">
        <f t="shared" si="21"/>
        <v>0</v>
      </c>
      <c r="T278" s="66" t="str">
        <f t="shared" si="19"/>
        <v>15-4.</v>
      </c>
      <c r="U278" s="51" t="str">
        <f t="shared" si="19"/>
        <v>Air Sparging or Biosparging Pilot Test - Additional Time</v>
      </c>
    </row>
    <row r="279" spans="1:21" s="67" customFormat="1" hidden="1" x14ac:dyDescent="0.3">
      <c r="A279" s="62">
        <v>295</v>
      </c>
      <c r="B279" s="36" t="s">
        <v>300</v>
      </c>
      <c r="C279" s="98" t="s">
        <v>315</v>
      </c>
      <c r="D279" s="99"/>
      <c r="E279" s="10" t="s">
        <v>307</v>
      </c>
      <c r="F279" s="68">
        <f>IFERROR(INDEX([1]!Rates[[Column1]:[Column71]],
MATCH('[1]SOW Units'!$B279,[1]!Rates[Pay Item],0),
MATCH(TEXT(#REF!,"0"),[1]!Rates[[#Headers],[Column1]:[Column71]],0)),0)</f>
        <v>0</v>
      </c>
      <c r="G279" s="69">
        <f t="shared" si="17"/>
        <v>0</v>
      </c>
      <c r="H279" s="6">
        <f t="shared" si="23"/>
        <v>0</v>
      </c>
      <c r="I279" s="80"/>
      <c r="J279" s="80"/>
      <c r="K279" s="80"/>
      <c r="L279" s="80"/>
      <c r="M279" s="80"/>
      <c r="N279" s="80"/>
      <c r="O279" s="80"/>
      <c r="P279" s="80"/>
      <c r="Q279" s="80"/>
      <c r="R279" s="80"/>
      <c r="S279" s="54" t="b">
        <f t="shared" si="21"/>
        <v>0</v>
      </c>
      <c r="T279" s="66" t="str">
        <f t="shared" si="19"/>
        <v>15-5.</v>
      </c>
      <c r="U279" s="51" t="str">
        <f t="shared" si="19"/>
        <v>Vapor Extraction Pilot Test - 8 hours</v>
      </c>
    </row>
    <row r="280" spans="1:21" s="67" customFormat="1" hidden="1" x14ac:dyDescent="0.3">
      <c r="A280" s="62">
        <v>297</v>
      </c>
      <c r="B280" s="36" t="s">
        <v>301</v>
      </c>
      <c r="C280" s="98" t="s">
        <v>316</v>
      </c>
      <c r="D280" s="99"/>
      <c r="E280" s="10" t="s">
        <v>880</v>
      </c>
      <c r="F280" s="68">
        <f>IFERROR(INDEX([1]!Rates[[Column1]:[Column71]],
MATCH('[1]SOW Units'!$B280,[1]!Rates[Pay Item],0),
MATCH(TEXT(#REF!,"0"),[1]!Rates[[#Headers],[Column1]:[Column71]],0)),0)</f>
        <v>0</v>
      </c>
      <c r="G280" s="69">
        <f t="shared" si="17"/>
        <v>0</v>
      </c>
      <c r="H280" s="6">
        <f t="shared" si="23"/>
        <v>0</v>
      </c>
      <c r="I280" s="80"/>
      <c r="J280" s="80"/>
      <c r="K280" s="80"/>
      <c r="L280" s="80"/>
      <c r="M280" s="80"/>
      <c r="N280" s="80"/>
      <c r="O280" s="80"/>
      <c r="P280" s="80"/>
      <c r="Q280" s="80"/>
      <c r="R280" s="80"/>
      <c r="S280" s="54" t="b">
        <f t="shared" si="21"/>
        <v>0</v>
      </c>
      <c r="T280" s="66" t="str">
        <f t="shared" si="19"/>
        <v>15-6.</v>
      </c>
      <c r="U280" s="51" t="str">
        <f t="shared" si="19"/>
        <v>Vapor Extraction Pilot Test - Additional Time</v>
      </c>
    </row>
    <row r="281" spans="1:21" s="67" customFormat="1" hidden="1" x14ac:dyDescent="0.3">
      <c r="A281" s="62">
        <v>298</v>
      </c>
      <c r="B281" s="36" t="s">
        <v>616</v>
      </c>
      <c r="C281" s="98" t="s">
        <v>317</v>
      </c>
      <c r="D281" s="99"/>
      <c r="E281" s="10" t="s">
        <v>307</v>
      </c>
      <c r="F281" s="68">
        <f>IFERROR(INDEX([1]!Rates[[Column1]:[Column71]],
MATCH('[1]SOW Units'!$B281,[1]!Rates[Pay Item],0),
MATCH(TEXT(#REF!,"0"),[1]!Rates[[#Headers],[Column1]:[Column71]],0)),0)</f>
        <v>0</v>
      </c>
      <c r="G281" s="69">
        <f t="shared" si="17"/>
        <v>0</v>
      </c>
      <c r="H281" s="6">
        <f t="shared" si="23"/>
        <v>0</v>
      </c>
      <c r="I281" s="80"/>
      <c r="J281" s="80"/>
      <c r="K281" s="80"/>
      <c r="L281" s="80"/>
      <c r="M281" s="80"/>
      <c r="N281" s="80"/>
      <c r="O281" s="80"/>
      <c r="P281" s="80"/>
      <c r="Q281" s="80"/>
      <c r="R281" s="80"/>
      <c r="S281" s="54" t="b">
        <f t="shared" si="21"/>
        <v>0</v>
      </c>
      <c r="T281" s="66" t="str">
        <f t="shared" si="19"/>
        <v>15-7.</v>
      </c>
      <c r="U281" s="51" t="str">
        <f t="shared" si="19"/>
        <v xml:space="preserve">Vapor Extraction/Aquifer Pumping Test - 8 hours  </v>
      </c>
    </row>
    <row r="282" spans="1:21" s="67" customFormat="1" hidden="1" x14ac:dyDescent="0.3">
      <c r="A282" s="62">
        <v>299</v>
      </c>
      <c r="B282" s="36" t="s">
        <v>617</v>
      </c>
      <c r="C282" s="98" t="s">
        <v>318</v>
      </c>
      <c r="D282" s="99"/>
      <c r="E282" s="10" t="s">
        <v>880</v>
      </c>
      <c r="F282" s="68">
        <f>IFERROR(INDEX([1]!Rates[[Column1]:[Column71]],
MATCH('[1]SOW Units'!$B282,[1]!Rates[Pay Item],0),
MATCH(TEXT(#REF!,"0"),[1]!Rates[[#Headers],[Column1]:[Column71]],0)),0)</f>
        <v>0</v>
      </c>
      <c r="G282" s="69">
        <f t="shared" si="17"/>
        <v>0</v>
      </c>
      <c r="H282" s="6">
        <f t="shared" si="23"/>
        <v>0</v>
      </c>
      <c r="I282" s="80"/>
      <c r="J282" s="80"/>
      <c r="K282" s="80"/>
      <c r="L282" s="80"/>
      <c r="M282" s="80"/>
      <c r="N282" s="80"/>
      <c r="O282" s="80"/>
      <c r="P282" s="80"/>
      <c r="Q282" s="80"/>
      <c r="R282" s="80"/>
      <c r="S282" s="54" t="b">
        <f t="shared" si="21"/>
        <v>0</v>
      </c>
      <c r="T282" s="66" t="str">
        <f t="shared" si="19"/>
        <v>15-8.</v>
      </c>
      <c r="U282" s="51" t="str">
        <f t="shared" si="19"/>
        <v xml:space="preserve">Vapor Extraction/Aquifer Pumping Test - Additional Time  </v>
      </c>
    </row>
    <row r="283" spans="1:21" s="67" customFormat="1" hidden="1" x14ac:dyDescent="0.3">
      <c r="A283" s="62">
        <v>300</v>
      </c>
      <c r="B283" s="36" t="s">
        <v>619</v>
      </c>
      <c r="C283" s="98" t="s">
        <v>319</v>
      </c>
      <c r="D283" s="99"/>
      <c r="E283" s="10" t="s">
        <v>307</v>
      </c>
      <c r="F283" s="68">
        <f>IFERROR(INDEX([1]!Rates[[Column1]:[Column71]],
MATCH('[1]SOW Units'!$B283,[1]!Rates[Pay Item],0),
MATCH(TEXT(#REF!,"0"),[1]!Rates[[#Headers],[Column1]:[Column71]],0)),0)</f>
        <v>0</v>
      </c>
      <c r="G283" s="69">
        <f t="shared" si="17"/>
        <v>0</v>
      </c>
      <c r="H283" s="6">
        <f t="shared" si="23"/>
        <v>0</v>
      </c>
      <c r="I283" s="80"/>
      <c r="J283" s="80"/>
      <c r="K283" s="80"/>
      <c r="L283" s="80"/>
      <c r="M283" s="80"/>
      <c r="N283" s="80"/>
      <c r="O283" s="80"/>
      <c r="P283" s="80"/>
      <c r="Q283" s="80"/>
      <c r="R283" s="80"/>
      <c r="S283" s="54" t="b">
        <f t="shared" si="21"/>
        <v>0</v>
      </c>
      <c r="T283" s="66" t="str">
        <f t="shared" si="19"/>
        <v>15-9.</v>
      </c>
      <c r="U283" s="51" t="str">
        <f t="shared" si="19"/>
        <v>Air Sparging/Vapor Extraction Pilot Test - 8 hours</v>
      </c>
    </row>
    <row r="284" spans="1:21" s="67" customFormat="1" hidden="1" x14ac:dyDescent="0.3">
      <c r="A284" s="62">
        <v>301</v>
      </c>
      <c r="B284" s="36" t="s">
        <v>621</v>
      </c>
      <c r="C284" s="98" t="s">
        <v>320</v>
      </c>
      <c r="D284" s="99"/>
      <c r="E284" s="10" t="s">
        <v>880</v>
      </c>
      <c r="F284" s="68">
        <f>IFERROR(INDEX([1]!Rates[[Column1]:[Column71]],
MATCH('[1]SOW Units'!$B284,[1]!Rates[Pay Item],0),
MATCH(TEXT(#REF!,"0"),[1]!Rates[[#Headers],[Column1]:[Column71]],0)),0)</f>
        <v>0</v>
      </c>
      <c r="G284" s="69">
        <f t="shared" si="17"/>
        <v>0</v>
      </c>
      <c r="H284" s="6">
        <f t="shared" si="23"/>
        <v>0</v>
      </c>
      <c r="I284" s="80"/>
      <c r="J284" s="80"/>
      <c r="K284" s="80"/>
      <c r="L284" s="80"/>
      <c r="M284" s="80"/>
      <c r="N284" s="80"/>
      <c r="O284" s="80"/>
      <c r="P284" s="80"/>
      <c r="Q284" s="80"/>
      <c r="R284" s="80"/>
      <c r="S284" s="54" t="b">
        <f t="shared" si="21"/>
        <v>0</v>
      </c>
      <c r="T284" s="66" t="str">
        <f t="shared" si="19"/>
        <v>15-10.</v>
      </c>
      <c r="U284" s="51" t="str">
        <f t="shared" si="19"/>
        <v>Air Sparging/Vapor Extraction Pilot Test - Additional Time</v>
      </c>
    </row>
    <row r="285" spans="1:21" s="67" customFormat="1" hidden="1" x14ac:dyDescent="0.3">
      <c r="A285" s="62">
        <v>303</v>
      </c>
      <c r="B285" s="36" t="s">
        <v>881</v>
      </c>
      <c r="C285" s="98" t="s">
        <v>321</v>
      </c>
      <c r="D285" s="99"/>
      <c r="E285" s="10" t="s">
        <v>307</v>
      </c>
      <c r="F285" s="68">
        <f>IFERROR(INDEX([1]!Rates[[Column1]:[Column71]],
MATCH('[1]SOW Units'!$B285,[1]!Rates[Pay Item],0),
MATCH(TEXT(#REF!,"0"),[1]!Rates[[#Headers],[Column1]:[Column71]],0)),0)</f>
        <v>0</v>
      </c>
      <c r="G285" s="69">
        <f t="shared" si="17"/>
        <v>0</v>
      </c>
      <c r="H285" s="6">
        <f t="shared" si="23"/>
        <v>0</v>
      </c>
      <c r="I285" s="80"/>
      <c r="J285" s="80"/>
      <c r="K285" s="80"/>
      <c r="L285" s="80"/>
      <c r="M285" s="80"/>
      <c r="N285" s="80"/>
      <c r="O285" s="80"/>
      <c r="P285" s="80"/>
      <c r="Q285" s="80"/>
      <c r="R285" s="80"/>
      <c r="S285" s="54" t="b">
        <f t="shared" si="21"/>
        <v>0</v>
      </c>
      <c r="T285" s="66" t="str">
        <f t="shared" si="19"/>
        <v>15-11.</v>
      </c>
      <c r="U285" s="51" t="str">
        <f t="shared" si="19"/>
        <v>Multi-Phase Pilot Test - 8 hours</v>
      </c>
    </row>
    <row r="286" spans="1:21" s="67" customFormat="1" hidden="1" x14ac:dyDescent="0.3">
      <c r="A286" s="62">
        <v>304</v>
      </c>
      <c r="B286" s="36" t="s">
        <v>882</v>
      </c>
      <c r="C286" s="98" t="s">
        <v>322</v>
      </c>
      <c r="D286" s="99"/>
      <c r="E286" s="10" t="s">
        <v>880</v>
      </c>
      <c r="F286" s="68">
        <f>IFERROR(INDEX([1]!Rates[[Column1]:[Column71]],
MATCH('[1]SOW Units'!$B286,[1]!Rates[Pay Item],0),
MATCH(TEXT(#REF!,"0"),[1]!Rates[[#Headers],[Column1]:[Column71]],0)),0)</f>
        <v>0</v>
      </c>
      <c r="G286" s="69">
        <f t="shared" si="17"/>
        <v>0</v>
      </c>
      <c r="H286" s="6">
        <f t="shared" si="23"/>
        <v>0</v>
      </c>
      <c r="I286" s="80"/>
      <c r="J286" s="80"/>
      <c r="K286" s="80"/>
      <c r="L286" s="80"/>
      <c r="M286" s="80"/>
      <c r="N286" s="80"/>
      <c r="O286" s="80"/>
      <c r="P286" s="80"/>
      <c r="Q286" s="80"/>
      <c r="R286" s="80"/>
      <c r="S286" s="54" t="b">
        <f t="shared" si="21"/>
        <v>0</v>
      </c>
      <c r="T286" s="66" t="str">
        <f t="shared" si="19"/>
        <v>15-12.</v>
      </c>
      <c r="U286" s="51" t="str">
        <f t="shared" si="19"/>
        <v>Multi-Phase Pilot Test - Additional Time</v>
      </c>
    </row>
    <row r="287" spans="1:21" s="67" customFormat="1" hidden="1" x14ac:dyDescent="0.3">
      <c r="A287" s="62">
        <v>305</v>
      </c>
      <c r="B287" s="36" t="s">
        <v>883</v>
      </c>
      <c r="C287" s="98" t="s">
        <v>623</v>
      </c>
      <c r="D287" s="99"/>
      <c r="E287" s="10" t="s">
        <v>307</v>
      </c>
      <c r="F287" s="68">
        <f>IFERROR(INDEX([1]!Rates[[Column1]:[Column71]],
MATCH('[1]SOW Units'!$B287,[1]!Rates[Pay Item],0),
MATCH(TEXT(#REF!,"0"),[1]!Rates[[#Headers],[Column1]:[Column71]],0)),0)</f>
        <v>0</v>
      </c>
      <c r="G287" s="69">
        <f t="shared" si="17"/>
        <v>0</v>
      </c>
      <c r="H287" s="6">
        <f t="shared" si="23"/>
        <v>0</v>
      </c>
      <c r="I287" s="80"/>
      <c r="J287" s="80"/>
      <c r="K287" s="80"/>
      <c r="L287" s="80"/>
      <c r="M287" s="80"/>
      <c r="N287" s="80"/>
      <c r="O287" s="80"/>
      <c r="P287" s="80"/>
      <c r="Q287" s="80"/>
      <c r="R287" s="80"/>
      <c r="S287" s="54" t="b">
        <f t="shared" si="21"/>
        <v>0</v>
      </c>
      <c r="T287" s="66" t="str">
        <f t="shared" si="19"/>
        <v>15-13.</v>
      </c>
      <c r="U287" s="51" t="str">
        <f t="shared" si="19"/>
        <v>Air Sparging/Multiphase Extraction Pilot Test - 8 hours</v>
      </c>
    </row>
    <row r="288" spans="1:21" s="67" customFormat="1" hidden="1" x14ac:dyDescent="0.3">
      <c r="A288" s="62">
        <v>306</v>
      </c>
      <c r="B288" s="36" t="s">
        <v>884</v>
      </c>
      <c r="C288" s="98" t="s">
        <v>624</v>
      </c>
      <c r="D288" s="99"/>
      <c r="E288" s="10" t="s">
        <v>625</v>
      </c>
      <c r="F288" s="68">
        <f>IFERROR(INDEX([1]!Rates[[Column1]:[Column71]],
MATCH('[1]SOW Units'!$B288,[1]!Rates[Pay Item],0),
MATCH(TEXT(#REF!,"0"),[1]!Rates[[#Headers],[Column1]:[Column71]],0)),0)</f>
        <v>0</v>
      </c>
      <c r="G288" s="69">
        <f t="shared" si="17"/>
        <v>0</v>
      </c>
      <c r="H288" s="6">
        <f t="shared" si="23"/>
        <v>0</v>
      </c>
      <c r="I288" s="80"/>
      <c r="J288" s="80"/>
      <c r="K288" s="80"/>
      <c r="L288" s="80"/>
      <c r="M288" s="80"/>
      <c r="N288" s="80"/>
      <c r="O288" s="80"/>
      <c r="P288" s="80"/>
      <c r="Q288" s="80"/>
      <c r="R288" s="80"/>
      <c r="S288" s="54" t="b">
        <f t="shared" si="21"/>
        <v>0</v>
      </c>
      <c r="T288" s="66" t="str">
        <f t="shared" ref="T288:U338" si="24">B288</f>
        <v>15-14.</v>
      </c>
      <c r="U288" s="51" t="str">
        <f t="shared" si="24"/>
        <v>Air Sparging/Multiphase Extraction Pilot Test - Additional Time</v>
      </c>
    </row>
    <row r="289" spans="1:21" s="67" customFormat="1" hidden="1" x14ac:dyDescent="0.3">
      <c r="A289" s="62">
        <v>307</v>
      </c>
      <c r="B289" s="82" t="s">
        <v>885</v>
      </c>
      <c r="C289" s="98" t="s">
        <v>886</v>
      </c>
      <c r="D289" s="99"/>
      <c r="E289" s="10" t="s">
        <v>307</v>
      </c>
      <c r="F289" s="68">
        <f>IFERROR(INDEX([1]!Rates[[Column1]:[Column71]],
MATCH('[1]SOW Units'!$B289,[1]!Rates[Pay Item],0),
MATCH(TEXT(#REF!,"0"),[1]!Rates[[#Headers],[Column1]:[Column71]],0)),0)</f>
        <v>0</v>
      </c>
      <c r="G289" s="69">
        <f t="shared" si="17"/>
        <v>0</v>
      </c>
      <c r="H289" s="6">
        <f t="shared" si="23"/>
        <v>0</v>
      </c>
      <c r="I289" s="80"/>
      <c r="J289" s="80"/>
      <c r="K289" s="80"/>
      <c r="L289" s="80"/>
      <c r="M289" s="80"/>
      <c r="N289" s="80"/>
      <c r="O289" s="80"/>
      <c r="P289" s="80"/>
      <c r="Q289" s="80"/>
      <c r="R289" s="80"/>
      <c r="S289" s="54" t="b">
        <f t="shared" si="21"/>
        <v>0</v>
      </c>
      <c r="T289" s="66" t="str">
        <f t="shared" si="24"/>
        <v>15-15.</v>
      </c>
      <c r="U289" s="51" t="str">
        <f t="shared" si="24"/>
        <v>In-Situ Chemical Oxidation (including Ozone) Pilot Test - 8 hours</v>
      </c>
    </row>
    <row r="290" spans="1:21" s="67" customFormat="1" hidden="1" x14ac:dyDescent="0.3">
      <c r="A290" s="62">
        <v>309</v>
      </c>
      <c r="B290" s="82" t="s">
        <v>887</v>
      </c>
      <c r="C290" s="98" t="s">
        <v>888</v>
      </c>
      <c r="D290" s="99"/>
      <c r="E290" s="10" t="s">
        <v>880</v>
      </c>
      <c r="F290" s="68">
        <f>IFERROR(INDEX([1]!Rates[[Column1]:[Column71]],
MATCH('[1]SOW Units'!$B290,[1]!Rates[Pay Item],0),
MATCH(TEXT(#REF!,"0"),[1]!Rates[[#Headers],[Column1]:[Column71]],0)),0)</f>
        <v>0</v>
      </c>
      <c r="G290" s="69">
        <f t="shared" si="17"/>
        <v>0</v>
      </c>
      <c r="H290" s="6">
        <f t="shared" si="23"/>
        <v>0</v>
      </c>
      <c r="I290" s="80"/>
      <c r="J290" s="80"/>
      <c r="K290" s="80"/>
      <c r="L290" s="80"/>
      <c r="M290" s="80"/>
      <c r="N290" s="80"/>
      <c r="O290" s="80"/>
      <c r="P290" s="80"/>
      <c r="Q290" s="80"/>
      <c r="R290" s="80"/>
      <c r="S290" s="54" t="b">
        <f t="shared" si="21"/>
        <v>0</v>
      </c>
      <c r="T290" s="66" t="str">
        <f t="shared" si="24"/>
        <v>15-16.</v>
      </c>
      <c r="U290" s="51" t="str">
        <f t="shared" si="24"/>
        <v>In-Situ Chemical Oxidation (including Ozone) Pilot Test - Additional Time</v>
      </c>
    </row>
    <row r="291" spans="1:21" s="67" customFormat="1" ht="30.75" hidden="1" customHeight="1" x14ac:dyDescent="0.3">
      <c r="A291" s="62">
        <v>310</v>
      </c>
      <c r="B291" s="75" t="s">
        <v>297</v>
      </c>
      <c r="C291" s="96" t="s">
        <v>323</v>
      </c>
      <c r="D291" s="97"/>
      <c r="E291" s="76"/>
      <c r="F291" s="78"/>
      <c r="G291" s="78"/>
      <c r="H291" s="8"/>
      <c r="I291" s="79"/>
      <c r="J291" s="79"/>
      <c r="K291" s="79"/>
      <c r="L291" s="79"/>
      <c r="M291" s="79"/>
      <c r="N291" s="79"/>
      <c r="O291" s="79"/>
      <c r="P291" s="79"/>
      <c r="Q291" s="79"/>
      <c r="R291" s="79"/>
      <c r="S291" s="54" t="b">
        <f t="shared" si="21"/>
        <v>0</v>
      </c>
      <c r="T291" s="66"/>
      <c r="U291" s="51"/>
    </row>
    <row r="292" spans="1:21" s="67" customFormat="1" hidden="1" x14ac:dyDescent="0.3">
      <c r="A292" s="62">
        <v>311</v>
      </c>
      <c r="B292" s="36" t="s">
        <v>889</v>
      </c>
      <c r="C292" s="98" t="s">
        <v>324</v>
      </c>
      <c r="D292" s="99"/>
      <c r="E292" s="10" t="s">
        <v>28</v>
      </c>
      <c r="F292" s="68">
        <f>IFERROR(INDEX([1]!Rates[[Column1]:[Column71]],
MATCH('[1]SOW Units'!$B292,[1]!Rates[Pay Item],0),
MATCH(TEXT(#REF!,"0"),[1]!Rates[[#Headers],[Column1]:[Column71]],0)),0)</f>
        <v>0</v>
      </c>
      <c r="G292" s="69">
        <f t="shared" ref="G292:G355" si="25">F292</f>
        <v>0</v>
      </c>
      <c r="H292" s="6">
        <f t="shared" si="23"/>
        <v>0</v>
      </c>
      <c r="I292" s="80"/>
      <c r="J292" s="80"/>
      <c r="K292" s="80"/>
      <c r="L292" s="80"/>
      <c r="M292" s="80"/>
      <c r="N292" s="80"/>
      <c r="O292" s="80"/>
      <c r="P292" s="80"/>
      <c r="Q292" s="80"/>
      <c r="R292" s="80"/>
      <c r="S292" s="54" t="b">
        <f t="shared" si="21"/>
        <v>0</v>
      </c>
      <c r="T292" s="66" t="str">
        <f t="shared" si="24"/>
        <v>15-17.</v>
      </c>
      <c r="U292" s="51" t="str">
        <f t="shared" si="24"/>
        <v>Groundwater Treatment System Package - Medium</v>
      </c>
    </row>
    <row r="293" spans="1:21" s="67" customFormat="1" hidden="1" x14ac:dyDescent="0.3">
      <c r="A293" s="62">
        <v>312</v>
      </c>
      <c r="B293" s="36" t="s">
        <v>890</v>
      </c>
      <c r="C293" s="98" t="s">
        <v>324</v>
      </c>
      <c r="D293" s="99"/>
      <c r="E293" s="10" t="s">
        <v>231</v>
      </c>
      <c r="F293" s="68">
        <f>IFERROR(INDEX([1]!Rates[[Column1]:[Column71]],
MATCH('[1]SOW Units'!$B293,[1]!Rates[Pay Item],0),
MATCH(TEXT(#REF!,"0"),[1]!Rates[[#Headers],[Column1]:[Column71]],0)),0)</f>
        <v>0</v>
      </c>
      <c r="G293" s="69">
        <f t="shared" si="25"/>
        <v>0</v>
      </c>
      <c r="H293" s="6">
        <f t="shared" si="23"/>
        <v>0</v>
      </c>
      <c r="I293" s="80"/>
      <c r="J293" s="80"/>
      <c r="K293" s="80"/>
      <c r="L293" s="80"/>
      <c r="M293" s="80"/>
      <c r="N293" s="80"/>
      <c r="O293" s="80"/>
      <c r="P293" s="80"/>
      <c r="Q293" s="80"/>
      <c r="R293" s="80"/>
      <c r="S293" s="54" t="b">
        <f t="shared" si="21"/>
        <v>0</v>
      </c>
      <c r="T293" s="66" t="str">
        <f t="shared" si="24"/>
        <v>15-18.</v>
      </c>
      <c r="U293" s="51" t="str">
        <f t="shared" si="24"/>
        <v>Groundwater Treatment System Package - Medium</v>
      </c>
    </row>
    <row r="294" spans="1:21" s="67" customFormat="1" hidden="1" x14ac:dyDescent="0.3">
      <c r="A294" s="62">
        <v>313</v>
      </c>
      <c r="B294" s="36" t="s">
        <v>891</v>
      </c>
      <c r="C294" s="98" t="s">
        <v>325</v>
      </c>
      <c r="D294" s="99"/>
      <c r="E294" s="10" t="s">
        <v>28</v>
      </c>
      <c r="F294" s="68">
        <f>IFERROR(INDEX([1]!Rates[[Column1]:[Column71]],
MATCH('[1]SOW Units'!$B294,[1]!Rates[Pay Item],0),
MATCH(TEXT(#REF!,"0"),[1]!Rates[[#Headers],[Column1]:[Column71]],0)),0)</f>
        <v>0</v>
      </c>
      <c r="G294" s="69">
        <f t="shared" si="25"/>
        <v>0</v>
      </c>
      <c r="H294" s="6">
        <f t="shared" si="23"/>
        <v>0</v>
      </c>
      <c r="I294" s="80"/>
      <c r="J294" s="80"/>
      <c r="K294" s="80"/>
      <c r="L294" s="80"/>
      <c r="M294" s="80"/>
      <c r="N294" s="80"/>
      <c r="O294" s="80"/>
      <c r="P294" s="80"/>
      <c r="Q294" s="80"/>
      <c r="R294" s="80"/>
      <c r="S294" s="54" t="b">
        <f t="shared" si="21"/>
        <v>0</v>
      </c>
      <c r="T294" s="66" t="str">
        <f t="shared" si="24"/>
        <v>15-19.</v>
      </c>
      <c r="U294" s="51" t="str">
        <f t="shared" si="24"/>
        <v>Air Sparge System Package - Medium</v>
      </c>
    </row>
    <row r="295" spans="1:21" s="67" customFormat="1" hidden="1" x14ac:dyDescent="0.3">
      <c r="A295" s="62">
        <v>314</v>
      </c>
      <c r="B295" s="36" t="s">
        <v>892</v>
      </c>
      <c r="C295" s="98" t="s">
        <v>325</v>
      </c>
      <c r="D295" s="99"/>
      <c r="E295" s="10" t="s">
        <v>231</v>
      </c>
      <c r="F295" s="68">
        <f>IFERROR(INDEX([1]!Rates[[Column1]:[Column71]],
MATCH('[1]SOW Units'!$B295,[1]!Rates[Pay Item],0),
MATCH(TEXT(#REF!,"0"),[1]!Rates[[#Headers],[Column1]:[Column71]],0)),0)</f>
        <v>0</v>
      </c>
      <c r="G295" s="69">
        <f t="shared" si="25"/>
        <v>0</v>
      </c>
      <c r="H295" s="6">
        <f t="shared" si="23"/>
        <v>0</v>
      </c>
      <c r="I295" s="80"/>
      <c r="J295" s="80"/>
      <c r="K295" s="80"/>
      <c r="L295" s="80"/>
      <c r="M295" s="80"/>
      <c r="N295" s="80"/>
      <c r="O295" s="80"/>
      <c r="P295" s="80"/>
      <c r="Q295" s="80"/>
      <c r="R295" s="80"/>
      <c r="S295" s="54" t="b">
        <f t="shared" si="21"/>
        <v>0</v>
      </c>
      <c r="T295" s="66" t="str">
        <f t="shared" si="24"/>
        <v>15-20.</v>
      </c>
      <c r="U295" s="51" t="str">
        <f t="shared" si="24"/>
        <v>Air Sparge System Package - Medium</v>
      </c>
    </row>
    <row r="296" spans="1:21" s="67" customFormat="1" hidden="1" x14ac:dyDescent="0.3">
      <c r="A296" s="62">
        <v>315</v>
      </c>
      <c r="B296" s="36" t="s">
        <v>893</v>
      </c>
      <c r="C296" s="98" t="s">
        <v>326</v>
      </c>
      <c r="D296" s="99"/>
      <c r="E296" s="10" t="s">
        <v>28</v>
      </c>
      <c r="F296" s="68">
        <f>IFERROR(INDEX([1]!Rates[[Column1]:[Column71]],
MATCH('[1]SOW Units'!$B296,[1]!Rates[Pay Item],0),
MATCH(TEXT(#REF!,"0"),[1]!Rates[[#Headers],[Column1]:[Column71]],0)),0)</f>
        <v>0</v>
      </c>
      <c r="G296" s="69">
        <f t="shared" si="25"/>
        <v>0</v>
      </c>
      <c r="H296" s="6">
        <f t="shared" si="23"/>
        <v>0</v>
      </c>
      <c r="I296" s="80"/>
      <c r="J296" s="80"/>
      <c r="K296" s="80"/>
      <c r="L296" s="80"/>
      <c r="M296" s="80"/>
      <c r="N296" s="80"/>
      <c r="O296" s="80"/>
      <c r="P296" s="80"/>
      <c r="Q296" s="80"/>
      <c r="R296" s="80"/>
      <c r="S296" s="54" t="b">
        <f t="shared" si="21"/>
        <v>0</v>
      </c>
      <c r="T296" s="66" t="str">
        <f t="shared" si="24"/>
        <v>15-21.</v>
      </c>
      <c r="U296" s="51" t="str">
        <f t="shared" si="24"/>
        <v xml:space="preserve">AS/SVE System Package - Medium </v>
      </c>
    </row>
    <row r="297" spans="1:21" s="67" customFormat="1" hidden="1" x14ac:dyDescent="0.3">
      <c r="A297" s="62">
        <v>316</v>
      </c>
      <c r="B297" s="36" t="s">
        <v>894</v>
      </c>
      <c r="C297" s="98" t="s">
        <v>326</v>
      </c>
      <c r="D297" s="99"/>
      <c r="E297" s="10" t="s">
        <v>231</v>
      </c>
      <c r="F297" s="68">
        <f>IFERROR(INDEX([1]!Rates[[Column1]:[Column71]],
MATCH('[1]SOW Units'!$B297,[1]!Rates[Pay Item],0),
MATCH(TEXT(#REF!,"0"),[1]!Rates[[#Headers],[Column1]:[Column71]],0)),0)</f>
        <v>0</v>
      </c>
      <c r="G297" s="69">
        <f t="shared" si="25"/>
        <v>0</v>
      </c>
      <c r="H297" s="6">
        <f t="shared" si="23"/>
        <v>0</v>
      </c>
      <c r="I297" s="80"/>
      <c r="J297" s="80"/>
      <c r="K297" s="80"/>
      <c r="L297" s="80"/>
      <c r="M297" s="80"/>
      <c r="N297" s="80"/>
      <c r="O297" s="80"/>
      <c r="P297" s="80"/>
      <c r="Q297" s="80"/>
      <c r="R297" s="80"/>
      <c r="S297" s="54" t="b">
        <f t="shared" si="21"/>
        <v>0</v>
      </c>
      <c r="T297" s="66" t="str">
        <f t="shared" si="24"/>
        <v>15-22.</v>
      </c>
      <c r="U297" s="51" t="str">
        <f t="shared" si="24"/>
        <v xml:space="preserve">AS/SVE System Package - Medium </v>
      </c>
    </row>
    <row r="298" spans="1:21" s="67" customFormat="1" hidden="1" x14ac:dyDescent="0.3">
      <c r="A298" s="62">
        <v>317</v>
      </c>
      <c r="B298" s="36" t="s">
        <v>895</v>
      </c>
      <c r="C298" s="98" t="s">
        <v>327</v>
      </c>
      <c r="D298" s="99"/>
      <c r="E298" s="10" t="s">
        <v>28</v>
      </c>
      <c r="F298" s="68">
        <f>IFERROR(INDEX([1]!Rates[[Column1]:[Column71]],
MATCH('[1]SOW Units'!$B298,[1]!Rates[Pay Item],0),
MATCH(TEXT(#REF!,"0"),[1]!Rates[[#Headers],[Column1]:[Column71]],0)),0)</f>
        <v>0</v>
      </c>
      <c r="G298" s="69">
        <f t="shared" si="25"/>
        <v>0</v>
      </c>
      <c r="H298" s="6">
        <f t="shared" si="23"/>
        <v>0</v>
      </c>
      <c r="I298" s="80"/>
      <c r="J298" s="80"/>
      <c r="K298" s="80"/>
      <c r="L298" s="80"/>
      <c r="M298" s="80"/>
      <c r="N298" s="80"/>
      <c r="O298" s="80"/>
      <c r="P298" s="80"/>
      <c r="Q298" s="80"/>
      <c r="R298" s="80"/>
      <c r="S298" s="54" t="b">
        <f t="shared" si="21"/>
        <v>0</v>
      </c>
      <c r="T298" s="66" t="str">
        <f t="shared" si="24"/>
        <v>15-23.</v>
      </c>
      <c r="U298" s="51" t="str">
        <f t="shared" si="24"/>
        <v xml:space="preserve">MPE System Package - Medium </v>
      </c>
    </row>
    <row r="299" spans="1:21" s="67" customFormat="1" hidden="1" x14ac:dyDescent="0.3">
      <c r="A299" s="62">
        <v>318</v>
      </c>
      <c r="B299" s="36" t="s">
        <v>896</v>
      </c>
      <c r="C299" s="98" t="s">
        <v>328</v>
      </c>
      <c r="D299" s="99"/>
      <c r="E299" s="10" t="s">
        <v>231</v>
      </c>
      <c r="F299" s="68">
        <f>IFERROR(INDEX([1]!Rates[[Column1]:[Column71]],
MATCH('[1]SOW Units'!$B299,[1]!Rates[Pay Item],0),
MATCH(TEXT(#REF!,"0"),[1]!Rates[[#Headers],[Column1]:[Column71]],0)),0)</f>
        <v>0</v>
      </c>
      <c r="G299" s="69">
        <f t="shared" si="25"/>
        <v>0</v>
      </c>
      <c r="H299" s="6">
        <f t="shared" si="23"/>
        <v>0</v>
      </c>
      <c r="I299" s="80"/>
      <c r="J299" s="80"/>
      <c r="K299" s="80"/>
      <c r="L299" s="80"/>
      <c r="M299" s="80"/>
      <c r="N299" s="80"/>
      <c r="O299" s="80"/>
      <c r="P299" s="80"/>
      <c r="Q299" s="80"/>
      <c r="R299" s="80"/>
      <c r="S299" s="54" t="b">
        <f t="shared" si="21"/>
        <v>0</v>
      </c>
      <c r="T299" s="66" t="str">
        <f t="shared" si="24"/>
        <v>15-24.</v>
      </c>
      <c r="U299" s="51" t="str">
        <f t="shared" si="24"/>
        <v>MPE System Package - Medium</v>
      </c>
    </row>
    <row r="300" spans="1:21" s="67" customFormat="1" hidden="1" x14ac:dyDescent="0.3">
      <c r="A300" s="62">
        <v>319</v>
      </c>
      <c r="B300" s="36" t="s">
        <v>897</v>
      </c>
      <c r="C300" s="98" t="s">
        <v>626</v>
      </c>
      <c r="D300" s="99"/>
      <c r="E300" s="10" t="s">
        <v>28</v>
      </c>
      <c r="F300" s="68">
        <f>IFERROR(INDEX([1]!Rates[[Column1]:[Column71]],
MATCH('[1]SOW Units'!$B300,[1]!Rates[Pay Item],0),
MATCH(TEXT(#REF!,"0"),[1]!Rates[[#Headers],[Column1]:[Column71]],0)),0)</f>
        <v>0</v>
      </c>
      <c r="G300" s="69">
        <f t="shared" si="25"/>
        <v>0</v>
      </c>
      <c r="H300" s="6">
        <f t="shared" si="23"/>
        <v>0</v>
      </c>
      <c r="I300" s="80"/>
      <c r="J300" s="80"/>
      <c r="K300" s="80"/>
      <c r="L300" s="80"/>
      <c r="M300" s="80"/>
      <c r="N300" s="80"/>
      <c r="O300" s="80"/>
      <c r="P300" s="80"/>
      <c r="Q300" s="80"/>
      <c r="R300" s="80"/>
      <c r="S300" s="54" t="b">
        <f t="shared" si="21"/>
        <v>0</v>
      </c>
      <c r="T300" s="66" t="str">
        <f t="shared" si="24"/>
        <v>15-25.</v>
      </c>
      <c r="U300" s="51" t="str">
        <f t="shared" si="24"/>
        <v>AS/MPE System Package - Medium</v>
      </c>
    </row>
    <row r="301" spans="1:21" s="67" customFormat="1" hidden="1" x14ac:dyDescent="0.3">
      <c r="A301" s="62">
        <v>320</v>
      </c>
      <c r="B301" s="36" t="s">
        <v>898</v>
      </c>
      <c r="C301" s="98" t="s">
        <v>626</v>
      </c>
      <c r="D301" s="99"/>
      <c r="E301" s="10" t="s">
        <v>231</v>
      </c>
      <c r="F301" s="68">
        <f>IFERROR(INDEX([1]!Rates[[Column1]:[Column71]],
MATCH('[1]SOW Units'!$B301,[1]!Rates[Pay Item],0),
MATCH(TEXT(#REF!,"0"),[1]!Rates[[#Headers],[Column1]:[Column71]],0)),0)</f>
        <v>0</v>
      </c>
      <c r="G301" s="69">
        <f t="shared" si="25"/>
        <v>0</v>
      </c>
      <c r="H301" s="6">
        <f t="shared" si="23"/>
        <v>0</v>
      </c>
      <c r="I301" s="80"/>
      <c r="J301" s="80"/>
      <c r="K301" s="80"/>
      <c r="L301" s="80"/>
      <c r="M301" s="80"/>
      <c r="N301" s="80"/>
      <c r="O301" s="80"/>
      <c r="P301" s="80"/>
      <c r="Q301" s="80"/>
      <c r="R301" s="80"/>
      <c r="S301" s="54" t="b">
        <f t="shared" si="21"/>
        <v>0</v>
      </c>
      <c r="T301" s="66" t="str">
        <f t="shared" si="24"/>
        <v>15-26.</v>
      </c>
      <c r="U301" s="51" t="str">
        <f t="shared" si="24"/>
        <v>AS/MPE System Package - Medium</v>
      </c>
    </row>
    <row r="302" spans="1:21" s="67" customFormat="1" hidden="1" x14ac:dyDescent="0.3">
      <c r="A302" s="62">
        <v>321</v>
      </c>
      <c r="B302" s="36" t="s">
        <v>899</v>
      </c>
      <c r="C302" s="98" t="s">
        <v>627</v>
      </c>
      <c r="D302" s="99"/>
      <c r="E302" s="10" t="s">
        <v>28</v>
      </c>
      <c r="F302" s="68">
        <f>IFERROR(INDEX([1]!Rates[[Column1]:[Column71]],
MATCH('[1]SOW Units'!$B302,[1]!Rates[Pay Item],0),
MATCH(TEXT(#REF!,"0"),[1]!Rates[[#Headers],[Column1]:[Column71]],0)),0)</f>
        <v>0</v>
      </c>
      <c r="G302" s="69">
        <f t="shared" si="25"/>
        <v>0</v>
      </c>
      <c r="H302" s="6">
        <f t="shared" si="23"/>
        <v>0</v>
      </c>
      <c r="I302" s="80"/>
      <c r="J302" s="80"/>
      <c r="K302" s="80"/>
      <c r="L302" s="80"/>
      <c r="M302" s="80"/>
      <c r="N302" s="80"/>
      <c r="O302" s="80"/>
      <c r="P302" s="80"/>
      <c r="Q302" s="80"/>
      <c r="R302" s="80"/>
      <c r="S302" s="54" t="b">
        <f t="shared" si="21"/>
        <v>0</v>
      </c>
      <c r="T302" s="66" t="str">
        <f t="shared" si="24"/>
        <v>15-27.</v>
      </c>
      <c r="U302" s="51" t="str">
        <f t="shared" si="24"/>
        <v>SVE System Package - Medium</v>
      </c>
    </row>
    <row r="303" spans="1:21" s="67" customFormat="1" hidden="1" x14ac:dyDescent="0.3">
      <c r="A303" s="62">
        <v>322</v>
      </c>
      <c r="B303" s="36" t="s">
        <v>900</v>
      </c>
      <c r="C303" s="98" t="s">
        <v>627</v>
      </c>
      <c r="D303" s="99"/>
      <c r="E303" s="10" t="s">
        <v>231</v>
      </c>
      <c r="F303" s="68">
        <f>IFERROR(INDEX([1]!Rates[[Column1]:[Column71]],
MATCH('[1]SOW Units'!$B303,[1]!Rates[Pay Item],0),
MATCH(TEXT(#REF!,"0"),[1]!Rates[[#Headers],[Column1]:[Column71]],0)),0)</f>
        <v>0</v>
      </c>
      <c r="G303" s="69">
        <f t="shared" si="25"/>
        <v>0</v>
      </c>
      <c r="H303" s="6">
        <f t="shared" si="23"/>
        <v>0</v>
      </c>
      <c r="I303" s="80"/>
      <c r="J303" s="80"/>
      <c r="K303" s="80"/>
      <c r="L303" s="80"/>
      <c r="M303" s="80"/>
      <c r="N303" s="80"/>
      <c r="O303" s="80"/>
      <c r="P303" s="80"/>
      <c r="Q303" s="80"/>
      <c r="R303" s="80"/>
      <c r="S303" s="54" t="b">
        <f t="shared" si="21"/>
        <v>0</v>
      </c>
      <c r="T303" s="66" t="str">
        <f t="shared" si="24"/>
        <v>15-28.</v>
      </c>
      <c r="U303" s="51" t="str">
        <f t="shared" si="24"/>
        <v>SVE System Package - Medium</v>
      </c>
    </row>
    <row r="304" spans="1:21" s="67" customFormat="1" hidden="1" x14ac:dyDescent="0.3">
      <c r="A304" s="62">
        <v>323</v>
      </c>
      <c r="B304" s="36" t="s">
        <v>901</v>
      </c>
      <c r="C304" s="98" t="s">
        <v>902</v>
      </c>
      <c r="D304" s="99"/>
      <c r="E304" s="10" t="s">
        <v>28</v>
      </c>
      <c r="F304" s="68">
        <f>IFERROR(INDEX([1]!Rates[[Column1]:[Column71]],
MATCH('[1]SOW Units'!$B304,[1]!Rates[Pay Item],0),
MATCH(TEXT(#REF!,"0"),[1]!Rates[[#Headers],[Column1]:[Column71]],0)),0)</f>
        <v>0</v>
      </c>
      <c r="G304" s="69">
        <f t="shared" si="25"/>
        <v>0</v>
      </c>
      <c r="H304" s="6">
        <f t="shared" si="23"/>
        <v>0</v>
      </c>
      <c r="I304" s="80"/>
      <c r="J304" s="80"/>
      <c r="K304" s="80"/>
      <c r="L304" s="80"/>
      <c r="M304" s="80"/>
      <c r="N304" s="80"/>
      <c r="O304" s="80"/>
      <c r="P304" s="80"/>
      <c r="Q304" s="80"/>
      <c r="R304" s="80"/>
      <c r="S304" s="54" t="b">
        <f t="shared" si="21"/>
        <v>0</v>
      </c>
      <c r="T304" s="66" t="str">
        <f t="shared" si="24"/>
        <v>15-29.</v>
      </c>
      <c r="U304" s="51" t="str">
        <f t="shared" si="24"/>
        <v>In-Situ Chemical Oxidation (including Ozone) Package – Medium</v>
      </c>
    </row>
    <row r="305" spans="1:21" s="67" customFormat="1" hidden="1" x14ac:dyDescent="0.3">
      <c r="A305" s="62">
        <v>324</v>
      </c>
      <c r="B305" s="36" t="s">
        <v>903</v>
      </c>
      <c r="C305" s="98" t="s">
        <v>902</v>
      </c>
      <c r="D305" s="99"/>
      <c r="E305" s="10" t="s">
        <v>231</v>
      </c>
      <c r="F305" s="68">
        <f>IFERROR(INDEX([1]!Rates[[Column1]:[Column71]],
MATCH('[1]SOW Units'!$B305,[1]!Rates[Pay Item],0),
MATCH(TEXT(#REF!,"0"),[1]!Rates[[#Headers],[Column1]:[Column71]],0)),0)</f>
        <v>0</v>
      </c>
      <c r="G305" s="69">
        <f t="shared" si="25"/>
        <v>0</v>
      </c>
      <c r="H305" s="6">
        <f t="shared" si="23"/>
        <v>0</v>
      </c>
      <c r="I305" s="80"/>
      <c r="J305" s="80"/>
      <c r="K305" s="80"/>
      <c r="L305" s="80"/>
      <c r="M305" s="80"/>
      <c r="N305" s="80"/>
      <c r="O305" s="80"/>
      <c r="P305" s="80"/>
      <c r="Q305" s="80"/>
      <c r="R305" s="80"/>
      <c r="S305" s="54" t="b">
        <f t="shared" si="21"/>
        <v>0</v>
      </c>
      <c r="T305" s="66" t="str">
        <f t="shared" si="24"/>
        <v>15-30.</v>
      </c>
      <c r="U305" s="51" t="str">
        <f t="shared" si="24"/>
        <v>In-Situ Chemical Oxidation (including Ozone) Package – Medium</v>
      </c>
    </row>
    <row r="306" spans="1:21" s="67" customFormat="1" ht="33.75" hidden="1" customHeight="1" x14ac:dyDescent="0.3">
      <c r="A306" s="62">
        <v>325</v>
      </c>
      <c r="B306" s="75" t="s">
        <v>302</v>
      </c>
      <c r="C306" s="96" t="s">
        <v>330</v>
      </c>
      <c r="D306" s="97"/>
      <c r="E306" s="76"/>
      <c r="F306" s="78"/>
      <c r="G306" s="78"/>
      <c r="H306" s="8"/>
      <c r="I306" s="79"/>
      <c r="J306" s="79"/>
      <c r="K306" s="79"/>
      <c r="L306" s="79"/>
      <c r="M306" s="79"/>
      <c r="N306" s="79"/>
      <c r="O306" s="79"/>
      <c r="P306" s="79"/>
      <c r="Q306" s="79"/>
      <c r="R306" s="79"/>
      <c r="S306" s="54" t="b">
        <f t="shared" si="21"/>
        <v>0</v>
      </c>
      <c r="T306" s="66"/>
      <c r="U306" s="51" t="str">
        <f t="shared" si="24"/>
        <v>MONTHLY REMEDIATION SYSTEM O&amp;M PACKAGED WORK SCOPES (Excluding Remediation System Equipment)</v>
      </c>
    </row>
    <row r="307" spans="1:21" s="67" customFormat="1" hidden="1" x14ac:dyDescent="0.3">
      <c r="A307" s="62">
        <v>326</v>
      </c>
      <c r="B307" s="36" t="s">
        <v>305</v>
      </c>
      <c r="C307" s="98" t="s">
        <v>904</v>
      </c>
      <c r="D307" s="99"/>
      <c r="E307" s="10" t="s">
        <v>232</v>
      </c>
      <c r="F307" s="68">
        <f>IFERROR(INDEX([1]!Rates[[Column1]:[Column71]],
MATCH('[1]SOW Units'!$B307,[1]!Rates[Pay Item],0),
MATCH(TEXT(#REF!,"0"),[1]!Rates[[#Headers],[Column1]:[Column71]],0)),0)</f>
        <v>0</v>
      </c>
      <c r="G307" s="69">
        <f t="shared" si="25"/>
        <v>0</v>
      </c>
      <c r="H307" s="6">
        <f t="shared" si="23"/>
        <v>0</v>
      </c>
      <c r="I307" s="80"/>
      <c r="J307" s="80"/>
      <c r="K307" s="80"/>
      <c r="L307" s="80"/>
      <c r="M307" s="80"/>
      <c r="N307" s="80"/>
      <c r="O307" s="80"/>
      <c r="P307" s="80"/>
      <c r="Q307" s="80"/>
      <c r="R307" s="80"/>
      <c r="S307" s="54" t="b">
        <f t="shared" si="21"/>
        <v>0</v>
      </c>
      <c r="T307" s="66" t="str">
        <f t="shared" si="24"/>
        <v>16-1.</v>
      </c>
      <c r="U307" s="51" t="str">
        <f t="shared" si="24"/>
        <v xml:space="preserve">System O&amp;M Package (excludes system) - Small </v>
      </c>
    </row>
    <row r="308" spans="1:21" s="67" customFormat="1" hidden="1" x14ac:dyDescent="0.3">
      <c r="A308" s="62">
        <v>327</v>
      </c>
      <c r="B308" s="36" t="s">
        <v>308</v>
      </c>
      <c r="C308" s="98" t="s">
        <v>905</v>
      </c>
      <c r="D308" s="99"/>
      <c r="E308" s="10" t="s">
        <v>232</v>
      </c>
      <c r="F308" s="68">
        <f>IFERROR(INDEX([1]!Rates[[Column1]:[Column71]],
MATCH('[1]SOW Units'!$B308,[1]!Rates[Pay Item],0),
MATCH(TEXT(#REF!,"0"),[1]!Rates[[#Headers],[Column1]:[Column71]],0)),0)</f>
        <v>0</v>
      </c>
      <c r="G308" s="69">
        <f t="shared" si="25"/>
        <v>0</v>
      </c>
      <c r="H308" s="6">
        <f t="shared" si="23"/>
        <v>0</v>
      </c>
      <c r="I308" s="80"/>
      <c r="J308" s="80"/>
      <c r="K308" s="80"/>
      <c r="L308" s="80"/>
      <c r="M308" s="80"/>
      <c r="N308" s="80"/>
      <c r="O308" s="80"/>
      <c r="P308" s="80"/>
      <c r="Q308" s="80"/>
      <c r="R308" s="80"/>
      <c r="S308" s="54" t="b">
        <f t="shared" si="21"/>
        <v>0</v>
      </c>
      <c r="T308" s="66" t="str">
        <f t="shared" si="24"/>
        <v>16-2.</v>
      </c>
      <c r="U308" s="51" t="str">
        <f t="shared" si="24"/>
        <v>System O&amp;M Package (excludes system) - Medium</v>
      </c>
    </row>
    <row r="309" spans="1:21" s="67" customFormat="1" hidden="1" x14ac:dyDescent="0.3">
      <c r="A309" s="62">
        <v>328</v>
      </c>
      <c r="B309" s="36" t="s">
        <v>310</v>
      </c>
      <c r="C309" s="98" t="s">
        <v>906</v>
      </c>
      <c r="D309" s="99"/>
      <c r="E309" s="10" t="s">
        <v>232</v>
      </c>
      <c r="F309" s="68">
        <f>IFERROR(INDEX([1]!Rates[[Column1]:[Column71]],
MATCH('[1]SOW Units'!$B309,[1]!Rates[Pay Item],0),
MATCH(TEXT(#REF!,"0"),[1]!Rates[[#Headers],[Column1]:[Column71]],0)),0)</f>
        <v>0</v>
      </c>
      <c r="G309" s="69">
        <f t="shared" si="25"/>
        <v>0</v>
      </c>
      <c r="H309" s="6">
        <f t="shared" si="23"/>
        <v>0</v>
      </c>
      <c r="I309" s="80"/>
      <c r="J309" s="80"/>
      <c r="K309" s="80"/>
      <c r="L309" s="80"/>
      <c r="M309" s="80"/>
      <c r="N309" s="80"/>
      <c r="O309" s="80"/>
      <c r="P309" s="80"/>
      <c r="Q309" s="80"/>
      <c r="R309" s="80"/>
      <c r="S309" s="54" t="b">
        <f t="shared" si="21"/>
        <v>0</v>
      </c>
      <c r="T309" s="66" t="str">
        <f t="shared" si="24"/>
        <v>16-3.</v>
      </c>
      <c r="U309" s="51" t="str">
        <f t="shared" si="24"/>
        <v xml:space="preserve">System O&amp;M Package (excludes system) - Large </v>
      </c>
    </row>
    <row r="310" spans="1:21" s="67" customFormat="1" hidden="1" x14ac:dyDescent="0.3">
      <c r="A310" s="62">
        <v>329</v>
      </c>
      <c r="B310" s="36" t="s">
        <v>312</v>
      </c>
      <c r="C310" s="98" t="s">
        <v>907</v>
      </c>
      <c r="D310" s="99"/>
      <c r="E310" s="10" t="s">
        <v>232</v>
      </c>
      <c r="F310" s="68">
        <f>IFERROR(INDEX([1]!Rates[[Column1]:[Column71]],
MATCH('[1]SOW Units'!$B310,[1]!Rates[Pay Item],0),
MATCH(TEXT(#REF!,"0"),[1]!Rates[[#Headers],[Column1]:[Column71]],0)),0)</f>
        <v>0</v>
      </c>
      <c r="G310" s="69">
        <f t="shared" si="25"/>
        <v>0</v>
      </c>
      <c r="H310" s="6">
        <f t="shared" si="23"/>
        <v>0</v>
      </c>
      <c r="I310" s="80"/>
      <c r="J310" s="80"/>
      <c r="K310" s="80"/>
      <c r="L310" s="80"/>
      <c r="M310" s="80"/>
      <c r="N310" s="80"/>
      <c r="O310" s="80"/>
      <c r="P310" s="80"/>
      <c r="Q310" s="80"/>
      <c r="R310" s="80"/>
      <c r="S310" s="54" t="b">
        <f t="shared" si="21"/>
        <v>0</v>
      </c>
      <c r="T310" s="66" t="str">
        <f t="shared" si="24"/>
        <v>16-4.</v>
      </c>
      <c r="U310" s="51" t="str">
        <f t="shared" si="24"/>
        <v xml:space="preserve">System O&amp;M Package (excludes system) - Extra Large </v>
      </c>
    </row>
    <row r="311" spans="1:21" s="67" customFormat="1" hidden="1" x14ac:dyDescent="0.3">
      <c r="A311" s="62">
        <v>330</v>
      </c>
      <c r="B311" s="36" t="s">
        <v>314</v>
      </c>
      <c r="C311" s="98" t="s">
        <v>336</v>
      </c>
      <c r="D311" s="99"/>
      <c r="E311" s="10" t="s">
        <v>232</v>
      </c>
      <c r="F311" s="68">
        <f>IFERROR(INDEX([1]!Rates[[Column1]:[Column71]],
MATCH('[1]SOW Units'!$B311,[1]!Rates[Pay Item],0),
MATCH(TEXT(#REF!,"0"),[1]!Rates[[#Headers],[Column1]:[Column71]],0)),0)</f>
        <v>0</v>
      </c>
      <c r="G311" s="69">
        <f t="shared" si="25"/>
        <v>0</v>
      </c>
      <c r="H311" s="6">
        <f t="shared" si="23"/>
        <v>0</v>
      </c>
      <c r="I311" s="80"/>
      <c r="J311" s="80"/>
      <c r="K311" s="80"/>
      <c r="L311" s="80"/>
      <c r="M311" s="80"/>
      <c r="N311" s="80"/>
      <c r="O311" s="80"/>
      <c r="P311" s="80"/>
      <c r="Q311" s="80"/>
      <c r="R311" s="80"/>
      <c r="S311" s="54" t="b">
        <f t="shared" si="21"/>
        <v>0</v>
      </c>
      <c r="T311" s="66" t="str">
        <f t="shared" si="24"/>
        <v>16-5.</v>
      </c>
      <c r="U311" s="51" t="str">
        <f t="shared" si="24"/>
        <v>Supplemental System O&amp;M Package - Add Thermox or Catox Treatment</v>
      </c>
    </row>
    <row r="312" spans="1:21" s="67" customFormat="1" hidden="1" x14ac:dyDescent="0.3">
      <c r="A312" s="62">
        <v>331</v>
      </c>
      <c r="B312" s="75" t="s">
        <v>329</v>
      </c>
      <c r="C312" s="96" t="s">
        <v>338</v>
      </c>
      <c r="D312" s="97"/>
      <c r="E312" s="76"/>
      <c r="F312" s="78"/>
      <c r="G312" s="78"/>
      <c r="H312" s="8"/>
      <c r="I312" s="79"/>
      <c r="J312" s="79"/>
      <c r="K312" s="79"/>
      <c r="L312" s="79"/>
      <c r="M312" s="79"/>
      <c r="N312" s="79"/>
      <c r="O312" s="79"/>
      <c r="P312" s="79"/>
      <c r="Q312" s="79"/>
      <c r="R312" s="79"/>
      <c r="S312" s="54" t="b">
        <f t="shared" si="21"/>
        <v>0</v>
      </c>
      <c r="T312" s="66"/>
      <c r="U312" s="51" t="str">
        <f t="shared" si="24"/>
        <v>REMEDIAL ACTION SYSTEM/EQUIPMENT USE (Equipment Only, Excluding O&amp;M)</v>
      </c>
    </row>
    <row r="313" spans="1:21" s="67" customFormat="1" hidden="1" x14ac:dyDescent="0.3">
      <c r="A313" s="62">
        <v>332</v>
      </c>
      <c r="B313" s="36" t="s">
        <v>331</v>
      </c>
      <c r="C313" s="98" t="s">
        <v>340</v>
      </c>
      <c r="D313" s="99"/>
      <c r="E313" s="10" t="s">
        <v>232</v>
      </c>
      <c r="F313" s="68">
        <f>IFERROR(INDEX([1]!Rates[[Column1]:[Column71]],
MATCH('[1]SOW Units'!$B313,[1]!Rates[Pay Item],0),
MATCH(TEXT(#REF!,"0"),[1]!Rates[[#Headers],[Column1]:[Column71]],0)),0)</f>
        <v>0</v>
      </c>
      <c r="G313" s="69">
        <f t="shared" si="25"/>
        <v>0</v>
      </c>
      <c r="H313" s="6">
        <f t="shared" si="23"/>
        <v>0</v>
      </c>
      <c r="I313" s="80"/>
      <c r="J313" s="80"/>
      <c r="K313" s="80"/>
      <c r="L313" s="80"/>
      <c r="M313" s="80"/>
      <c r="N313" s="80"/>
      <c r="O313" s="80"/>
      <c r="P313" s="80"/>
      <c r="Q313" s="80"/>
      <c r="R313" s="80"/>
      <c r="S313" s="54" t="b">
        <f t="shared" si="21"/>
        <v>0</v>
      </c>
      <c r="T313" s="66" t="str">
        <f t="shared" si="24"/>
        <v>17-1.</v>
      </c>
      <c r="U313" s="51" t="str">
        <f t="shared" si="24"/>
        <v>Medium Holding Tank - 2,000 to 6,000 gal. capacity - Short Term ≤ 6 mos.</v>
      </c>
    </row>
    <row r="314" spans="1:21" s="67" customFormat="1" hidden="1" x14ac:dyDescent="0.3">
      <c r="A314" s="62">
        <v>333</v>
      </c>
      <c r="B314" s="36" t="s">
        <v>332</v>
      </c>
      <c r="C314" s="98" t="s">
        <v>342</v>
      </c>
      <c r="D314" s="99"/>
      <c r="E314" s="10" t="s">
        <v>232</v>
      </c>
      <c r="F314" s="68">
        <f>IFERROR(INDEX([1]!Rates[[Column1]:[Column71]],
MATCH('[1]SOW Units'!$B314,[1]!Rates[Pay Item],0),
MATCH(TEXT(#REF!,"0"),[1]!Rates[[#Headers],[Column1]:[Column71]],0)),0)</f>
        <v>0</v>
      </c>
      <c r="G314" s="69">
        <f t="shared" si="25"/>
        <v>0</v>
      </c>
      <c r="H314" s="6">
        <f t="shared" si="23"/>
        <v>0</v>
      </c>
      <c r="I314" s="80"/>
      <c r="J314" s="80"/>
      <c r="K314" s="80"/>
      <c r="L314" s="80"/>
      <c r="M314" s="80"/>
      <c r="N314" s="80"/>
      <c r="O314" s="80"/>
      <c r="P314" s="80"/>
      <c r="Q314" s="80"/>
      <c r="R314" s="80"/>
      <c r="S314" s="54" t="b">
        <f t="shared" si="21"/>
        <v>0</v>
      </c>
      <c r="T314" s="66" t="str">
        <f t="shared" si="24"/>
        <v>17-2.</v>
      </c>
      <c r="U314" s="51" t="str">
        <f t="shared" si="24"/>
        <v>Medium Holding Tank - 2,000 to 6,000 gal. capacity - Long Term &gt; 6 mos.</v>
      </c>
    </row>
    <row r="315" spans="1:21" s="67" customFormat="1" hidden="1" x14ac:dyDescent="0.3">
      <c r="A315" s="62">
        <v>334</v>
      </c>
      <c r="B315" s="36" t="s">
        <v>333</v>
      </c>
      <c r="C315" s="98" t="s">
        <v>344</v>
      </c>
      <c r="D315" s="99"/>
      <c r="E315" s="10" t="s">
        <v>232</v>
      </c>
      <c r="F315" s="68">
        <f>IFERROR(INDEX([1]!Rates[[Column1]:[Column71]],
MATCH('[1]SOW Units'!$B315,[1]!Rates[Pay Item],0),
MATCH(TEXT(#REF!,"0"),[1]!Rates[[#Headers],[Column1]:[Column71]],0)),0)</f>
        <v>0</v>
      </c>
      <c r="G315" s="69">
        <f t="shared" si="25"/>
        <v>0</v>
      </c>
      <c r="H315" s="6">
        <f t="shared" si="23"/>
        <v>0</v>
      </c>
      <c r="I315" s="80"/>
      <c r="J315" s="80"/>
      <c r="K315" s="80"/>
      <c r="L315" s="80"/>
      <c r="M315" s="80"/>
      <c r="N315" s="80"/>
      <c r="O315" s="80"/>
      <c r="P315" s="80"/>
      <c r="Q315" s="80"/>
      <c r="R315" s="80"/>
      <c r="S315" s="54" t="b">
        <f t="shared" si="21"/>
        <v>0</v>
      </c>
      <c r="T315" s="66" t="str">
        <f t="shared" si="24"/>
        <v>17-3.</v>
      </c>
      <c r="U315" s="51" t="str">
        <f t="shared" si="24"/>
        <v>Large Holding Tank &gt; 6,000 to 10,000 gal. capacity - Short Term ≤ 6 mos.</v>
      </c>
    </row>
    <row r="316" spans="1:21" s="67" customFormat="1" hidden="1" x14ac:dyDescent="0.3">
      <c r="A316" s="62">
        <v>335</v>
      </c>
      <c r="B316" s="36" t="s">
        <v>334</v>
      </c>
      <c r="C316" s="98" t="s">
        <v>346</v>
      </c>
      <c r="D316" s="99"/>
      <c r="E316" s="10" t="s">
        <v>232</v>
      </c>
      <c r="F316" s="68">
        <f>IFERROR(INDEX([1]!Rates[[Column1]:[Column71]],
MATCH('[1]SOW Units'!$B316,[1]!Rates[Pay Item],0),
MATCH(TEXT(#REF!,"0"),[1]!Rates[[#Headers],[Column1]:[Column71]],0)),0)</f>
        <v>0</v>
      </c>
      <c r="G316" s="69">
        <f t="shared" si="25"/>
        <v>0</v>
      </c>
      <c r="H316" s="6">
        <f t="shared" si="23"/>
        <v>0</v>
      </c>
      <c r="I316" s="80"/>
      <c r="J316" s="80"/>
      <c r="K316" s="80"/>
      <c r="L316" s="80"/>
      <c r="M316" s="80"/>
      <c r="N316" s="80"/>
      <c r="O316" s="80"/>
      <c r="P316" s="80"/>
      <c r="Q316" s="80"/>
      <c r="R316" s="80"/>
      <c r="S316" s="54" t="b">
        <f t="shared" si="21"/>
        <v>0</v>
      </c>
      <c r="T316" s="66" t="str">
        <f t="shared" si="24"/>
        <v>17-4.</v>
      </c>
      <c r="U316" s="51" t="str">
        <f t="shared" si="24"/>
        <v>Large Holding Tank &gt; 6,000 to 10,000 gal. capacity - Long Term &gt; 6 mos.</v>
      </c>
    </row>
    <row r="317" spans="1:21" s="67" customFormat="1" hidden="1" x14ac:dyDescent="0.3">
      <c r="A317" s="62">
        <v>336</v>
      </c>
      <c r="B317" s="36" t="s">
        <v>335</v>
      </c>
      <c r="C317" s="98" t="s">
        <v>348</v>
      </c>
      <c r="D317" s="99"/>
      <c r="E317" s="10" t="s">
        <v>232</v>
      </c>
      <c r="F317" s="68">
        <f>IFERROR(INDEX([1]!Rates[[Column1]:[Column71]],
MATCH('[1]SOW Units'!$B317,[1]!Rates[Pay Item],0),
MATCH(TEXT(#REF!,"0"),[1]!Rates[[#Headers],[Column1]:[Column71]],0)),0)</f>
        <v>0</v>
      </c>
      <c r="G317" s="69">
        <f t="shared" si="25"/>
        <v>0</v>
      </c>
      <c r="H317" s="6">
        <f t="shared" si="23"/>
        <v>0</v>
      </c>
      <c r="I317" s="80"/>
      <c r="J317" s="80"/>
      <c r="K317" s="80"/>
      <c r="L317" s="80"/>
      <c r="M317" s="80"/>
      <c r="N317" s="80"/>
      <c r="O317" s="80"/>
      <c r="P317" s="80"/>
      <c r="Q317" s="80"/>
      <c r="R317" s="80"/>
      <c r="S317" s="54" t="b">
        <f t="shared" si="21"/>
        <v>0</v>
      </c>
      <c r="T317" s="66" t="str">
        <f t="shared" si="24"/>
        <v>17-5.</v>
      </c>
      <c r="U317" s="51" t="str">
        <f t="shared" si="24"/>
        <v>Groundwater Treatment System - Stand Alone Small - Short Term ≤ 6 mos.</v>
      </c>
    </row>
    <row r="318" spans="1:21" s="67" customFormat="1" hidden="1" x14ac:dyDescent="0.3">
      <c r="A318" s="62">
        <v>337</v>
      </c>
      <c r="B318" s="36" t="s">
        <v>908</v>
      </c>
      <c r="C318" s="98" t="s">
        <v>350</v>
      </c>
      <c r="D318" s="99"/>
      <c r="E318" s="10" t="s">
        <v>232</v>
      </c>
      <c r="F318" s="68">
        <f>IFERROR(INDEX([1]!Rates[[Column1]:[Column71]],
MATCH('[1]SOW Units'!$B318,[1]!Rates[Pay Item],0),
MATCH(TEXT(#REF!,"0"),[1]!Rates[[#Headers],[Column1]:[Column71]],0)),0)</f>
        <v>0</v>
      </c>
      <c r="G318" s="69">
        <f t="shared" si="25"/>
        <v>0</v>
      </c>
      <c r="H318" s="6">
        <f t="shared" si="23"/>
        <v>0</v>
      </c>
      <c r="I318" s="80"/>
      <c r="J318" s="80"/>
      <c r="K318" s="80"/>
      <c r="L318" s="80"/>
      <c r="M318" s="80"/>
      <c r="N318" s="80"/>
      <c r="O318" s="80"/>
      <c r="P318" s="80"/>
      <c r="Q318" s="80"/>
      <c r="R318" s="80"/>
      <c r="S318" s="54" t="b">
        <f t="shared" si="21"/>
        <v>0</v>
      </c>
      <c r="T318" s="66" t="str">
        <f t="shared" si="24"/>
        <v>17-6.</v>
      </c>
      <c r="U318" s="51" t="str">
        <f t="shared" si="24"/>
        <v>Groundwater Treatment System - Stand Alone Small - Long Term &gt; 6 mos.</v>
      </c>
    </row>
    <row r="319" spans="1:21" s="67" customFormat="1" hidden="1" x14ac:dyDescent="0.3">
      <c r="A319" s="62">
        <v>338</v>
      </c>
      <c r="B319" s="36" t="s">
        <v>909</v>
      </c>
      <c r="C319" s="98" t="s">
        <v>352</v>
      </c>
      <c r="D319" s="99"/>
      <c r="E319" s="10" t="s">
        <v>232</v>
      </c>
      <c r="F319" s="68">
        <f>IFERROR(INDEX([1]!Rates[[Column1]:[Column71]],
MATCH('[1]SOW Units'!$B319,[1]!Rates[Pay Item],0),
MATCH(TEXT(#REF!,"0"),[1]!Rates[[#Headers],[Column1]:[Column71]],0)),0)</f>
        <v>0</v>
      </c>
      <c r="G319" s="69">
        <f t="shared" si="25"/>
        <v>0</v>
      </c>
      <c r="H319" s="6">
        <f t="shared" si="23"/>
        <v>0</v>
      </c>
      <c r="I319" s="80"/>
      <c r="J319" s="80"/>
      <c r="K319" s="80"/>
      <c r="L319" s="80"/>
      <c r="M319" s="80"/>
      <c r="N319" s="80"/>
      <c r="O319" s="80"/>
      <c r="P319" s="80"/>
      <c r="Q319" s="80"/>
      <c r="R319" s="80"/>
      <c r="S319" s="54" t="b">
        <f t="shared" si="21"/>
        <v>0</v>
      </c>
      <c r="T319" s="66" t="str">
        <f t="shared" si="24"/>
        <v>17-7.</v>
      </c>
      <c r="U319" s="51" t="str">
        <f t="shared" si="24"/>
        <v>Groundwater Treatment System - Stand Alone Medium - Short Term ≤ 6 mos.</v>
      </c>
    </row>
    <row r="320" spans="1:21" s="67" customFormat="1" hidden="1" x14ac:dyDescent="0.3">
      <c r="A320" s="62">
        <v>339</v>
      </c>
      <c r="B320" s="36" t="s">
        <v>910</v>
      </c>
      <c r="C320" s="98" t="s">
        <v>354</v>
      </c>
      <c r="D320" s="99"/>
      <c r="E320" s="10" t="s">
        <v>232</v>
      </c>
      <c r="F320" s="68">
        <f>IFERROR(INDEX([1]!Rates[[Column1]:[Column71]],
MATCH('[1]SOW Units'!$B320,[1]!Rates[Pay Item],0),
MATCH(TEXT(#REF!,"0"),[1]!Rates[[#Headers],[Column1]:[Column71]],0)),0)</f>
        <v>0</v>
      </c>
      <c r="G320" s="69">
        <f t="shared" si="25"/>
        <v>0</v>
      </c>
      <c r="H320" s="6">
        <f t="shared" si="23"/>
        <v>0</v>
      </c>
      <c r="I320" s="80"/>
      <c r="J320" s="80"/>
      <c r="K320" s="80"/>
      <c r="L320" s="80"/>
      <c r="M320" s="80"/>
      <c r="N320" s="80"/>
      <c r="O320" s="80"/>
      <c r="P320" s="80"/>
      <c r="Q320" s="80"/>
      <c r="R320" s="80"/>
      <c r="S320" s="54" t="b">
        <f t="shared" si="21"/>
        <v>0</v>
      </c>
      <c r="T320" s="66" t="str">
        <f t="shared" si="24"/>
        <v>17-8.</v>
      </c>
      <c r="U320" s="51" t="str">
        <f t="shared" si="24"/>
        <v>Groundwater Treatment System - Stand Alone Medium - Long Term &gt; 6 mos.</v>
      </c>
    </row>
    <row r="321" spans="1:21" s="67" customFormat="1" hidden="1" x14ac:dyDescent="0.3">
      <c r="A321" s="62">
        <v>340</v>
      </c>
      <c r="B321" s="36" t="s">
        <v>911</v>
      </c>
      <c r="C321" s="98" t="s">
        <v>356</v>
      </c>
      <c r="D321" s="99"/>
      <c r="E321" s="10" t="s">
        <v>232</v>
      </c>
      <c r="F321" s="68">
        <f>IFERROR(INDEX([1]!Rates[[Column1]:[Column71]],
MATCH('[1]SOW Units'!$B321,[1]!Rates[Pay Item],0),
MATCH(TEXT(#REF!,"0"),[1]!Rates[[#Headers],[Column1]:[Column71]],0)),0)</f>
        <v>0</v>
      </c>
      <c r="G321" s="69">
        <f t="shared" si="25"/>
        <v>0</v>
      </c>
      <c r="H321" s="6">
        <f t="shared" si="23"/>
        <v>0</v>
      </c>
      <c r="I321" s="80"/>
      <c r="J321" s="80"/>
      <c r="K321" s="80"/>
      <c r="L321" s="80"/>
      <c r="M321" s="80"/>
      <c r="N321" s="80"/>
      <c r="O321" s="80"/>
      <c r="P321" s="80"/>
      <c r="Q321" s="80"/>
      <c r="R321" s="80"/>
      <c r="S321" s="54" t="b">
        <f t="shared" si="21"/>
        <v>0</v>
      </c>
      <c r="T321" s="66" t="str">
        <f t="shared" si="24"/>
        <v>17-9.</v>
      </c>
      <c r="U321" s="51" t="str">
        <f t="shared" si="24"/>
        <v>Groundwater Treatment System - Stand Alone Large - Short Term ≤ 6 mos.</v>
      </c>
    </row>
    <row r="322" spans="1:21" s="67" customFormat="1" hidden="1" x14ac:dyDescent="0.3">
      <c r="A322" s="62">
        <v>341</v>
      </c>
      <c r="B322" s="36" t="s">
        <v>912</v>
      </c>
      <c r="C322" s="98" t="s">
        <v>358</v>
      </c>
      <c r="D322" s="99"/>
      <c r="E322" s="10" t="s">
        <v>232</v>
      </c>
      <c r="F322" s="68">
        <f>IFERROR(INDEX([1]!Rates[[Column1]:[Column71]],
MATCH('[1]SOW Units'!$B322,[1]!Rates[Pay Item],0),
MATCH(TEXT(#REF!,"0"),[1]!Rates[[#Headers],[Column1]:[Column71]],0)),0)</f>
        <v>0</v>
      </c>
      <c r="G322" s="69">
        <f t="shared" si="25"/>
        <v>0</v>
      </c>
      <c r="H322" s="6">
        <f t="shared" si="23"/>
        <v>0</v>
      </c>
      <c r="I322" s="80"/>
      <c r="J322" s="80"/>
      <c r="K322" s="80"/>
      <c r="L322" s="80"/>
      <c r="M322" s="80"/>
      <c r="N322" s="80"/>
      <c r="O322" s="80"/>
      <c r="P322" s="80"/>
      <c r="Q322" s="80"/>
      <c r="R322" s="80"/>
      <c r="S322" s="54" t="b">
        <f t="shared" si="21"/>
        <v>0</v>
      </c>
      <c r="T322" s="66" t="str">
        <f t="shared" si="24"/>
        <v>17-10.</v>
      </c>
      <c r="U322" s="51" t="str">
        <f t="shared" si="24"/>
        <v>Groundwater Treatment System - Stand Alone Large - Long Term &gt; 6 mos.</v>
      </c>
    </row>
    <row r="323" spans="1:21" s="67" customFormat="1" hidden="1" x14ac:dyDescent="0.3">
      <c r="A323" s="62">
        <v>342</v>
      </c>
      <c r="B323" s="36" t="s">
        <v>913</v>
      </c>
      <c r="C323" s="98" t="s">
        <v>360</v>
      </c>
      <c r="D323" s="99"/>
      <c r="E323" s="10" t="s">
        <v>232</v>
      </c>
      <c r="F323" s="68">
        <f>IFERROR(INDEX([1]!Rates[[Column1]:[Column71]],
MATCH('[1]SOW Units'!$B323,[1]!Rates[Pay Item],0),
MATCH(TEXT(#REF!,"0"),[1]!Rates[[#Headers],[Column1]:[Column71]],0)),0)</f>
        <v>0</v>
      </c>
      <c r="G323" s="69">
        <f t="shared" si="25"/>
        <v>0</v>
      </c>
      <c r="H323" s="6">
        <f t="shared" si="23"/>
        <v>0</v>
      </c>
      <c r="I323" s="80"/>
      <c r="J323" s="80"/>
      <c r="K323" s="80"/>
      <c r="L323" s="80"/>
      <c r="M323" s="80"/>
      <c r="N323" s="80"/>
      <c r="O323" s="80"/>
      <c r="P323" s="80"/>
      <c r="Q323" s="80"/>
      <c r="R323" s="80"/>
      <c r="S323" s="54" t="b">
        <f t="shared" si="21"/>
        <v>0</v>
      </c>
      <c r="T323" s="66" t="str">
        <f t="shared" si="24"/>
        <v>17-11.</v>
      </c>
      <c r="U323" s="51" t="str">
        <f t="shared" si="24"/>
        <v>Air Sparge System - Small - Short Term ≤ 6 mos.</v>
      </c>
    </row>
    <row r="324" spans="1:21" s="67" customFormat="1" hidden="1" x14ac:dyDescent="0.3">
      <c r="A324" s="62">
        <v>343</v>
      </c>
      <c r="B324" s="36" t="s">
        <v>914</v>
      </c>
      <c r="C324" s="98" t="s">
        <v>362</v>
      </c>
      <c r="D324" s="99"/>
      <c r="E324" s="10" t="s">
        <v>232</v>
      </c>
      <c r="F324" s="68">
        <f>IFERROR(INDEX([1]!Rates[[Column1]:[Column71]],
MATCH('[1]SOW Units'!$B324,[1]!Rates[Pay Item],0),
MATCH(TEXT(#REF!,"0"),[1]!Rates[[#Headers],[Column1]:[Column71]],0)),0)</f>
        <v>0</v>
      </c>
      <c r="G324" s="69">
        <f t="shared" si="25"/>
        <v>0</v>
      </c>
      <c r="H324" s="6">
        <f t="shared" si="23"/>
        <v>0</v>
      </c>
      <c r="I324" s="80"/>
      <c r="J324" s="80"/>
      <c r="K324" s="80"/>
      <c r="L324" s="80"/>
      <c r="M324" s="80"/>
      <c r="N324" s="80"/>
      <c r="O324" s="80"/>
      <c r="P324" s="80"/>
      <c r="Q324" s="80"/>
      <c r="R324" s="80"/>
      <c r="S324" s="54" t="b">
        <f t="shared" si="21"/>
        <v>0</v>
      </c>
      <c r="T324" s="66" t="str">
        <f t="shared" si="24"/>
        <v>17-12.</v>
      </c>
      <c r="U324" s="51" t="str">
        <f t="shared" si="24"/>
        <v>Air Sparge System - Small - Long Term &gt; 6 mos.</v>
      </c>
    </row>
    <row r="325" spans="1:21" s="67" customFormat="1" hidden="1" x14ac:dyDescent="0.3">
      <c r="A325" s="62">
        <v>344</v>
      </c>
      <c r="B325" s="36" t="s">
        <v>915</v>
      </c>
      <c r="C325" s="98" t="s">
        <v>364</v>
      </c>
      <c r="D325" s="99"/>
      <c r="E325" s="10" t="s">
        <v>232</v>
      </c>
      <c r="F325" s="68">
        <f>IFERROR(INDEX([1]!Rates[[Column1]:[Column71]],
MATCH('[1]SOW Units'!$B325,[1]!Rates[Pay Item],0),
MATCH(TEXT(#REF!,"0"),[1]!Rates[[#Headers],[Column1]:[Column71]],0)),0)</f>
        <v>0</v>
      </c>
      <c r="G325" s="69">
        <f t="shared" si="25"/>
        <v>0</v>
      </c>
      <c r="H325" s="6">
        <f t="shared" si="23"/>
        <v>0</v>
      </c>
      <c r="I325" s="80"/>
      <c r="J325" s="80"/>
      <c r="K325" s="80"/>
      <c r="L325" s="80"/>
      <c r="M325" s="80"/>
      <c r="N325" s="80"/>
      <c r="O325" s="80"/>
      <c r="P325" s="80"/>
      <c r="Q325" s="80"/>
      <c r="R325" s="80"/>
      <c r="S325" s="54" t="b">
        <f t="shared" si="21"/>
        <v>0</v>
      </c>
      <c r="T325" s="66" t="str">
        <f t="shared" si="24"/>
        <v>17-13.</v>
      </c>
      <c r="U325" s="51" t="str">
        <f t="shared" si="24"/>
        <v>Air Sparge System - Medium - Short Term ≤ 6 mos.</v>
      </c>
    </row>
    <row r="326" spans="1:21" s="67" customFormat="1" hidden="1" x14ac:dyDescent="0.3">
      <c r="A326" s="62">
        <v>345</v>
      </c>
      <c r="B326" s="36" t="s">
        <v>916</v>
      </c>
      <c r="C326" s="98" t="s">
        <v>366</v>
      </c>
      <c r="D326" s="99"/>
      <c r="E326" s="10" t="s">
        <v>232</v>
      </c>
      <c r="F326" s="68">
        <f>IFERROR(INDEX([1]!Rates[[Column1]:[Column71]],
MATCH('[1]SOW Units'!$B326,[1]!Rates[Pay Item],0),
MATCH(TEXT(#REF!,"0"),[1]!Rates[[#Headers],[Column1]:[Column71]],0)),0)</f>
        <v>0</v>
      </c>
      <c r="G326" s="69">
        <f t="shared" si="25"/>
        <v>0</v>
      </c>
      <c r="H326" s="6">
        <f t="shared" si="23"/>
        <v>0</v>
      </c>
      <c r="I326" s="80"/>
      <c r="J326" s="80"/>
      <c r="K326" s="80"/>
      <c r="L326" s="80"/>
      <c r="M326" s="80"/>
      <c r="N326" s="80"/>
      <c r="O326" s="80"/>
      <c r="P326" s="80"/>
      <c r="Q326" s="80"/>
      <c r="R326" s="80"/>
      <c r="S326" s="54" t="b">
        <f t="shared" si="21"/>
        <v>0</v>
      </c>
      <c r="T326" s="66" t="str">
        <f t="shared" si="24"/>
        <v>17-14.</v>
      </c>
      <c r="U326" s="51" t="str">
        <f t="shared" si="24"/>
        <v>Air Sparge System - Medium - Long Term &gt; 6 mos.</v>
      </c>
    </row>
    <row r="327" spans="1:21" s="67" customFormat="1" hidden="1" x14ac:dyDescent="0.3">
      <c r="A327" s="62">
        <v>346</v>
      </c>
      <c r="B327" s="36" t="s">
        <v>917</v>
      </c>
      <c r="C327" s="98" t="s">
        <v>368</v>
      </c>
      <c r="D327" s="99"/>
      <c r="E327" s="10" t="s">
        <v>232</v>
      </c>
      <c r="F327" s="68">
        <f>IFERROR(INDEX([1]!Rates[[Column1]:[Column71]],
MATCH('[1]SOW Units'!$B327,[1]!Rates[Pay Item],0),
MATCH(TEXT(#REF!,"0"),[1]!Rates[[#Headers],[Column1]:[Column71]],0)),0)</f>
        <v>0</v>
      </c>
      <c r="G327" s="69">
        <f t="shared" si="25"/>
        <v>0</v>
      </c>
      <c r="H327" s="6">
        <f t="shared" si="23"/>
        <v>0</v>
      </c>
      <c r="I327" s="80"/>
      <c r="J327" s="80"/>
      <c r="K327" s="80"/>
      <c r="L327" s="80"/>
      <c r="M327" s="80"/>
      <c r="N327" s="80"/>
      <c r="O327" s="80"/>
      <c r="P327" s="80"/>
      <c r="Q327" s="80"/>
      <c r="R327" s="80"/>
      <c r="S327" s="54" t="b">
        <f t="shared" si="21"/>
        <v>0</v>
      </c>
      <c r="T327" s="66" t="str">
        <f t="shared" si="24"/>
        <v>17-15.</v>
      </c>
      <c r="U327" s="51" t="str">
        <f t="shared" si="24"/>
        <v>Air Sparge System - Large - Short Term ≤ 6 mos.</v>
      </c>
    </row>
    <row r="328" spans="1:21" s="67" customFormat="1" hidden="1" x14ac:dyDescent="0.3">
      <c r="A328" s="62">
        <v>347</v>
      </c>
      <c r="B328" s="36" t="s">
        <v>918</v>
      </c>
      <c r="C328" s="98" t="s">
        <v>370</v>
      </c>
      <c r="D328" s="99"/>
      <c r="E328" s="10" t="s">
        <v>232</v>
      </c>
      <c r="F328" s="68">
        <f>IFERROR(INDEX([1]!Rates[[Column1]:[Column71]],
MATCH('[1]SOW Units'!$B328,[1]!Rates[Pay Item],0),
MATCH(TEXT(#REF!,"0"),[1]!Rates[[#Headers],[Column1]:[Column71]],0)),0)</f>
        <v>0</v>
      </c>
      <c r="G328" s="69">
        <f t="shared" si="25"/>
        <v>0</v>
      </c>
      <c r="H328" s="6">
        <f t="shared" si="23"/>
        <v>0</v>
      </c>
      <c r="I328" s="80"/>
      <c r="J328" s="80"/>
      <c r="K328" s="80"/>
      <c r="L328" s="80"/>
      <c r="M328" s="80"/>
      <c r="N328" s="80"/>
      <c r="O328" s="80"/>
      <c r="P328" s="80"/>
      <c r="Q328" s="80"/>
      <c r="R328" s="80"/>
      <c r="S328" s="54" t="b">
        <f t="shared" si="21"/>
        <v>0</v>
      </c>
      <c r="T328" s="66" t="str">
        <f t="shared" si="24"/>
        <v>17-16.</v>
      </c>
      <c r="U328" s="51" t="str">
        <f t="shared" si="24"/>
        <v>Air Sparge System - Large - Long Term &gt; 6 mos.</v>
      </c>
    </row>
    <row r="329" spans="1:21" s="67" customFormat="1" hidden="1" x14ac:dyDescent="0.3">
      <c r="A329" s="62">
        <v>348</v>
      </c>
      <c r="B329" s="36" t="s">
        <v>919</v>
      </c>
      <c r="C329" s="98" t="s">
        <v>372</v>
      </c>
      <c r="D329" s="99"/>
      <c r="E329" s="10" t="s">
        <v>232</v>
      </c>
      <c r="F329" s="68">
        <f>IFERROR(INDEX([1]!Rates[[Column1]:[Column71]],
MATCH('[1]SOW Units'!$B329,[1]!Rates[Pay Item],0),
MATCH(TEXT(#REF!,"0"),[1]!Rates[[#Headers],[Column1]:[Column71]],0)),0)</f>
        <v>0</v>
      </c>
      <c r="G329" s="69">
        <f t="shared" si="25"/>
        <v>0</v>
      </c>
      <c r="H329" s="6">
        <f t="shared" si="23"/>
        <v>0</v>
      </c>
      <c r="I329" s="80"/>
      <c r="J329" s="80"/>
      <c r="K329" s="80"/>
      <c r="L329" s="80"/>
      <c r="M329" s="80"/>
      <c r="N329" s="80"/>
      <c r="O329" s="80"/>
      <c r="P329" s="80"/>
      <c r="Q329" s="80"/>
      <c r="R329" s="80"/>
      <c r="S329" s="54" t="b">
        <f t="shared" ref="S329:S392" si="26">IF(H329&gt;0,TRUE,FALSE)</f>
        <v>0</v>
      </c>
      <c r="T329" s="66" t="str">
        <f t="shared" si="24"/>
        <v>17-17.</v>
      </c>
      <c r="U329" s="51" t="str">
        <f t="shared" si="24"/>
        <v>AS/SVE System - Small - Short Term ≤ 6 mos.</v>
      </c>
    </row>
    <row r="330" spans="1:21" s="67" customFormat="1" hidden="1" x14ac:dyDescent="0.3">
      <c r="A330" s="62">
        <v>349</v>
      </c>
      <c r="B330" s="36" t="s">
        <v>920</v>
      </c>
      <c r="C330" s="98" t="s">
        <v>374</v>
      </c>
      <c r="D330" s="99"/>
      <c r="E330" s="10" t="s">
        <v>232</v>
      </c>
      <c r="F330" s="68">
        <f>IFERROR(INDEX([1]!Rates[[Column1]:[Column71]],
MATCH('[1]SOW Units'!$B330,[1]!Rates[Pay Item],0),
MATCH(TEXT(#REF!,"0"),[1]!Rates[[#Headers],[Column1]:[Column71]],0)),0)</f>
        <v>0</v>
      </c>
      <c r="G330" s="69">
        <f t="shared" si="25"/>
        <v>0</v>
      </c>
      <c r="H330" s="6">
        <f t="shared" si="23"/>
        <v>0</v>
      </c>
      <c r="I330" s="80"/>
      <c r="J330" s="80"/>
      <c r="K330" s="80"/>
      <c r="L330" s="80"/>
      <c r="M330" s="80"/>
      <c r="N330" s="80"/>
      <c r="O330" s="80"/>
      <c r="P330" s="80"/>
      <c r="Q330" s="80"/>
      <c r="R330" s="80"/>
      <c r="S330" s="54" t="b">
        <f t="shared" si="26"/>
        <v>0</v>
      </c>
      <c r="T330" s="66" t="str">
        <f t="shared" si="24"/>
        <v>17-18.</v>
      </c>
      <c r="U330" s="51" t="str">
        <f t="shared" si="24"/>
        <v>AS/SVE System - Small - Long Term &gt; 6 mos.</v>
      </c>
    </row>
    <row r="331" spans="1:21" s="67" customFormat="1" hidden="1" x14ac:dyDescent="0.3">
      <c r="A331" s="62">
        <v>350</v>
      </c>
      <c r="B331" s="36" t="s">
        <v>921</v>
      </c>
      <c r="C331" s="98" t="s">
        <v>376</v>
      </c>
      <c r="D331" s="99"/>
      <c r="E331" s="10" t="s">
        <v>232</v>
      </c>
      <c r="F331" s="68">
        <f>IFERROR(INDEX([1]!Rates[[Column1]:[Column71]],
MATCH('[1]SOW Units'!$B331,[1]!Rates[Pay Item],0),
MATCH(TEXT(#REF!,"0"),[1]!Rates[[#Headers],[Column1]:[Column71]],0)),0)</f>
        <v>0</v>
      </c>
      <c r="G331" s="69">
        <f t="shared" si="25"/>
        <v>0</v>
      </c>
      <c r="H331" s="6">
        <f t="shared" si="23"/>
        <v>0</v>
      </c>
      <c r="I331" s="80"/>
      <c r="J331" s="80"/>
      <c r="K331" s="80"/>
      <c r="L331" s="80"/>
      <c r="M331" s="80"/>
      <c r="N331" s="80"/>
      <c r="O331" s="80"/>
      <c r="P331" s="80"/>
      <c r="Q331" s="80"/>
      <c r="R331" s="80"/>
      <c r="S331" s="54" t="b">
        <f t="shared" si="26"/>
        <v>0</v>
      </c>
      <c r="T331" s="66" t="str">
        <f t="shared" si="24"/>
        <v>17-19.</v>
      </c>
      <c r="U331" s="51" t="str">
        <f t="shared" si="24"/>
        <v>AS/SVE System - Medium - Short Term ≤ 6 mos.</v>
      </c>
    </row>
    <row r="332" spans="1:21" s="67" customFormat="1" hidden="1" x14ac:dyDescent="0.3">
      <c r="A332" s="62">
        <v>351</v>
      </c>
      <c r="B332" s="36" t="s">
        <v>922</v>
      </c>
      <c r="C332" s="98" t="s">
        <v>378</v>
      </c>
      <c r="D332" s="99"/>
      <c r="E332" s="10" t="s">
        <v>232</v>
      </c>
      <c r="F332" s="68">
        <f>IFERROR(INDEX([1]!Rates[[Column1]:[Column71]],
MATCH('[1]SOW Units'!$B332,[1]!Rates[Pay Item],0),
MATCH(TEXT(#REF!,"0"),[1]!Rates[[#Headers],[Column1]:[Column71]],0)),0)</f>
        <v>0</v>
      </c>
      <c r="G332" s="69">
        <f t="shared" si="25"/>
        <v>0</v>
      </c>
      <c r="H332" s="6">
        <f t="shared" si="23"/>
        <v>0</v>
      </c>
      <c r="I332" s="80"/>
      <c r="J332" s="80"/>
      <c r="K332" s="80"/>
      <c r="L332" s="80"/>
      <c r="M332" s="80"/>
      <c r="N332" s="80"/>
      <c r="O332" s="80"/>
      <c r="P332" s="80"/>
      <c r="Q332" s="80"/>
      <c r="R332" s="80"/>
      <c r="S332" s="54" t="b">
        <f t="shared" si="26"/>
        <v>0</v>
      </c>
      <c r="T332" s="66" t="str">
        <f t="shared" si="24"/>
        <v>17-20.</v>
      </c>
      <c r="U332" s="51" t="str">
        <f t="shared" si="24"/>
        <v>AS/SVE System - Medium - Long Term &gt; 6 mos.</v>
      </c>
    </row>
    <row r="333" spans="1:21" s="67" customFormat="1" hidden="1" x14ac:dyDescent="0.3">
      <c r="A333" s="62">
        <v>352</v>
      </c>
      <c r="B333" s="36" t="s">
        <v>923</v>
      </c>
      <c r="C333" s="98" t="s">
        <v>380</v>
      </c>
      <c r="D333" s="99"/>
      <c r="E333" s="10" t="s">
        <v>232</v>
      </c>
      <c r="F333" s="68">
        <f>IFERROR(INDEX([1]!Rates[[Column1]:[Column71]],
MATCH('[1]SOW Units'!$B333,[1]!Rates[Pay Item],0),
MATCH(TEXT(#REF!,"0"),[1]!Rates[[#Headers],[Column1]:[Column71]],0)),0)</f>
        <v>0</v>
      </c>
      <c r="G333" s="69">
        <f t="shared" si="25"/>
        <v>0</v>
      </c>
      <c r="H333" s="6">
        <f t="shared" si="23"/>
        <v>0</v>
      </c>
      <c r="I333" s="80"/>
      <c r="J333" s="80"/>
      <c r="K333" s="80"/>
      <c r="L333" s="80"/>
      <c r="M333" s="80"/>
      <c r="N333" s="80"/>
      <c r="O333" s="80"/>
      <c r="P333" s="80"/>
      <c r="Q333" s="80"/>
      <c r="R333" s="80"/>
      <c r="S333" s="54" t="b">
        <f t="shared" si="26"/>
        <v>0</v>
      </c>
      <c r="T333" s="66" t="str">
        <f t="shared" si="24"/>
        <v>17-21.</v>
      </c>
      <c r="U333" s="51" t="str">
        <f t="shared" si="24"/>
        <v>AS/SVE System - Large - Short Term ≤ 6 mos.</v>
      </c>
    </row>
    <row r="334" spans="1:21" s="67" customFormat="1" hidden="1" x14ac:dyDescent="0.3">
      <c r="A334" s="62">
        <v>353</v>
      </c>
      <c r="B334" s="36" t="s">
        <v>924</v>
      </c>
      <c r="C334" s="98" t="s">
        <v>382</v>
      </c>
      <c r="D334" s="99"/>
      <c r="E334" s="10" t="s">
        <v>232</v>
      </c>
      <c r="F334" s="68">
        <f>IFERROR(INDEX([1]!Rates[[Column1]:[Column71]],
MATCH('[1]SOW Units'!$B334,[1]!Rates[Pay Item],0),
MATCH(TEXT(#REF!,"0"),[1]!Rates[[#Headers],[Column1]:[Column71]],0)),0)</f>
        <v>0</v>
      </c>
      <c r="G334" s="69">
        <f t="shared" si="25"/>
        <v>0</v>
      </c>
      <c r="H334" s="6">
        <f t="shared" si="23"/>
        <v>0</v>
      </c>
      <c r="I334" s="80"/>
      <c r="J334" s="80"/>
      <c r="K334" s="80"/>
      <c r="L334" s="80"/>
      <c r="M334" s="80"/>
      <c r="N334" s="80"/>
      <c r="O334" s="80"/>
      <c r="P334" s="80"/>
      <c r="Q334" s="80"/>
      <c r="R334" s="80"/>
      <c r="S334" s="54" t="b">
        <f t="shared" si="26"/>
        <v>0</v>
      </c>
      <c r="T334" s="66" t="str">
        <f t="shared" si="24"/>
        <v>17-22.</v>
      </c>
      <c r="U334" s="51" t="str">
        <f t="shared" si="24"/>
        <v>AS/SVE System - Large - Long Term &gt; 6 mos.</v>
      </c>
    </row>
    <row r="335" spans="1:21" s="67" customFormat="1" hidden="1" x14ac:dyDescent="0.3">
      <c r="A335" s="62">
        <v>354</v>
      </c>
      <c r="B335" s="36" t="s">
        <v>925</v>
      </c>
      <c r="C335" s="98" t="s">
        <v>384</v>
      </c>
      <c r="D335" s="99"/>
      <c r="E335" s="10" t="s">
        <v>232</v>
      </c>
      <c r="F335" s="68">
        <f>IFERROR(INDEX([1]!Rates[[Column1]:[Column71]],
MATCH('[1]SOW Units'!$B335,[1]!Rates[Pay Item],0),
MATCH(TEXT(#REF!,"0"),[1]!Rates[[#Headers],[Column1]:[Column71]],0)),0)</f>
        <v>0</v>
      </c>
      <c r="G335" s="69">
        <f t="shared" si="25"/>
        <v>0</v>
      </c>
      <c r="H335" s="6">
        <f t="shared" si="23"/>
        <v>0</v>
      </c>
      <c r="I335" s="80"/>
      <c r="J335" s="80"/>
      <c r="K335" s="80"/>
      <c r="L335" s="80"/>
      <c r="M335" s="80"/>
      <c r="N335" s="80"/>
      <c r="O335" s="80"/>
      <c r="P335" s="80"/>
      <c r="Q335" s="80"/>
      <c r="R335" s="80"/>
      <c r="S335" s="54" t="b">
        <f t="shared" si="26"/>
        <v>0</v>
      </c>
      <c r="T335" s="66" t="str">
        <f t="shared" si="24"/>
        <v>17-23.</v>
      </c>
      <c r="U335" s="51" t="str">
        <f t="shared" si="24"/>
        <v>MPE System - Small - Short Term ≤ 6 mos.</v>
      </c>
    </row>
    <row r="336" spans="1:21" s="67" customFormat="1" hidden="1" x14ac:dyDescent="0.3">
      <c r="A336" s="62">
        <v>355</v>
      </c>
      <c r="B336" s="36" t="s">
        <v>926</v>
      </c>
      <c r="C336" s="98" t="s">
        <v>386</v>
      </c>
      <c r="D336" s="99"/>
      <c r="E336" s="10" t="s">
        <v>232</v>
      </c>
      <c r="F336" s="68">
        <f>IFERROR(INDEX([1]!Rates[[Column1]:[Column71]],
MATCH('[1]SOW Units'!$B336,[1]!Rates[Pay Item],0),
MATCH(TEXT(#REF!,"0"),[1]!Rates[[#Headers],[Column1]:[Column71]],0)),0)</f>
        <v>0</v>
      </c>
      <c r="G336" s="69">
        <f t="shared" si="25"/>
        <v>0</v>
      </c>
      <c r="H336" s="6">
        <f t="shared" si="23"/>
        <v>0</v>
      </c>
      <c r="I336" s="80"/>
      <c r="J336" s="80"/>
      <c r="K336" s="80"/>
      <c r="L336" s="80"/>
      <c r="M336" s="80"/>
      <c r="N336" s="80"/>
      <c r="O336" s="80"/>
      <c r="P336" s="80"/>
      <c r="Q336" s="80"/>
      <c r="R336" s="80"/>
      <c r="S336" s="54" t="b">
        <f t="shared" si="26"/>
        <v>0</v>
      </c>
      <c r="T336" s="66" t="str">
        <f t="shared" si="24"/>
        <v>17-24.</v>
      </c>
      <c r="U336" s="51" t="str">
        <f t="shared" si="24"/>
        <v>MPE System - Small - Long Term &gt; 6 mos.</v>
      </c>
    </row>
    <row r="337" spans="1:21" s="67" customFormat="1" hidden="1" x14ac:dyDescent="0.3">
      <c r="A337" s="62">
        <v>356</v>
      </c>
      <c r="B337" s="36" t="s">
        <v>927</v>
      </c>
      <c r="C337" s="98" t="s">
        <v>388</v>
      </c>
      <c r="D337" s="99"/>
      <c r="E337" s="10" t="s">
        <v>232</v>
      </c>
      <c r="F337" s="68">
        <f>IFERROR(INDEX([1]!Rates[[Column1]:[Column71]],
MATCH('[1]SOW Units'!$B337,[1]!Rates[Pay Item],0),
MATCH(TEXT(#REF!,"0"),[1]!Rates[[#Headers],[Column1]:[Column71]],0)),0)</f>
        <v>0</v>
      </c>
      <c r="G337" s="69">
        <f t="shared" si="25"/>
        <v>0</v>
      </c>
      <c r="H337" s="6">
        <f t="shared" si="23"/>
        <v>0</v>
      </c>
      <c r="I337" s="80"/>
      <c r="J337" s="80"/>
      <c r="K337" s="80"/>
      <c r="L337" s="80"/>
      <c r="M337" s="80"/>
      <c r="N337" s="80"/>
      <c r="O337" s="80"/>
      <c r="P337" s="80"/>
      <c r="Q337" s="80"/>
      <c r="R337" s="80"/>
      <c r="S337" s="54" t="b">
        <f t="shared" si="26"/>
        <v>0</v>
      </c>
      <c r="T337" s="66" t="str">
        <f t="shared" si="24"/>
        <v>17-25.</v>
      </c>
      <c r="U337" s="51" t="str">
        <f t="shared" si="24"/>
        <v>MPE System - Medium - Short Term ≤ 6 mos.</v>
      </c>
    </row>
    <row r="338" spans="1:21" s="67" customFormat="1" hidden="1" x14ac:dyDescent="0.3">
      <c r="A338" s="62">
        <v>357</v>
      </c>
      <c r="B338" s="36" t="s">
        <v>928</v>
      </c>
      <c r="C338" s="98" t="s">
        <v>390</v>
      </c>
      <c r="D338" s="99"/>
      <c r="E338" s="10" t="s">
        <v>232</v>
      </c>
      <c r="F338" s="68">
        <f>IFERROR(INDEX([1]!Rates[[Column1]:[Column71]],
MATCH('[1]SOW Units'!$B338,[1]!Rates[Pay Item],0),
MATCH(TEXT(#REF!,"0"),[1]!Rates[[#Headers],[Column1]:[Column71]],0)),0)</f>
        <v>0</v>
      </c>
      <c r="G338" s="69">
        <f t="shared" si="25"/>
        <v>0</v>
      </c>
      <c r="H338" s="6">
        <f t="shared" si="23"/>
        <v>0</v>
      </c>
      <c r="I338" s="80"/>
      <c r="J338" s="80"/>
      <c r="K338" s="80"/>
      <c r="L338" s="80"/>
      <c r="M338" s="80"/>
      <c r="N338" s="80"/>
      <c r="O338" s="80"/>
      <c r="P338" s="80"/>
      <c r="Q338" s="80"/>
      <c r="R338" s="80"/>
      <c r="S338" s="54" t="b">
        <f t="shared" si="26"/>
        <v>0</v>
      </c>
      <c r="T338" s="66" t="str">
        <f t="shared" si="24"/>
        <v>17-26.</v>
      </c>
      <c r="U338" s="51" t="str">
        <f t="shared" si="24"/>
        <v>MPE System - Medium - Long Term &gt; 6 mos.</v>
      </c>
    </row>
    <row r="339" spans="1:21" s="67" customFormat="1" hidden="1" x14ac:dyDescent="0.3">
      <c r="A339" s="62">
        <v>358</v>
      </c>
      <c r="B339" s="36" t="s">
        <v>929</v>
      </c>
      <c r="C339" s="98" t="s">
        <v>392</v>
      </c>
      <c r="D339" s="99"/>
      <c r="E339" s="10" t="s">
        <v>232</v>
      </c>
      <c r="F339" s="68">
        <f>IFERROR(INDEX([1]!Rates[[Column1]:[Column71]],
MATCH('[1]SOW Units'!$B339,[1]!Rates[Pay Item],0),
MATCH(TEXT(#REF!,"0"),[1]!Rates[[#Headers],[Column1]:[Column71]],0)),0)</f>
        <v>0</v>
      </c>
      <c r="G339" s="69">
        <f t="shared" si="25"/>
        <v>0</v>
      </c>
      <c r="H339" s="6">
        <f t="shared" si="23"/>
        <v>0</v>
      </c>
      <c r="I339" s="80"/>
      <c r="J339" s="80"/>
      <c r="K339" s="80"/>
      <c r="L339" s="80"/>
      <c r="M339" s="80"/>
      <c r="N339" s="80"/>
      <c r="O339" s="80"/>
      <c r="P339" s="80"/>
      <c r="Q339" s="80"/>
      <c r="R339" s="80"/>
      <c r="S339" s="54" t="b">
        <f t="shared" si="26"/>
        <v>0</v>
      </c>
      <c r="T339" s="66" t="str">
        <f t="shared" ref="T339:U398" si="27">B339</f>
        <v>17-27.</v>
      </c>
      <c r="U339" s="51" t="str">
        <f t="shared" si="27"/>
        <v>MPE System - Large - Short Term ≤ 6 mos.</v>
      </c>
    </row>
    <row r="340" spans="1:21" s="67" customFormat="1" hidden="1" x14ac:dyDescent="0.3">
      <c r="A340" s="62">
        <v>359</v>
      </c>
      <c r="B340" s="36" t="s">
        <v>930</v>
      </c>
      <c r="C340" s="98" t="s">
        <v>393</v>
      </c>
      <c r="D340" s="99"/>
      <c r="E340" s="10" t="s">
        <v>232</v>
      </c>
      <c r="F340" s="68">
        <f>IFERROR(INDEX([1]!Rates[[Column1]:[Column71]],
MATCH('[1]SOW Units'!$B340,[1]!Rates[Pay Item],0),
MATCH(TEXT(#REF!,"0"),[1]!Rates[[#Headers],[Column1]:[Column71]],0)),0)</f>
        <v>0</v>
      </c>
      <c r="G340" s="69">
        <f t="shared" si="25"/>
        <v>0</v>
      </c>
      <c r="H340" s="6">
        <f t="shared" si="23"/>
        <v>0</v>
      </c>
      <c r="I340" s="80"/>
      <c r="J340" s="80"/>
      <c r="K340" s="80"/>
      <c r="L340" s="80"/>
      <c r="M340" s="80"/>
      <c r="N340" s="80"/>
      <c r="O340" s="80"/>
      <c r="P340" s="80"/>
      <c r="Q340" s="80"/>
      <c r="R340" s="80"/>
      <c r="S340" s="54" t="b">
        <f t="shared" si="26"/>
        <v>0</v>
      </c>
      <c r="T340" s="66" t="str">
        <f t="shared" si="27"/>
        <v>17-28.</v>
      </c>
      <c r="U340" s="51" t="str">
        <f t="shared" si="27"/>
        <v>MPE System - Large - Long Term &gt; 6 mos.</v>
      </c>
    </row>
    <row r="341" spans="1:21" s="67" customFormat="1" hidden="1" x14ac:dyDescent="0.3">
      <c r="A341" s="62">
        <v>360</v>
      </c>
      <c r="B341" s="36" t="s">
        <v>931</v>
      </c>
      <c r="C341" s="98" t="s">
        <v>394</v>
      </c>
      <c r="D341" s="99"/>
      <c r="E341" s="10" t="s">
        <v>232</v>
      </c>
      <c r="F341" s="68">
        <f>IFERROR(INDEX([1]!Rates[[Column1]:[Column71]],
MATCH('[1]SOW Units'!$B341,[1]!Rates[Pay Item],0),
MATCH(TEXT(#REF!,"0"),[1]!Rates[[#Headers],[Column1]:[Column71]],0)),0)</f>
        <v>0</v>
      </c>
      <c r="G341" s="69">
        <f t="shared" si="25"/>
        <v>0</v>
      </c>
      <c r="H341" s="6">
        <f t="shared" si="23"/>
        <v>0</v>
      </c>
      <c r="I341" s="80"/>
      <c r="J341" s="80"/>
      <c r="K341" s="80"/>
      <c r="L341" s="80"/>
      <c r="M341" s="80"/>
      <c r="N341" s="80"/>
      <c r="O341" s="80"/>
      <c r="P341" s="80"/>
      <c r="Q341" s="80"/>
      <c r="R341" s="80"/>
      <c r="S341" s="54" t="b">
        <f t="shared" si="26"/>
        <v>0</v>
      </c>
      <c r="T341" s="66" t="str">
        <f t="shared" si="27"/>
        <v>17-29.</v>
      </c>
      <c r="U341" s="51" t="str">
        <f t="shared" si="27"/>
        <v>Groundwater Treatment - Add On - Small - Short Term ≤ 6 mos.</v>
      </c>
    </row>
    <row r="342" spans="1:21" s="67" customFormat="1" hidden="1" x14ac:dyDescent="0.3">
      <c r="A342" s="62">
        <v>361</v>
      </c>
      <c r="B342" s="36" t="s">
        <v>932</v>
      </c>
      <c r="C342" s="98" t="s">
        <v>395</v>
      </c>
      <c r="D342" s="99"/>
      <c r="E342" s="10" t="s">
        <v>232</v>
      </c>
      <c r="F342" s="68">
        <f>IFERROR(INDEX([1]!Rates[[Column1]:[Column71]],
MATCH('[1]SOW Units'!$B342,[1]!Rates[Pay Item],0),
MATCH(TEXT(#REF!,"0"),[1]!Rates[[#Headers],[Column1]:[Column71]],0)),0)</f>
        <v>0</v>
      </c>
      <c r="G342" s="69">
        <f t="shared" si="25"/>
        <v>0</v>
      </c>
      <c r="H342" s="6">
        <f t="shared" si="23"/>
        <v>0</v>
      </c>
      <c r="I342" s="80"/>
      <c r="J342" s="80"/>
      <c r="K342" s="80"/>
      <c r="L342" s="80"/>
      <c r="M342" s="80"/>
      <c r="N342" s="80"/>
      <c r="O342" s="80"/>
      <c r="P342" s="80"/>
      <c r="Q342" s="80"/>
      <c r="R342" s="80"/>
      <c r="S342" s="54" t="b">
        <f t="shared" si="26"/>
        <v>0</v>
      </c>
      <c r="T342" s="66" t="str">
        <f t="shared" si="27"/>
        <v>17-30.</v>
      </c>
      <c r="U342" s="51" t="str">
        <f t="shared" si="27"/>
        <v>Groundwater Treatment - Add On - Medium - Short Term ≤ 6 mos.</v>
      </c>
    </row>
    <row r="343" spans="1:21" s="67" customFormat="1" hidden="1" x14ac:dyDescent="0.3">
      <c r="A343" s="62">
        <v>362</v>
      </c>
      <c r="B343" s="36" t="s">
        <v>933</v>
      </c>
      <c r="C343" s="98" t="s">
        <v>396</v>
      </c>
      <c r="D343" s="99"/>
      <c r="E343" s="10" t="s">
        <v>232</v>
      </c>
      <c r="F343" s="68">
        <f>IFERROR(INDEX([1]!Rates[[Column1]:[Column71]],
MATCH('[1]SOW Units'!$B343,[1]!Rates[Pay Item],0),
MATCH(TEXT(#REF!,"0"),[1]!Rates[[#Headers],[Column1]:[Column71]],0)),0)</f>
        <v>0</v>
      </c>
      <c r="G343" s="69">
        <f t="shared" si="25"/>
        <v>0</v>
      </c>
      <c r="H343" s="6">
        <f t="shared" si="23"/>
        <v>0</v>
      </c>
      <c r="I343" s="80"/>
      <c r="J343" s="80"/>
      <c r="K343" s="80"/>
      <c r="L343" s="80"/>
      <c r="M343" s="80"/>
      <c r="N343" s="80"/>
      <c r="O343" s="80"/>
      <c r="P343" s="80"/>
      <c r="Q343" s="80"/>
      <c r="R343" s="80"/>
      <c r="S343" s="54" t="b">
        <f t="shared" si="26"/>
        <v>0</v>
      </c>
      <c r="T343" s="66" t="str">
        <f t="shared" si="27"/>
        <v>17-31.</v>
      </c>
      <c r="U343" s="51" t="str">
        <f t="shared" si="27"/>
        <v>Groundwater Treatment - Add On - Large - Short Term ≤ 6 mos.</v>
      </c>
    </row>
    <row r="344" spans="1:21" s="67" customFormat="1" hidden="1" x14ac:dyDescent="0.3">
      <c r="A344" s="62">
        <v>363</v>
      </c>
      <c r="B344" s="36" t="s">
        <v>934</v>
      </c>
      <c r="C344" s="98" t="s">
        <v>397</v>
      </c>
      <c r="D344" s="99"/>
      <c r="E344" s="10" t="s">
        <v>232</v>
      </c>
      <c r="F344" s="68">
        <f>IFERROR(INDEX([1]!Rates[[Column1]:[Column71]],
MATCH('[1]SOW Units'!$B344,[1]!Rates[Pay Item],0),
MATCH(TEXT(#REF!,"0"),[1]!Rates[[#Headers],[Column1]:[Column71]],0)),0)</f>
        <v>0</v>
      </c>
      <c r="G344" s="69">
        <f t="shared" si="25"/>
        <v>0</v>
      </c>
      <c r="H344" s="6">
        <f t="shared" si="23"/>
        <v>0</v>
      </c>
      <c r="I344" s="80"/>
      <c r="J344" s="80"/>
      <c r="K344" s="80"/>
      <c r="L344" s="80"/>
      <c r="M344" s="80"/>
      <c r="N344" s="80"/>
      <c r="O344" s="80"/>
      <c r="P344" s="80"/>
      <c r="Q344" s="80"/>
      <c r="R344" s="80"/>
      <c r="S344" s="54" t="b">
        <f t="shared" si="26"/>
        <v>0</v>
      </c>
      <c r="T344" s="66" t="str">
        <f t="shared" si="27"/>
        <v>17-32.</v>
      </c>
      <c r="U344" s="51" t="str">
        <f t="shared" si="27"/>
        <v>Groundwater Treatment - Add On - Small - Long Term &gt; 6 mos.</v>
      </c>
    </row>
    <row r="345" spans="1:21" s="67" customFormat="1" hidden="1" x14ac:dyDescent="0.3">
      <c r="A345" s="62">
        <v>364</v>
      </c>
      <c r="B345" s="36" t="s">
        <v>935</v>
      </c>
      <c r="C345" s="98" t="s">
        <v>398</v>
      </c>
      <c r="D345" s="99"/>
      <c r="E345" s="10" t="s">
        <v>232</v>
      </c>
      <c r="F345" s="68">
        <f>IFERROR(INDEX([1]!Rates[[Column1]:[Column71]],
MATCH('[1]SOW Units'!$B345,[1]!Rates[Pay Item],0),
MATCH(TEXT(#REF!,"0"),[1]!Rates[[#Headers],[Column1]:[Column71]],0)),0)</f>
        <v>0</v>
      </c>
      <c r="G345" s="69">
        <f t="shared" si="25"/>
        <v>0</v>
      </c>
      <c r="H345" s="6">
        <f t="shared" si="23"/>
        <v>0</v>
      </c>
      <c r="I345" s="80"/>
      <c r="J345" s="80"/>
      <c r="K345" s="80"/>
      <c r="L345" s="80"/>
      <c r="M345" s="80"/>
      <c r="N345" s="80"/>
      <c r="O345" s="80"/>
      <c r="P345" s="80"/>
      <c r="Q345" s="80"/>
      <c r="R345" s="80"/>
      <c r="S345" s="54" t="b">
        <f t="shared" si="26"/>
        <v>0</v>
      </c>
      <c r="T345" s="66" t="str">
        <f t="shared" si="27"/>
        <v>17-33.</v>
      </c>
      <c r="U345" s="51" t="str">
        <f t="shared" si="27"/>
        <v>Groundwater Treatment - Add On - Medium - Long Term &gt; 6 mos.</v>
      </c>
    </row>
    <row r="346" spans="1:21" s="67" customFormat="1" hidden="1" x14ac:dyDescent="0.3">
      <c r="A346" s="62">
        <v>365</v>
      </c>
      <c r="B346" s="36" t="s">
        <v>936</v>
      </c>
      <c r="C346" s="98" t="s">
        <v>399</v>
      </c>
      <c r="D346" s="99"/>
      <c r="E346" s="10" t="s">
        <v>232</v>
      </c>
      <c r="F346" s="68">
        <f>IFERROR(INDEX([1]!Rates[[Column1]:[Column71]],
MATCH('[1]SOW Units'!$B346,[1]!Rates[Pay Item],0),
MATCH(TEXT(#REF!,"0"),[1]!Rates[[#Headers],[Column1]:[Column71]],0)),0)</f>
        <v>0</v>
      </c>
      <c r="G346" s="69">
        <f t="shared" si="25"/>
        <v>0</v>
      </c>
      <c r="H346" s="6">
        <f t="shared" si="23"/>
        <v>0</v>
      </c>
      <c r="I346" s="80"/>
      <c r="J346" s="80"/>
      <c r="K346" s="80"/>
      <c r="L346" s="80"/>
      <c r="M346" s="80"/>
      <c r="N346" s="80"/>
      <c r="O346" s="80"/>
      <c r="P346" s="80"/>
      <c r="Q346" s="80"/>
      <c r="R346" s="80"/>
      <c r="S346" s="54" t="b">
        <f t="shared" si="26"/>
        <v>0</v>
      </c>
      <c r="T346" s="66" t="str">
        <f t="shared" si="27"/>
        <v>17-34.</v>
      </c>
      <c r="U346" s="51" t="str">
        <f t="shared" si="27"/>
        <v>Groundwater Treatment - Add On - Large - Long Term &gt; 6 mos.</v>
      </c>
    </row>
    <row r="347" spans="1:21" s="67" customFormat="1" hidden="1" x14ac:dyDescent="0.3">
      <c r="A347" s="62">
        <v>366</v>
      </c>
      <c r="B347" s="36" t="s">
        <v>937</v>
      </c>
      <c r="C347" s="98" t="s">
        <v>400</v>
      </c>
      <c r="D347" s="99"/>
      <c r="E347" s="10" t="s">
        <v>232</v>
      </c>
      <c r="F347" s="68">
        <f>IFERROR(INDEX([1]!Rates[[Column1]:[Column71]],
MATCH('[1]SOW Units'!$B347,[1]!Rates[Pay Item],0),
MATCH(TEXT(#REF!,"0"),[1]!Rates[[#Headers],[Column1]:[Column71]],0)),0)</f>
        <v>0</v>
      </c>
      <c r="G347" s="69">
        <f t="shared" si="25"/>
        <v>0</v>
      </c>
      <c r="H347" s="6">
        <f t="shared" si="23"/>
        <v>0</v>
      </c>
      <c r="I347" s="80"/>
      <c r="J347" s="80"/>
      <c r="K347" s="80"/>
      <c r="L347" s="80"/>
      <c r="M347" s="80"/>
      <c r="N347" s="80"/>
      <c r="O347" s="80"/>
      <c r="P347" s="80"/>
      <c r="Q347" s="80"/>
      <c r="R347" s="80"/>
      <c r="S347" s="54" t="b">
        <f t="shared" si="26"/>
        <v>0</v>
      </c>
      <c r="T347" s="66" t="str">
        <f t="shared" si="27"/>
        <v>17-35.</v>
      </c>
      <c r="U347" s="51" t="str">
        <f t="shared" si="27"/>
        <v>Carbon Off Gas Treatment - Add On - Small - Short Term ≤ 6 mos.</v>
      </c>
    </row>
    <row r="348" spans="1:21" s="67" customFormat="1" hidden="1" x14ac:dyDescent="0.3">
      <c r="A348" s="62">
        <v>367</v>
      </c>
      <c r="B348" s="36" t="s">
        <v>938</v>
      </c>
      <c r="C348" s="98" t="s">
        <v>401</v>
      </c>
      <c r="D348" s="99"/>
      <c r="E348" s="10" t="s">
        <v>232</v>
      </c>
      <c r="F348" s="68">
        <f>IFERROR(INDEX([1]!Rates[[Column1]:[Column71]],
MATCH('[1]SOW Units'!$B348,[1]!Rates[Pay Item],0),
MATCH(TEXT(#REF!,"0"),[1]!Rates[[#Headers],[Column1]:[Column71]],0)),0)</f>
        <v>0</v>
      </c>
      <c r="G348" s="69">
        <f t="shared" si="25"/>
        <v>0</v>
      </c>
      <c r="H348" s="6">
        <f t="shared" si="23"/>
        <v>0</v>
      </c>
      <c r="I348" s="80"/>
      <c r="J348" s="80"/>
      <c r="K348" s="80"/>
      <c r="L348" s="80"/>
      <c r="M348" s="80"/>
      <c r="N348" s="80"/>
      <c r="O348" s="80"/>
      <c r="P348" s="80"/>
      <c r="Q348" s="80"/>
      <c r="R348" s="80"/>
      <c r="S348" s="54" t="b">
        <f t="shared" si="26"/>
        <v>0</v>
      </c>
      <c r="T348" s="66" t="str">
        <f t="shared" si="27"/>
        <v>17-36.</v>
      </c>
      <c r="U348" s="51" t="str">
        <f t="shared" si="27"/>
        <v>Carbon Off Gas Treatment - Add On - Medium - Short Term ≤ 6 mos.</v>
      </c>
    </row>
    <row r="349" spans="1:21" s="67" customFormat="1" hidden="1" x14ac:dyDescent="0.3">
      <c r="A349" s="62">
        <v>368</v>
      </c>
      <c r="B349" s="36" t="s">
        <v>939</v>
      </c>
      <c r="C349" s="98" t="s">
        <v>940</v>
      </c>
      <c r="D349" s="99"/>
      <c r="E349" s="10" t="s">
        <v>232</v>
      </c>
      <c r="F349" s="68">
        <f>IFERROR(INDEX([1]!Rates[[Column1]:[Column71]],
MATCH('[1]SOW Units'!$B349,[1]!Rates[Pay Item],0),
MATCH(TEXT(#REF!,"0"),[1]!Rates[[#Headers],[Column1]:[Column71]],0)),0)</f>
        <v>0</v>
      </c>
      <c r="G349" s="69">
        <f t="shared" si="25"/>
        <v>0</v>
      </c>
      <c r="H349" s="6">
        <f t="shared" si="23"/>
        <v>0</v>
      </c>
      <c r="I349" s="80"/>
      <c r="J349" s="80"/>
      <c r="K349" s="80"/>
      <c r="L349" s="80"/>
      <c r="M349" s="80"/>
      <c r="N349" s="80"/>
      <c r="O349" s="80"/>
      <c r="P349" s="80"/>
      <c r="Q349" s="80"/>
      <c r="R349" s="80"/>
      <c r="S349" s="54" t="b">
        <f t="shared" si="26"/>
        <v>0</v>
      </c>
      <c r="T349" s="66" t="str">
        <f t="shared" si="27"/>
        <v>17-37.</v>
      </c>
      <c r="U349" s="51" t="str">
        <f t="shared" si="27"/>
        <v>Carbon Off Gas Treatment - Add On - Large - Short Term ≤ 6 mos.</v>
      </c>
    </row>
    <row r="350" spans="1:21" s="67" customFormat="1" hidden="1" x14ac:dyDescent="0.3">
      <c r="A350" s="62">
        <v>369</v>
      </c>
      <c r="B350" s="36" t="s">
        <v>941</v>
      </c>
      <c r="C350" s="98" t="s">
        <v>402</v>
      </c>
      <c r="D350" s="99"/>
      <c r="E350" s="10" t="s">
        <v>232</v>
      </c>
      <c r="F350" s="68">
        <f>IFERROR(INDEX([1]!Rates[[Column1]:[Column71]],
MATCH('[1]SOW Units'!$B350,[1]!Rates[Pay Item],0),
MATCH(TEXT(#REF!,"0"),[1]!Rates[[#Headers],[Column1]:[Column71]],0)),0)</f>
        <v>0</v>
      </c>
      <c r="G350" s="69">
        <f t="shared" si="25"/>
        <v>0</v>
      </c>
      <c r="H350" s="6">
        <f t="shared" si="23"/>
        <v>0</v>
      </c>
      <c r="I350" s="80"/>
      <c r="J350" s="80"/>
      <c r="K350" s="80"/>
      <c r="L350" s="80"/>
      <c r="M350" s="80"/>
      <c r="N350" s="80"/>
      <c r="O350" s="80"/>
      <c r="P350" s="80"/>
      <c r="Q350" s="80"/>
      <c r="R350" s="80"/>
      <c r="S350" s="54" t="b">
        <f t="shared" si="26"/>
        <v>0</v>
      </c>
      <c r="T350" s="66" t="str">
        <f t="shared" si="27"/>
        <v>17-38.</v>
      </c>
      <c r="U350" s="51" t="str">
        <f t="shared" si="27"/>
        <v>Carbon Off Gas Treatment - Add On - Small- Long Term &gt; 6 mos.</v>
      </c>
    </row>
    <row r="351" spans="1:21" s="67" customFormat="1" hidden="1" x14ac:dyDescent="0.3">
      <c r="A351" s="62">
        <v>370</v>
      </c>
      <c r="B351" s="36" t="s">
        <v>942</v>
      </c>
      <c r="C351" s="98" t="s">
        <v>403</v>
      </c>
      <c r="D351" s="99"/>
      <c r="E351" s="10" t="s">
        <v>232</v>
      </c>
      <c r="F351" s="68">
        <f>IFERROR(INDEX([1]!Rates[[Column1]:[Column71]],
MATCH('[1]SOW Units'!$B351,[1]!Rates[Pay Item],0),
MATCH(TEXT(#REF!,"0"),[1]!Rates[[#Headers],[Column1]:[Column71]],0)),0)</f>
        <v>0</v>
      </c>
      <c r="G351" s="69">
        <f t="shared" si="25"/>
        <v>0</v>
      </c>
      <c r="H351" s="6">
        <f t="shared" si="23"/>
        <v>0</v>
      </c>
      <c r="I351" s="80"/>
      <c r="J351" s="80"/>
      <c r="K351" s="80"/>
      <c r="L351" s="80"/>
      <c r="M351" s="80"/>
      <c r="N351" s="80"/>
      <c r="O351" s="80"/>
      <c r="P351" s="80"/>
      <c r="Q351" s="80"/>
      <c r="R351" s="80"/>
      <c r="S351" s="54" t="b">
        <f t="shared" si="26"/>
        <v>0</v>
      </c>
      <c r="T351" s="66" t="str">
        <f t="shared" si="27"/>
        <v>17-39.</v>
      </c>
      <c r="U351" s="51" t="str">
        <f t="shared" si="27"/>
        <v>Carbon Off Gas Treatment - Add On - Medium - Long Term &gt; 6 mos.</v>
      </c>
    </row>
    <row r="352" spans="1:21" s="67" customFormat="1" hidden="1" x14ac:dyDescent="0.3">
      <c r="A352" s="62">
        <v>371</v>
      </c>
      <c r="B352" s="36" t="s">
        <v>943</v>
      </c>
      <c r="C352" s="98" t="s">
        <v>404</v>
      </c>
      <c r="D352" s="99"/>
      <c r="E352" s="10" t="s">
        <v>232</v>
      </c>
      <c r="F352" s="68">
        <f>IFERROR(INDEX([1]!Rates[[Column1]:[Column71]],
MATCH('[1]SOW Units'!$B352,[1]!Rates[Pay Item],0),
MATCH(TEXT(#REF!,"0"),[1]!Rates[[#Headers],[Column1]:[Column71]],0)),0)</f>
        <v>0</v>
      </c>
      <c r="G352" s="69">
        <f t="shared" si="25"/>
        <v>0</v>
      </c>
      <c r="H352" s="6">
        <f t="shared" si="23"/>
        <v>0</v>
      </c>
      <c r="I352" s="80"/>
      <c r="J352" s="80"/>
      <c r="K352" s="80"/>
      <c r="L352" s="80"/>
      <c r="M352" s="80"/>
      <c r="N352" s="80"/>
      <c r="O352" s="80"/>
      <c r="P352" s="80"/>
      <c r="Q352" s="80"/>
      <c r="R352" s="80"/>
      <c r="S352" s="54" t="b">
        <f t="shared" si="26"/>
        <v>0</v>
      </c>
      <c r="T352" s="66" t="str">
        <f t="shared" si="27"/>
        <v>17-40.</v>
      </c>
      <c r="U352" s="51" t="str">
        <f t="shared" si="27"/>
        <v xml:space="preserve">Carbon Off Gas Treatment - Add On - Large - Long Term &gt; 6 mos. </v>
      </c>
    </row>
    <row r="353" spans="1:21" s="67" customFormat="1" hidden="1" x14ac:dyDescent="0.3">
      <c r="A353" s="62">
        <v>372</v>
      </c>
      <c r="B353" s="36" t="s">
        <v>944</v>
      </c>
      <c r="C353" s="98" t="s">
        <v>405</v>
      </c>
      <c r="D353" s="99"/>
      <c r="E353" s="10" t="s">
        <v>232</v>
      </c>
      <c r="F353" s="68">
        <f>IFERROR(INDEX([1]!Rates[[Column1]:[Column71]],
MATCH('[1]SOW Units'!$B353,[1]!Rates[Pay Item],0),
MATCH(TEXT(#REF!,"0"),[1]!Rates[[#Headers],[Column1]:[Column71]],0)),0)</f>
        <v>0</v>
      </c>
      <c r="G353" s="69">
        <f t="shared" si="25"/>
        <v>0</v>
      </c>
      <c r="H353" s="6">
        <f t="shared" si="23"/>
        <v>0</v>
      </c>
      <c r="I353" s="80"/>
      <c r="J353" s="80"/>
      <c r="K353" s="80"/>
      <c r="L353" s="80"/>
      <c r="M353" s="80"/>
      <c r="N353" s="80"/>
      <c r="O353" s="80"/>
      <c r="P353" s="80"/>
      <c r="Q353" s="80"/>
      <c r="R353" s="80"/>
      <c r="S353" s="54" t="b">
        <f t="shared" si="26"/>
        <v>0</v>
      </c>
      <c r="T353" s="66" t="str">
        <f t="shared" si="27"/>
        <v>17-41.</v>
      </c>
      <c r="U353" s="51" t="str">
        <f t="shared" si="27"/>
        <v>Thermox/Catox Off Gas Treatment - Add On - Small - Short Term ≤ 6 mos.</v>
      </c>
    </row>
    <row r="354" spans="1:21" s="67" customFormat="1" hidden="1" x14ac:dyDescent="0.3">
      <c r="A354" s="62">
        <v>373</v>
      </c>
      <c r="B354" s="36" t="s">
        <v>945</v>
      </c>
      <c r="C354" s="98" t="s">
        <v>406</v>
      </c>
      <c r="D354" s="99"/>
      <c r="E354" s="10" t="s">
        <v>232</v>
      </c>
      <c r="F354" s="68">
        <f>IFERROR(INDEX([1]!Rates[[Column1]:[Column71]],
MATCH('[1]SOW Units'!$B354,[1]!Rates[Pay Item],0),
MATCH(TEXT(#REF!,"0"),[1]!Rates[[#Headers],[Column1]:[Column71]],0)),0)</f>
        <v>0</v>
      </c>
      <c r="G354" s="69">
        <f t="shared" si="25"/>
        <v>0</v>
      </c>
      <c r="H354" s="6">
        <f t="shared" si="23"/>
        <v>0</v>
      </c>
      <c r="I354" s="80"/>
      <c r="J354" s="80"/>
      <c r="K354" s="80"/>
      <c r="L354" s="80"/>
      <c r="M354" s="80"/>
      <c r="N354" s="80"/>
      <c r="O354" s="80"/>
      <c r="P354" s="80"/>
      <c r="Q354" s="80"/>
      <c r="R354" s="80"/>
      <c r="S354" s="54" t="b">
        <f t="shared" si="26"/>
        <v>0</v>
      </c>
      <c r="T354" s="66" t="str">
        <f t="shared" si="27"/>
        <v>17-42.</v>
      </c>
      <c r="U354" s="51" t="str">
        <f t="shared" si="27"/>
        <v>Thermox/Catox Off Gas Treatment - Add On - Medium - Short Term ≤ 6 mos.</v>
      </c>
    </row>
    <row r="355" spans="1:21" s="67" customFormat="1" hidden="1" x14ac:dyDescent="0.3">
      <c r="A355" s="62">
        <v>374</v>
      </c>
      <c r="B355" s="36" t="s">
        <v>946</v>
      </c>
      <c r="C355" s="98" t="s">
        <v>407</v>
      </c>
      <c r="D355" s="99"/>
      <c r="E355" s="10" t="s">
        <v>232</v>
      </c>
      <c r="F355" s="68">
        <f>IFERROR(INDEX([1]!Rates[[Column1]:[Column71]],
MATCH('[1]SOW Units'!$B355,[1]!Rates[Pay Item],0),
MATCH(TEXT(#REF!,"0"),[1]!Rates[[#Headers],[Column1]:[Column71]],0)),0)</f>
        <v>0</v>
      </c>
      <c r="G355" s="69">
        <f t="shared" si="25"/>
        <v>0</v>
      </c>
      <c r="H355" s="6">
        <f t="shared" si="23"/>
        <v>0</v>
      </c>
      <c r="I355" s="80"/>
      <c r="J355" s="80"/>
      <c r="K355" s="80"/>
      <c r="L355" s="80"/>
      <c r="M355" s="80"/>
      <c r="N355" s="80"/>
      <c r="O355" s="80"/>
      <c r="P355" s="80"/>
      <c r="Q355" s="80"/>
      <c r="R355" s="80"/>
      <c r="S355" s="54" t="b">
        <f t="shared" si="26"/>
        <v>0</v>
      </c>
      <c r="T355" s="66" t="str">
        <f t="shared" si="27"/>
        <v>17-43.</v>
      </c>
      <c r="U355" s="51" t="str">
        <f t="shared" si="27"/>
        <v>Thermox/Catox Off Gas Treatment - Add On - Large - Short Term ≤ 6 mos.</v>
      </c>
    </row>
    <row r="356" spans="1:21" s="67" customFormat="1" hidden="1" x14ac:dyDescent="0.3">
      <c r="A356" s="62">
        <v>375</v>
      </c>
      <c r="B356" s="36" t="s">
        <v>947</v>
      </c>
      <c r="C356" s="98" t="s">
        <v>408</v>
      </c>
      <c r="D356" s="99"/>
      <c r="E356" s="10" t="s">
        <v>232</v>
      </c>
      <c r="F356" s="68">
        <f>IFERROR(INDEX([1]!Rates[[Column1]:[Column71]],
MATCH('[1]SOW Units'!$B356,[1]!Rates[Pay Item],0),
MATCH(TEXT(#REF!,"0"),[1]!Rates[[#Headers],[Column1]:[Column71]],0)),0)</f>
        <v>0</v>
      </c>
      <c r="G356" s="69">
        <f t="shared" ref="G356:G376" si="28">F356</f>
        <v>0</v>
      </c>
      <c r="H356" s="6">
        <f t="shared" si="23"/>
        <v>0</v>
      </c>
      <c r="I356" s="80"/>
      <c r="J356" s="80"/>
      <c r="K356" s="80"/>
      <c r="L356" s="80"/>
      <c r="M356" s="80"/>
      <c r="N356" s="80"/>
      <c r="O356" s="80"/>
      <c r="P356" s="80"/>
      <c r="Q356" s="80"/>
      <c r="R356" s="80"/>
      <c r="S356" s="54" t="b">
        <f t="shared" si="26"/>
        <v>0</v>
      </c>
      <c r="T356" s="66" t="str">
        <f t="shared" si="27"/>
        <v>17-44.</v>
      </c>
      <c r="U356" s="51" t="str">
        <f t="shared" si="27"/>
        <v xml:space="preserve">Thermox/Catox Off Gas Treatment - Add On - Small - Long Term &gt; 6 mos. </v>
      </c>
    </row>
    <row r="357" spans="1:21" s="67" customFormat="1" hidden="1" x14ac:dyDescent="0.3">
      <c r="A357" s="62">
        <v>376</v>
      </c>
      <c r="B357" s="36" t="s">
        <v>948</v>
      </c>
      <c r="C357" s="98" t="s">
        <v>409</v>
      </c>
      <c r="D357" s="99"/>
      <c r="E357" s="10" t="s">
        <v>232</v>
      </c>
      <c r="F357" s="68">
        <f>IFERROR(INDEX([1]!Rates[[Column1]:[Column71]],
MATCH('[1]SOW Units'!$B357,[1]!Rates[Pay Item],0),
MATCH(TEXT(#REF!,"0"),[1]!Rates[[#Headers],[Column1]:[Column71]],0)),0)</f>
        <v>0</v>
      </c>
      <c r="G357" s="69">
        <f t="shared" si="28"/>
        <v>0</v>
      </c>
      <c r="H357" s="6">
        <f t="shared" si="23"/>
        <v>0</v>
      </c>
      <c r="I357" s="80"/>
      <c r="J357" s="80"/>
      <c r="K357" s="80"/>
      <c r="L357" s="80"/>
      <c r="M357" s="80"/>
      <c r="N357" s="80"/>
      <c r="O357" s="80"/>
      <c r="P357" s="80"/>
      <c r="Q357" s="80"/>
      <c r="R357" s="80"/>
      <c r="S357" s="54" t="b">
        <f t="shared" si="26"/>
        <v>0</v>
      </c>
      <c r="T357" s="66" t="str">
        <f t="shared" si="27"/>
        <v>17-45.</v>
      </c>
      <c r="U357" s="51" t="str">
        <f t="shared" si="27"/>
        <v xml:space="preserve">Thermox/Catox Off Gas Treatment - Add On - Medium - Long Term &gt; 6 mos. </v>
      </c>
    </row>
    <row r="358" spans="1:21" s="67" customFormat="1" hidden="1" x14ac:dyDescent="0.3">
      <c r="A358" s="62">
        <v>377</v>
      </c>
      <c r="B358" s="36" t="s">
        <v>949</v>
      </c>
      <c r="C358" s="98" t="s">
        <v>410</v>
      </c>
      <c r="D358" s="99"/>
      <c r="E358" s="10" t="s">
        <v>232</v>
      </c>
      <c r="F358" s="68">
        <f>IFERROR(INDEX([1]!Rates[[Column1]:[Column71]],
MATCH('[1]SOW Units'!$B358,[1]!Rates[Pay Item],0),
MATCH(TEXT(#REF!,"0"),[1]!Rates[[#Headers],[Column1]:[Column71]],0)),0)</f>
        <v>0</v>
      </c>
      <c r="G358" s="69">
        <f t="shared" si="28"/>
        <v>0</v>
      </c>
      <c r="H358" s="6">
        <f t="shared" si="23"/>
        <v>0</v>
      </c>
      <c r="I358" s="80"/>
      <c r="J358" s="80"/>
      <c r="K358" s="80"/>
      <c r="L358" s="80"/>
      <c r="M358" s="80"/>
      <c r="N358" s="80"/>
      <c r="O358" s="80"/>
      <c r="P358" s="80"/>
      <c r="Q358" s="80"/>
      <c r="R358" s="80"/>
      <c r="S358" s="54" t="b">
        <f t="shared" si="26"/>
        <v>0</v>
      </c>
      <c r="T358" s="66" t="str">
        <f t="shared" si="27"/>
        <v>17-46.</v>
      </c>
      <c r="U358" s="51" t="str">
        <f t="shared" si="27"/>
        <v xml:space="preserve">Thermox/Catox Off Gas Treatment - Add On - Large - Long Term &gt; 6 mos. </v>
      </c>
    </row>
    <row r="359" spans="1:21" s="67" customFormat="1" hidden="1" x14ac:dyDescent="0.3">
      <c r="A359" s="62">
        <v>378</v>
      </c>
      <c r="B359" s="36" t="s">
        <v>950</v>
      </c>
      <c r="C359" s="98" t="s">
        <v>628</v>
      </c>
      <c r="D359" s="99"/>
      <c r="E359" s="10" t="s">
        <v>232</v>
      </c>
      <c r="F359" s="68">
        <f>IFERROR(INDEX([1]!Rates[[Column1]:[Column71]],
MATCH('[1]SOW Units'!$B359,[1]!Rates[Pay Item],0),
MATCH(TEXT(#REF!,"0"),[1]!Rates[[#Headers],[Column1]:[Column71]],0)),0)</f>
        <v>0</v>
      </c>
      <c r="G359" s="69">
        <f t="shared" si="28"/>
        <v>0</v>
      </c>
      <c r="H359" s="6">
        <f t="shared" si="23"/>
        <v>0</v>
      </c>
      <c r="I359" s="80"/>
      <c r="J359" s="80"/>
      <c r="K359" s="80"/>
      <c r="L359" s="80"/>
      <c r="M359" s="80"/>
      <c r="N359" s="80"/>
      <c r="O359" s="80"/>
      <c r="P359" s="80"/>
      <c r="Q359" s="80"/>
      <c r="R359" s="80"/>
      <c r="S359" s="54" t="b">
        <f t="shared" si="26"/>
        <v>0</v>
      </c>
      <c r="T359" s="66" t="str">
        <f t="shared" si="27"/>
        <v>17-47.</v>
      </c>
      <c r="U359" s="51" t="str">
        <f t="shared" si="27"/>
        <v>Soil Vapor Extraction (SVE) System - Small - Short Term ≤ 6 Months</v>
      </c>
    </row>
    <row r="360" spans="1:21" s="67" customFormat="1" hidden="1" x14ac:dyDescent="0.3">
      <c r="A360" s="62">
        <v>379</v>
      </c>
      <c r="B360" s="36" t="s">
        <v>951</v>
      </c>
      <c r="C360" s="98" t="s">
        <v>629</v>
      </c>
      <c r="D360" s="99"/>
      <c r="E360" s="10" t="s">
        <v>232</v>
      </c>
      <c r="F360" s="68">
        <f>IFERROR(INDEX([1]!Rates[[Column1]:[Column71]],
MATCH('[1]SOW Units'!$B360,[1]!Rates[Pay Item],0),
MATCH(TEXT(#REF!,"0"),[1]!Rates[[#Headers],[Column1]:[Column71]],0)),0)</f>
        <v>0</v>
      </c>
      <c r="G360" s="69">
        <f t="shared" si="28"/>
        <v>0</v>
      </c>
      <c r="H360" s="6">
        <f t="shared" si="23"/>
        <v>0</v>
      </c>
      <c r="I360" s="80"/>
      <c r="J360" s="80"/>
      <c r="K360" s="80"/>
      <c r="L360" s="80"/>
      <c r="M360" s="80"/>
      <c r="N360" s="80"/>
      <c r="O360" s="80"/>
      <c r="P360" s="80"/>
      <c r="Q360" s="80"/>
      <c r="R360" s="80"/>
      <c r="S360" s="54" t="b">
        <f t="shared" si="26"/>
        <v>0</v>
      </c>
      <c r="T360" s="66" t="str">
        <f t="shared" si="27"/>
        <v>17-48.</v>
      </c>
      <c r="U360" s="51" t="str">
        <f t="shared" si="27"/>
        <v>Soil Vapor Extraction (SVE) System - Small - Long Term &gt; 6 Months</v>
      </c>
    </row>
    <row r="361" spans="1:21" s="67" customFormat="1" hidden="1" x14ac:dyDescent="0.3">
      <c r="A361" s="62">
        <v>380</v>
      </c>
      <c r="B361" s="36" t="s">
        <v>952</v>
      </c>
      <c r="C361" s="98" t="s">
        <v>630</v>
      </c>
      <c r="D361" s="99"/>
      <c r="E361" s="10" t="s">
        <v>232</v>
      </c>
      <c r="F361" s="68">
        <f>IFERROR(INDEX([1]!Rates[[Column1]:[Column71]],
MATCH('[1]SOW Units'!$B361,[1]!Rates[Pay Item],0),
MATCH(TEXT(#REF!,"0"),[1]!Rates[[#Headers],[Column1]:[Column71]],0)),0)</f>
        <v>0</v>
      </c>
      <c r="G361" s="69">
        <f t="shared" si="28"/>
        <v>0</v>
      </c>
      <c r="H361" s="6">
        <f t="shared" si="23"/>
        <v>0</v>
      </c>
      <c r="I361" s="80"/>
      <c r="J361" s="80"/>
      <c r="K361" s="80"/>
      <c r="L361" s="80"/>
      <c r="M361" s="80"/>
      <c r="N361" s="80"/>
      <c r="O361" s="80"/>
      <c r="P361" s="80"/>
      <c r="Q361" s="80"/>
      <c r="R361" s="80"/>
      <c r="S361" s="54" t="b">
        <f t="shared" si="26"/>
        <v>0</v>
      </c>
      <c r="T361" s="66" t="str">
        <f t="shared" si="27"/>
        <v>17-49.</v>
      </c>
      <c r="U361" s="51" t="str">
        <f t="shared" si="27"/>
        <v>Soil Vapor Extraction (SVE) System - Medium - Short Term ≤ 6 Months</v>
      </c>
    </row>
    <row r="362" spans="1:21" s="67" customFormat="1" hidden="1" x14ac:dyDescent="0.3">
      <c r="A362" s="62">
        <v>381</v>
      </c>
      <c r="B362" s="36" t="s">
        <v>953</v>
      </c>
      <c r="C362" s="98" t="s">
        <v>631</v>
      </c>
      <c r="D362" s="99"/>
      <c r="E362" s="10" t="s">
        <v>232</v>
      </c>
      <c r="F362" s="68">
        <f>IFERROR(INDEX([1]!Rates[[Column1]:[Column71]],
MATCH('[1]SOW Units'!$B362,[1]!Rates[Pay Item],0),
MATCH(TEXT(#REF!,"0"),[1]!Rates[[#Headers],[Column1]:[Column71]],0)),0)</f>
        <v>0</v>
      </c>
      <c r="G362" s="69">
        <f t="shared" si="28"/>
        <v>0</v>
      </c>
      <c r="H362" s="6">
        <f t="shared" si="23"/>
        <v>0</v>
      </c>
      <c r="I362" s="80"/>
      <c r="J362" s="80"/>
      <c r="K362" s="80"/>
      <c r="L362" s="80"/>
      <c r="M362" s="80"/>
      <c r="N362" s="80"/>
      <c r="O362" s="80"/>
      <c r="P362" s="80"/>
      <c r="Q362" s="80"/>
      <c r="R362" s="80"/>
      <c r="S362" s="54" t="b">
        <f t="shared" si="26"/>
        <v>0</v>
      </c>
      <c r="T362" s="66" t="str">
        <f t="shared" si="27"/>
        <v>17-50.</v>
      </c>
      <c r="U362" s="51" t="str">
        <f t="shared" si="27"/>
        <v>Soil Vapor Extraction (SVE) System - Medium - Long Term &gt; 6 Months</v>
      </c>
    </row>
    <row r="363" spans="1:21" s="67" customFormat="1" hidden="1" x14ac:dyDescent="0.3">
      <c r="A363" s="62">
        <v>382</v>
      </c>
      <c r="B363" s="36" t="s">
        <v>954</v>
      </c>
      <c r="C363" s="98" t="s">
        <v>632</v>
      </c>
      <c r="D363" s="99"/>
      <c r="E363" s="10" t="s">
        <v>232</v>
      </c>
      <c r="F363" s="68">
        <f>IFERROR(INDEX([1]!Rates[[Column1]:[Column71]],
MATCH('[1]SOW Units'!$B363,[1]!Rates[Pay Item],0),
MATCH(TEXT(#REF!,"0"),[1]!Rates[[#Headers],[Column1]:[Column71]],0)),0)</f>
        <v>0</v>
      </c>
      <c r="G363" s="69">
        <f t="shared" si="28"/>
        <v>0</v>
      </c>
      <c r="H363" s="6">
        <f t="shared" si="23"/>
        <v>0</v>
      </c>
      <c r="I363" s="80"/>
      <c r="J363" s="80"/>
      <c r="K363" s="80"/>
      <c r="L363" s="80"/>
      <c r="M363" s="80"/>
      <c r="N363" s="80"/>
      <c r="O363" s="80"/>
      <c r="P363" s="80"/>
      <c r="Q363" s="80"/>
      <c r="R363" s="80"/>
      <c r="S363" s="54" t="b">
        <f t="shared" si="26"/>
        <v>0</v>
      </c>
      <c r="T363" s="66" t="str">
        <f t="shared" si="27"/>
        <v>17-51.</v>
      </c>
      <c r="U363" s="51" t="str">
        <f t="shared" si="27"/>
        <v>Soil Vapor Extraction (SVE) System - Large - Short Term ≤ 6 Months</v>
      </c>
    </row>
    <row r="364" spans="1:21" s="67" customFormat="1" hidden="1" x14ac:dyDescent="0.3">
      <c r="A364" s="62">
        <v>383</v>
      </c>
      <c r="B364" s="36" t="s">
        <v>955</v>
      </c>
      <c r="C364" s="98" t="s">
        <v>633</v>
      </c>
      <c r="D364" s="99"/>
      <c r="E364" s="10" t="s">
        <v>232</v>
      </c>
      <c r="F364" s="68">
        <f>IFERROR(INDEX([1]!Rates[[Column1]:[Column71]],
MATCH('[1]SOW Units'!$B364,[1]!Rates[Pay Item],0),
MATCH(TEXT(#REF!,"0"),[1]!Rates[[#Headers],[Column1]:[Column71]],0)),0)</f>
        <v>0</v>
      </c>
      <c r="G364" s="69">
        <f t="shared" si="28"/>
        <v>0</v>
      </c>
      <c r="H364" s="6">
        <f t="shared" ref="H364:H376" si="29">SUM(I364:R364)</f>
        <v>0</v>
      </c>
      <c r="I364" s="80"/>
      <c r="J364" s="80"/>
      <c r="K364" s="80"/>
      <c r="L364" s="80"/>
      <c r="M364" s="80"/>
      <c r="N364" s="80"/>
      <c r="O364" s="80"/>
      <c r="P364" s="80"/>
      <c r="Q364" s="80"/>
      <c r="R364" s="80"/>
      <c r="S364" s="54" t="b">
        <f t="shared" si="26"/>
        <v>0</v>
      </c>
      <c r="T364" s="66" t="str">
        <f t="shared" si="27"/>
        <v>17-52.</v>
      </c>
      <c r="U364" s="51" t="str">
        <f t="shared" si="27"/>
        <v>Soil Vapor Extraction (SVE) System - Large - Long Term &gt; 6 Months</v>
      </c>
    </row>
    <row r="365" spans="1:21" s="67" customFormat="1" hidden="1" x14ac:dyDescent="0.3">
      <c r="A365" s="62">
        <v>384</v>
      </c>
      <c r="B365" s="36" t="s">
        <v>956</v>
      </c>
      <c r="C365" s="98" t="s">
        <v>634</v>
      </c>
      <c r="D365" s="99"/>
      <c r="E365" s="10" t="s">
        <v>232</v>
      </c>
      <c r="F365" s="68">
        <f>IFERROR(INDEX([1]!Rates[[Column1]:[Column71]],
MATCH('[1]SOW Units'!$B365,[1]!Rates[Pay Item],0),
MATCH(TEXT(#REF!,"0"),[1]!Rates[[#Headers],[Column1]:[Column71]],0)),0)</f>
        <v>0</v>
      </c>
      <c r="G365" s="69">
        <f t="shared" si="28"/>
        <v>0</v>
      </c>
      <c r="H365" s="6">
        <f t="shared" si="29"/>
        <v>0</v>
      </c>
      <c r="I365" s="80"/>
      <c r="J365" s="80"/>
      <c r="K365" s="80"/>
      <c r="L365" s="80"/>
      <c r="M365" s="80"/>
      <c r="N365" s="80"/>
      <c r="O365" s="80"/>
      <c r="P365" s="80"/>
      <c r="Q365" s="80"/>
      <c r="R365" s="80"/>
      <c r="S365" s="54" t="b">
        <f t="shared" si="26"/>
        <v>0</v>
      </c>
      <c r="T365" s="66" t="str">
        <f t="shared" si="27"/>
        <v>17-53.</v>
      </c>
      <c r="U365" s="51" t="str">
        <f t="shared" si="27"/>
        <v>Air Sparge/Multphase Extraction (AS/MPE) System - Small - Short Term ≤ 6 Months</v>
      </c>
    </row>
    <row r="366" spans="1:21" s="67" customFormat="1" hidden="1" x14ac:dyDescent="0.3">
      <c r="A366" s="62">
        <v>385</v>
      </c>
      <c r="B366" s="36" t="s">
        <v>957</v>
      </c>
      <c r="C366" s="98" t="s">
        <v>635</v>
      </c>
      <c r="D366" s="99"/>
      <c r="E366" s="10" t="s">
        <v>232</v>
      </c>
      <c r="F366" s="68">
        <f>IFERROR(INDEX([1]!Rates[[Column1]:[Column71]],
MATCH('[1]SOW Units'!$B366,[1]!Rates[Pay Item],0),
MATCH(TEXT(#REF!,"0"),[1]!Rates[[#Headers],[Column1]:[Column71]],0)),0)</f>
        <v>0</v>
      </c>
      <c r="G366" s="69">
        <f t="shared" si="28"/>
        <v>0</v>
      </c>
      <c r="H366" s="6">
        <f t="shared" si="29"/>
        <v>0</v>
      </c>
      <c r="I366" s="80"/>
      <c r="J366" s="80"/>
      <c r="K366" s="80"/>
      <c r="L366" s="80"/>
      <c r="M366" s="80"/>
      <c r="N366" s="80"/>
      <c r="O366" s="80"/>
      <c r="P366" s="80"/>
      <c r="Q366" s="80"/>
      <c r="R366" s="80"/>
      <c r="S366" s="54" t="b">
        <f t="shared" si="26"/>
        <v>0</v>
      </c>
      <c r="T366" s="66" t="str">
        <f t="shared" si="27"/>
        <v>17-54.</v>
      </c>
      <c r="U366" s="51" t="str">
        <f t="shared" si="27"/>
        <v>Air Sparge/Multphase Extraction (AS/MPE) System - Small - Long Term &gt; 6 Months</v>
      </c>
    </row>
    <row r="367" spans="1:21" s="67" customFormat="1" hidden="1" x14ac:dyDescent="0.3">
      <c r="A367" s="62">
        <v>386</v>
      </c>
      <c r="B367" s="36" t="s">
        <v>958</v>
      </c>
      <c r="C367" s="98" t="s">
        <v>636</v>
      </c>
      <c r="D367" s="99"/>
      <c r="E367" s="10" t="s">
        <v>232</v>
      </c>
      <c r="F367" s="68">
        <f>IFERROR(INDEX([1]!Rates[[Column1]:[Column71]],
MATCH('[1]SOW Units'!$B367,[1]!Rates[Pay Item],0),
MATCH(TEXT(#REF!,"0"),[1]!Rates[[#Headers],[Column1]:[Column71]],0)),0)</f>
        <v>0</v>
      </c>
      <c r="G367" s="69">
        <f t="shared" si="28"/>
        <v>0</v>
      </c>
      <c r="H367" s="6">
        <f t="shared" si="29"/>
        <v>0</v>
      </c>
      <c r="I367" s="80"/>
      <c r="J367" s="80"/>
      <c r="K367" s="80"/>
      <c r="L367" s="80"/>
      <c r="M367" s="80"/>
      <c r="N367" s="80"/>
      <c r="O367" s="80"/>
      <c r="P367" s="80"/>
      <c r="Q367" s="80"/>
      <c r="R367" s="80"/>
      <c r="S367" s="54" t="b">
        <f t="shared" si="26"/>
        <v>0</v>
      </c>
      <c r="T367" s="66" t="str">
        <f t="shared" si="27"/>
        <v>17-55.</v>
      </c>
      <c r="U367" s="51" t="str">
        <f t="shared" si="27"/>
        <v>Air Sparge/Multphase Extraction (AS/MPE) System - Medium - Short Term ≤ 6 Months</v>
      </c>
    </row>
    <row r="368" spans="1:21" s="67" customFormat="1" hidden="1" x14ac:dyDescent="0.3">
      <c r="A368" s="62">
        <v>387</v>
      </c>
      <c r="B368" s="36" t="s">
        <v>959</v>
      </c>
      <c r="C368" s="98" t="s">
        <v>637</v>
      </c>
      <c r="D368" s="99"/>
      <c r="E368" s="10" t="s">
        <v>232</v>
      </c>
      <c r="F368" s="68">
        <f>IFERROR(INDEX([1]!Rates[[Column1]:[Column71]],
MATCH('[1]SOW Units'!$B368,[1]!Rates[Pay Item],0),
MATCH(TEXT(#REF!,"0"),[1]!Rates[[#Headers],[Column1]:[Column71]],0)),0)</f>
        <v>0</v>
      </c>
      <c r="G368" s="69">
        <f t="shared" si="28"/>
        <v>0</v>
      </c>
      <c r="H368" s="6">
        <f t="shared" si="29"/>
        <v>0</v>
      </c>
      <c r="I368" s="80"/>
      <c r="J368" s="80"/>
      <c r="K368" s="80"/>
      <c r="L368" s="80"/>
      <c r="M368" s="80"/>
      <c r="N368" s="80"/>
      <c r="O368" s="80"/>
      <c r="P368" s="80"/>
      <c r="Q368" s="80"/>
      <c r="R368" s="80"/>
      <c r="S368" s="54" t="b">
        <f t="shared" si="26"/>
        <v>0</v>
      </c>
      <c r="T368" s="66" t="str">
        <f t="shared" si="27"/>
        <v>17-56.</v>
      </c>
      <c r="U368" s="51" t="str">
        <f t="shared" si="27"/>
        <v>Air Sparge/Multphase Extraction (AS/MPE) System - Medium - Long Term &gt; 6 Months</v>
      </c>
    </row>
    <row r="369" spans="1:21" s="67" customFormat="1" hidden="1" x14ac:dyDescent="0.3">
      <c r="A369" s="62">
        <v>388</v>
      </c>
      <c r="B369" s="36" t="s">
        <v>960</v>
      </c>
      <c r="C369" s="98" t="s">
        <v>638</v>
      </c>
      <c r="D369" s="99"/>
      <c r="E369" s="10" t="s">
        <v>232</v>
      </c>
      <c r="F369" s="68">
        <f>IFERROR(INDEX([1]!Rates[[Column1]:[Column71]],
MATCH('[1]SOW Units'!$B369,[1]!Rates[Pay Item],0),
MATCH(TEXT(#REF!,"0"),[1]!Rates[[#Headers],[Column1]:[Column71]],0)),0)</f>
        <v>0</v>
      </c>
      <c r="G369" s="69">
        <f t="shared" si="28"/>
        <v>0</v>
      </c>
      <c r="H369" s="6">
        <f t="shared" si="29"/>
        <v>0</v>
      </c>
      <c r="I369" s="80"/>
      <c r="J369" s="80"/>
      <c r="K369" s="80"/>
      <c r="L369" s="80"/>
      <c r="M369" s="80"/>
      <c r="N369" s="80"/>
      <c r="O369" s="80"/>
      <c r="P369" s="80"/>
      <c r="Q369" s="80"/>
      <c r="R369" s="80"/>
      <c r="S369" s="54" t="b">
        <f t="shared" si="26"/>
        <v>0</v>
      </c>
      <c r="T369" s="66" t="str">
        <f t="shared" si="27"/>
        <v>17-57.</v>
      </c>
      <c r="U369" s="51" t="str">
        <f t="shared" si="27"/>
        <v>Air Sparge/Multphase Extraction (AS/MPE) System - Large - Short Term ≤ 6 Months</v>
      </c>
    </row>
    <row r="370" spans="1:21" s="67" customFormat="1" hidden="1" x14ac:dyDescent="0.3">
      <c r="A370" s="62">
        <v>389</v>
      </c>
      <c r="B370" s="36" t="s">
        <v>961</v>
      </c>
      <c r="C370" s="98" t="s">
        <v>639</v>
      </c>
      <c r="D370" s="99"/>
      <c r="E370" s="10" t="s">
        <v>232</v>
      </c>
      <c r="F370" s="68">
        <f>IFERROR(INDEX([1]!Rates[[Column1]:[Column71]],
MATCH('[1]SOW Units'!$B370,[1]!Rates[Pay Item],0),
MATCH(TEXT(#REF!,"0"),[1]!Rates[[#Headers],[Column1]:[Column71]],0)),0)</f>
        <v>0</v>
      </c>
      <c r="G370" s="69">
        <f t="shared" si="28"/>
        <v>0</v>
      </c>
      <c r="H370" s="6">
        <f t="shared" si="29"/>
        <v>0</v>
      </c>
      <c r="I370" s="80"/>
      <c r="J370" s="80"/>
      <c r="K370" s="80"/>
      <c r="L370" s="80"/>
      <c r="M370" s="80"/>
      <c r="N370" s="80"/>
      <c r="O370" s="80"/>
      <c r="P370" s="80"/>
      <c r="Q370" s="80"/>
      <c r="R370" s="80"/>
      <c r="S370" s="54" t="b">
        <f t="shared" si="26"/>
        <v>0</v>
      </c>
      <c r="T370" s="66" t="str">
        <f t="shared" si="27"/>
        <v>17-58.</v>
      </c>
      <c r="U370" s="51" t="str">
        <f t="shared" si="27"/>
        <v>Air Sparge/Multphase Extraction (AS/MPE) System - Large - Long Term &gt; 6 Months</v>
      </c>
    </row>
    <row r="371" spans="1:21" s="67" customFormat="1" hidden="1" x14ac:dyDescent="0.3">
      <c r="A371" s="62">
        <v>390</v>
      </c>
      <c r="B371" s="36" t="s">
        <v>962</v>
      </c>
      <c r="C371" s="98" t="s">
        <v>963</v>
      </c>
      <c r="D371" s="99"/>
      <c r="E371" s="10" t="s">
        <v>232</v>
      </c>
      <c r="F371" s="68">
        <f>IFERROR(INDEX([1]!Rates[[Column1]:[Column71]],
MATCH('[1]SOW Units'!$B371,[1]!Rates[Pay Item],0),
MATCH(TEXT(#REF!,"0"),[1]!Rates[[#Headers],[Column1]:[Column71]],0)),0)</f>
        <v>0</v>
      </c>
      <c r="G371" s="69">
        <f t="shared" si="28"/>
        <v>0</v>
      </c>
      <c r="H371" s="6">
        <f t="shared" si="29"/>
        <v>0</v>
      </c>
      <c r="I371" s="80"/>
      <c r="J371" s="80"/>
      <c r="K371" s="80"/>
      <c r="L371" s="80"/>
      <c r="M371" s="80"/>
      <c r="N371" s="80"/>
      <c r="O371" s="80"/>
      <c r="P371" s="80"/>
      <c r="Q371" s="80"/>
      <c r="R371" s="80"/>
      <c r="S371" s="54" t="b">
        <f t="shared" si="26"/>
        <v>0</v>
      </c>
      <c r="T371" s="66" t="str">
        <f t="shared" si="27"/>
        <v>17-59.</v>
      </c>
      <c r="U371" s="51" t="str">
        <f t="shared" si="27"/>
        <v>In-Situ Chemical Oxidation (including Ozone) System – Small – Long Term &gt; 6 Months</v>
      </c>
    </row>
    <row r="372" spans="1:21" s="67" customFormat="1" hidden="1" x14ac:dyDescent="0.3">
      <c r="A372" s="62">
        <v>391</v>
      </c>
      <c r="B372" s="36" t="s">
        <v>964</v>
      </c>
      <c r="C372" s="98" t="s">
        <v>965</v>
      </c>
      <c r="D372" s="99"/>
      <c r="E372" s="10" t="s">
        <v>232</v>
      </c>
      <c r="F372" s="68">
        <f>IFERROR(INDEX([1]!Rates[[Column1]:[Column71]],
MATCH('[1]SOW Units'!$B372,[1]!Rates[Pay Item],0),
MATCH(TEXT(#REF!,"0"),[1]!Rates[[#Headers],[Column1]:[Column71]],0)),0)</f>
        <v>0</v>
      </c>
      <c r="G372" s="69">
        <f t="shared" si="28"/>
        <v>0</v>
      </c>
      <c r="H372" s="6">
        <f t="shared" si="29"/>
        <v>0</v>
      </c>
      <c r="I372" s="80"/>
      <c r="J372" s="80"/>
      <c r="K372" s="80"/>
      <c r="L372" s="80"/>
      <c r="M372" s="80"/>
      <c r="N372" s="80"/>
      <c r="O372" s="80"/>
      <c r="P372" s="80"/>
      <c r="Q372" s="80"/>
      <c r="R372" s="80"/>
      <c r="S372" s="54" t="b">
        <f t="shared" si="26"/>
        <v>0</v>
      </c>
      <c r="T372" s="66" t="str">
        <f t="shared" si="27"/>
        <v>17-60.</v>
      </c>
      <c r="U372" s="51" t="str">
        <f t="shared" si="27"/>
        <v>In-Situ Chemical Oxidation (including Ozone) System – Small - Short Term ≤ 6 Months</v>
      </c>
    </row>
    <row r="373" spans="1:21" s="67" customFormat="1" hidden="1" x14ac:dyDescent="0.3">
      <c r="A373" s="62">
        <v>392</v>
      </c>
      <c r="B373" s="36" t="s">
        <v>966</v>
      </c>
      <c r="C373" s="98" t="s">
        <v>967</v>
      </c>
      <c r="D373" s="99"/>
      <c r="E373" s="10" t="s">
        <v>232</v>
      </c>
      <c r="F373" s="68">
        <f>IFERROR(INDEX([1]!Rates[[Column1]:[Column71]],
MATCH('[1]SOW Units'!$B373,[1]!Rates[Pay Item],0),
MATCH(TEXT(#REF!,"0"),[1]!Rates[[#Headers],[Column1]:[Column71]],0)),0)</f>
        <v>0</v>
      </c>
      <c r="G373" s="69">
        <f t="shared" si="28"/>
        <v>0</v>
      </c>
      <c r="H373" s="6">
        <f t="shared" si="29"/>
        <v>0</v>
      </c>
      <c r="I373" s="80"/>
      <c r="J373" s="80"/>
      <c r="K373" s="80"/>
      <c r="L373" s="80"/>
      <c r="M373" s="80"/>
      <c r="N373" s="80"/>
      <c r="O373" s="80"/>
      <c r="P373" s="80"/>
      <c r="Q373" s="80"/>
      <c r="R373" s="80"/>
      <c r="S373" s="54" t="b">
        <f t="shared" si="26"/>
        <v>0</v>
      </c>
      <c r="T373" s="66" t="str">
        <f t="shared" si="27"/>
        <v>17-61.</v>
      </c>
      <c r="U373" s="51" t="str">
        <f t="shared" si="27"/>
        <v>In-Situ Chemical Oxidation (including Ozone) System – Medium – Long Term &gt; 6 Months</v>
      </c>
    </row>
    <row r="374" spans="1:21" s="67" customFormat="1" hidden="1" x14ac:dyDescent="0.3">
      <c r="A374" s="62">
        <v>393</v>
      </c>
      <c r="B374" s="36" t="s">
        <v>968</v>
      </c>
      <c r="C374" s="98" t="s">
        <v>969</v>
      </c>
      <c r="D374" s="99"/>
      <c r="E374" s="10" t="s">
        <v>232</v>
      </c>
      <c r="F374" s="68">
        <f>IFERROR(INDEX([1]!Rates[[Column1]:[Column71]],
MATCH('[1]SOW Units'!$B374,[1]!Rates[Pay Item],0),
MATCH(TEXT(#REF!,"0"),[1]!Rates[[#Headers],[Column1]:[Column71]],0)),0)</f>
        <v>0</v>
      </c>
      <c r="G374" s="69">
        <f t="shared" si="28"/>
        <v>0</v>
      </c>
      <c r="H374" s="6">
        <f t="shared" si="29"/>
        <v>0</v>
      </c>
      <c r="I374" s="80"/>
      <c r="J374" s="80"/>
      <c r="K374" s="80"/>
      <c r="L374" s="80"/>
      <c r="M374" s="80"/>
      <c r="N374" s="80"/>
      <c r="O374" s="80"/>
      <c r="P374" s="80"/>
      <c r="Q374" s="80"/>
      <c r="R374" s="80"/>
      <c r="S374" s="54" t="b">
        <f t="shared" si="26"/>
        <v>0</v>
      </c>
      <c r="T374" s="66" t="str">
        <f t="shared" si="27"/>
        <v>17-62.</v>
      </c>
      <c r="U374" s="51" t="str">
        <f t="shared" si="27"/>
        <v>In-Situ Chemical Oxidation (including Ozone) System – Medium - Short Term ≤ 6 Months</v>
      </c>
    </row>
    <row r="375" spans="1:21" s="67" customFormat="1" hidden="1" x14ac:dyDescent="0.3">
      <c r="A375" s="62">
        <v>394</v>
      </c>
      <c r="B375" s="36" t="s">
        <v>970</v>
      </c>
      <c r="C375" s="98" t="s">
        <v>971</v>
      </c>
      <c r="D375" s="99"/>
      <c r="E375" s="10" t="s">
        <v>232</v>
      </c>
      <c r="F375" s="68">
        <f>IFERROR(INDEX([1]!Rates[[Column1]:[Column71]],
MATCH('[1]SOW Units'!$B375,[1]!Rates[Pay Item],0),
MATCH(TEXT(#REF!,"0"),[1]!Rates[[#Headers],[Column1]:[Column71]],0)),0)</f>
        <v>0</v>
      </c>
      <c r="G375" s="69">
        <f t="shared" si="28"/>
        <v>0</v>
      </c>
      <c r="H375" s="6">
        <f t="shared" si="29"/>
        <v>0</v>
      </c>
      <c r="I375" s="80"/>
      <c r="J375" s="80"/>
      <c r="K375" s="80"/>
      <c r="L375" s="80"/>
      <c r="M375" s="80"/>
      <c r="N375" s="80"/>
      <c r="O375" s="80"/>
      <c r="P375" s="80"/>
      <c r="Q375" s="80"/>
      <c r="R375" s="80"/>
      <c r="S375" s="54" t="b">
        <f t="shared" si="26"/>
        <v>0</v>
      </c>
      <c r="T375" s="66" t="str">
        <f t="shared" si="27"/>
        <v>17-63.</v>
      </c>
      <c r="U375" s="51" t="str">
        <f t="shared" si="27"/>
        <v>In-Situ Chemical Oxidation (including Ozone) System – Large - Long Term &gt; 6 Months</v>
      </c>
    </row>
    <row r="376" spans="1:21" s="67" customFormat="1" hidden="1" x14ac:dyDescent="0.3">
      <c r="A376" s="62">
        <v>395</v>
      </c>
      <c r="B376" s="36" t="s">
        <v>972</v>
      </c>
      <c r="C376" s="98" t="s">
        <v>973</v>
      </c>
      <c r="D376" s="99"/>
      <c r="E376" s="10" t="s">
        <v>232</v>
      </c>
      <c r="F376" s="68">
        <f>IFERROR(INDEX([1]!Rates[[Column1]:[Column71]],
MATCH('[1]SOW Units'!$B376,[1]!Rates[Pay Item],0),
MATCH(TEXT(#REF!,"0"),[1]!Rates[[#Headers],[Column1]:[Column71]],0)),0)</f>
        <v>0</v>
      </c>
      <c r="G376" s="69">
        <f t="shared" si="28"/>
        <v>0</v>
      </c>
      <c r="H376" s="6">
        <f t="shared" si="29"/>
        <v>0</v>
      </c>
      <c r="I376" s="80"/>
      <c r="J376" s="80"/>
      <c r="K376" s="80"/>
      <c r="L376" s="80"/>
      <c r="M376" s="80"/>
      <c r="N376" s="80"/>
      <c r="O376" s="80"/>
      <c r="P376" s="80"/>
      <c r="Q376" s="80"/>
      <c r="R376" s="80"/>
      <c r="S376" s="54" t="b">
        <f t="shared" si="26"/>
        <v>0</v>
      </c>
      <c r="T376" s="66" t="str">
        <f t="shared" si="27"/>
        <v>17-64.</v>
      </c>
      <c r="U376" s="51" t="str">
        <f t="shared" si="27"/>
        <v>In-Situ Chemical Oxidation (including Ozone) System – Large -Short Term ≤ 6 Months</v>
      </c>
    </row>
    <row r="377" spans="1:21" s="67" customFormat="1" x14ac:dyDescent="0.3">
      <c r="A377" s="62">
        <v>396</v>
      </c>
      <c r="B377" s="75" t="s">
        <v>337</v>
      </c>
      <c r="C377" s="96" t="s">
        <v>412</v>
      </c>
      <c r="D377" s="97"/>
      <c r="E377" s="76"/>
      <c r="F377" s="78"/>
      <c r="G377" s="78"/>
      <c r="H377" s="8"/>
      <c r="I377" s="79"/>
      <c r="J377" s="79"/>
      <c r="K377" s="79"/>
      <c r="L377" s="79"/>
      <c r="M377" s="79"/>
      <c r="N377" s="79"/>
      <c r="O377" s="79"/>
      <c r="P377" s="79"/>
      <c r="Q377" s="79"/>
      <c r="R377" s="79"/>
      <c r="S377" s="54" t="b">
        <f t="shared" si="26"/>
        <v>0</v>
      </c>
      <c r="T377" s="66"/>
      <c r="U377" s="51" t="str">
        <f t="shared" si="27"/>
        <v>REPORTS (Excluding Professional Engineering and Professional Geology Services)</v>
      </c>
    </row>
    <row r="378" spans="1:21" s="67" customFormat="1" hidden="1" x14ac:dyDescent="0.3">
      <c r="A378" s="62">
        <v>397</v>
      </c>
      <c r="B378" s="36" t="s">
        <v>339</v>
      </c>
      <c r="C378" s="98" t="s">
        <v>414</v>
      </c>
      <c r="D378" s="99"/>
      <c r="E378" s="10" t="s">
        <v>415</v>
      </c>
      <c r="F378" s="68">
        <f>IFERROR(INDEX([1]!Rates[[Column1]:[Column71]],
MATCH('[1]SOW Units'!$B378,[1]!Rates[Pay Item],0),
MATCH(TEXT(#REF!,"0"),[1]!Rates[[#Headers],[Column1]:[Column71]],0)),0)</f>
        <v>0</v>
      </c>
      <c r="G378" s="69">
        <f t="shared" ref="G378:G441" si="30">F378</f>
        <v>0</v>
      </c>
      <c r="H378" s="6">
        <f t="shared" ref="H378:H441" si="31">SUM(I378:R378)</f>
        <v>0</v>
      </c>
      <c r="I378" s="80"/>
      <c r="J378" s="80"/>
      <c r="K378" s="80"/>
      <c r="L378" s="80"/>
      <c r="M378" s="80"/>
      <c r="N378" s="80"/>
      <c r="O378" s="80"/>
      <c r="P378" s="80"/>
      <c r="Q378" s="80"/>
      <c r="R378" s="80"/>
      <c r="S378" s="54" t="b">
        <f t="shared" si="26"/>
        <v>0</v>
      </c>
      <c r="T378" s="66" t="str">
        <f t="shared" si="27"/>
        <v>18-1.</v>
      </c>
      <c r="U378" s="51" t="str">
        <f t="shared" si="27"/>
        <v>Soil Source Removal Report</v>
      </c>
    </row>
    <row r="379" spans="1:21" s="67" customFormat="1" hidden="1" x14ac:dyDescent="0.3">
      <c r="A379" s="62">
        <v>398</v>
      </c>
      <c r="B379" s="36" t="s">
        <v>341</v>
      </c>
      <c r="C379" s="98" t="s">
        <v>418</v>
      </c>
      <c r="D379" s="99"/>
      <c r="E379" s="10" t="s">
        <v>415</v>
      </c>
      <c r="F379" s="68">
        <f>IFERROR(INDEX([1]!Rates[[Column1]:[Column71]],
MATCH('[1]SOW Units'!$B379,[1]!Rates[Pay Item],0),
MATCH(TEXT(#REF!,"0"),[1]!Rates[[#Headers],[Column1]:[Column71]],0)),0)</f>
        <v>0</v>
      </c>
      <c r="G379" s="69">
        <f t="shared" si="30"/>
        <v>0</v>
      </c>
      <c r="H379" s="6">
        <f t="shared" si="31"/>
        <v>0</v>
      </c>
      <c r="I379" s="80"/>
      <c r="J379" s="80"/>
      <c r="K379" s="80"/>
      <c r="L379" s="80"/>
      <c r="M379" s="80"/>
      <c r="N379" s="80"/>
      <c r="O379" s="80"/>
      <c r="P379" s="80"/>
      <c r="Q379" s="80"/>
      <c r="R379" s="80"/>
      <c r="S379" s="54" t="b">
        <f t="shared" si="26"/>
        <v>0</v>
      </c>
      <c r="T379" s="66" t="str">
        <f t="shared" si="27"/>
        <v>18-2.</v>
      </c>
      <c r="U379" s="51" t="str">
        <f t="shared" si="27"/>
        <v>General Site Assessment Report</v>
      </c>
    </row>
    <row r="380" spans="1:21" s="67" customFormat="1" hidden="1" x14ac:dyDescent="0.3">
      <c r="A380" s="62">
        <v>399</v>
      </c>
      <c r="B380" s="36" t="s">
        <v>343</v>
      </c>
      <c r="C380" s="98" t="s">
        <v>420</v>
      </c>
      <c r="D380" s="99"/>
      <c r="E380" s="10" t="s">
        <v>415</v>
      </c>
      <c r="F380" s="68">
        <f>IFERROR(INDEX([1]!Rates[[Column1]:[Column71]],
MATCH('[1]SOW Units'!$B380,[1]!Rates[Pay Item],0),
MATCH(TEXT(#REF!,"0"),[1]!Rates[[#Headers],[Column1]:[Column71]],0)),0)</f>
        <v>0</v>
      </c>
      <c r="G380" s="69">
        <f t="shared" si="30"/>
        <v>0</v>
      </c>
      <c r="H380" s="6">
        <f t="shared" si="31"/>
        <v>0</v>
      </c>
      <c r="I380" s="80"/>
      <c r="J380" s="80"/>
      <c r="K380" s="80"/>
      <c r="L380" s="80"/>
      <c r="M380" s="80"/>
      <c r="N380" s="80"/>
      <c r="O380" s="80"/>
      <c r="P380" s="80"/>
      <c r="Q380" s="80"/>
      <c r="R380" s="80"/>
      <c r="S380" s="54" t="b">
        <f t="shared" si="26"/>
        <v>0</v>
      </c>
      <c r="T380" s="66" t="str">
        <f t="shared" si="27"/>
        <v>18-3.</v>
      </c>
      <c r="U380" s="51" t="str">
        <f t="shared" si="27"/>
        <v>Supplemental Site Assessment Report</v>
      </c>
    </row>
    <row r="381" spans="1:21" s="67" customFormat="1" hidden="1" x14ac:dyDescent="0.3">
      <c r="A381" s="62">
        <v>400</v>
      </c>
      <c r="B381" s="36" t="s">
        <v>345</v>
      </c>
      <c r="C381" s="98" t="s">
        <v>422</v>
      </c>
      <c r="D381" s="99"/>
      <c r="E381" s="10" t="s">
        <v>415</v>
      </c>
      <c r="F381" s="68">
        <f>IFERROR(INDEX([1]!Rates[[Column1]:[Column71]],
MATCH('[1]SOW Units'!$B381,[1]!Rates[Pay Item],0),
MATCH(TEXT(#REF!,"0"),[1]!Rates[[#Headers],[Column1]:[Column71]],0)),0)</f>
        <v>0</v>
      </c>
      <c r="G381" s="69">
        <f t="shared" si="30"/>
        <v>0</v>
      </c>
      <c r="H381" s="6">
        <f t="shared" si="31"/>
        <v>0</v>
      </c>
      <c r="I381" s="80"/>
      <c r="J381" s="80"/>
      <c r="K381" s="80"/>
      <c r="L381" s="80"/>
      <c r="M381" s="80"/>
      <c r="N381" s="80"/>
      <c r="O381" s="80"/>
      <c r="P381" s="80"/>
      <c r="Q381" s="80"/>
      <c r="R381" s="80"/>
      <c r="S381" s="54" t="b">
        <f t="shared" si="26"/>
        <v>0</v>
      </c>
      <c r="T381" s="66" t="str">
        <f t="shared" si="27"/>
        <v>18-4.</v>
      </c>
      <c r="U381" s="51" t="str">
        <f t="shared" si="27"/>
        <v>Receptor and Exposure Pathway Report</v>
      </c>
    </row>
    <row r="382" spans="1:21" s="67" customFormat="1" hidden="1" x14ac:dyDescent="0.3">
      <c r="A382" s="62">
        <v>401</v>
      </c>
      <c r="B382" s="36" t="s">
        <v>347</v>
      </c>
      <c r="C382" s="98" t="s">
        <v>974</v>
      </c>
      <c r="D382" s="99"/>
      <c r="E382" s="10" t="s">
        <v>425</v>
      </c>
      <c r="F382" s="68">
        <f>IFERROR(INDEX([1]!Rates[[Column1]:[Column71]],
MATCH('[1]SOW Units'!$B382,[1]!Rates[Pay Item],0),
MATCH(TEXT(#REF!,"0"),[1]!Rates[[#Headers],[Column1]:[Column71]],0)),0)</f>
        <v>0</v>
      </c>
      <c r="G382" s="69">
        <f t="shared" si="30"/>
        <v>0</v>
      </c>
      <c r="H382" s="6">
        <f t="shared" si="31"/>
        <v>0</v>
      </c>
      <c r="I382" s="80"/>
      <c r="J382" s="80"/>
      <c r="K382" s="80"/>
      <c r="L382" s="80"/>
      <c r="M382" s="80"/>
      <c r="N382" s="80"/>
      <c r="O382" s="80"/>
      <c r="P382" s="80"/>
      <c r="Q382" s="80"/>
      <c r="R382" s="80"/>
      <c r="S382" s="54" t="b">
        <f t="shared" si="26"/>
        <v>0</v>
      </c>
      <c r="T382" s="66" t="str">
        <f t="shared" si="27"/>
        <v>18-5.</v>
      </c>
      <c r="U382" s="51" t="str">
        <f t="shared" si="27"/>
        <v>Level 1 Natural Attenuation Monitoring Plan</v>
      </c>
    </row>
    <row r="383" spans="1:21" s="67" customFormat="1" hidden="1" x14ac:dyDescent="0.3">
      <c r="A383" s="62">
        <v>402</v>
      </c>
      <c r="B383" s="36" t="s">
        <v>349</v>
      </c>
      <c r="C383" s="98" t="s">
        <v>424</v>
      </c>
      <c r="D383" s="99"/>
      <c r="E383" s="10" t="s">
        <v>425</v>
      </c>
      <c r="F383" s="68">
        <f>IFERROR(INDEX([1]!Rates[[Column1]:[Column71]],
MATCH('[1]SOW Units'!$B383,[1]!Rates[Pay Item],0),
MATCH(TEXT(#REF!,"0"),[1]!Rates[[#Headers],[Column1]:[Column71]],0)),0)</f>
        <v>0</v>
      </c>
      <c r="G383" s="69">
        <f t="shared" si="30"/>
        <v>0</v>
      </c>
      <c r="H383" s="6">
        <f t="shared" si="31"/>
        <v>0</v>
      </c>
      <c r="I383" s="80"/>
      <c r="J383" s="80"/>
      <c r="K383" s="80"/>
      <c r="L383" s="80"/>
      <c r="M383" s="80"/>
      <c r="N383" s="80"/>
      <c r="O383" s="80"/>
      <c r="P383" s="80"/>
      <c r="Q383" s="80"/>
      <c r="R383" s="80"/>
      <c r="S383" s="54" t="b">
        <f t="shared" si="26"/>
        <v>0</v>
      </c>
      <c r="T383" s="66" t="str">
        <f t="shared" si="27"/>
        <v>18-6.</v>
      </c>
      <c r="U383" s="51" t="str">
        <f t="shared" si="27"/>
        <v>Level 2 Natural Attenuation Monitoring Plan</v>
      </c>
    </row>
    <row r="384" spans="1:21" s="67" customFormat="1" hidden="1" x14ac:dyDescent="0.3">
      <c r="A384" s="62">
        <v>403</v>
      </c>
      <c r="B384" s="36" t="s">
        <v>351</v>
      </c>
      <c r="C384" s="98" t="s">
        <v>427</v>
      </c>
      <c r="D384" s="99"/>
      <c r="E384" s="10" t="s">
        <v>415</v>
      </c>
      <c r="F384" s="68">
        <f>IFERROR(INDEX([1]!Rates[[Column1]:[Column71]],
MATCH('[1]SOW Units'!$B384,[1]!Rates[Pay Item],0),
MATCH(TEXT(#REF!,"0"),[1]!Rates[[#Headers],[Column1]:[Column71]],0)),0)</f>
        <v>0</v>
      </c>
      <c r="G384" s="69">
        <f t="shared" si="30"/>
        <v>0</v>
      </c>
      <c r="H384" s="6">
        <f t="shared" si="31"/>
        <v>0</v>
      </c>
      <c r="I384" s="80"/>
      <c r="J384" s="80"/>
      <c r="K384" s="80"/>
      <c r="L384" s="80"/>
      <c r="M384" s="80"/>
      <c r="N384" s="80"/>
      <c r="O384" s="80"/>
      <c r="P384" s="80"/>
      <c r="Q384" s="80"/>
      <c r="R384" s="80"/>
      <c r="S384" s="54" t="b">
        <f t="shared" si="26"/>
        <v>0</v>
      </c>
      <c r="T384" s="66" t="str">
        <f t="shared" si="27"/>
        <v>18-7.</v>
      </c>
      <c r="U384" s="51" t="str">
        <f t="shared" si="27"/>
        <v xml:space="preserve">Natural Attenuation or Post RA Monitoring Report, Quarterly or Non-Annual </v>
      </c>
    </row>
    <row r="385" spans="1:21" s="67" customFormat="1" hidden="1" x14ac:dyDescent="0.3">
      <c r="A385" s="62">
        <v>404</v>
      </c>
      <c r="B385" s="36" t="s">
        <v>353</v>
      </c>
      <c r="C385" s="98" t="s">
        <v>429</v>
      </c>
      <c r="D385" s="99"/>
      <c r="E385" s="10" t="s">
        <v>415</v>
      </c>
      <c r="F385" s="68">
        <f>IFERROR(INDEX([1]!Rates[[Column1]:[Column71]],
MATCH('[1]SOW Units'!$B385,[1]!Rates[Pay Item],0),
MATCH(TEXT(#REF!,"0"),[1]!Rates[[#Headers],[Column1]:[Column71]],0)),0)</f>
        <v>0</v>
      </c>
      <c r="G385" s="69">
        <f t="shared" si="30"/>
        <v>0</v>
      </c>
      <c r="H385" s="6">
        <f t="shared" si="31"/>
        <v>0</v>
      </c>
      <c r="I385" s="80"/>
      <c r="J385" s="80"/>
      <c r="K385" s="80"/>
      <c r="L385" s="80"/>
      <c r="M385" s="80"/>
      <c r="N385" s="80"/>
      <c r="O385" s="80"/>
      <c r="P385" s="80"/>
      <c r="Q385" s="80"/>
      <c r="R385" s="80"/>
      <c r="S385" s="54" t="b">
        <f t="shared" si="26"/>
        <v>0</v>
      </c>
      <c r="T385" s="66" t="str">
        <f t="shared" si="27"/>
        <v>18-8.</v>
      </c>
      <c r="U385" s="51" t="str">
        <f t="shared" si="27"/>
        <v xml:space="preserve">Natural Attenuation or Post RA Monitoring Report, Annual </v>
      </c>
    </row>
    <row r="386" spans="1:21" s="67" customFormat="1" hidden="1" x14ac:dyDescent="0.3">
      <c r="A386" s="62">
        <v>405</v>
      </c>
      <c r="B386" s="36" t="s">
        <v>355</v>
      </c>
      <c r="C386" s="98" t="s">
        <v>431</v>
      </c>
      <c r="D386" s="99"/>
      <c r="E386" s="10" t="s">
        <v>425</v>
      </c>
      <c r="F386" s="68">
        <f>IFERROR(INDEX([1]!Rates[[Column1]:[Column71]],
MATCH('[1]SOW Units'!$B386,[1]!Rates[Pay Item],0),
MATCH(TEXT(#REF!,"0"),[1]!Rates[[#Headers],[Column1]:[Column71]],0)),0)</f>
        <v>0</v>
      </c>
      <c r="G386" s="69">
        <f t="shared" si="30"/>
        <v>0</v>
      </c>
      <c r="H386" s="6">
        <f t="shared" si="31"/>
        <v>0</v>
      </c>
      <c r="I386" s="80"/>
      <c r="J386" s="80"/>
      <c r="K386" s="80"/>
      <c r="L386" s="80"/>
      <c r="M386" s="80"/>
      <c r="N386" s="80"/>
      <c r="O386" s="80"/>
      <c r="P386" s="80"/>
      <c r="Q386" s="80"/>
      <c r="R386" s="80"/>
      <c r="S386" s="54" t="b">
        <f t="shared" si="26"/>
        <v>0</v>
      </c>
      <c r="T386" s="66" t="str">
        <f t="shared" si="27"/>
        <v>18-9.</v>
      </c>
      <c r="U386" s="51" t="str">
        <f t="shared" si="27"/>
        <v>Pilot Test Plan</v>
      </c>
    </row>
    <row r="387" spans="1:21" s="67" customFormat="1" hidden="1" x14ac:dyDescent="0.3">
      <c r="A387" s="62">
        <v>406</v>
      </c>
      <c r="B387" s="36" t="s">
        <v>357</v>
      </c>
      <c r="C387" s="98" t="s">
        <v>433</v>
      </c>
      <c r="D387" s="99"/>
      <c r="E387" s="10" t="s">
        <v>415</v>
      </c>
      <c r="F387" s="68">
        <f>IFERROR(INDEX([1]!Rates[[Column1]:[Column71]],
MATCH('[1]SOW Units'!$B387,[1]!Rates[Pay Item],0),
MATCH(TEXT(#REF!,"0"),[1]!Rates[[#Headers],[Column1]:[Column71]],0)),0)</f>
        <v>0</v>
      </c>
      <c r="G387" s="69">
        <f t="shared" si="30"/>
        <v>0</v>
      </c>
      <c r="H387" s="6">
        <f t="shared" si="31"/>
        <v>0</v>
      </c>
      <c r="I387" s="80"/>
      <c r="J387" s="80"/>
      <c r="K387" s="80"/>
      <c r="L387" s="80"/>
      <c r="M387" s="80"/>
      <c r="N387" s="80"/>
      <c r="O387" s="80"/>
      <c r="P387" s="80"/>
      <c r="Q387" s="80"/>
      <c r="R387" s="80"/>
      <c r="S387" s="54" t="b">
        <f t="shared" si="26"/>
        <v>0</v>
      </c>
      <c r="T387" s="66" t="str">
        <f t="shared" si="27"/>
        <v>18-10.</v>
      </c>
      <c r="U387" s="51" t="str">
        <f t="shared" si="27"/>
        <v>Pilot Test Report</v>
      </c>
    </row>
    <row r="388" spans="1:21" s="67" customFormat="1" x14ac:dyDescent="0.3">
      <c r="A388" s="62">
        <v>407</v>
      </c>
      <c r="B388" s="36" t="s">
        <v>359</v>
      </c>
      <c r="C388" s="98" t="s">
        <v>435</v>
      </c>
      <c r="D388" s="99"/>
      <c r="E388" s="10" t="s">
        <v>425</v>
      </c>
      <c r="F388" s="68">
        <f>IFERROR(INDEX([1]!Rates[[Column1]:[Column71]],
MATCH('[1]SOW Units'!$B388,[1]!Rates[Pay Item],0),
MATCH(TEXT(#REF!,"0"),[1]!Rates[[#Headers],[Column1]:[Column71]],0)),0)</f>
        <v>0</v>
      </c>
      <c r="G388" s="69">
        <f t="shared" si="30"/>
        <v>0</v>
      </c>
      <c r="H388" s="6">
        <f t="shared" si="31"/>
        <v>0</v>
      </c>
      <c r="I388" s="80"/>
      <c r="J388" s="80"/>
      <c r="K388" s="80" t="s">
        <v>1045</v>
      </c>
      <c r="L388" s="80"/>
      <c r="M388" s="80"/>
      <c r="N388" s="80"/>
      <c r="O388" s="80"/>
      <c r="P388" s="80"/>
      <c r="Q388" s="80"/>
      <c r="R388" s="80"/>
      <c r="S388" s="54" t="b">
        <f t="shared" si="26"/>
        <v>0</v>
      </c>
      <c r="T388" s="66" t="str">
        <f t="shared" si="27"/>
        <v>18-11.</v>
      </c>
      <c r="U388" s="51" t="str">
        <f t="shared" si="27"/>
        <v>Level 1 Remedial Action Plan</v>
      </c>
    </row>
    <row r="389" spans="1:21" s="67" customFormat="1" x14ac:dyDescent="0.3">
      <c r="A389" s="62">
        <v>408</v>
      </c>
      <c r="B389" s="36" t="s">
        <v>361</v>
      </c>
      <c r="C389" s="98" t="s">
        <v>436</v>
      </c>
      <c r="D389" s="99"/>
      <c r="E389" s="10" t="s">
        <v>425</v>
      </c>
      <c r="F389" s="68">
        <f>IFERROR(INDEX([1]!Rates[[Column1]:[Column71]],
MATCH('[1]SOW Units'!$B389,[1]!Rates[Pay Item],0),
MATCH(TEXT(#REF!,"0"),[1]!Rates[[#Headers],[Column1]:[Column71]],0)),0)</f>
        <v>0</v>
      </c>
      <c r="G389" s="69">
        <f t="shared" si="30"/>
        <v>0</v>
      </c>
      <c r="H389" s="6">
        <f t="shared" si="31"/>
        <v>0</v>
      </c>
      <c r="I389" s="80"/>
      <c r="J389" s="80"/>
      <c r="K389" s="80" t="s">
        <v>1045</v>
      </c>
      <c r="L389" s="80"/>
      <c r="M389" s="80"/>
      <c r="N389" s="80"/>
      <c r="O389" s="80"/>
      <c r="P389" s="80"/>
      <c r="Q389" s="80"/>
      <c r="R389" s="80"/>
      <c r="S389" s="54" t="b">
        <f t="shared" si="26"/>
        <v>0</v>
      </c>
      <c r="T389" s="66" t="str">
        <f t="shared" si="27"/>
        <v>18-12.</v>
      </c>
      <c r="U389" s="51" t="str">
        <f t="shared" si="27"/>
        <v>Level 2 Remedial Action Plan</v>
      </c>
    </row>
    <row r="390" spans="1:21" s="67" customFormat="1" x14ac:dyDescent="0.3">
      <c r="A390" s="62">
        <v>410</v>
      </c>
      <c r="B390" s="36" t="s">
        <v>363</v>
      </c>
      <c r="C390" s="98" t="s">
        <v>437</v>
      </c>
      <c r="D390" s="99"/>
      <c r="E390" s="10" t="s">
        <v>425</v>
      </c>
      <c r="F390" s="68">
        <f>IFERROR(INDEX([1]!Rates[[Column1]:[Column71]],
MATCH('[1]SOW Units'!$B390,[1]!Rates[Pay Item],0),
MATCH(TEXT(#REF!,"0"),[1]!Rates[[#Headers],[Column1]:[Column71]],0)),0)</f>
        <v>0</v>
      </c>
      <c r="G390" s="69">
        <f t="shared" si="30"/>
        <v>0</v>
      </c>
      <c r="H390" s="6">
        <f t="shared" si="31"/>
        <v>0</v>
      </c>
      <c r="I390" s="80"/>
      <c r="J390" s="80"/>
      <c r="K390" s="80" t="s">
        <v>1045</v>
      </c>
      <c r="L390" s="80"/>
      <c r="M390" s="80"/>
      <c r="N390" s="80"/>
      <c r="O390" s="80"/>
      <c r="P390" s="80"/>
      <c r="Q390" s="80"/>
      <c r="R390" s="80"/>
      <c r="S390" s="54" t="b">
        <f t="shared" si="26"/>
        <v>0</v>
      </c>
      <c r="T390" s="66" t="str">
        <f t="shared" si="27"/>
        <v>18-13.</v>
      </c>
      <c r="U390" s="51" t="str">
        <f t="shared" si="27"/>
        <v>Level 1 Limited Scope Remedial Action Plan or RAP Modification Plan</v>
      </c>
    </row>
    <row r="391" spans="1:21" s="67" customFormat="1" x14ac:dyDescent="0.3">
      <c r="A391" s="62">
        <v>411</v>
      </c>
      <c r="B391" s="36" t="s">
        <v>365</v>
      </c>
      <c r="C391" s="98" t="s">
        <v>438</v>
      </c>
      <c r="D391" s="99"/>
      <c r="E391" s="10" t="s">
        <v>425</v>
      </c>
      <c r="F391" s="68">
        <f>IFERROR(INDEX([1]!Rates[[Column1]:[Column71]],
MATCH('[1]SOW Units'!$B391,[1]!Rates[Pay Item],0),
MATCH(TEXT(#REF!,"0"),[1]!Rates[[#Headers],[Column1]:[Column71]],0)),0)</f>
        <v>0</v>
      </c>
      <c r="G391" s="69">
        <f t="shared" si="30"/>
        <v>0</v>
      </c>
      <c r="H391" s="6">
        <f t="shared" si="31"/>
        <v>0</v>
      </c>
      <c r="I391" s="80"/>
      <c r="J391" s="80"/>
      <c r="K391" s="80" t="s">
        <v>1045</v>
      </c>
      <c r="L391" s="80"/>
      <c r="M391" s="80"/>
      <c r="N391" s="80"/>
      <c r="O391" s="80"/>
      <c r="P391" s="80"/>
      <c r="Q391" s="80"/>
      <c r="R391" s="80"/>
      <c r="S391" s="54" t="b">
        <f t="shared" si="26"/>
        <v>0</v>
      </c>
      <c r="T391" s="66" t="str">
        <f t="shared" si="27"/>
        <v>18-14.</v>
      </c>
      <c r="U391" s="51" t="str">
        <f t="shared" si="27"/>
        <v>Level 2 Limited Scope Remedial Action Plan or RAP Modification Plan</v>
      </c>
    </row>
    <row r="392" spans="1:21" s="67" customFormat="1" x14ac:dyDescent="0.3">
      <c r="A392" s="62">
        <v>412</v>
      </c>
      <c r="B392" s="36" t="s">
        <v>367</v>
      </c>
      <c r="C392" s="98" t="s">
        <v>439</v>
      </c>
      <c r="D392" s="99"/>
      <c r="E392" s="10" t="s">
        <v>425</v>
      </c>
      <c r="F392" s="68">
        <f>IFERROR(INDEX([1]!Rates[[Column1]:[Column71]],
MATCH('[1]SOW Units'!$B392,[1]!Rates[Pay Item],0),
MATCH(TEXT(#REF!,"0"),[1]!Rates[[#Headers],[Column1]:[Column71]],0)),0)</f>
        <v>0</v>
      </c>
      <c r="G392" s="69">
        <f t="shared" si="30"/>
        <v>0</v>
      </c>
      <c r="H392" s="6">
        <f t="shared" si="31"/>
        <v>0</v>
      </c>
      <c r="I392" s="80"/>
      <c r="J392" s="80"/>
      <c r="K392" s="80" t="s">
        <v>1045</v>
      </c>
      <c r="L392" s="80"/>
      <c r="M392" s="80"/>
      <c r="N392" s="80"/>
      <c r="O392" s="80"/>
      <c r="P392" s="80"/>
      <c r="Q392" s="80"/>
      <c r="R392" s="80"/>
      <c r="S392" s="54" t="b">
        <f t="shared" si="26"/>
        <v>0</v>
      </c>
      <c r="T392" s="66" t="str">
        <f t="shared" si="27"/>
        <v>18-15.</v>
      </c>
      <c r="U392" s="51" t="str">
        <f t="shared" si="27"/>
        <v>Level 3 Limited Scope Remedial Action Plan or RAP Modification Plan</v>
      </c>
    </row>
    <row r="393" spans="1:21" s="67" customFormat="1" x14ac:dyDescent="0.3">
      <c r="A393" s="62">
        <v>413</v>
      </c>
      <c r="B393" s="36" t="s">
        <v>369</v>
      </c>
      <c r="C393" s="98" t="s">
        <v>440</v>
      </c>
      <c r="D393" s="99"/>
      <c r="E393" s="10" t="s">
        <v>425</v>
      </c>
      <c r="F393" s="68">
        <f>IFERROR(INDEX([1]!Rates[[Column1]:[Column71]],
MATCH('[1]SOW Units'!$B393,[1]!Rates[Pay Item],0),
MATCH(TEXT(#REF!,"0"),[1]!Rates[[#Headers],[Column1]:[Column71]],0)),0)</f>
        <v>0</v>
      </c>
      <c r="G393" s="69">
        <f t="shared" si="30"/>
        <v>0</v>
      </c>
      <c r="H393" s="6">
        <f t="shared" si="31"/>
        <v>0</v>
      </c>
      <c r="I393" s="80"/>
      <c r="J393" s="80"/>
      <c r="K393" s="80" t="s">
        <v>1045</v>
      </c>
      <c r="L393" s="80"/>
      <c r="M393" s="80"/>
      <c r="N393" s="80"/>
      <c r="O393" s="80"/>
      <c r="P393" s="80"/>
      <c r="Q393" s="80"/>
      <c r="R393" s="80"/>
      <c r="S393" s="54" t="b">
        <f t="shared" ref="S393:S456" si="32">IF(H393&gt;0,TRUE,FALSE)</f>
        <v>0</v>
      </c>
      <c r="T393" s="66" t="str">
        <f t="shared" si="27"/>
        <v>18-16.</v>
      </c>
      <c r="U393" s="51" t="str">
        <f t="shared" si="27"/>
        <v>Level 4 Limited Scope Remedial Action Plan or RAP Modification Plan</v>
      </c>
    </row>
    <row r="394" spans="1:21" s="67" customFormat="1" x14ac:dyDescent="0.3">
      <c r="A394" s="62">
        <v>414</v>
      </c>
      <c r="B394" s="36" t="s">
        <v>371</v>
      </c>
      <c r="C394" s="98" t="s">
        <v>975</v>
      </c>
      <c r="D394" s="99"/>
      <c r="E394" s="10" t="s">
        <v>415</v>
      </c>
      <c r="F394" s="68">
        <f>IFERROR(INDEX([1]!Rates[[Column1]:[Column71]],
MATCH('[1]SOW Units'!$B394,[1]!Rates[Pay Item],0),
MATCH(TEXT(#REF!,"0"),[1]!Rates[[#Headers],[Column1]:[Column71]],0)),0)</f>
        <v>0</v>
      </c>
      <c r="G394" s="69">
        <f t="shared" si="30"/>
        <v>0</v>
      </c>
      <c r="H394" s="6">
        <f t="shared" si="31"/>
        <v>0</v>
      </c>
      <c r="I394" s="80"/>
      <c r="J394" s="80"/>
      <c r="K394" s="80"/>
      <c r="L394" s="80" t="s">
        <v>1045</v>
      </c>
      <c r="M394" s="80"/>
      <c r="N394" s="80"/>
      <c r="O394" s="80"/>
      <c r="P394" s="80"/>
      <c r="Q394" s="80"/>
      <c r="R394" s="80"/>
      <c r="S394" s="54" t="b">
        <f t="shared" si="32"/>
        <v>0</v>
      </c>
      <c r="T394" s="66" t="str">
        <f t="shared" si="27"/>
        <v>18-17.</v>
      </c>
      <c r="U394" s="51" t="str">
        <f t="shared" si="27"/>
        <v>Construction Drawings and Design Specifications</v>
      </c>
    </row>
    <row r="395" spans="1:21" s="67" customFormat="1" hidden="1" x14ac:dyDescent="0.3">
      <c r="A395" s="62">
        <v>415</v>
      </c>
      <c r="B395" s="36" t="s">
        <v>373</v>
      </c>
      <c r="C395" s="98" t="s">
        <v>441</v>
      </c>
      <c r="D395" s="99"/>
      <c r="E395" s="10" t="s">
        <v>442</v>
      </c>
      <c r="F395" s="68">
        <f>IFERROR(INDEX([1]!Rates[[Column1]:[Column71]],
MATCH('[1]SOW Units'!$B395,[1]!Rates[Pay Item],0),
MATCH(TEXT(#REF!,"0"),[1]!Rates[[#Headers],[Column1]:[Column71]],0)),0)</f>
        <v>0</v>
      </c>
      <c r="G395" s="69">
        <f t="shared" si="30"/>
        <v>0</v>
      </c>
      <c r="H395" s="6">
        <f t="shared" si="31"/>
        <v>0</v>
      </c>
      <c r="I395" s="80"/>
      <c r="J395" s="80"/>
      <c r="K395" s="80"/>
      <c r="L395" s="80"/>
      <c r="M395" s="80"/>
      <c r="N395" s="80"/>
      <c r="O395" s="80"/>
      <c r="P395" s="80"/>
      <c r="Q395" s="80"/>
      <c r="R395" s="80"/>
      <c r="S395" s="54" t="b">
        <f t="shared" si="32"/>
        <v>0</v>
      </c>
      <c r="T395" s="66" t="str">
        <f t="shared" si="27"/>
        <v>18-18.</v>
      </c>
      <c r="U395" s="51" t="str">
        <f t="shared" si="27"/>
        <v>As-Built Drawings (P.E. Sealed red lined modifications)</v>
      </c>
    </row>
    <row r="396" spans="1:21" s="67" customFormat="1" hidden="1" x14ac:dyDescent="0.3">
      <c r="A396" s="62">
        <v>416</v>
      </c>
      <c r="B396" s="36" t="s">
        <v>375</v>
      </c>
      <c r="C396" s="98" t="s">
        <v>443</v>
      </c>
      <c r="D396" s="99"/>
      <c r="E396" s="10" t="s">
        <v>415</v>
      </c>
      <c r="F396" s="68">
        <f>IFERROR(INDEX([1]!Rates[[Column1]:[Column71]],
MATCH('[1]SOW Units'!$B396,[1]!Rates[Pay Item],0),
MATCH(TEXT(#REF!,"0"),[1]!Rates[[#Headers],[Column1]:[Column71]],0)),0)</f>
        <v>0</v>
      </c>
      <c r="G396" s="69">
        <f t="shared" si="30"/>
        <v>0</v>
      </c>
      <c r="H396" s="6">
        <f t="shared" si="31"/>
        <v>0</v>
      </c>
      <c r="I396" s="80"/>
      <c r="J396" s="80"/>
      <c r="K396" s="80"/>
      <c r="L396" s="80"/>
      <c r="M396" s="80"/>
      <c r="N396" s="80"/>
      <c r="O396" s="80"/>
      <c r="P396" s="80"/>
      <c r="Q396" s="80"/>
      <c r="R396" s="80"/>
      <c r="S396" s="54" t="b">
        <f t="shared" si="32"/>
        <v>0</v>
      </c>
      <c r="T396" s="66" t="str">
        <f t="shared" si="27"/>
        <v>18-19.</v>
      </c>
      <c r="U396" s="51" t="str">
        <f t="shared" si="27"/>
        <v xml:space="preserve">Remedial Action Startup Report </v>
      </c>
    </row>
    <row r="397" spans="1:21" s="67" customFormat="1" x14ac:dyDescent="0.3">
      <c r="A397" s="62">
        <v>417</v>
      </c>
      <c r="B397" s="36" t="s">
        <v>377</v>
      </c>
      <c r="C397" s="98" t="s">
        <v>444</v>
      </c>
      <c r="D397" s="99"/>
      <c r="E397" s="10" t="s">
        <v>415</v>
      </c>
      <c r="F397" s="68">
        <f>IFERROR(INDEX([1]!Rates[[Column1]:[Column71]],
MATCH('[1]SOW Units'!$B397,[1]!Rates[Pay Item],0),
MATCH(TEXT(#REF!,"0"),[1]!Rates[[#Headers],[Column1]:[Column71]],0)),0)</f>
        <v>0</v>
      </c>
      <c r="G397" s="69">
        <f t="shared" si="30"/>
        <v>0</v>
      </c>
      <c r="H397" s="6">
        <f t="shared" si="31"/>
        <v>0</v>
      </c>
      <c r="I397" s="80"/>
      <c r="J397" s="80" t="s">
        <v>1045</v>
      </c>
      <c r="K397" s="80"/>
      <c r="L397" s="80"/>
      <c r="M397" s="80"/>
      <c r="N397" s="80"/>
      <c r="O397" s="80"/>
      <c r="P397" s="80"/>
      <c r="Q397" s="80"/>
      <c r="R397" s="80"/>
      <c r="S397" s="54" t="b">
        <f t="shared" si="32"/>
        <v>0</v>
      </c>
      <c r="T397" s="66" t="str">
        <f t="shared" si="27"/>
        <v>18-20.</v>
      </c>
      <c r="U397" s="51" t="str">
        <f t="shared" si="27"/>
        <v>Letter/NPDES Report</v>
      </c>
    </row>
    <row r="398" spans="1:21" s="67" customFormat="1" hidden="1" x14ac:dyDescent="0.3">
      <c r="A398" s="62">
        <v>418</v>
      </c>
      <c r="B398" s="36" t="s">
        <v>379</v>
      </c>
      <c r="C398" s="98" t="s">
        <v>976</v>
      </c>
      <c r="D398" s="99"/>
      <c r="E398" s="10" t="s">
        <v>415</v>
      </c>
      <c r="F398" s="68">
        <f>IFERROR(INDEX([1]!Rates[[Column1]:[Column71]],
MATCH('[1]SOW Units'!$B398,[1]!Rates[Pay Item],0),
MATCH(TEXT(#REF!,"0"),[1]!Rates[[#Headers],[Column1]:[Column71]],0)),0)</f>
        <v>0</v>
      </c>
      <c r="G398" s="69">
        <f t="shared" si="30"/>
        <v>0</v>
      </c>
      <c r="H398" s="6">
        <f t="shared" si="31"/>
        <v>0</v>
      </c>
      <c r="I398" s="80"/>
      <c r="J398" s="80"/>
      <c r="K398" s="80"/>
      <c r="L398" s="80"/>
      <c r="M398" s="80"/>
      <c r="N398" s="80"/>
      <c r="O398" s="80"/>
      <c r="P398" s="80"/>
      <c r="Q398" s="80"/>
      <c r="R398" s="80"/>
      <c r="S398" s="54" t="b">
        <f t="shared" si="32"/>
        <v>0</v>
      </c>
      <c r="T398" s="66" t="str">
        <f t="shared" si="27"/>
        <v>18-21.</v>
      </c>
      <c r="U398" s="51" t="str">
        <f t="shared" si="27"/>
        <v xml:space="preserve">Operation and Maintenance Report, Quarterly or Non-Annual </v>
      </c>
    </row>
    <row r="399" spans="1:21" s="67" customFormat="1" hidden="1" x14ac:dyDescent="0.3">
      <c r="A399" s="62">
        <v>419</v>
      </c>
      <c r="B399" s="36" t="s">
        <v>381</v>
      </c>
      <c r="C399" s="98" t="s">
        <v>977</v>
      </c>
      <c r="D399" s="99"/>
      <c r="E399" s="10" t="s">
        <v>415</v>
      </c>
      <c r="F399" s="68">
        <f>IFERROR(INDEX([1]!Rates[[Column1]:[Column71]],
MATCH('[1]SOW Units'!$B399,[1]!Rates[Pay Item],0),
MATCH(TEXT(#REF!,"0"),[1]!Rates[[#Headers],[Column1]:[Column71]],0)),0)</f>
        <v>0</v>
      </c>
      <c r="G399" s="69">
        <f t="shared" si="30"/>
        <v>0</v>
      </c>
      <c r="H399" s="6">
        <f t="shared" si="31"/>
        <v>0</v>
      </c>
      <c r="I399" s="80"/>
      <c r="J399" s="80"/>
      <c r="K399" s="80"/>
      <c r="L399" s="80"/>
      <c r="M399" s="80"/>
      <c r="N399" s="80"/>
      <c r="O399" s="80"/>
      <c r="P399" s="80"/>
      <c r="Q399" s="80"/>
      <c r="R399" s="80"/>
      <c r="S399" s="54" t="b">
        <f t="shared" si="32"/>
        <v>0</v>
      </c>
      <c r="T399" s="66" t="str">
        <f t="shared" ref="T399:U457" si="33">B399</f>
        <v>18-22.</v>
      </c>
      <c r="U399" s="51" t="str">
        <f t="shared" si="33"/>
        <v xml:space="preserve">Operation and Maintenance Annual Report </v>
      </c>
    </row>
    <row r="400" spans="1:21" s="67" customFormat="1" hidden="1" x14ac:dyDescent="0.3">
      <c r="A400" s="62">
        <v>420</v>
      </c>
      <c r="B400" s="36" t="s">
        <v>383</v>
      </c>
      <c r="C400" s="98" t="s">
        <v>445</v>
      </c>
      <c r="D400" s="99"/>
      <c r="E400" s="10" t="s">
        <v>415</v>
      </c>
      <c r="F400" s="68">
        <f>IFERROR(INDEX([1]!Rates[[Column1]:[Column71]],
MATCH('[1]SOW Units'!$B400,[1]!Rates[Pay Item],0),
MATCH(TEXT(#REF!,"0"),[1]!Rates[[#Headers],[Column1]:[Column71]],0)),0)</f>
        <v>0</v>
      </c>
      <c r="G400" s="69">
        <f t="shared" si="30"/>
        <v>0</v>
      </c>
      <c r="H400" s="6">
        <f t="shared" si="31"/>
        <v>0</v>
      </c>
      <c r="I400" s="80"/>
      <c r="J400" s="80"/>
      <c r="K400" s="80"/>
      <c r="L400" s="80"/>
      <c r="M400" s="80"/>
      <c r="N400" s="80"/>
      <c r="O400" s="80"/>
      <c r="P400" s="80"/>
      <c r="Q400" s="80"/>
      <c r="R400" s="80"/>
      <c r="S400" s="54" t="b">
        <f t="shared" si="32"/>
        <v>0</v>
      </c>
      <c r="T400" s="66" t="str">
        <f t="shared" si="33"/>
        <v>18-23.</v>
      </c>
      <c r="U400" s="51" t="str">
        <f t="shared" si="33"/>
        <v>Remedial Action General Report</v>
      </c>
    </row>
    <row r="401" spans="1:21" s="67" customFormat="1" x14ac:dyDescent="0.3">
      <c r="A401" s="62">
        <v>421</v>
      </c>
      <c r="B401" s="36" t="s">
        <v>385</v>
      </c>
      <c r="C401" s="98" t="s">
        <v>446</v>
      </c>
      <c r="D401" s="99"/>
      <c r="E401" s="10" t="s">
        <v>415</v>
      </c>
      <c r="F401" s="68">
        <f>IFERROR(INDEX([1]!Rates[[Column1]:[Column71]],
MATCH('[1]SOW Units'!$B401,[1]!Rates[Pay Item],0),
MATCH(TEXT(#REF!,"0"),[1]!Rates[[#Headers],[Column1]:[Column71]],0)),0)</f>
        <v>0</v>
      </c>
      <c r="G401" s="69">
        <f t="shared" si="30"/>
        <v>0</v>
      </c>
      <c r="H401" s="6">
        <f t="shared" si="31"/>
        <v>0</v>
      </c>
      <c r="I401" s="80" t="s">
        <v>1045</v>
      </c>
      <c r="J401" s="80"/>
      <c r="K401" s="80"/>
      <c r="L401" s="80"/>
      <c r="M401" s="80"/>
      <c r="N401" s="80"/>
      <c r="O401" s="80"/>
      <c r="P401" s="80"/>
      <c r="Q401" s="80"/>
      <c r="R401" s="80"/>
      <c r="S401" s="54" t="b">
        <f t="shared" si="32"/>
        <v>0</v>
      </c>
      <c r="T401" s="66" t="str">
        <f t="shared" si="33"/>
        <v>18-24.</v>
      </c>
      <c r="U401" s="51" t="str">
        <f t="shared" si="33"/>
        <v>Remedial Action Interim Report</v>
      </c>
    </row>
    <row r="402" spans="1:21" s="67" customFormat="1" hidden="1" x14ac:dyDescent="0.3">
      <c r="A402" s="62">
        <v>422</v>
      </c>
      <c r="B402" s="36" t="s">
        <v>387</v>
      </c>
      <c r="C402" s="98" t="s">
        <v>447</v>
      </c>
      <c r="D402" s="99"/>
      <c r="E402" s="10" t="s">
        <v>415</v>
      </c>
      <c r="F402" s="68">
        <f>IFERROR(INDEX([1]!Rates[[Column1]:[Column71]],
MATCH('[1]SOW Units'!$B402,[1]!Rates[Pay Item],0),
MATCH(TEXT(#REF!,"0"),[1]!Rates[[#Headers],[Column1]:[Column71]],0)),0)</f>
        <v>0</v>
      </c>
      <c r="G402" s="69">
        <f t="shared" si="30"/>
        <v>0</v>
      </c>
      <c r="H402" s="6">
        <f t="shared" si="31"/>
        <v>0</v>
      </c>
      <c r="I402" s="80"/>
      <c r="J402" s="80"/>
      <c r="K402" s="80"/>
      <c r="L402" s="80"/>
      <c r="M402" s="80"/>
      <c r="N402" s="80"/>
      <c r="O402" s="80"/>
      <c r="P402" s="80"/>
      <c r="Q402" s="80"/>
      <c r="R402" s="80"/>
      <c r="S402" s="54" t="b">
        <f t="shared" si="32"/>
        <v>0</v>
      </c>
      <c r="T402" s="66" t="str">
        <f t="shared" si="33"/>
        <v>18-25.</v>
      </c>
      <c r="U402" s="51" t="str">
        <f t="shared" si="33"/>
        <v xml:space="preserve">Free Product Recovery Report </v>
      </c>
    </row>
    <row r="403" spans="1:21" s="67" customFormat="1" hidden="1" x14ac:dyDescent="0.3">
      <c r="A403" s="62">
        <v>423</v>
      </c>
      <c r="B403" s="36" t="s">
        <v>389</v>
      </c>
      <c r="C403" s="98" t="s">
        <v>448</v>
      </c>
      <c r="D403" s="99"/>
      <c r="E403" s="10" t="s">
        <v>415</v>
      </c>
      <c r="F403" s="68">
        <f>IFERROR(INDEX([1]!Rates[[Column1]:[Column71]],
MATCH('[1]SOW Units'!$B403,[1]!Rates[Pay Item],0),
MATCH(TEXT(#REF!,"0"),[1]!Rates[[#Headers],[Column1]:[Column71]],0)),0)</f>
        <v>0</v>
      </c>
      <c r="G403" s="69">
        <f t="shared" si="30"/>
        <v>0</v>
      </c>
      <c r="H403" s="6">
        <f t="shared" si="31"/>
        <v>0</v>
      </c>
      <c r="I403" s="80"/>
      <c r="J403" s="80"/>
      <c r="K403" s="80"/>
      <c r="L403" s="80"/>
      <c r="M403" s="80"/>
      <c r="N403" s="80"/>
      <c r="O403" s="80"/>
      <c r="P403" s="80"/>
      <c r="Q403" s="80"/>
      <c r="R403" s="80"/>
      <c r="S403" s="54" t="b">
        <f t="shared" si="32"/>
        <v>0</v>
      </c>
      <c r="T403" s="66" t="str">
        <f t="shared" si="33"/>
        <v>18-26.</v>
      </c>
      <c r="U403" s="51" t="str">
        <f t="shared" si="33"/>
        <v xml:space="preserve">Well Abandonment/Site Restoration Report </v>
      </c>
    </row>
    <row r="404" spans="1:21" s="67" customFormat="1" hidden="1" x14ac:dyDescent="0.3">
      <c r="A404" s="62">
        <v>424</v>
      </c>
      <c r="B404" s="36" t="s">
        <v>391</v>
      </c>
      <c r="C404" s="98" t="s">
        <v>640</v>
      </c>
      <c r="D404" s="99"/>
      <c r="E404" s="10" t="s">
        <v>415</v>
      </c>
      <c r="F404" s="68">
        <f>IFERROR(INDEX([1]!Rates[[Column1]:[Column71]],
MATCH('[1]SOW Units'!$B404,[1]!Rates[Pay Item],0),
MATCH(TEXT(#REF!,"0"),[1]!Rates[[#Headers],[Column1]:[Column71]],0)),0)</f>
        <v>0</v>
      </c>
      <c r="G404" s="69">
        <f t="shared" si="30"/>
        <v>0</v>
      </c>
      <c r="H404" s="6">
        <f t="shared" si="31"/>
        <v>0</v>
      </c>
      <c r="I404" s="80"/>
      <c r="J404" s="80"/>
      <c r="K404" s="80"/>
      <c r="L404" s="80"/>
      <c r="M404" s="80"/>
      <c r="N404" s="80"/>
      <c r="O404" s="80"/>
      <c r="P404" s="80"/>
      <c r="Q404" s="80"/>
      <c r="R404" s="80"/>
      <c r="S404" s="54" t="b">
        <f t="shared" si="32"/>
        <v>0</v>
      </c>
      <c r="T404" s="66" t="str">
        <f t="shared" si="33"/>
        <v>18-27.</v>
      </c>
      <c r="U404" s="51" t="str">
        <f t="shared" si="33"/>
        <v>Interim Assessment Report</v>
      </c>
    </row>
    <row r="405" spans="1:21" s="67" customFormat="1" x14ac:dyDescent="0.3">
      <c r="A405" s="62">
        <v>425</v>
      </c>
      <c r="B405" s="75" t="s">
        <v>411</v>
      </c>
      <c r="C405" s="96" t="s">
        <v>450</v>
      </c>
      <c r="D405" s="97"/>
      <c r="E405" s="76"/>
      <c r="F405" s="78"/>
      <c r="G405" s="78"/>
      <c r="H405" s="8"/>
      <c r="I405" s="79"/>
      <c r="J405" s="79"/>
      <c r="K405" s="79"/>
      <c r="L405" s="79"/>
      <c r="M405" s="79"/>
      <c r="N405" s="79"/>
      <c r="O405" s="79"/>
      <c r="P405" s="79"/>
      <c r="Q405" s="79"/>
      <c r="R405" s="79"/>
      <c r="S405" s="54" t="b">
        <f t="shared" si="32"/>
        <v>0</v>
      </c>
      <c r="T405" s="66"/>
      <c r="U405" s="51" t="str">
        <f t="shared" si="33"/>
        <v>PERSONNEL (Excluding Professional Engineer and Professional Geologist)</v>
      </c>
    </row>
    <row r="406" spans="1:21" s="67" customFormat="1" hidden="1" x14ac:dyDescent="0.3">
      <c r="A406" s="62">
        <v>426</v>
      </c>
      <c r="B406" s="36" t="s">
        <v>413</v>
      </c>
      <c r="C406" s="98" t="s">
        <v>978</v>
      </c>
      <c r="D406" s="99"/>
      <c r="E406" s="10" t="s">
        <v>452</v>
      </c>
      <c r="F406" s="68">
        <f>IFERROR(INDEX([1]!Rates[[Column1]:[Column71]],
MATCH('[1]SOW Units'!$B406,[1]!Rates[Pay Item],0),
MATCH(TEXT(#REF!,"0"),[1]!Rates[[#Headers],[Column1]:[Column71]],0)),0)</f>
        <v>0</v>
      </c>
      <c r="G406" s="69">
        <f t="shared" si="30"/>
        <v>0</v>
      </c>
      <c r="H406" s="6">
        <f t="shared" si="31"/>
        <v>0</v>
      </c>
      <c r="I406" s="80"/>
      <c r="J406" s="80"/>
      <c r="K406" s="80"/>
      <c r="L406" s="80"/>
      <c r="M406" s="80"/>
      <c r="N406" s="80"/>
      <c r="O406" s="80"/>
      <c r="P406" s="80"/>
      <c r="Q406" s="80"/>
      <c r="R406" s="80"/>
      <c r="S406" s="54" t="b">
        <f t="shared" si="32"/>
        <v>0</v>
      </c>
      <c r="T406" s="66" t="str">
        <f t="shared" si="33"/>
        <v>19-1.</v>
      </c>
      <c r="U406" s="51" t="str">
        <f t="shared" si="33"/>
        <v>Program/Contract Manager</v>
      </c>
    </row>
    <row r="407" spans="1:21" s="67" customFormat="1" hidden="1" x14ac:dyDescent="0.3">
      <c r="A407" s="62">
        <v>427</v>
      </c>
      <c r="B407" s="36" t="s">
        <v>416</v>
      </c>
      <c r="C407" s="98" t="s">
        <v>979</v>
      </c>
      <c r="D407" s="99"/>
      <c r="E407" s="10" t="s">
        <v>452</v>
      </c>
      <c r="F407" s="68">
        <f>IFERROR(INDEX([1]!Rates[[Column1]:[Column71]],
MATCH('[1]SOW Units'!$B407,[1]!Rates[Pay Item],0),
MATCH(TEXT(#REF!,"0"),[1]!Rates[[#Headers],[Column1]:[Column71]],0)),0)</f>
        <v>0</v>
      </c>
      <c r="G407" s="69">
        <f t="shared" si="30"/>
        <v>0</v>
      </c>
      <c r="H407" s="6">
        <f t="shared" si="31"/>
        <v>0</v>
      </c>
      <c r="I407" s="80"/>
      <c r="J407" s="80"/>
      <c r="K407" s="80"/>
      <c r="L407" s="80"/>
      <c r="M407" s="80"/>
      <c r="N407" s="80"/>
      <c r="O407" s="80"/>
      <c r="P407" s="80"/>
      <c r="Q407" s="80"/>
      <c r="R407" s="80"/>
      <c r="S407" s="54" t="b">
        <f t="shared" si="32"/>
        <v>0</v>
      </c>
      <c r="T407" s="66" t="str">
        <f t="shared" si="33"/>
        <v>19-2.</v>
      </c>
      <c r="U407" s="51" t="str">
        <f t="shared" si="33"/>
        <v>Project/Site Manager</v>
      </c>
    </row>
    <row r="408" spans="1:21" s="67" customFormat="1" hidden="1" x14ac:dyDescent="0.3">
      <c r="A408" s="62">
        <v>428</v>
      </c>
      <c r="B408" s="36" t="s">
        <v>417</v>
      </c>
      <c r="C408" s="98" t="s">
        <v>980</v>
      </c>
      <c r="D408" s="99"/>
      <c r="E408" s="10" t="s">
        <v>452</v>
      </c>
      <c r="F408" s="68">
        <f>IFERROR(INDEX([1]!Rates[[Column1]:[Column71]],
MATCH('[1]SOW Units'!$B408,[1]!Rates[Pay Item],0),
MATCH(TEXT(#REF!,"0"),[1]!Rates[[#Headers],[Column1]:[Column71]],0)),0)</f>
        <v>0</v>
      </c>
      <c r="G408" s="69">
        <f t="shared" si="30"/>
        <v>0</v>
      </c>
      <c r="H408" s="6">
        <f t="shared" si="31"/>
        <v>0</v>
      </c>
      <c r="I408" s="80"/>
      <c r="J408" s="80"/>
      <c r="K408" s="80"/>
      <c r="L408" s="80"/>
      <c r="M408" s="80"/>
      <c r="N408" s="80"/>
      <c r="O408" s="80"/>
      <c r="P408" s="80"/>
      <c r="Q408" s="80"/>
      <c r="R408" s="80"/>
      <c r="S408" s="54" t="b">
        <f t="shared" si="32"/>
        <v>0</v>
      </c>
      <c r="T408" s="66" t="str">
        <f t="shared" si="33"/>
        <v>19-3.</v>
      </c>
      <c r="U408" s="51" t="str">
        <f t="shared" si="33"/>
        <v>Engineer</v>
      </c>
    </row>
    <row r="409" spans="1:21" s="67" customFormat="1" hidden="1" x14ac:dyDescent="0.3">
      <c r="A409" s="62">
        <v>429</v>
      </c>
      <c r="B409" s="36" t="s">
        <v>419</v>
      </c>
      <c r="C409" s="98" t="s">
        <v>981</v>
      </c>
      <c r="D409" s="99"/>
      <c r="E409" s="10" t="s">
        <v>452</v>
      </c>
      <c r="F409" s="68">
        <f>IFERROR(INDEX([1]!Rates[[Column1]:[Column71]],
MATCH('[1]SOW Units'!$B409,[1]!Rates[Pay Item],0),
MATCH(TEXT(#REF!,"0"),[1]!Rates[[#Headers],[Column1]:[Column71]],0)),0)</f>
        <v>0</v>
      </c>
      <c r="G409" s="69">
        <f t="shared" si="30"/>
        <v>0</v>
      </c>
      <c r="H409" s="6">
        <f t="shared" si="31"/>
        <v>0</v>
      </c>
      <c r="I409" s="80"/>
      <c r="J409" s="80"/>
      <c r="K409" s="80"/>
      <c r="L409" s="80"/>
      <c r="M409" s="80"/>
      <c r="N409" s="80"/>
      <c r="O409" s="80"/>
      <c r="P409" s="80"/>
      <c r="Q409" s="80"/>
      <c r="R409" s="80"/>
      <c r="S409" s="54" t="b">
        <f t="shared" si="32"/>
        <v>0</v>
      </c>
      <c r="T409" s="66" t="str">
        <f t="shared" si="33"/>
        <v>19-4.</v>
      </c>
      <c r="U409" s="51" t="str">
        <f t="shared" si="33"/>
        <v>Geologist/Geoscientist</v>
      </c>
    </row>
    <row r="410" spans="1:21" s="67" customFormat="1" hidden="1" x14ac:dyDescent="0.3">
      <c r="A410" s="62">
        <v>430</v>
      </c>
      <c r="B410" s="36" t="s">
        <v>421</v>
      </c>
      <c r="C410" s="98" t="s">
        <v>982</v>
      </c>
      <c r="D410" s="99"/>
      <c r="E410" s="10" t="s">
        <v>452</v>
      </c>
      <c r="F410" s="68">
        <f>IFERROR(INDEX([1]!Rates[[Column1]:[Column71]],
MATCH('[1]SOW Units'!$B410,[1]!Rates[Pay Item],0),
MATCH(TEXT(#REF!,"0"),[1]!Rates[[#Headers],[Column1]:[Column71]],0)),0)</f>
        <v>0</v>
      </c>
      <c r="G410" s="69">
        <f t="shared" si="30"/>
        <v>0</v>
      </c>
      <c r="H410" s="6">
        <f t="shared" si="31"/>
        <v>0</v>
      </c>
      <c r="I410" s="80"/>
      <c r="J410" s="80"/>
      <c r="K410" s="80"/>
      <c r="L410" s="80"/>
      <c r="M410" s="80"/>
      <c r="N410" s="80"/>
      <c r="O410" s="80"/>
      <c r="P410" s="80"/>
      <c r="Q410" s="80"/>
      <c r="R410" s="80"/>
      <c r="S410" s="54" t="b">
        <f t="shared" si="32"/>
        <v>0</v>
      </c>
      <c r="T410" s="66" t="str">
        <f t="shared" si="33"/>
        <v>19-5.</v>
      </c>
      <c r="U410" s="51" t="str">
        <f t="shared" si="33"/>
        <v>Hydrogeologist/Modeler</v>
      </c>
    </row>
    <row r="411" spans="1:21" s="67" customFormat="1" x14ac:dyDescent="0.3">
      <c r="A411" s="62">
        <v>431</v>
      </c>
      <c r="B411" s="36" t="s">
        <v>423</v>
      </c>
      <c r="C411" s="98" t="s">
        <v>983</v>
      </c>
      <c r="D411" s="99"/>
      <c r="E411" s="10" t="s">
        <v>452</v>
      </c>
      <c r="F411" s="68">
        <f>IFERROR(INDEX([1]!Rates[[Column1]:[Column71]],
MATCH('[1]SOW Units'!$B411,[1]!Rates[Pay Item],0),
MATCH(TEXT(#REF!,"0"),[1]!Rates[[#Headers],[Column1]:[Column71]],0)),0)</f>
        <v>0</v>
      </c>
      <c r="G411" s="69">
        <f t="shared" si="30"/>
        <v>0</v>
      </c>
      <c r="H411" s="6">
        <f t="shared" si="31"/>
        <v>0</v>
      </c>
      <c r="I411" s="80"/>
      <c r="J411" s="80" t="s">
        <v>1045</v>
      </c>
      <c r="K411" s="80"/>
      <c r="L411" s="80"/>
      <c r="M411" s="80"/>
      <c r="N411" s="80"/>
      <c r="O411" s="80"/>
      <c r="P411" s="80"/>
      <c r="Q411" s="80"/>
      <c r="R411" s="80"/>
      <c r="S411" s="54" t="b">
        <f t="shared" si="32"/>
        <v>0</v>
      </c>
      <c r="T411" s="66" t="str">
        <f t="shared" si="33"/>
        <v>19-6.</v>
      </c>
      <c r="U411" s="51" t="str">
        <f t="shared" si="33"/>
        <v>Scientist/Technical Specialist</v>
      </c>
    </row>
    <row r="412" spans="1:21" s="67" customFormat="1" hidden="1" x14ac:dyDescent="0.3">
      <c r="A412" s="62">
        <v>432</v>
      </c>
      <c r="B412" s="36" t="s">
        <v>426</v>
      </c>
      <c r="C412" s="98" t="s">
        <v>457</v>
      </c>
      <c r="D412" s="99"/>
      <c r="E412" s="10" t="s">
        <v>452</v>
      </c>
      <c r="F412" s="68">
        <f>IFERROR(INDEX([1]!Rates[[Column1]:[Column71]],
MATCH('[1]SOW Units'!$B412,[1]!Rates[Pay Item],0),
MATCH(TEXT(#REF!,"0"),[1]!Rates[[#Headers],[Column1]:[Column71]],0)),0)</f>
        <v>0</v>
      </c>
      <c r="G412" s="69">
        <f t="shared" si="30"/>
        <v>0</v>
      </c>
      <c r="H412" s="6">
        <f t="shared" si="31"/>
        <v>0</v>
      </c>
      <c r="I412" s="80"/>
      <c r="J412" s="80"/>
      <c r="K412" s="80"/>
      <c r="L412" s="80"/>
      <c r="M412" s="80"/>
      <c r="N412" s="80"/>
      <c r="O412" s="80"/>
      <c r="P412" s="80"/>
      <c r="Q412" s="80"/>
      <c r="R412" s="80"/>
      <c r="S412" s="54" t="b">
        <f t="shared" si="32"/>
        <v>0</v>
      </c>
      <c r="T412" s="66" t="str">
        <f t="shared" si="33"/>
        <v>19-7.</v>
      </c>
      <c r="U412" s="51" t="str">
        <f t="shared" si="33"/>
        <v>Assistant Scientist/Technical Specialist</v>
      </c>
    </row>
    <row r="413" spans="1:21" s="67" customFormat="1" hidden="1" x14ac:dyDescent="0.3">
      <c r="A413" s="62">
        <v>433</v>
      </c>
      <c r="B413" s="36" t="s">
        <v>428</v>
      </c>
      <c r="C413" s="98" t="s">
        <v>984</v>
      </c>
      <c r="D413" s="99"/>
      <c r="E413" s="10" t="s">
        <v>452</v>
      </c>
      <c r="F413" s="68">
        <f>IFERROR(INDEX([1]!Rates[[Column1]:[Column71]],
MATCH('[1]SOW Units'!$B413,[1]!Rates[Pay Item],0),
MATCH(TEXT(#REF!,"0"),[1]!Rates[[#Headers],[Column1]:[Column71]],0)),0)</f>
        <v>0</v>
      </c>
      <c r="G413" s="69">
        <f t="shared" si="30"/>
        <v>0</v>
      </c>
      <c r="H413" s="6">
        <f t="shared" si="31"/>
        <v>0</v>
      </c>
      <c r="I413" s="80"/>
      <c r="J413" s="80"/>
      <c r="K413" s="80"/>
      <c r="L413" s="80"/>
      <c r="M413" s="80"/>
      <c r="N413" s="80"/>
      <c r="O413" s="80"/>
      <c r="P413" s="80"/>
      <c r="Q413" s="80"/>
      <c r="R413" s="80"/>
      <c r="S413" s="54" t="b">
        <f t="shared" si="32"/>
        <v>0</v>
      </c>
      <c r="T413" s="66" t="str">
        <f t="shared" si="33"/>
        <v>19-8.</v>
      </c>
      <c r="U413" s="51" t="str">
        <f t="shared" si="33"/>
        <v>Field Technician</v>
      </c>
    </row>
    <row r="414" spans="1:21" s="67" customFormat="1" hidden="1" x14ac:dyDescent="0.3">
      <c r="A414" s="62">
        <v>434</v>
      </c>
      <c r="B414" s="36" t="s">
        <v>430</v>
      </c>
      <c r="C414" s="98" t="s">
        <v>460</v>
      </c>
      <c r="D414" s="99"/>
      <c r="E414" s="10" t="s">
        <v>452</v>
      </c>
      <c r="F414" s="68">
        <f>IFERROR(INDEX([1]!Rates[[Column1]:[Column71]],
MATCH('[1]SOW Units'!$B414,[1]!Rates[Pay Item],0),
MATCH(TEXT(#REF!,"0"),[1]!Rates[[#Headers],[Column1]:[Column71]],0)),0)</f>
        <v>0</v>
      </c>
      <c r="G414" s="69">
        <f t="shared" si="30"/>
        <v>0</v>
      </c>
      <c r="H414" s="6">
        <f t="shared" si="31"/>
        <v>0</v>
      </c>
      <c r="I414" s="80"/>
      <c r="J414" s="80"/>
      <c r="K414" s="80"/>
      <c r="L414" s="80"/>
      <c r="M414" s="80"/>
      <c r="N414" s="80"/>
      <c r="O414" s="80"/>
      <c r="P414" s="80"/>
      <c r="Q414" s="80"/>
      <c r="R414" s="80"/>
      <c r="S414" s="54" t="b">
        <f t="shared" si="32"/>
        <v>0</v>
      </c>
      <c r="T414" s="66" t="str">
        <f t="shared" si="33"/>
        <v>19-9.</v>
      </c>
      <c r="U414" s="51" t="str">
        <f t="shared" si="33"/>
        <v>Draftsperson</v>
      </c>
    </row>
    <row r="415" spans="1:21" s="67" customFormat="1" hidden="1" x14ac:dyDescent="0.3">
      <c r="A415" s="62">
        <v>435</v>
      </c>
      <c r="B415" s="36" t="s">
        <v>432</v>
      </c>
      <c r="C415" s="98" t="s">
        <v>985</v>
      </c>
      <c r="D415" s="99"/>
      <c r="E415" s="10" t="s">
        <v>452</v>
      </c>
      <c r="F415" s="68">
        <f>IFERROR(INDEX([1]!Rates[[Column1]:[Column71]],
MATCH('[1]SOW Units'!$B415,[1]!Rates[Pay Item],0),
MATCH(TEXT(#REF!,"0"),[1]!Rates[[#Headers],[Column1]:[Column71]],0)),0)</f>
        <v>0</v>
      </c>
      <c r="G415" s="69">
        <f t="shared" si="30"/>
        <v>0</v>
      </c>
      <c r="H415" s="6">
        <f t="shared" si="31"/>
        <v>0</v>
      </c>
      <c r="I415" s="80"/>
      <c r="J415" s="80"/>
      <c r="K415" s="80"/>
      <c r="L415" s="80"/>
      <c r="M415" s="80"/>
      <c r="N415" s="80"/>
      <c r="O415" s="80"/>
      <c r="P415" s="80"/>
      <c r="Q415" s="80"/>
      <c r="R415" s="80"/>
      <c r="S415" s="54" t="b">
        <f t="shared" si="32"/>
        <v>0</v>
      </c>
      <c r="T415" s="66" t="str">
        <f t="shared" si="33"/>
        <v>19-10.</v>
      </c>
      <c r="U415" s="51" t="str">
        <f t="shared" si="33"/>
        <v>Administrative Staff</v>
      </c>
    </row>
    <row r="416" spans="1:21" s="67" customFormat="1" hidden="1" x14ac:dyDescent="0.3">
      <c r="A416" s="62">
        <v>436</v>
      </c>
      <c r="B416" s="36" t="s">
        <v>434</v>
      </c>
      <c r="C416" s="98" t="s">
        <v>463</v>
      </c>
      <c r="D416" s="99"/>
      <c r="E416" s="10" t="s">
        <v>452</v>
      </c>
      <c r="F416" s="68">
        <f>IFERROR(INDEX([1]!Rates[[Column1]:[Column71]],
MATCH('[1]SOW Units'!$B416,[1]!Rates[Pay Item],0),
MATCH(TEXT(#REF!,"0"),[1]!Rates[[#Headers],[Column1]:[Column71]],0)),0)</f>
        <v>0</v>
      </c>
      <c r="G416" s="69">
        <f t="shared" si="30"/>
        <v>0</v>
      </c>
      <c r="H416" s="6">
        <f t="shared" si="31"/>
        <v>0</v>
      </c>
      <c r="I416" s="80"/>
      <c r="J416" s="80"/>
      <c r="K416" s="80"/>
      <c r="L416" s="80"/>
      <c r="M416" s="80"/>
      <c r="N416" s="80"/>
      <c r="O416" s="80"/>
      <c r="P416" s="80"/>
      <c r="Q416" s="80"/>
      <c r="R416" s="80"/>
      <c r="S416" s="54" t="b">
        <f t="shared" si="32"/>
        <v>0</v>
      </c>
      <c r="T416" s="66" t="str">
        <f t="shared" si="33"/>
        <v>19-11.</v>
      </c>
      <c r="U416" s="51" t="str">
        <f t="shared" si="33"/>
        <v>Laborers and Security Guards</v>
      </c>
    </row>
    <row r="417" spans="1:21" s="67" customFormat="1" x14ac:dyDescent="0.3">
      <c r="A417" s="62">
        <v>437</v>
      </c>
      <c r="B417" s="75" t="s">
        <v>449</v>
      </c>
      <c r="C417" s="96" t="s">
        <v>986</v>
      </c>
      <c r="D417" s="97"/>
      <c r="E417" s="76"/>
      <c r="F417" s="78"/>
      <c r="G417" s="78"/>
      <c r="H417" s="8"/>
      <c r="I417" s="79"/>
      <c r="J417" s="79"/>
      <c r="K417" s="79"/>
      <c r="L417" s="79"/>
      <c r="M417" s="79"/>
      <c r="N417" s="79"/>
      <c r="O417" s="79"/>
      <c r="P417" s="79"/>
      <c r="Q417" s="79"/>
      <c r="R417" s="79"/>
      <c r="S417" s="54" t="b">
        <f t="shared" si="32"/>
        <v>0</v>
      </c>
      <c r="T417" s="66"/>
      <c r="U417" s="51" t="str">
        <f t="shared" si="33"/>
        <v xml:space="preserve">PROFESSIONAL ENGINEERING AND PROFESSIONAL GEOLOGY SERVICES       </v>
      </c>
    </row>
    <row r="418" spans="1:21" s="67" customFormat="1" x14ac:dyDescent="0.3">
      <c r="A418" s="62">
        <v>438</v>
      </c>
      <c r="B418" s="36" t="s">
        <v>451</v>
      </c>
      <c r="C418" s="98" t="s">
        <v>987</v>
      </c>
      <c r="D418" s="99"/>
      <c r="E418" s="10" t="s">
        <v>452</v>
      </c>
      <c r="F418" s="68">
        <f>IFERROR(INDEX([1]!Rates[[Column1]:[Column71]],
MATCH('[1]SOW Units'!$B418,[1]!Rates[Pay Item],0),
MATCH(TEXT(#REF!,"0"),[1]!Rates[[#Headers],[Column1]:[Column71]],0)),0)</f>
        <v>0</v>
      </c>
      <c r="G418" s="69">
        <f t="shared" si="30"/>
        <v>0</v>
      </c>
      <c r="H418" s="6">
        <f t="shared" si="31"/>
        <v>0</v>
      </c>
      <c r="I418" s="80"/>
      <c r="J418" s="80" t="s">
        <v>1045</v>
      </c>
      <c r="K418" s="80"/>
      <c r="L418" s="80"/>
      <c r="M418" s="80"/>
      <c r="N418" s="80"/>
      <c r="O418" s="80"/>
      <c r="P418" s="80"/>
      <c r="Q418" s="80"/>
      <c r="R418" s="80"/>
      <c r="S418" s="54" t="b">
        <f t="shared" si="32"/>
        <v>0</v>
      </c>
      <c r="T418" s="66" t="str">
        <f t="shared" si="33"/>
        <v>20-1.</v>
      </c>
      <c r="U418" s="51" t="str">
        <f t="shared" si="33"/>
        <v>Professional Engineer</v>
      </c>
    </row>
    <row r="419" spans="1:21" s="67" customFormat="1" hidden="1" x14ac:dyDescent="0.3">
      <c r="A419" s="62">
        <v>439</v>
      </c>
      <c r="B419" s="36" t="s">
        <v>453</v>
      </c>
      <c r="C419" s="98" t="s">
        <v>988</v>
      </c>
      <c r="D419" s="99"/>
      <c r="E419" s="10" t="s">
        <v>452</v>
      </c>
      <c r="F419" s="68">
        <f>IFERROR(INDEX([1]!Rates[[Column1]:[Column71]],
MATCH('[1]SOW Units'!$B419,[1]!Rates[Pay Item],0),
MATCH(TEXT(#REF!,"0"),[1]!Rates[[#Headers],[Column1]:[Column71]],0)),0)</f>
        <v>0</v>
      </c>
      <c r="G419" s="69">
        <f t="shared" si="30"/>
        <v>0</v>
      </c>
      <c r="H419" s="6">
        <f t="shared" si="31"/>
        <v>0</v>
      </c>
      <c r="I419" s="80"/>
      <c r="J419" s="80"/>
      <c r="K419" s="80"/>
      <c r="L419" s="80"/>
      <c r="M419" s="80"/>
      <c r="N419" s="80"/>
      <c r="O419" s="80"/>
      <c r="P419" s="80"/>
      <c r="Q419" s="80"/>
      <c r="R419" s="80"/>
      <c r="S419" s="54" t="b">
        <f t="shared" si="32"/>
        <v>0</v>
      </c>
      <c r="T419" s="66" t="str">
        <f t="shared" si="33"/>
        <v>20-2.</v>
      </c>
      <c r="U419" s="51" t="str">
        <f t="shared" si="33"/>
        <v>Professional Geologist</v>
      </c>
    </row>
    <row r="420" spans="1:21" s="67" customFormat="1" hidden="1" x14ac:dyDescent="0.3">
      <c r="A420" s="62">
        <v>440</v>
      </c>
      <c r="B420" s="36" t="s">
        <v>454</v>
      </c>
      <c r="C420" s="98" t="s">
        <v>989</v>
      </c>
      <c r="D420" s="99"/>
      <c r="E420" s="10" t="s">
        <v>452</v>
      </c>
      <c r="F420" s="68">
        <f>IFERROR(INDEX([1]!Rates[[Column1]:[Column71]],
MATCH('[1]SOW Units'!$B420,[1]!Rates[Pay Item],0),
MATCH(TEXT(#REF!,"0"),[1]!Rates[[#Headers],[Column1]:[Column71]],0)),0)</f>
        <v>0</v>
      </c>
      <c r="G420" s="69">
        <f t="shared" si="30"/>
        <v>0</v>
      </c>
      <c r="H420" s="6">
        <f t="shared" si="31"/>
        <v>0</v>
      </c>
      <c r="I420" s="80"/>
      <c r="J420" s="80"/>
      <c r="K420" s="80"/>
      <c r="L420" s="80"/>
      <c r="M420" s="80"/>
      <c r="N420" s="80"/>
      <c r="O420" s="80"/>
      <c r="P420" s="80"/>
      <c r="Q420" s="80"/>
      <c r="R420" s="80"/>
      <c r="S420" s="54" t="b">
        <f t="shared" si="32"/>
        <v>0</v>
      </c>
      <c r="T420" s="66" t="str">
        <f t="shared" si="33"/>
        <v>20-3.</v>
      </c>
      <c r="U420" s="51" t="str">
        <f t="shared" si="33"/>
        <v>P.G. Field Oversight of Drilling and Boring and Soil-Boring Logging</v>
      </c>
    </row>
    <row r="421" spans="1:21" s="67" customFormat="1" hidden="1" x14ac:dyDescent="0.3">
      <c r="A421" s="62">
        <v>441</v>
      </c>
      <c r="B421" s="36" t="s">
        <v>455</v>
      </c>
      <c r="C421" s="98" t="s">
        <v>990</v>
      </c>
      <c r="D421" s="99"/>
      <c r="E421" s="10" t="s">
        <v>452</v>
      </c>
      <c r="F421" s="68">
        <f>IFERROR(INDEX([1]!Rates[[Column1]:[Column71]],
MATCH('[1]SOW Units'!$B421,[1]!Rates[Pay Item],0),
MATCH(TEXT(#REF!,"0"),[1]!Rates[[#Headers],[Column1]:[Column71]],0)),0)</f>
        <v>0</v>
      </c>
      <c r="G421" s="69">
        <f t="shared" si="30"/>
        <v>0</v>
      </c>
      <c r="H421" s="6">
        <f t="shared" si="31"/>
        <v>0</v>
      </c>
      <c r="I421" s="80"/>
      <c r="J421" s="80"/>
      <c r="K421" s="80"/>
      <c r="L421" s="80"/>
      <c r="M421" s="80"/>
      <c r="N421" s="80"/>
      <c r="O421" s="80"/>
      <c r="P421" s="80"/>
      <c r="Q421" s="80"/>
      <c r="R421" s="80"/>
      <c r="S421" s="54" t="b">
        <f t="shared" si="32"/>
        <v>0</v>
      </c>
      <c r="T421" s="66" t="str">
        <f t="shared" si="33"/>
        <v>20-4.</v>
      </c>
      <c r="U421" s="51" t="str">
        <f t="shared" si="33"/>
        <v>P.G. Field Oversight of Well Installation</v>
      </c>
    </row>
    <row r="422" spans="1:21" s="67" customFormat="1" hidden="1" x14ac:dyDescent="0.3">
      <c r="A422" s="62">
        <v>442</v>
      </c>
      <c r="B422" s="36" t="s">
        <v>456</v>
      </c>
      <c r="C422" s="98" t="s">
        <v>470</v>
      </c>
      <c r="D422" s="99"/>
      <c r="E422" s="10" t="s">
        <v>307</v>
      </c>
      <c r="F422" s="68">
        <f>IFERROR(INDEX([1]!Rates[[Column1]:[Column71]],
MATCH('[1]SOW Units'!$B422,[1]!Rates[Pay Item],0),
MATCH(TEXT(#REF!,"0"),[1]!Rates[[#Headers],[Column1]:[Column71]],0)),0)</f>
        <v>0</v>
      </c>
      <c r="G422" s="69">
        <f t="shared" si="30"/>
        <v>0</v>
      </c>
      <c r="H422" s="6">
        <f t="shared" si="31"/>
        <v>0</v>
      </c>
      <c r="I422" s="80"/>
      <c r="J422" s="80"/>
      <c r="K422" s="80"/>
      <c r="L422" s="80"/>
      <c r="M422" s="80"/>
      <c r="N422" s="80"/>
      <c r="O422" s="80"/>
      <c r="P422" s="80"/>
      <c r="Q422" s="80"/>
      <c r="R422" s="80"/>
      <c r="S422" s="54" t="b">
        <f t="shared" si="32"/>
        <v>0</v>
      </c>
      <c r="T422" s="66" t="str">
        <f t="shared" si="33"/>
        <v>20-5.</v>
      </c>
      <c r="U422" s="51" t="str">
        <f t="shared" si="33"/>
        <v xml:space="preserve">P.E. Project Oversight for Remediation Technology Pilot Testing </v>
      </c>
    </row>
    <row r="423" spans="1:21" s="67" customFormat="1" hidden="1" x14ac:dyDescent="0.3">
      <c r="A423" s="62">
        <v>443</v>
      </c>
      <c r="B423" s="36" t="s">
        <v>991</v>
      </c>
      <c r="C423" s="98" t="s">
        <v>992</v>
      </c>
      <c r="D423" s="99"/>
      <c r="E423" s="10" t="s">
        <v>993</v>
      </c>
      <c r="F423" s="68">
        <f>IFERROR(INDEX([1]!Rates[[Column1]:[Column71]],
MATCH('[1]SOW Units'!$B423,[1]!Rates[Pay Item],0),
MATCH(TEXT(#REF!,"0"),[1]!Rates[[#Headers],[Column1]:[Column71]],0)),0)</f>
        <v>0</v>
      </c>
      <c r="G423" s="69">
        <f t="shared" si="30"/>
        <v>0</v>
      </c>
      <c r="H423" s="6">
        <f t="shared" si="31"/>
        <v>0</v>
      </c>
      <c r="I423" s="80"/>
      <c r="J423" s="80"/>
      <c r="K423" s="80"/>
      <c r="L423" s="80"/>
      <c r="M423" s="80"/>
      <c r="N423" s="80"/>
      <c r="O423" s="80"/>
      <c r="P423" s="80"/>
      <c r="Q423" s="80"/>
      <c r="R423" s="80"/>
      <c r="S423" s="54" t="b">
        <f t="shared" si="32"/>
        <v>0</v>
      </c>
      <c r="T423" s="66" t="str">
        <f t="shared" si="33"/>
        <v>20-6.a.</v>
      </c>
      <c r="U423" s="51" t="str">
        <f t="shared" si="33"/>
        <v>P.E. Project Oversight for Remediation System Integration and Startup - Small System</v>
      </c>
    </row>
    <row r="424" spans="1:21" s="67" customFormat="1" hidden="1" x14ac:dyDescent="0.3">
      <c r="A424" s="62">
        <v>444</v>
      </c>
      <c r="B424" s="36" t="s">
        <v>994</v>
      </c>
      <c r="C424" s="98" t="s">
        <v>995</v>
      </c>
      <c r="D424" s="99"/>
      <c r="E424" s="10" t="s">
        <v>993</v>
      </c>
      <c r="F424" s="68">
        <f>IFERROR(INDEX([1]!Rates[[Column1]:[Column71]],
MATCH('[1]SOW Units'!$B424,[1]!Rates[Pay Item],0),
MATCH(TEXT(#REF!,"0"),[1]!Rates[[#Headers],[Column1]:[Column71]],0)),0)</f>
        <v>0</v>
      </c>
      <c r="G424" s="69">
        <f t="shared" si="30"/>
        <v>0</v>
      </c>
      <c r="H424" s="6">
        <f t="shared" si="31"/>
        <v>0</v>
      </c>
      <c r="I424" s="80"/>
      <c r="J424" s="80"/>
      <c r="K424" s="80"/>
      <c r="L424" s="80"/>
      <c r="M424" s="80"/>
      <c r="N424" s="80"/>
      <c r="O424" s="80"/>
      <c r="P424" s="80"/>
      <c r="Q424" s="80"/>
      <c r="R424" s="80"/>
      <c r="S424" s="54" t="b">
        <f t="shared" si="32"/>
        <v>0</v>
      </c>
      <c r="T424" s="66" t="str">
        <f t="shared" si="33"/>
        <v>20-6.b.</v>
      </c>
      <c r="U424" s="51" t="str">
        <f t="shared" si="33"/>
        <v>P.E. Project Oversight for Remediation System Integration and Startup - Medium System</v>
      </c>
    </row>
    <row r="425" spans="1:21" s="67" customFormat="1" hidden="1" x14ac:dyDescent="0.3">
      <c r="A425" s="62">
        <v>445</v>
      </c>
      <c r="B425" s="36" t="s">
        <v>996</v>
      </c>
      <c r="C425" s="98" t="s">
        <v>997</v>
      </c>
      <c r="D425" s="99"/>
      <c r="E425" s="10" t="s">
        <v>993</v>
      </c>
      <c r="F425" s="68">
        <f>IFERROR(INDEX([1]!Rates[[Column1]:[Column71]],
MATCH('[1]SOW Units'!$B425,[1]!Rates[Pay Item],0),
MATCH(TEXT(#REF!,"0"),[1]!Rates[[#Headers],[Column1]:[Column71]],0)),0)</f>
        <v>0</v>
      </c>
      <c r="G425" s="69">
        <f t="shared" si="30"/>
        <v>0</v>
      </c>
      <c r="H425" s="6">
        <f t="shared" si="31"/>
        <v>0</v>
      </c>
      <c r="I425" s="80"/>
      <c r="J425" s="80"/>
      <c r="K425" s="80"/>
      <c r="L425" s="80"/>
      <c r="M425" s="80"/>
      <c r="N425" s="80"/>
      <c r="O425" s="80"/>
      <c r="P425" s="80"/>
      <c r="Q425" s="80"/>
      <c r="R425" s="80"/>
      <c r="S425" s="54" t="b">
        <f t="shared" si="32"/>
        <v>0</v>
      </c>
      <c r="T425" s="66" t="str">
        <f t="shared" si="33"/>
        <v>20-6.c.</v>
      </c>
      <c r="U425" s="51" t="str">
        <f t="shared" si="33"/>
        <v>P.E. Project Oversight for Remediation System Integration and Startup - Large System</v>
      </c>
    </row>
    <row r="426" spans="1:21" s="67" customFormat="1" hidden="1" x14ac:dyDescent="0.3">
      <c r="A426" s="62">
        <v>446</v>
      </c>
      <c r="B426" s="36" t="s">
        <v>998</v>
      </c>
      <c r="C426" s="98" t="s">
        <v>999</v>
      </c>
      <c r="D426" s="99"/>
      <c r="E426" s="10" t="s">
        <v>993</v>
      </c>
      <c r="F426" s="68">
        <f>IFERROR(INDEX([1]!Rates[[Column1]:[Column71]],
MATCH('[1]SOW Units'!$B426,[1]!Rates[Pay Item],0),
MATCH(TEXT(#REF!,"0"),[1]!Rates[[#Headers],[Column1]:[Column71]],0)),0)</f>
        <v>0</v>
      </c>
      <c r="G426" s="69">
        <f t="shared" si="30"/>
        <v>0</v>
      </c>
      <c r="H426" s="6">
        <f t="shared" si="31"/>
        <v>0</v>
      </c>
      <c r="I426" s="80"/>
      <c r="J426" s="80"/>
      <c r="K426" s="80"/>
      <c r="L426" s="80"/>
      <c r="M426" s="80"/>
      <c r="N426" s="80"/>
      <c r="O426" s="80"/>
      <c r="P426" s="80"/>
      <c r="Q426" s="80"/>
      <c r="R426" s="80"/>
      <c r="S426" s="54" t="b">
        <f t="shared" si="32"/>
        <v>0</v>
      </c>
      <c r="T426" s="66" t="str">
        <f t="shared" si="33"/>
        <v>20-6.d.</v>
      </c>
      <c r="U426" s="51" t="str">
        <f t="shared" si="33"/>
        <v>P.E. Project Oversight for Remediation System Integration and Startup - Extra Large System</v>
      </c>
    </row>
    <row r="427" spans="1:21" s="67" customFormat="1" hidden="1" x14ac:dyDescent="0.3">
      <c r="A427" s="62">
        <v>447</v>
      </c>
      <c r="B427" s="36" t="s">
        <v>1000</v>
      </c>
      <c r="C427" s="98" t="s">
        <v>1001</v>
      </c>
      <c r="D427" s="99"/>
      <c r="E427" s="10" t="s">
        <v>28</v>
      </c>
      <c r="F427" s="68">
        <f>IFERROR(INDEX([1]!Rates[[Column1]:[Column71]],
MATCH('[1]SOW Units'!$B427,[1]!Rates[Pay Item],0),
MATCH(TEXT(#REF!,"0"),[1]!Rates[[#Headers],[Column1]:[Column71]],0)),0)</f>
        <v>0</v>
      </c>
      <c r="G427" s="69">
        <f t="shared" si="30"/>
        <v>0</v>
      </c>
      <c r="H427" s="6">
        <f t="shared" si="31"/>
        <v>0</v>
      </c>
      <c r="I427" s="80"/>
      <c r="J427" s="80"/>
      <c r="K427" s="80"/>
      <c r="L427" s="80"/>
      <c r="M427" s="80"/>
      <c r="N427" s="80"/>
      <c r="O427" s="80"/>
      <c r="P427" s="80"/>
      <c r="Q427" s="80"/>
      <c r="R427" s="80"/>
      <c r="S427" s="54" t="b">
        <f t="shared" si="32"/>
        <v>0</v>
      </c>
      <c r="T427" s="66" t="str">
        <f t="shared" si="33"/>
        <v>20-7.a.</v>
      </c>
      <c r="U427" s="51" t="str">
        <f t="shared" si="33"/>
        <v xml:space="preserve">P.E. Project Oversight for Short Term or Episodic Remediation System Operation </v>
      </c>
    </row>
    <row r="428" spans="1:21" s="67" customFormat="1" hidden="1" x14ac:dyDescent="0.3">
      <c r="A428" s="62">
        <v>448</v>
      </c>
      <c r="B428" s="36" t="s">
        <v>1002</v>
      </c>
      <c r="C428" s="98" t="s">
        <v>473</v>
      </c>
      <c r="D428" s="99"/>
      <c r="E428" s="10" t="s">
        <v>231</v>
      </c>
      <c r="F428" s="68">
        <f>IFERROR(INDEX([1]!Rates[[Column1]:[Column71]],
MATCH('[1]SOW Units'!$B428,[1]!Rates[Pay Item],0),
MATCH(TEXT(#REF!,"0"),[1]!Rates[[#Headers],[Column1]:[Column71]],0)),0)</f>
        <v>0</v>
      </c>
      <c r="G428" s="69">
        <f t="shared" si="30"/>
        <v>0</v>
      </c>
      <c r="H428" s="6">
        <f t="shared" si="31"/>
        <v>0</v>
      </c>
      <c r="I428" s="80"/>
      <c r="J428" s="80"/>
      <c r="K428" s="80"/>
      <c r="L428" s="80"/>
      <c r="M428" s="80"/>
      <c r="N428" s="80"/>
      <c r="O428" s="80"/>
      <c r="P428" s="80"/>
      <c r="Q428" s="80"/>
      <c r="R428" s="80"/>
      <c r="S428" s="54" t="b">
        <f t="shared" si="32"/>
        <v>0</v>
      </c>
      <c r="T428" s="66" t="str">
        <f t="shared" si="33"/>
        <v>20-7.b.</v>
      </c>
      <c r="U428" s="51" t="str">
        <f t="shared" si="33"/>
        <v>P.E. Project Oversight for Short Term or Episodic Remediation System Operation</v>
      </c>
    </row>
    <row r="429" spans="1:21" s="67" customFormat="1" hidden="1" x14ac:dyDescent="0.3">
      <c r="A429" s="62">
        <v>449</v>
      </c>
      <c r="B429" s="36" t="s">
        <v>458</v>
      </c>
      <c r="C429" s="98" t="s">
        <v>475</v>
      </c>
      <c r="D429" s="99"/>
      <c r="E429" s="10" t="s">
        <v>232</v>
      </c>
      <c r="F429" s="68">
        <f>IFERROR(INDEX([1]!Rates[[Column1]:[Column71]],
MATCH('[1]SOW Units'!$B429,[1]!Rates[Pay Item],0),
MATCH(TEXT(#REF!,"0"),[1]!Rates[[#Headers],[Column1]:[Column71]],0)),0)</f>
        <v>0</v>
      </c>
      <c r="G429" s="69">
        <f t="shared" si="30"/>
        <v>0</v>
      </c>
      <c r="H429" s="6">
        <f t="shared" si="31"/>
        <v>0</v>
      </c>
      <c r="I429" s="80"/>
      <c r="J429" s="80"/>
      <c r="K429" s="80"/>
      <c r="L429" s="80"/>
      <c r="M429" s="80"/>
      <c r="N429" s="80"/>
      <c r="O429" s="80"/>
      <c r="P429" s="80"/>
      <c r="Q429" s="80"/>
      <c r="R429" s="80"/>
      <c r="S429" s="54" t="b">
        <f t="shared" si="32"/>
        <v>0</v>
      </c>
      <c r="T429" s="66" t="str">
        <f t="shared" si="33"/>
        <v>20-8.</v>
      </c>
      <c r="U429" s="51" t="str">
        <f t="shared" si="33"/>
        <v>P.E. Project Oversight for Remediation System Operation and Maintenance</v>
      </c>
    </row>
    <row r="430" spans="1:21" s="67" customFormat="1" ht="33" hidden="1" x14ac:dyDescent="0.3">
      <c r="A430" s="62">
        <v>450</v>
      </c>
      <c r="B430" s="36" t="s">
        <v>459</v>
      </c>
      <c r="C430" s="98" t="s">
        <v>477</v>
      </c>
      <c r="D430" s="99"/>
      <c r="E430" s="10" t="s">
        <v>478</v>
      </c>
      <c r="F430" s="68">
        <f>IFERROR(INDEX([1]!Rates[[Column1]:[Column71]],
MATCH('[1]SOW Units'!$B430,[1]!Rates[Pay Item],0),
MATCH(TEXT(#REF!,"0"),[1]!Rates[[#Headers],[Column1]:[Column71]],0)),0)</f>
        <v>0</v>
      </c>
      <c r="G430" s="69">
        <f t="shared" si="30"/>
        <v>0</v>
      </c>
      <c r="H430" s="6">
        <f t="shared" si="31"/>
        <v>0</v>
      </c>
      <c r="I430" s="80"/>
      <c r="J430" s="80"/>
      <c r="K430" s="80"/>
      <c r="L430" s="80"/>
      <c r="M430" s="80"/>
      <c r="N430" s="80"/>
      <c r="O430" s="80"/>
      <c r="P430" s="80"/>
      <c r="Q430" s="80"/>
      <c r="R430" s="80"/>
      <c r="S430" s="54" t="b">
        <f t="shared" si="32"/>
        <v>0</v>
      </c>
      <c r="T430" s="66" t="str">
        <f t="shared" si="33"/>
        <v>20-9.</v>
      </c>
      <c r="U430" s="51" t="str">
        <f t="shared" si="33"/>
        <v>P.E. Review and Certification of Sufficiency of Engineering Controls (other than permanent, impermeable surface or top two feet of clean fill), with Monitoring and Maintenance Recommendations Required for a Conditional NFA</v>
      </c>
    </row>
    <row r="431" spans="1:21" s="67" customFormat="1" ht="49.5" hidden="1" x14ac:dyDescent="0.3">
      <c r="A431" s="62">
        <v>451</v>
      </c>
      <c r="B431" s="36" t="s">
        <v>461</v>
      </c>
      <c r="C431" s="98" t="s">
        <v>1003</v>
      </c>
      <c r="D431" s="99"/>
      <c r="E431" s="10" t="s">
        <v>478</v>
      </c>
      <c r="F431" s="68">
        <f>IFERROR(INDEX([1]!Rates[[Column1]:[Column71]],
MATCH('[1]SOW Units'!$B431,[1]!Rates[Pay Item],0),
MATCH(TEXT(#REF!,"0"),[1]!Rates[[#Headers],[Column1]:[Column71]],0)),0)</f>
        <v>0</v>
      </c>
      <c r="G431" s="69">
        <f t="shared" si="30"/>
        <v>0</v>
      </c>
      <c r="H431" s="6">
        <f t="shared" si="31"/>
        <v>0</v>
      </c>
      <c r="I431" s="80"/>
      <c r="J431" s="80"/>
      <c r="K431" s="80"/>
      <c r="L431" s="80"/>
      <c r="M431" s="80"/>
      <c r="N431" s="80"/>
      <c r="O431" s="80"/>
      <c r="P431" s="80"/>
      <c r="Q431" s="80"/>
      <c r="R431" s="80"/>
      <c r="S431" s="54" t="b">
        <f t="shared" si="32"/>
        <v>0</v>
      </c>
      <c r="T431" s="66" t="str">
        <f t="shared" si="33"/>
        <v>20-10.</v>
      </c>
      <c r="U431" s="51" t="str">
        <f t="shared" si="33"/>
        <v>P.G. or Qualified P.E. Review and Certification of Sufficiency of Engineering Controls Limited to Permanent, Impermeable Surface or Top Two Feet of Clean Fill with Monitoring and Maintenance Recommendations Required for a Conditional NFA</v>
      </c>
    </row>
    <row r="432" spans="1:21" s="67" customFormat="1" ht="49.5" hidden="1" x14ac:dyDescent="0.3">
      <c r="A432" s="62">
        <v>452</v>
      </c>
      <c r="B432" s="36" t="s">
        <v>462</v>
      </c>
      <c r="C432" s="98" t="s">
        <v>481</v>
      </c>
      <c r="D432" s="99"/>
      <c r="E432" s="10" t="s">
        <v>482</v>
      </c>
      <c r="F432" s="68">
        <f>IFERROR(INDEX([1]!Rates[[Column1]:[Column71]],
MATCH('[1]SOW Units'!$B432,[1]!Rates[Pay Item],0),
MATCH(TEXT(#REF!,"0"),[1]!Rates[[#Headers],[Column1]:[Column71]],0)),0)</f>
        <v>0</v>
      </c>
      <c r="G432" s="69">
        <f t="shared" si="30"/>
        <v>0</v>
      </c>
      <c r="H432" s="6">
        <f t="shared" si="31"/>
        <v>0</v>
      </c>
      <c r="I432" s="80"/>
      <c r="J432" s="80"/>
      <c r="K432" s="80"/>
      <c r="L432" s="80"/>
      <c r="M432" s="80"/>
      <c r="N432" s="80"/>
      <c r="O432" s="80"/>
      <c r="P432" s="80"/>
      <c r="Q432" s="80"/>
      <c r="R432" s="80"/>
      <c r="S432" s="54" t="b">
        <f t="shared" si="32"/>
        <v>0</v>
      </c>
      <c r="T432" s="66" t="str">
        <f t="shared" si="33"/>
        <v>20-11.</v>
      </c>
      <c r="U432" s="51" t="str">
        <f t="shared" si="33"/>
        <v>P.E. Design and Certification of Plans and Project Oversight of Installation for Engineering Controls (other than permanent, impermeable surface or top two feet of clean fill) required for a conditional NFA</v>
      </c>
    </row>
    <row r="433" spans="1:21" s="67" customFormat="1" ht="49.5" hidden="1" x14ac:dyDescent="0.3">
      <c r="A433" s="62">
        <v>453</v>
      </c>
      <c r="B433" s="36" t="s">
        <v>1004</v>
      </c>
      <c r="C433" s="98" t="s">
        <v>1005</v>
      </c>
      <c r="D433" s="99"/>
      <c r="E433" s="10" t="s">
        <v>482</v>
      </c>
      <c r="F433" s="68">
        <f>IFERROR(INDEX([1]!Rates[[Column1]:[Column71]],
MATCH('[1]SOW Units'!$B433,[1]!Rates[Pay Item],0),
MATCH(TEXT(#REF!,"0"),[1]!Rates[[#Headers],[Column1]:[Column71]],0)),0)</f>
        <v>0</v>
      </c>
      <c r="G433" s="69">
        <f t="shared" si="30"/>
        <v>0</v>
      </c>
      <c r="H433" s="6">
        <f t="shared" si="31"/>
        <v>0</v>
      </c>
      <c r="I433" s="80"/>
      <c r="J433" s="80"/>
      <c r="K433" s="80"/>
      <c r="L433" s="80"/>
      <c r="M433" s="80"/>
      <c r="N433" s="80"/>
      <c r="O433" s="80"/>
      <c r="P433" s="80"/>
      <c r="Q433" s="80"/>
      <c r="R433" s="80"/>
      <c r="S433" s="54" t="b">
        <f t="shared" si="32"/>
        <v>0</v>
      </c>
      <c r="T433" s="66" t="str">
        <f t="shared" si="33"/>
        <v>20-12.</v>
      </c>
      <c r="U433" s="51" t="str">
        <f t="shared" si="33"/>
        <v>P.G. or Qualified P.E. Review, Evaluation and Certification of Plans and Project Oversight for Installation of Engineering Controls Limited to Permanent, Impermeable Surface or Top Two Feet of Clean Fill Required for a Conditional NFA</v>
      </c>
    </row>
    <row r="434" spans="1:21" s="67" customFormat="1" ht="33" hidden="1" x14ac:dyDescent="0.3">
      <c r="A434" s="62">
        <v>454</v>
      </c>
      <c r="B434" s="36" t="s">
        <v>1006</v>
      </c>
      <c r="C434" s="98" t="s">
        <v>485</v>
      </c>
      <c r="D434" s="99"/>
      <c r="E434" s="10" t="s">
        <v>415</v>
      </c>
      <c r="F434" s="68">
        <f>IFERROR(INDEX([1]!Rates[[Column1]:[Column71]],
MATCH('[1]SOW Units'!$B434,[1]!Rates[Pay Item],0),
MATCH(TEXT(#REF!,"0"),[1]!Rates[[#Headers],[Column1]:[Column71]],0)),0)</f>
        <v>0</v>
      </c>
      <c r="G434" s="69">
        <f t="shared" si="30"/>
        <v>0</v>
      </c>
      <c r="H434" s="6">
        <f t="shared" si="31"/>
        <v>0</v>
      </c>
      <c r="I434" s="80"/>
      <c r="J434" s="80"/>
      <c r="K434" s="80"/>
      <c r="L434" s="80"/>
      <c r="M434" s="80"/>
      <c r="N434" s="80"/>
      <c r="O434" s="80"/>
      <c r="P434" s="80"/>
      <c r="Q434" s="80"/>
      <c r="R434" s="80"/>
      <c r="S434" s="54" t="b">
        <f t="shared" si="32"/>
        <v>0</v>
      </c>
      <c r="T434" s="66" t="str">
        <f t="shared" si="33"/>
        <v>20-13.</v>
      </c>
      <c r="U434" s="51" t="str">
        <f t="shared" si="33"/>
        <v>P.G. or P.E. Review, Evaluation and Certification of a Soil Source Removal Report That Includes a Recommendation for NFA</v>
      </c>
    </row>
    <row r="435" spans="1:21" s="67" customFormat="1" hidden="1" x14ac:dyDescent="0.3">
      <c r="A435" s="62">
        <v>455</v>
      </c>
      <c r="B435" s="36" t="s">
        <v>1007</v>
      </c>
      <c r="C435" s="98" t="s">
        <v>488</v>
      </c>
      <c r="D435" s="99"/>
      <c r="E435" s="10" t="s">
        <v>415</v>
      </c>
      <c r="F435" s="68">
        <f>IFERROR(INDEX([1]!Rates[[Column1]:[Column71]],
MATCH('[1]SOW Units'!$B435,[1]!Rates[Pay Item],0),
MATCH(TEXT(#REF!,"0"),[1]!Rates[[#Headers],[Column1]:[Column71]],0)),0)</f>
        <v>0</v>
      </c>
      <c r="G435" s="69">
        <f t="shared" si="30"/>
        <v>0</v>
      </c>
      <c r="H435" s="6">
        <f t="shared" si="31"/>
        <v>0</v>
      </c>
      <c r="I435" s="80"/>
      <c r="J435" s="80"/>
      <c r="K435" s="80"/>
      <c r="L435" s="80"/>
      <c r="M435" s="80"/>
      <c r="N435" s="80"/>
      <c r="O435" s="80"/>
      <c r="P435" s="80"/>
      <c r="Q435" s="80"/>
      <c r="R435" s="80"/>
      <c r="S435" s="54" t="b">
        <f t="shared" si="32"/>
        <v>0</v>
      </c>
      <c r="T435" s="66" t="str">
        <f t="shared" si="33"/>
        <v>20-14.</v>
      </c>
      <c r="U435" s="51" t="str">
        <f t="shared" si="33"/>
        <v>P.G. or Qualified P.E. Review, Evaluation and Certification of a General Site Assessment Report</v>
      </c>
    </row>
    <row r="436" spans="1:21" s="67" customFormat="1" ht="39.950000000000003" hidden="1" customHeight="1" x14ac:dyDescent="0.3">
      <c r="A436" s="62">
        <v>456</v>
      </c>
      <c r="B436" s="36" t="s">
        <v>1008</v>
      </c>
      <c r="C436" s="98" t="s">
        <v>490</v>
      </c>
      <c r="D436" s="99"/>
      <c r="E436" s="10" t="s">
        <v>415</v>
      </c>
      <c r="F436" s="68">
        <f>IFERROR(INDEX([1]!Rates[[Column1]:[Column71]],
MATCH('[1]SOW Units'!$B436,[1]!Rates[Pay Item],0),
MATCH(TEXT(#REF!,"0"),[1]!Rates[[#Headers],[Column1]:[Column71]],0)),0)</f>
        <v>0</v>
      </c>
      <c r="G436" s="69">
        <f t="shared" si="30"/>
        <v>0</v>
      </c>
      <c r="H436" s="6">
        <f t="shared" si="31"/>
        <v>0</v>
      </c>
      <c r="I436" s="80"/>
      <c r="J436" s="80"/>
      <c r="K436" s="80"/>
      <c r="L436" s="80"/>
      <c r="M436" s="80"/>
      <c r="N436" s="80"/>
      <c r="O436" s="80"/>
      <c r="P436" s="80"/>
      <c r="Q436" s="80"/>
      <c r="R436" s="80"/>
      <c r="S436" s="54" t="b">
        <f t="shared" si="32"/>
        <v>0</v>
      </c>
      <c r="T436" s="66" t="str">
        <f t="shared" si="33"/>
        <v>20-15.</v>
      </c>
      <c r="U436" s="51" t="str">
        <f t="shared" si="33"/>
        <v>P.G. or Qualified P.E. Review, Evaluation and Certification of a Supplemental Site Assessment Report</v>
      </c>
    </row>
    <row r="437" spans="1:21" s="67" customFormat="1" hidden="1" x14ac:dyDescent="0.3">
      <c r="A437" s="62">
        <v>457</v>
      </c>
      <c r="B437" s="36" t="s">
        <v>1009</v>
      </c>
      <c r="C437" s="98" t="s">
        <v>492</v>
      </c>
      <c r="D437" s="99"/>
      <c r="E437" s="10" t="s">
        <v>415</v>
      </c>
      <c r="F437" s="68">
        <f>IFERROR(INDEX([1]!Rates[[Column1]:[Column71]],
MATCH('[1]SOW Units'!$B437,[1]!Rates[Pay Item],0),
MATCH(TEXT(#REF!,"0"),[1]!Rates[[#Headers],[Column1]:[Column71]],0)),0)</f>
        <v>0</v>
      </c>
      <c r="G437" s="69">
        <f t="shared" si="30"/>
        <v>0</v>
      </c>
      <c r="H437" s="6">
        <f t="shared" si="31"/>
        <v>0</v>
      </c>
      <c r="I437" s="80"/>
      <c r="J437" s="80"/>
      <c r="K437" s="80"/>
      <c r="L437" s="80"/>
      <c r="M437" s="80"/>
      <c r="N437" s="80"/>
      <c r="O437" s="80"/>
      <c r="P437" s="80"/>
      <c r="Q437" s="80"/>
      <c r="R437" s="80"/>
      <c r="S437" s="54" t="b">
        <f t="shared" si="32"/>
        <v>0</v>
      </c>
      <c r="T437" s="66" t="str">
        <f t="shared" si="33"/>
        <v>20-16.</v>
      </c>
      <c r="U437" s="51" t="str">
        <f t="shared" si="33"/>
        <v>P.G. or P.E. Review, Evaluation and Certification of a Receptor and Exposure Pathway Report</v>
      </c>
    </row>
    <row r="438" spans="1:21" s="67" customFormat="1" hidden="1" x14ac:dyDescent="0.3">
      <c r="A438" s="62">
        <v>458</v>
      </c>
      <c r="B438" s="36" t="s">
        <v>1010</v>
      </c>
      <c r="C438" s="98" t="s">
        <v>1011</v>
      </c>
      <c r="D438" s="99"/>
      <c r="E438" s="10" t="s">
        <v>425</v>
      </c>
      <c r="F438" s="68">
        <f>IFERROR(INDEX([1]!Rates[[Column1]:[Column71]],
MATCH('[1]SOW Units'!$B438,[1]!Rates[Pay Item],0),
MATCH(TEXT(#REF!,"0"),[1]!Rates[[#Headers],[Column1]:[Column71]],0)),0)</f>
        <v>0</v>
      </c>
      <c r="G438" s="69">
        <f t="shared" si="30"/>
        <v>0</v>
      </c>
      <c r="H438" s="6">
        <f t="shared" si="31"/>
        <v>0</v>
      </c>
      <c r="I438" s="80"/>
      <c r="J438" s="80"/>
      <c r="K438" s="80"/>
      <c r="L438" s="80"/>
      <c r="M438" s="80"/>
      <c r="N438" s="80"/>
      <c r="O438" s="80"/>
      <c r="P438" s="80"/>
      <c r="Q438" s="80"/>
      <c r="R438" s="80"/>
      <c r="S438" s="54" t="b">
        <f t="shared" si="32"/>
        <v>0</v>
      </c>
      <c r="T438" s="66" t="str">
        <f t="shared" si="33"/>
        <v>20-17.</v>
      </c>
      <c r="U438" s="51" t="str">
        <f t="shared" si="33"/>
        <v>P.E. Review, Evaluation and Certification of a Level 1 Natural Attenuation Monitoring Plan</v>
      </c>
    </row>
    <row r="439" spans="1:21" s="67" customFormat="1" hidden="1" x14ac:dyDescent="0.3">
      <c r="A439" s="62">
        <v>459</v>
      </c>
      <c r="B439" s="36" t="s">
        <v>1012</v>
      </c>
      <c r="C439" s="98" t="s">
        <v>494</v>
      </c>
      <c r="D439" s="99"/>
      <c r="E439" s="10" t="s">
        <v>425</v>
      </c>
      <c r="F439" s="68">
        <f>IFERROR(INDEX([1]!Rates[[Column1]:[Column71]],
MATCH('[1]SOW Units'!$B439,[1]!Rates[Pay Item],0),
MATCH(TEXT(#REF!,"0"),[1]!Rates[[#Headers],[Column1]:[Column71]],0)),0)</f>
        <v>0</v>
      </c>
      <c r="G439" s="69">
        <f t="shared" si="30"/>
        <v>0</v>
      </c>
      <c r="H439" s="6">
        <f t="shared" si="31"/>
        <v>0</v>
      </c>
      <c r="I439" s="80"/>
      <c r="J439" s="80"/>
      <c r="K439" s="80"/>
      <c r="L439" s="80"/>
      <c r="M439" s="80"/>
      <c r="N439" s="80"/>
      <c r="O439" s="80"/>
      <c r="P439" s="80"/>
      <c r="Q439" s="80"/>
      <c r="R439" s="80"/>
      <c r="S439" s="54" t="b">
        <f t="shared" si="32"/>
        <v>0</v>
      </c>
      <c r="T439" s="66" t="str">
        <f t="shared" si="33"/>
        <v>20-18.</v>
      </c>
      <c r="U439" s="51" t="str">
        <f t="shared" si="33"/>
        <v>P.E. Review, Evaluation and Certification of a Level 2 Natural Attenuation Monitoring Plan</v>
      </c>
    </row>
    <row r="440" spans="1:21" s="67" customFormat="1" ht="50.1" hidden="1" customHeight="1" x14ac:dyDescent="0.3">
      <c r="A440" s="62">
        <v>460</v>
      </c>
      <c r="B440" s="36" t="s">
        <v>1013</v>
      </c>
      <c r="C440" s="98" t="s">
        <v>1014</v>
      </c>
      <c r="D440" s="99"/>
      <c r="E440" s="10" t="s">
        <v>415</v>
      </c>
      <c r="F440" s="68">
        <f>IFERROR(INDEX([1]!Rates[[Column1]:[Column71]],
MATCH('[1]SOW Units'!$B440,[1]!Rates[Pay Item],0),
MATCH(TEXT(#REF!,"0"),[1]!Rates[[#Headers],[Column1]:[Column71]],0)),0)</f>
        <v>0</v>
      </c>
      <c r="G440" s="69">
        <f t="shared" si="30"/>
        <v>0</v>
      </c>
      <c r="H440" s="6">
        <f t="shared" si="31"/>
        <v>0</v>
      </c>
      <c r="I440" s="80"/>
      <c r="J440" s="80"/>
      <c r="K440" s="80"/>
      <c r="L440" s="80"/>
      <c r="M440" s="80"/>
      <c r="N440" s="80"/>
      <c r="O440" s="80"/>
      <c r="P440" s="80"/>
      <c r="Q440" s="80"/>
      <c r="R440" s="80"/>
      <c r="S440" s="54" t="b">
        <f t="shared" si="32"/>
        <v>0</v>
      </c>
      <c r="T440" s="66" t="str">
        <f t="shared" si="33"/>
        <v>20-19.</v>
      </c>
      <c r="U440" s="51" t="str">
        <f t="shared" si="33"/>
        <v>P.E. or P.G. Review, Evaluation and Certification of a Non-Annual Natural Attenuation or Post RA Monitoring Report That Includes a Recommendation for NFA or a Recommendation to Modify the Approved Monitoring Plan.</v>
      </c>
    </row>
    <row r="441" spans="1:21" s="67" customFormat="1" ht="39.950000000000003" hidden="1" customHeight="1" x14ac:dyDescent="0.3">
      <c r="A441" s="62">
        <v>461</v>
      </c>
      <c r="B441" s="36" t="s">
        <v>1015</v>
      </c>
      <c r="C441" s="98" t="s">
        <v>497</v>
      </c>
      <c r="D441" s="99"/>
      <c r="E441" s="10" t="s">
        <v>415</v>
      </c>
      <c r="F441" s="68">
        <f>IFERROR(INDEX([1]!Rates[[Column1]:[Column71]],
MATCH('[1]SOW Units'!$B441,[1]!Rates[Pay Item],0),
MATCH(TEXT(#REF!,"0"),[1]!Rates[[#Headers],[Column1]:[Column71]],0)),0)</f>
        <v>0</v>
      </c>
      <c r="G441" s="69">
        <f t="shared" si="30"/>
        <v>0</v>
      </c>
      <c r="H441" s="6">
        <f t="shared" si="31"/>
        <v>0</v>
      </c>
      <c r="I441" s="80"/>
      <c r="J441" s="80"/>
      <c r="K441" s="80"/>
      <c r="L441" s="80"/>
      <c r="M441" s="80"/>
      <c r="N441" s="80"/>
      <c r="O441" s="80"/>
      <c r="P441" s="80"/>
      <c r="Q441" s="80"/>
      <c r="R441" s="80"/>
      <c r="S441" s="54" t="b">
        <f t="shared" si="32"/>
        <v>0</v>
      </c>
      <c r="T441" s="66" t="str">
        <f t="shared" si="33"/>
        <v>20-20.</v>
      </c>
      <c r="U441" s="51" t="str">
        <f t="shared" si="33"/>
        <v>P.G or P.E. Review, Evaluation and Certification of an Annual Natural Attenuation Monitoring Report</v>
      </c>
    </row>
    <row r="442" spans="1:21" s="67" customFormat="1" ht="39.950000000000003" hidden="1" customHeight="1" x14ac:dyDescent="0.3">
      <c r="A442" s="62">
        <v>462</v>
      </c>
      <c r="B442" s="36" t="s">
        <v>1016</v>
      </c>
      <c r="C442" s="98" t="s">
        <v>499</v>
      </c>
      <c r="D442" s="99"/>
      <c r="E442" s="10" t="s">
        <v>425</v>
      </c>
      <c r="F442" s="68">
        <f>IFERROR(INDEX([1]!Rates[[Column1]:[Column71]],
MATCH('[1]SOW Units'!$B442,[1]!Rates[Pay Item],0),
MATCH(TEXT(#REF!,"0"),[1]!Rates[[#Headers],[Column1]:[Column71]],0)),0)</f>
        <v>0</v>
      </c>
      <c r="G442" s="69">
        <f t="shared" ref="G442:G457" si="34">F442</f>
        <v>0</v>
      </c>
      <c r="H442" s="6">
        <f t="shared" ref="H442:H457" si="35">SUM(I442:R442)</f>
        <v>0</v>
      </c>
      <c r="I442" s="80"/>
      <c r="J442" s="80"/>
      <c r="K442" s="80"/>
      <c r="L442" s="80"/>
      <c r="M442" s="80"/>
      <c r="N442" s="80"/>
      <c r="O442" s="80"/>
      <c r="P442" s="80"/>
      <c r="Q442" s="80"/>
      <c r="R442" s="80"/>
      <c r="S442" s="54" t="b">
        <f t="shared" si="32"/>
        <v>0</v>
      </c>
      <c r="T442" s="66" t="str">
        <f t="shared" si="33"/>
        <v>20-21.</v>
      </c>
      <c r="U442" s="51" t="str">
        <f t="shared" si="33"/>
        <v>P.E. Review, Evaluation and Certification of a Pilot Test Plan</v>
      </c>
    </row>
    <row r="443" spans="1:21" s="67" customFormat="1" ht="39.950000000000003" hidden="1" customHeight="1" x14ac:dyDescent="0.3">
      <c r="A443" s="62">
        <v>463</v>
      </c>
      <c r="B443" s="36" t="s">
        <v>1017</v>
      </c>
      <c r="C443" s="98" t="s">
        <v>501</v>
      </c>
      <c r="D443" s="99"/>
      <c r="E443" s="10" t="s">
        <v>415</v>
      </c>
      <c r="F443" s="68">
        <f>IFERROR(INDEX([1]!Rates[[Column1]:[Column71]],
MATCH('[1]SOW Units'!$B443,[1]!Rates[Pay Item],0),
MATCH(TEXT(#REF!,"0"),[1]!Rates[[#Headers],[Column1]:[Column71]],0)),0)</f>
        <v>0</v>
      </c>
      <c r="G443" s="69">
        <f t="shared" si="34"/>
        <v>0</v>
      </c>
      <c r="H443" s="6">
        <f t="shared" si="35"/>
        <v>0</v>
      </c>
      <c r="I443" s="80"/>
      <c r="J443" s="80"/>
      <c r="K443" s="80"/>
      <c r="L443" s="80"/>
      <c r="M443" s="80"/>
      <c r="N443" s="80"/>
      <c r="O443" s="80"/>
      <c r="P443" s="80"/>
      <c r="Q443" s="80"/>
      <c r="R443" s="80"/>
      <c r="S443" s="54" t="b">
        <f t="shared" si="32"/>
        <v>0</v>
      </c>
      <c r="T443" s="66" t="str">
        <f t="shared" si="33"/>
        <v>20-22.</v>
      </c>
      <c r="U443" s="51" t="str">
        <f t="shared" si="33"/>
        <v>P.E. Review, Evaluation and Certification of a Pilot Test Report</v>
      </c>
    </row>
    <row r="444" spans="1:21" s="67" customFormat="1" ht="39.950000000000003" customHeight="1" x14ac:dyDescent="0.3">
      <c r="A444" s="62">
        <v>464</v>
      </c>
      <c r="B444" s="36" t="s">
        <v>1018</v>
      </c>
      <c r="C444" s="98" t="s">
        <v>503</v>
      </c>
      <c r="D444" s="99"/>
      <c r="E444" s="10" t="s">
        <v>425</v>
      </c>
      <c r="F444" s="68">
        <f>IFERROR(INDEX([1]!Rates[[Column1]:[Column71]],
MATCH('[1]SOW Units'!$B444,[1]!Rates[Pay Item],0),
MATCH(TEXT(#REF!,"0"),[1]!Rates[[#Headers],[Column1]:[Column71]],0)),0)</f>
        <v>0</v>
      </c>
      <c r="G444" s="69">
        <f t="shared" si="34"/>
        <v>0</v>
      </c>
      <c r="H444" s="6">
        <f t="shared" si="35"/>
        <v>0</v>
      </c>
      <c r="I444" s="80"/>
      <c r="J444" s="80"/>
      <c r="K444" s="80" t="s">
        <v>1045</v>
      </c>
      <c r="L444" s="80"/>
      <c r="M444" s="80"/>
      <c r="N444" s="80"/>
      <c r="O444" s="80"/>
      <c r="P444" s="80"/>
      <c r="Q444" s="80"/>
      <c r="R444" s="80"/>
      <c r="S444" s="54" t="b">
        <f t="shared" si="32"/>
        <v>0</v>
      </c>
      <c r="T444" s="66" t="str">
        <f t="shared" si="33"/>
        <v>20-23.</v>
      </c>
      <c r="U444" s="51" t="str">
        <f t="shared" si="33"/>
        <v>P.E. Review, Evaluation and Certification of a Level 1 Remedial Action Plan</v>
      </c>
    </row>
    <row r="445" spans="1:21" s="67" customFormat="1" ht="39.950000000000003" customHeight="1" x14ac:dyDescent="0.3">
      <c r="A445" s="62">
        <v>466</v>
      </c>
      <c r="B445" s="36" t="s">
        <v>1019</v>
      </c>
      <c r="C445" s="98" t="s">
        <v>505</v>
      </c>
      <c r="D445" s="99"/>
      <c r="E445" s="10" t="s">
        <v>425</v>
      </c>
      <c r="F445" s="68">
        <f>IFERROR(INDEX([1]!Rates[[Column1]:[Column71]],
MATCH('[1]SOW Units'!$B445,[1]!Rates[Pay Item],0),
MATCH(TEXT(#REF!,"0"),[1]!Rates[[#Headers],[Column1]:[Column71]],0)),0)</f>
        <v>0</v>
      </c>
      <c r="G445" s="69">
        <f t="shared" si="34"/>
        <v>0</v>
      </c>
      <c r="H445" s="6">
        <f t="shared" si="35"/>
        <v>0</v>
      </c>
      <c r="I445" s="80"/>
      <c r="J445" s="80"/>
      <c r="K445" s="80" t="s">
        <v>1045</v>
      </c>
      <c r="L445" s="80"/>
      <c r="M445" s="80"/>
      <c r="N445" s="80"/>
      <c r="O445" s="80"/>
      <c r="P445" s="80"/>
      <c r="Q445" s="80"/>
      <c r="R445" s="80"/>
      <c r="S445" s="54" t="b">
        <f t="shared" si="32"/>
        <v>0</v>
      </c>
      <c r="T445" s="66" t="str">
        <f t="shared" si="33"/>
        <v>20-24.</v>
      </c>
      <c r="U445" s="51" t="str">
        <f t="shared" si="33"/>
        <v>P.E. Review, Evaluation and Certification of a Level 2 Remedial Action Plan</v>
      </c>
    </row>
    <row r="446" spans="1:21" s="67" customFormat="1" ht="39.950000000000003" customHeight="1" x14ac:dyDescent="0.3">
      <c r="A446" s="62">
        <v>467</v>
      </c>
      <c r="B446" s="36" t="s">
        <v>1020</v>
      </c>
      <c r="C446" s="98" t="s">
        <v>507</v>
      </c>
      <c r="D446" s="99"/>
      <c r="E446" s="10" t="s">
        <v>425</v>
      </c>
      <c r="F446" s="68">
        <f>IFERROR(INDEX([1]!Rates[[Column1]:[Column71]],
MATCH('[1]SOW Units'!$B446,[1]!Rates[Pay Item],0),
MATCH(TEXT(#REF!,"0"),[1]!Rates[[#Headers],[Column1]:[Column71]],0)),0)</f>
        <v>0</v>
      </c>
      <c r="G446" s="69">
        <f t="shared" si="34"/>
        <v>0</v>
      </c>
      <c r="H446" s="6">
        <f t="shared" si="35"/>
        <v>0</v>
      </c>
      <c r="I446" s="80"/>
      <c r="J446" s="80"/>
      <c r="K446" s="80" t="s">
        <v>1045</v>
      </c>
      <c r="L446" s="80"/>
      <c r="M446" s="80"/>
      <c r="N446" s="80"/>
      <c r="O446" s="80"/>
      <c r="P446" s="80"/>
      <c r="Q446" s="80"/>
      <c r="R446" s="80"/>
      <c r="S446" s="54" t="b">
        <f t="shared" si="32"/>
        <v>0</v>
      </c>
      <c r="T446" s="66" t="str">
        <f t="shared" si="33"/>
        <v>20-25.</v>
      </c>
      <c r="U446" s="51" t="str">
        <f t="shared" si="33"/>
        <v>P.E. Review, Evaluation and Certification of a Level 1 Limited Scope Remedial Action Plan or RAP Modification Plan</v>
      </c>
    </row>
    <row r="447" spans="1:21" s="67" customFormat="1" ht="39.950000000000003" customHeight="1" x14ac:dyDescent="0.3">
      <c r="A447" s="62">
        <v>468</v>
      </c>
      <c r="B447" s="36" t="s">
        <v>1021</v>
      </c>
      <c r="C447" s="98" t="s">
        <v>509</v>
      </c>
      <c r="D447" s="99"/>
      <c r="E447" s="10" t="s">
        <v>425</v>
      </c>
      <c r="F447" s="68">
        <f>IFERROR(INDEX([1]!Rates[[Column1]:[Column71]],
MATCH('[1]SOW Units'!$B447,[1]!Rates[Pay Item],0),
MATCH(TEXT(#REF!,"0"),[1]!Rates[[#Headers],[Column1]:[Column71]],0)),0)</f>
        <v>0</v>
      </c>
      <c r="G447" s="69">
        <f t="shared" si="34"/>
        <v>0</v>
      </c>
      <c r="H447" s="6">
        <f t="shared" si="35"/>
        <v>0</v>
      </c>
      <c r="I447" s="80"/>
      <c r="J447" s="80"/>
      <c r="K447" s="80" t="s">
        <v>1045</v>
      </c>
      <c r="L447" s="80"/>
      <c r="M447" s="80"/>
      <c r="N447" s="80"/>
      <c r="O447" s="80"/>
      <c r="P447" s="80"/>
      <c r="Q447" s="80"/>
      <c r="R447" s="80"/>
      <c r="S447" s="54" t="b">
        <f t="shared" si="32"/>
        <v>0</v>
      </c>
      <c r="T447" s="66" t="str">
        <f t="shared" si="33"/>
        <v>20-26.</v>
      </c>
      <c r="U447" s="51" t="str">
        <f t="shared" si="33"/>
        <v>P.E. Review, Evaluation and Certification of a Level 2 Limited Scope Remedial Action Plan or RAP Modification Plan</v>
      </c>
    </row>
    <row r="448" spans="1:21" s="67" customFormat="1" ht="39.950000000000003" customHeight="1" x14ac:dyDescent="0.3">
      <c r="A448" s="62">
        <v>469</v>
      </c>
      <c r="B448" s="36" t="s">
        <v>1022</v>
      </c>
      <c r="C448" s="98" t="s">
        <v>511</v>
      </c>
      <c r="D448" s="99"/>
      <c r="E448" s="10" t="s">
        <v>425</v>
      </c>
      <c r="F448" s="68">
        <f>IFERROR(INDEX([1]!Rates[[Column1]:[Column71]],
MATCH('[1]SOW Units'!$B448,[1]!Rates[Pay Item],0),
MATCH(TEXT(#REF!,"0"),[1]!Rates[[#Headers],[Column1]:[Column71]],0)),0)</f>
        <v>0</v>
      </c>
      <c r="G448" s="69">
        <f t="shared" si="34"/>
        <v>0</v>
      </c>
      <c r="H448" s="6">
        <f t="shared" si="35"/>
        <v>0</v>
      </c>
      <c r="I448" s="80"/>
      <c r="J448" s="80"/>
      <c r="K448" s="80" t="s">
        <v>1045</v>
      </c>
      <c r="L448" s="80"/>
      <c r="M448" s="80"/>
      <c r="N448" s="80"/>
      <c r="O448" s="80"/>
      <c r="P448" s="80"/>
      <c r="Q448" s="80"/>
      <c r="R448" s="80"/>
      <c r="S448" s="54" t="b">
        <f t="shared" si="32"/>
        <v>0</v>
      </c>
      <c r="T448" s="66" t="str">
        <f t="shared" si="33"/>
        <v>20-27.</v>
      </c>
      <c r="U448" s="51" t="str">
        <f t="shared" si="33"/>
        <v>P.E. Review, Evaluation and Certification of a Level 3 Limited Scope Remedial Action Plan or RAP Modification Plan</v>
      </c>
    </row>
    <row r="449" spans="1:21" s="67" customFormat="1" ht="39.950000000000003" customHeight="1" x14ac:dyDescent="0.3">
      <c r="A449" s="62">
        <v>470</v>
      </c>
      <c r="B449" s="36" t="s">
        <v>1023</v>
      </c>
      <c r="C449" s="98" t="s">
        <v>513</v>
      </c>
      <c r="D449" s="99"/>
      <c r="E449" s="10" t="s">
        <v>425</v>
      </c>
      <c r="F449" s="68">
        <f>IFERROR(INDEX([1]!Rates[[Column1]:[Column71]],
MATCH('[1]SOW Units'!$B449,[1]!Rates[Pay Item],0),
MATCH(TEXT(#REF!,"0"),[1]!Rates[[#Headers],[Column1]:[Column71]],0)),0)</f>
        <v>0</v>
      </c>
      <c r="G449" s="69">
        <f t="shared" si="34"/>
        <v>0</v>
      </c>
      <c r="H449" s="6">
        <f t="shared" si="35"/>
        <v>0</v>
      </c>
      <c r="I449" s="80"/>
      <c r="J449" s="80"/>
      <c r="K449" s="80" t="s">
        <v>1045</v>
      </c>
      <c r="L449" s="80"/>
      <c r="M449" s="80"/>
      <c r="N449" s="80"/>
      <c r="O449" s="80"/>
      <c r="P449" s="80"/>
      <c r="Q449" s="80"/>
      <c r="R449" s="80"/>
      <c r="S449" s="54" t="b">
        <f t="shared" si="32"/>
        <v>0</v>
      </c>
      <c r="T449" s="66" t="str">
        <f t="shared" si="33"/>
        <v>20-28.</v>
      </c>
      <c r="U449" s="51" t="str">
        <f t="shared" si="33"/>
        <v>P.E. Review, Evaluation and Certification of a Level 4 Limited Scope Remedial Action Plan or RAP Modification Plan</v>
      </c>
    </row>
    <row r="450" spans="1:21" s="67" customFormat="1" ht="39.950000000000003" hidden="1" customHeight="1" x14ac:dyDescent="0.3">
      <c r="A450" s="62">
        <v>471</v>
      </c>
      <c r="B450" s="36" t="s">
        <v>1024</v>
      </c>
      <c r="C450" s="98" t="s">
        <v>515</v>
      </c>
      <c r="D450" s="99"/>
      <c r="E450" s="10" t="s">
        <v>516</v>
      </c>
      <c r="F450" s="68">
        <f>IFERROR(INDEX([1]!Rates[[Column1]:[Column71]],
MATCH('[1]SOW Units'!$B450,[1]!Rates[Pay Item],0),
MATCH(TEXT(#REF!,"0"),[1]!Rates[[#Headers],[Column1]:[Column71]],0)),0)</f>
        <v>0</v>
      </c>
      <c r="G450" s="69">
        <f t="shared" si="34"/>
        <v>0</v>
      </c>
      <c r="H450" s="6">
        <f t="shared" si="35"/>
        <v>0</v>
      </c>
      <c r="I450" s="80"/>
      <c r="J450" s="80"/>
      <c r="K450" s="80"/>
      <c r="L450" s="80"/>
      <c r="M450" s="80"/>
      <c r="N450" s="80"/>
      <c r="O450" s="80"/>
      <c r="P450" s="80"/>
      <c r="Q450" s="80"/>
      <c r="R450" s="80"/>
      <c r="S450" s="54" t="b">
        <f t="shared" si="32"/>
        <v>0</v>
      </c>
      <c r="T450" s="66" t="str">
        <f t="shared" si="33"/>
        <v>20-29.</v>
      </c>
      <c r="U450" s="51" t="str">
        <f t="shared" si="33"/>
        <v>P.E. Review, Evaluation and Certification of As-Built Drawings (P.E. sealed red lined modifications)</v>
      </c>
    </row>
    <row r="451" spans="1:21" s="67" customFormat="1" ht="33" hidden="1" customHeight="1" x14ac:dyDescent="0.3">
      <c r="A451" s="62">
        <v>472</v>
      </c>
      <c r="B451" s="36" t="s">
        <v>1025</v>
      </c>
      <c r="C451" s="98" t="s">
        <v>518</v>
      </c>
      <c r="D451" s="99"/>
      <c r="E451" s="10" t="s">
        <v>415</v>
      </c>
      <c r="F451" s="68">
        <f>IFERROR(INDEX([1]!Rates[[Column1]:[Column71]],
MATCH('[1]SOW Units'!$B451,[1]!Rates[Pay Item],0),
MATCH(TEXT(#REF!,"0"),[1]!Rates[[#Headers],[Column1]:[Column71]],0)),0)</f>
        <v>0</v>
      </c>
      <c r="G451" s="69">
        <f t="shared" si="34"/>
        <v>0</v>
      </c>
      <c r="H451" s="6">
        <f t="shared" si="35"/>
        <v>0</v>
      </c>
      <c r="I451" s="80"/>
      <c r="J451" s="80"/>
      <c r="K451" s="80"/>
      <c r="L451" s="80"/>
      <c r="M451" s="80"/>
      <c r="N451" s="80"/>
      <c r="O451" s="80"/>
      <c r="P451" s="80"/>
      <c r="Q451" s="80"/>
      <c r="R451" s="80"/>
      <c r="S451" s="54" t="b">
        <f t="shared" si="32"/>
        <v>0</v>
      </c>
      <c r="T451" s="66" t="str">
        <f t="shared" si="33"/>
        <v>20-30.</v>
      </c>
      <c r="U451" s="51" t="str">
        <f t="shared" si="33"/>
        <v>P.E. Review, Evaluation and Certification of a Remedial Action Startup Report That Includes a Recommendation for System Modification or Significant Change in the Course of Action</v>
      </c>
    </row>
    <row r="452" spans="1:21" s="67" customFormat="1" ht="33" hidden="1" customHeight="1" x14ac:dyDescent="0.3">
      <c r="A452" s="62">
        <v>473</v>
      </c>
      <c r="B452" s="36" t="s">
        <v>1026</v>
      </c>
      <c r="C452" s="98" t="s">
        <v>519</v>
      </c>
      <c r="D452" s="99"/>
      <c r="E452" s="10" t="s">
        <v>415</v>
      </c>
      <c r="F452" s="68">
        <f>IFERROR(INDEX([1]!Rates[[Column1]:[Column71]],
MATCH('[1]SOW Units'!$B452,[1]!Rates[Pay Item],0),
MATCH(TEXT(#REF!,"0"),[1]!Rates[[#Headers],[Column1]:[Column71]],0)),0)</f>
        <v>0</v>
      </c>
      <c r="G452" s="69">
        <f t="shared" si="34"/>
        <v>0</v>
      </c>
      <c r="H452" s="6">
        <f t="shared" si="35"/>
        <v>0</v>
      </c>
      <c r="I452" s="80"/>
      <c r="J452" s="80"/>
      <c r="K452" s="80"/>
      <c r="L452" s="80"/>
      <c r="M452" s="80"/>
      <c r="N452" s="80"/>
      <c r="O452" s="80"/>
      <c r="P452" s="80"/>
      <c r="Q452" s="80"/>
      <c r="R452" s="80"/>
      <c r="S452" s="54" t="b">
        <f t="shared" si="32"/>
        <v>0</v>
      </c>
      <c r="T452" s="66" t="str">
        <f t="shared" si="33"/>
        <v>20-31.</v>
      </c>
      <c r="U452" s="51" t="str">
        <f t="shared" si="33"/>
        <v>P.E. Review, Evaluation and Certification of a Non-Annual Operation and Maintenance Report That Includes Significant Proposed Changes to the Approved RAP</v>
      </c>
    </row>
    <row r="453" spans="1:21" s="67" customFormat="1" ht="18.75" hidden="1" customHeight="1" x14ac:dyDescent="0.3">
      <c r="A453" s="62">
        <v>474</v>
      </c>
      <c r="B453" s="36" t="s">
        <v>1027</v>
      </c>
      <c r="C453" s="98" t="s">
        <v>520</v>
      </c>
      <c r="D453" s="99"/>
      <c r="E453" s="10" t="s">
        <v>415</v>
      </c>
      <c r="F453" s="68">
        <f>IFERROR(INDEX([1]!Rates[[Column1]:[Column71]],
MATCH('[1]SOW Units'!$B453,[1]!Rates[Pay Item],0),
MATCH(TEXT(#REF!,"0"),[1]!Rates[[#Headers],[Column1]:[Column71]],0)),0)</f>
        <v>0</v>
      </c>
      <c r="G453" s="69">
        <f t="shared" si="34"/>
        <v>0</v>
      </c>
      <c r="H453" s="6">
        <f t="shared" si="35"/>
        <v>0</v>
      </c>
      <c r="I453" s="80"/>
      <c r="J453" s="80"/>
      <c r="K453" s="80"/>
      <c r="L453" s="80"/>
      <c r="M453" s="80"/>
      <c r="N453" s="80"/>
      <c r="O453" s="80"/>
      <c r="P453" s="80"/>
      <c r="Q453" s="80"/>
      <c r="R453" s="80"/>
      <c r="S453" s="54" t="b">
        <f t="shared" si="32"/>
        <v>0</v>
      </c>
      <c r="T453" s="66" t="str">
        <f t="shared" si="33"/>
        <v>20-32.</v>
      </c>
      <c r="U453" s="51" t="str">
        <f t="shared" si="33"/>
        <v>P.E. Review, Evaluation and Certification of an Annual Operation and Maintenance Report</v>
      </c>
    </row>
    <row r="454" spans="1:21" s="67" customFormat="1" ht="18.75" hidden="1" customHeight="1" x14ac:dyDescent="0.3">
      <c r="A454" s="62">
        <v>475</v>
      </c>
      <c r="B454" s="36" t="s">
        <v>1028</v>
      </c>
      <c r="C454" s="98" t="s">
        <v>521</v>
      </c>
      <c r="D454" s="99"/>
      <c r="E454" s="10" t="s">
        <v>415</v>
      </c>
      <c r="F454" s="68">
        <f>IFERROR(INDEX([1]!Rates[[Column1]:[Column71]],
MATCH('[1]SOW Units'!$B454,[1]!Rates[Pay Item],0),
MATCH(TEXT(#REF!,"0"),[1]!Rates[[#Headers],[Column1]:[Column71]],0)),0)</f>
        <v>0</v>
      </c>
      <c r="G454" s="69">
        <f t="shared" si="34"/>
        <v>0</v>
      </c>
      <c r="H454" s="6">
        <f t="shared" si="35"/>
        <v>0</v>
      </c>
      <c r="I454" s="80"/>
      <c r="J454" s="80"/>
      <c r="K454" s="80"/>
      <c r="L454" s="80"/>
      <c r="M454" s="80"/>
      <c r="N454" s="80"/>
      <c r="O454" s="80"/>
      <c r="P454" s="80"/>
      <c r="Q454" s="80"/>
      <c r="R454" s="80"/>
      <c r="S454" s="54" t="b">
        <f t="shared" si="32"/>
        <v>0</v>
      </c>
      <c r="T454" s="66" t="str">
        <f t="shared" si="33"/>
        <v>20-33.</v>
      </c>
      <c r="U454" s="51" t="str">
        <f t="shared" si="33"/>
        <v>P.G or P.E. Review, Evaluation and Certification of a Remedial Action General Report</v>
      </c>
    </row>
    <row r="455" spans="1:21" s="67" customFormat="1" ht="33" hidden="1" customHeight="1" x14ac:dyDescent="0.3">
      <c r="A455" s="62">
        <v>476</v>
      </c>
      <c r="B455" s="36" t="s">
        <v>1029</v>
      </c>
      <c r="C455" s="98" t="s">
        <v>1030</v>
      </c>
      <c r="D455" s="99"/>
      <c r="E455" s="10" t="s">
        <v>415</v>
      </c>
      <c r="F455" s="68">
        <f>IFERROR(INDEX([1]!Rates[[Column1]:[Column71]],
MATCH('[1]SOW Units'!$B455,[1]!Rates[Pay Item],0),
MATCH(TEXT(#REF!,"0"),[1]!Rates[[#Headers],[Column1]:[Column71]],0)),0)</f>
        <v>0</v>
      </c>
      <c r="G455" s="69">
        <f t="shared" si="34"/>
        <v>0</v>
      </c>
      <c r="H455" s="6">
        <f t="shared" si="35"/>
        <v>0</v>
      </c>
      <c r="I455" s="80"/>
      <c r="J455" s="80"/>
      <c r="K455" s="80"/>
      <c r="L455" s="80"/>
      <c r="M455" s="80"/>
      <c r="N455" s="80"/>
      <c r="O455" s="80"/>
      <c r="P455" s="80"/>
      <c r="Q455" s="80"/>
      <c r="R455" s="80"/>
      <c r="S455" s="54" t="b">
        <f t="shared" si="32"/>
        <v>0</v>
      </c>
      <c r="T455" s="66" t="str">
        <f t="shared" si="33"/>
        <v>20-34.</v>
      </c>
      <c r="U455" s="51" t="str">
        <f t="shared" si="33"/>
        <v>P.G or P.E. Review, Evaluation and Certification of an Interim Assessment or Remedial Action Report That Includes a Recommendation for System Modification or Significant Change in the Course of Action</v>
      </c>
    </row>
    <row r="456" spans="1:21" s="67" customFormat="1" ht="33" x14ac:dyDescent="0.3">
      <c r="A456" s="62">
        <v>477</v>
      </c>
      <c r="B456" s="36" t="s">
        <v>1031</v>
      </c>
      <c r="C456" s="98" t="s">
        <v>641</v>
      </c>
      <c r="D456" s="99"/>
      <c r="E456" s="10" t="s">
        <v>516</v>
      </c>
      <c r="F456" s="68">
        <f>IFERROR(INDEX([1]!Rates[[Column1]:[Column71]],
MATCH('[1]SOW Units'!$B456,[1]!Rates[Pay Item],0),
MATCH(TEXT(#REF!,"0"),[1]!Rates[[#Headers],[Column1]:[Column71]],0)),0)</f>
        <v>0</v>
      </c>
      <c r="G456" s="69">
        <f t="shared" si="34"/>
        <v>0</v>
      </c>
      <c r="H456" s="6">
        <f t="shared" si="35"/>
        <v>0</v>
      </c>
      <c r="I456" s="80"/>
      <c r="J456" s="80"/>
      <c r="K456" s="80"/>
      <c r="L456" s="80" t="s">
        <v>1045</v>
      </c>
      <c r="M456" s="80"/>
      <c r="N456" s="80"/>
      <c r="O456" s="80"/>
      <c r="P456" s="80"/>
      <c r="Q456" s="80"/>
      <c r="R456" s="80"/>
      <c r="S456" s="54" t="b">
        <f t="shared" si="32"/>
        <v>0</v>
      </c>
      <c r="T456" s="66" t="str">
        <f t="shared" si="33"/>
        <v>20-35.</v>
      </c>
      <c r="U456" s="51" t="str">
        <f t="shared" si="33"/>
        <v>P.E. Review, Evaluation, and Certification of Construction Drawings</v>
      </c>
    </row>
    <row r="457" spans="1:21" s="67" customFormat="1" hidden="1" x14ac:dyDescent="0.3">
      <c r="A457" s="62">
        <v>478</v>
      </c>
      <c r="B457" s="36" t="s">
        <v>1032</v>
      </c>
      <c r="C457" s="98" t="s">
        <v>642</v>
      </c>
      <c r="D457" s="99"/>
      <c r="E457" s="10" t="s">
        <v>415</v>
      </c>
      <c r="F457" s="68">
        <f>IFERROR(INDEX([1]!Rates[[Column1]:[Column71]],
MATCH('[1]SOW Units'!$B457,[1]!Rates[Pay Item],0),
MATCH(TEXT(#REF!,"0"),[1]!Rates[[#Headers],[Column1]:[Column71]],0)),0)</f>
        <v>0</v>
      </c>
      <c r="G457" s="69">
        <f t="shared" si="34"/>
        <v>0</v>
      </c>
      <c r="H457" s="6">
        <f t="shared" si="35"/>
        <v>0</v>
      </c>
      <c r="I457" s="80"/>
      <c r="J457" s="80"/>
      <c r="K457" s="80"/>
      <c r="L457" s="80"/>
      <c r="M457" s="80"/>
      <c r="N457" s="80"/>
      <c r="O457" s="80"/>
      <c r="P457" s="80"/>
      <c r="Q457" s="80"/>
      <c r="R457" s="80"/>
      <c r="S457" s="54" t="b">
        <f t="shared" ref="S457:S490" si="36">IF(H457&gt;0,TRUE,FALSE)</f>
        <v>0</v>
      </c>
      <c r="T457" s="66" t="str">
        <f t="shared" si="33"/>
        <v>20-36.</v>
      </c>
      <c r="U457" s="51" t="str">
        <f t="shared" si="33"/>
        <v>P.E. Review, Evaluation, and Certification of Annual PARM Report</v>
      </c>
    </row>
    <row r="458" spans="1:21" x14ac:dyDescent="0.3">
      <c r="A458" s="62">
        <v>479</v>
      </c>
      <c r="B458" s="83" t="s">
        <v>464</v>
      </c>
      <c r="C458" s="96" t="s">
        <v>1033</v>
      </c>
      <c r="D458" s="97"/>
      <c r="E458" s="84" t="s">
        <v>1034</v>
      </c>
      <c r="F458" s="85"/>
      <c r="G458" s="86"/>
      <c r="H458" s="87"/>
      <c r="I458" s="88"/>
      <c r="J458" s="88"/>
      <c r="K458" s="88"/>
      <c r="L458" s="88"/>
      <c r="M458" s="88"/>
      <c r="N458" s="88"/>
      <c r="O458" s="88"/>
      <c r="P458" s="88"/>
      <c r="Q458" s="88"/>
      <c r="R458" s="88"/>
      <c r="S458" s="54" t="b">
        <f t="shared" si="36"/>
        <v>0</v>
      </c>
      <c r="T458" s="66"/>
      <c r="U458" s="51" t="str">
        <f t="shared" ref="U458:U491" si="37">C458</f>
        <v>MISCELLANEOUS ITEMS</v>
      </c>
    </row>
    <row r="459" spans="1:21" x14ac:dyDescent="0.3">
      <c r="A459" s="62">
        <v>480</v>
      </c>
      <c r="B459" s="82" t="s">
        <v>465</v>
      </c>
      <c r="C459" s="94"/>
      <c r="D459" s="95"/>
      <c r="E459" s="37" t="s">
        <v>14</v>
      </c>
      <c r="F459" s="68">
        <v>1</v>
      </c>
      <c r="G459" s="68">
        <f>F459</f>
        <v>1</v>
      </c>
      <c r="H459" s="9">
        <f t="shared" ref="H459:H478" si="38">SUM(I459:R459)</f>
        <v>0</v>
      </c>
      <c r="I459" s="70"/>
      <c r="J459" s="70"/>
      <c r="K459" s="70"/>
      <c r="L459" s="70"/>
      <c r="M459" s="70"/>
      <c r="N459" s="70"/>
      <c r="O459" s="70"/>
      <c r="P459" s="70"/>
      <c r="Q459" s="70"/>
      <c r="R459" s="70"/>
      <c r="S459" s="54" t="b">
        <f t="shared" si="36"/>
        <v>0</v>
      </c>
      <c r="T459" s="66" t="str">
        <f t="shared" ref="T459:T490" si="39">B459</f>
        <v>21-1.</v>
      </c>
      <c r="U459" s="51">
        <f t="shared" si="37"/>
        <v>0</v>
      </c>
    </row>
    <row r="460" spans="1:21" x14ac:dyDescent="0.3">
      <c r="A460" s="62">
        <v>481</v>
      </c>
      <c r="B460" s="82" t="s">
        <v>466</v>
      </c>
      <c r="C460" s="94"/>
      <c r="D460" s="95"/>
      <c r="E460" s="37" t="s">
        <v>14</v>
      </c>
      <c r="F460" s="68">
        <v>1</v>
      </c>
      <c r="G460" s="68">
        <f t="shared" ref="G460:G488" si="40">F460</f>
        <v>1</v>
      </c>
      <c r="H460" s="9">
        <f t="shared" si="38"/>
        <v>0</v>
      </c>
      <c r="I460" s="70"/>
      <c r="J460" s="70"/>
      <c r="K460" s="70"/>
      <c r="L460" s="70"/>
      <c r="M460" s="70"/>
      <c r="N460" s="70"/>
      <c r="O460" s="70"/>
      <c r="P460" s="70"/>
      <c r="Q460" s="70"/>
      <c r="R460" s="70"/>
      <c r="S460" s="54" t="b">
        <f t="shared" si="36"/>
        <v>0</v>
      </c>
      <c r="T460" s="66" t="str">
        <f t="shared" si="39"/>
        <v>21-2.</v>
      </c>
      <c r="U460" s="51">
        <f t="shared" si="37"/>
        <v>0</v>
      </c>
    </row>
    <row r="461" spans="1:21" x14ac:dyDescent="0.3">
      <c r="A461" s="62">
        <v>482</v>
      </c>
      <c r="B461" s="82" t="s">
        <v>467</v>
      </c>
      <c r="C461" s="94"/>
      <c r="D461" s="95"/>
      <c r="E461" s="37" t="s">
        <v>14</v>
      </c>
      <c r="F461" s="68">
        <v>1</v>
      </c>
      <c r="G461" s="68">
        <f t="shared" si="40"/>
        <v>1</v>
      </c>
      <c r="H461" s="9">
        <f t="shared" si="38"/>
        <v>0</v>
      </c>
      <c r="I461" s="70"/>
      <c r="J461" s="70"/>
      <c r="K461" s="70"/>
      <c r="L461" s="70"/>
      <c r="M461" s="70"/>
      <c r="N461" s="70"/>
      <c r="O461" s="70"/>
      <c r="P461" s="70"/>
      <c r="Q461" s="70"/>
      <c r="R461" s="70"/>
      <c r="S461" s="54" t="b">
        <f t="shared" si="36"/>
        <v>0</v>
      </c>
      <c r="T461" s="66" t="str">
        <f t="shared" si="39"/>
        <v>21-3.</v>
      </c>
      <c r="U461" s="51">
        <f t="shared" si="37"/>
        <v>0</v>
      </c>
    </row>
    <row r="462" spans="1:21" x14ac:dyDescent="0.3">
      <c r="A462" s="62">
        <v>483</v>
      </c>
      <c r="B462" s="82" t="s">
        <v>468</v>
      </c>
      <c r="C462" s="94"/>
      <c r="D462" s="95"/>
      <c r="E462" s="37" t="s">
        <v>14</v>
      </c>
      <c r="F462" s="68">
        <v>1</v>
      </c>
      <c r="G462" s="68">
        <f t="shared" si="40"/>
        <v>1</v>
      </c>
      <c r="H462" s="9">
        <f t="shared" si="38"/>
        <v>0</v>
      </c>
      <c r="I462" s="70"/>
      <c r="J462" s="70"/>
      <c r="K462" s="70"/>
      <c r="L462" s="70"/>
      <c r="M462" s="70"/>
      <c r="N462" s="70"/>
      <c r="O462" s="70"/>
      <c r="P462" s="70"/>
      <c r="Q462" s="70"/>
      <c r="R462" s="70"/>
      <c r="S462" s="54" t="b">
        <f t="shared" si="36"/>
        <v>0</v>
      </c>
      <c r="T462" s="66" t="str">
        <f t="shared" si="39"/>
        <v>21-4.</v>
      </c>
      <c r="U462" s="51">
        <f t="shared" si="37"/>
        <v>0</v>
      </c>
    </row>
    <row r="463" spans="1:21" x14ac:dyDescent="0.3">
      <c r="A463" s="62">
        <v>484</v>
      </c>
      <c r="B463" s="82" t="s">
        <v>469</v>
      </c>
      <c r="C463" s="94"/>
      <c r="D463" s="95"/>
      <c r="E463" s="37" t="s">
        <v>14</v>
      </c>
      <c r="F463" s="68">
        <v>1</v>
      </c>
      <c r="G463" s="68">
        <f t="shared" si="40"/>
        <v>1</v>
      </c>
      <c r="H463" s="9">
        <f t="shared" si="38"/>
        <v>0</v>
      </c>
      <c r="I463" s="70"/>
      <c r="J463" s="70"/>
      <c r="K463" s="70"/>
      <c r="L463" s="70"/>
      <c r="M463" s="70"/>
      <c r="N463" s="70"/>
      <c r="O463" s="70"/>
      <c r="P463" s="70"/>
      <c r="Q463" s="70"/>
      <c r="R463" s="70"/>
      <c r="S463" s="54" t="b">
        <f t="shared" si="36"/>
        <v>0</v>
      </c>
      <c r="T463" s="66" t="str">
        <f t="shared" si="39"/>
        <v>21-5.</v>
      </c>
      <c r="U463" s="51">
        <f t="shared" si="37"/>
        <v>0</v>
      </c>
    </row>
    <row r="464" spans="1:21" x14ac:dyDescent="0.3">
      <c r="A464" s="62">
        <v>485</v>
      </c>
      <c r="B464" s="82" t="s">
        <v>471</v>
      </c>
      <c r="C464" s="94"/>
      <c r="D464" s="95"/>
      <c r="E464" s="37" t="s">
        <v>14</v>
      </c>
      <c r="F464" s="68">
        <v>1</v>
      </c>
      <c r="G464" s="68">
        <f t="shared" si="40"/>
        <v>1</v>
      </c>
      <c r="H464" s="9">
        <f t="shared" si="38"/>
        <v>0</v>
      </c>
      <c r="I464" s="70"/>
      <c r="J464" s="70"/>
      <c r="K464" s="70"/>
      <c r="L464" s="70"/>
      <c r="M464" s="70"/>
      <c r="N464" s="70"/>
      <c r="O464" s="70"/>
      <c r="P464" s="70"/>
      <c r="Q464" s="70"/>
      <c r="R464" s="70"/>
      <c r="S464" s="54" t="b">
        <f t="shared" si="36"/>
        <v>0</v>
      </c>
      <c r="T464" s="66" t="str">
        <f t="shared" si="39"/>
        <v>21-6.</v>
      </c>
      <c r="U464" s="51">
        <f t="shared" si="37"/>
        <v>0</v>
      </c>
    </row>
    <row r="465" spans="1:21" x14ac:dyDescent="0.3">
      <c r="A465" s="62">
        <v>486</v>
      </c>
      <c r="B465" s="82" t="s">
        <v>472</v>
      </c>
      <c r="C465" s="94"/>
      <c r="D465" s="95"/>
      <c r="E465" s="37" t="s">
        <v>14</v>
      </c>
      <c r="F465" s="68">
        <v>1</v>
      </c>
      <c r="G465" s="68">
        <f t="shared" si="40"/>
        <v>1</v>
      </c>
      <c r="H465" s="9">
        <f t="shared" si="38"/>
        <v>0</v>
      </c>
      <c r="I465" s="70"/>
      <c r="J465" s="70"/>
      <c r="K465" s="70"/>
      <c r="L465" s="70"/>
      <c r="M465" s="70"/>
      <c r="N465" s="70"/>
      <c r="O465" s="70"/>
      <c r="P465" s="70"/>
      <c r="Q465" s="70"/>
      <c r="R465" s="70"/>
      <c r="S465" s="54" t="b">
        <f t="shared" si="36"/>
        <v>0</v>
      </c>
      <c r="T465" s="66" t="str">
        <f t="shared" si="39"/>
        <v>21-7.</v>
      </c>
      <c r="U465" s="51">
        <f t="shared" si="37"/>
        <v>0</v>
      </c>
    </row>
    <row r="466" spans="1:21" x14ac:dyDescent="0.3">
      <c r="A466" s="62">
        <v>487</v>
      </c>
      <c r="B466" s="82" t="s">
        <v>474</v>
      </c>
      <c r="C466" s="94"/>
      <c r="D466" s="95"/>
      <c r="E466" s="37" t="s">
        <v>14</v>
      </c>
      <c r="F466" s="68">
        <v>1</v>
      </c>
      <c r="G466" s="68">
        <f t="shared" si="40"/>
        <v>1</v>
      </c>
      <c r="H466" s="9">
        <f t="shared" si="38"/>
        <v>0</v>
      </c>
      <c r="I466" s="70"/>
      <c r="J466" s="70"/>
      <c r="K466" s="70"/>
      <c r="L466" s="70"/>
      <c r="M466" s="70"/>
      <c r="N466" s="70"/>
      <c r="O466" s="70"/>
      <c r="P466" s="70"/>
      <c r="Q466" s="70"/>
      <c r="R466" s="70"/>
      <c r="S466" s="54" t="b">
        <f t="shared" si="36"/>
        <v>0</v>
      </c>
      <c r="T466" s="66" t="str">
        <f t="shared" si="39"/>
        <v>21-8.</v>
      </c>
      <c r="U466" s="51">
        <f t="shared" si="37"/>
        <v>0</v>
      </c>
    </row>
    <row r="467" spans="1:21" x14ac:dyDescent="0.3">
      <c r="A467" s="62">
        <v>488</v>
      </c>
      <c r="B467" s="82" t="s">
        <v>476</v>
      </c>
      <c r="C467" s="94"/>
      <c r="D467" s="95"/>
      <c r="E467" s="37" t="s">
        <v>14</v>
      </c>
      <c r="F467" s="68">
        <v>1</v>
      </c>
      <c r="G467" s="68">
        <f t="shared" si="40"/>
        <v>1</v>
      </c>
      <c r="H467" s="9">
        <f t="shared" si="38"/>
        <v>0</v>
      </c>
      <c r="I467" s="70"/>
      <c r="J467" s="70"/>
      <c r="K467" s="70"/>
      <c r="L467" s="70"/>
      <c r="M467" s="70"/>
      <c r="N467" s="70"/>
      <c r="O467" s="70"/>
      <c r="P467" s="70"/>
      <c r="Q467" s="70"/>
      <c r="R467" s="70"/>
      <c r="S467" s="54" t="b">
        <f t="shared" si="36"/>
        <v>0</v>
      </c>
      <c r="T467" s="66" t="str">
        <f t="shared" si="39"/>
        <v>21-9.</v>
      </c>
      <c r="U467" s="51">
        <f t="shared" si="37"/>
        <v>0</v>
      </c>
    </row>
    <row r="468" spans="1:21" x14ac:dyDescent="0.3">
      <c r="A468" s="62">
        <v>489</v>
      </c>
      <c r="B468" s="82" t="s">
        <v>479</v>
      </c>
      <c r="C468" s="94"/>
      <c r="D468" s="95"/>
      <c r="E468" s="37" t="s">
        <v>14</v>
      </c>
      <c r="F468" s="68">
        <v>1</v>
      </c>
      <c r="G468" s="68">
        <f t="shared" si="40"/>
        <v>1</v>
      </c>
      <c r="H468" s="9">
        <f t="shared" si="38"/>
        <v>0</v>
      </c>
      <c r="I468" s="70"/>
      <c r="J468" s="70"/>
      <c r="K468" s="70"/>
      <c r="L468" s="70"/>
      <c r="M468" s="70"/>
      <c r="N468" s="70"/>
      <c r="O468" s="70"/>
      <c r="P468" s="70"/>
      <c r="Q468" s="70"/>
      <c r="R468" s="70"/>
      <c r="S468" s="54" t="b">
        <f t="shared" si="36"/>
        <v>0</v>
      </c>
      <c r="T468" s="66" t="str">
        <f t="shared" si="39"/>
        <v>21-10.</v>
      </c>
      <c r="U468" s="51">
        <f t="shared" si="37"/>
        <v>0</v>
      </c>
    </row>
    <row r="469" spans="1:21" x14ac:dyDescent="0.3">
      <c r="A469" s="62">
        <v>450</v>
      </c>
      <c r="B469" s="82" t="s">
        <v>480</v>
      </c>
      <c r="C469" s="94"/>
      <c r="D469" s="95"/>
      <c r="E469" s="37" t="s">
        <v>14</v>
      </c>
      <c r="F469" s="68">
        <v>1</v>
      </c>
      <c r="G469" s="68">
        <f t="shared" si="40"/>
        <v>1</v>
      </c>
      <c r="H469" s="9">
        <f t="shared" si="38"/>
        <v>0</v>
      </c>
      <c r="I469" s="70"/>
      <c r="J469" s="70"/>
      <c r="K469" s="70"/>
      <c r="L469" s="70"/>
      <c r="M469" s="70"/>
      <c r="N469" s="70"/>
      <c r="O469" s="70"/>
      <c r="P469" s="70"/>
      <c r="Q469" s="70"/>
      <c r="R469" s="70"/>
      <c r="S469" s="54" t="b">
        <f t="shared" si="36"/>
        <v>0</v>
      </c>
      <c r="T469" s="66" t="str">
        <f t="shared" si="39"/>
        <v>21-11.</v>
      </c>
      <c r="U469" s="51">
        <f t="shared" si="37"/>
        <v>0</v>
      </c>
    </row>
    <row r="470" spans="1:21" x14ac:dyDescent="0.3">
      <c r="A470" s="62">
        <v>451</v>
      </c>
      <c r="B470" s="82" t="s">
        <v>483</v>
      </c>
      <c r="C470" s="94"/>
      <c r="D470" s="95"/>
      <c r="E470" s="37" t="s">
        <v>14</v>
      </c>
      <c r="F470" s="68">
        <v>1</v>
      </c>
      <c r="G470" s="68">
        <f t="shared" si="40"/>
        <v>1</v>
      </c>
      <c r="H470" s="9">
        <f t="shared" si="38"/>
        <v>0</v>
      </c>
      <c r="I470" s="70"/>
      <c r="J470" s="70"/>
      <c r="K470" s="70"/>
      <c r="L470" s="70"/>
      <c r="M470" s="70"/>
      <c r="N470" s="70"/>
      <c r="O470" s="70"/>
      <c r="P470" s="70"/>
      <c r="Q470" s="70"/>
      <c r="R470" s="70"/>
      <c r="S470" s="54" t="b">
        <f t="shared" si="36"/>
        <v>0</v>
      </c>
      <c r="T470" s="66" t="str">
        <f t="shared" si="39"/>
        <v>21-12.</v>
      </c>
      <c r="U470" s="51">
        <f t="shared" si="37"/>
        <v>0</v>
      </c>
    </row>
    <row r="471" spans="1:21" x14ac:dyDescent="0.3">
      <c r="A471" s="62">
        <v>452</v>
      </c>
      <c r="B471" s="82" t="s">
        <v>484</v>
      </c>
      <c r="C471" s="94"/>
      <c r="D471" s="95"/>
      <c r="E471" s="37" t="s">
        <v>14</v>
      </c>
      <c r="F471" s="68">
        <v>1</v>
      </c>
      <c r="G471" s="68">
        <f t="shared" si="40"/>
        <v>1</v>
      </c>
      <c r="H471" s="9">
        <f t="shared" si="38"/>
        <v>0</v>
      </c>
      <c r="I471" s="70"/>
      <c r="J471" s="70"/>
      <c r="K471" s="70"/>
      <c r="L471" s="70"/>
      <c r="M471" s="70"/>
      <c r="N471" s="70"/>
      <c r="O471" s="70"/>
      <c r="P471" s="70"/>
      <c r="Q471" s="70"/>
      <c r="R471" s="70"/>
      <c r="S471" s="54" t="b">
        <f t="shared" si="36"/>
        <v>0</v>
      </c>
      <c r="T471" s="66" t="str">
        <f t="shared" si="39"/>
        <v>21-13.</v>
      </c>
      <c r="U471" s="51">
        <f t="shared" si="37"/>
        <v>0</v>
      </c>
    </row>
    <row r="472" spans="1:21" x14ac:dyDescent="0.3">
      <c r="A472" s="62">
        <v>453</v>
      </c>
      <c r="B472" s="82" t="s">
        <v>486</v>
      </c>
      <c r="C472" s="94"/>
      <c r="D472" s="95"/>
      <c r="E472" s="37" t="s">
        <v>14</v>
      </c>
      <c r="F472" s="68">
        <v>1</v>
      </c>
      <c r="G472" s="68">
        <f t="shared" si="40"/>
        <v>1</v>
      </c>
      <c r="H472" s="9">
        <f t="shared" si="38"/>
        <v>0</v>
      </c>
      <c r="I472" s="70"/>
      <c r="J472" s="70"/>
      <c r="K472" s="70"/>
      <c r="L472" s="70"/>
      <c r="M472" s="70"/>
      <c r="N472" s="70"/>
      <c r="O472" s="70"/>
      <c r="P472" s="70"/>
      <c r="Q472" s="70"/>
      <c r="R472" s="70"/>
      <c r="S472" s="54" t="b">
        <f t="shared" si="36"/>
        <v>0</v>
      </c>
      <c r="T472" s="66" t="str">
        <f t="shared" si="39"/>
        <v>21-14.</v>
      </c>
      <c r="U472" s="51">
        <f t="shared" si="37"/>
        <v>0</v>
      </c>
    </row>
    <row r="473" spans="1:21" x14ac:dyDescent="0.3">
      <c r="A473" s="62">
        <v>454</v>
      </c>
      <c r="B473" s="82" t="s">
        <v>487</v>
      </c>
      <c r="C473" s="94"/>
      <c r="D473" s="95"/>
      <c r="E473" s="37" t="s">
        <v>14</v>
      </c>
      <c r="F473" s="68">
        <v>1</v>
      </c>
      <c r="G473" s="68">
        <f t="shared" si="40"/>
        <v>1</v>
      </c>
      <c r="H473" s="9">
        <f>SUM(I473:R473)</f>
        <v>0</v>
      </c>
      <c r="I473" s="70"/>
      <c r="J473" s="70"/>
      <c r="K473" s="70"/>
      <c r="L473" s="70"/>
      <c r="M473" s="70"/>
      <c r="N473" s="70"/>
      <c r="O473" s="70"/>
      <c r="P473" s="70"/>
      <c r="Q473" s="70"/>
      <c r="R473" s="70"/>
      <c r="S473" s="54" t="b">
        <f t="shared" si="36"/>
        <v>0</v>
      </c>
      <c r="T473" s="66" t="str">
        <f t="shared" si="39"/>
        <v>21-15.</v>
      </c>
      <c r="U473" s="51">
        <f t="shared" si="37"/>
        <v>0</v>
      </c>
    </row>
    <row r="474" spans="1:21" x14ac:dyDescent="0.3">
      <c r="A474" s="62">
        <v>455</v>
      </c>
      <c r="B474" s="82" t="s">
        <v>489</v>
      </c>
      <c r="C474" s="94"/>
      <c r="D474" s="95"/>
      <c r="E474" s="37" t="s">
        <v>14</v>
      </c>
      <c r="F474" s="68">
        <v>1</v>
      </c>
      <c r="G474" s="68">
        <f t="shared" si="40"/>
        <v>1</v>
      </c>
      <c r="H474" s="9">
        <f t="shared" si="38"/>
        <v>0</v>
      </c>
      <c r="I474" s="70"/>
      <c r="J474" s="70"/>
      <c r="K474" s="70"/>
      <c r="L474" s="70"/>
      <c r="M474" s="70"/>
      <c r="N474" s="70"/>
      <c r="O474" s="70"/>
      <c r="P474" s="70"/>
      <c r="Q474" s="70"/>
      <c r="R474" s="70"/>
      <c r="S474" s="54" t="b">
        <f t="shared" si="36"/>
        <v>0</v>
      </c>
      <c r="T474" s="66" t="str">
        <f t="shared" si="39"/>
        <v>21-16.</v>
      </c>
      <c r="U474" s="51">
        <f t="shared" si="37"/>
        <v>0</v>
      </c>
    </row>
    <row r="475" spans="1:21" x14ac:dyDescent="0.3">
      <c r="A475" s="62">
        <v>456</v>
      </c>
      <c r="B475" s="82" t="s">
        <v>491</v>
      </c>
      <c r="C475" s="94"/>
      <c r="D475" s="95"/>
      <c r="E475" s="37" t="s">
        <v>14</v>
      </c>
      <c r="F475" s="68">
        <v>1</v>
      </c>
      <c r="G475" s="68">
        <f t="shared" si="40"/>
        <v>1</v>
      </c>
      <c r="H475" s="9">
        <f t="shared" si="38"/>
        <v>0</v>
      </c>
      <c r="I475" s="70"/>
      <c r="J475" s="70"/>
      <c r="K475" s="70"/>
      <c r="L475" s="70"/>
      <c r="M475" s="70"/>
      <c r="N475" s="70"/>
      <c r="O475" s="70"/>
      <c r="P475" s="70"/>
      <c r="Q475" s="70"/>
      <c r="R475" s="70"/>
      <c r="S475" s="54" t="b">
        <f t="shared" si="36"/>
        <v>0</v>
      </c>
      <c r="T475" s="66" t="str">
        <f t="shared" si="39"/>
        <v>21-17.</v>
      </c>
      <c r="U475" s="51">
        <f t="shared" si="37"/>
        <v>0</v>
      </c>
    </row>
    <row r="476" spans="1:21" x14ac:dyDescent="0.3">
      <c r="A476" s="62">
        <v>457</v>
      </c>
      <c r="B476" s="82" t="s">
        <v>493</v>
      </c>
      <c r="C476" s="94"/>
      <c r="D476" s="95"/>
      <c r="E476" s="37" t="s">
        <v>14</v>
      </c>
      <c r="F476" s="68">
        <v>1</v>
      </c>
      <c r="G476" s="68">
        <f t="shared" si="40"/>
        <v>1</v>
      </c>
      <c r="H476" s="9">
        <f t="shared" si="38"/>
        <v>0</v>
      </c>
      <c r="I476" s="70"/>
      <c r="J476" s="70"/>
      <c r="K476" s="70"/>
      <c r="L476" s="70"/>
      <c r="M476" s="70"/>
      <c r="N476" s="70"/>
      <c r="O476" s="70"/>
      <c r="P476" s="70"/>
      <c r="Q476" s="70"/>
      <c r="R476" s="70"/>
      <c r="S476" s="54" t="b">
        <f t="shared" si="36"/>
        <v>0</v>
      </c>
      <c r="T476" s="66" t="str">
        <f t="shared" si="39"/>
        <v>21-18.</v>
      </c>
      <c r="U476" s="51">
        <f t="shared" si="37"/>
        <v>0</v>
      </c>
    </row>
    <row r="477" spans="1:21" x14ac:dyDescent="0.3">
      <c r="A477" s="62">
        <v>458</v>
      </c>
      <c r="B477" s="82" t="s">
        <v>495</v>
      </c>
      <c r="C477" s="94"/>
      <c r="D477" s="95"/>
      <c r="E477" s="37" t="s">
        <v>14</v>
      </c>
      <c r="F477" s="68">
        <v>1</v>
      </c>
      <c r="G477" s="68">
        <f t="shared" si="40"/>
        <v>1</v>
      </c>
      <c r="H477" s="9">
        <f t="shared" si="38"/>
        <v>0</v>
      </c>
      <c r="I477" s="70"/>
      <c r="J477" s="70"/>
      <c r="K477" s="70"/>
      <c r="L477" s="70"/>
      <c r="M477" s="70"/>
      <c r="N477" s="70"/>
      <c r="O477" s="70"/>
      <c r="P477" s="70"/>
      <c r="Q477" s="70"/>
      <c r="R477" s="70"/>
      <c r="S477" s="54" t="b">
        <f t="shared" si="36"/>
        <v>0</v>
      </c>
      <c r="T477" s="66" t="str">
        <f t="shared" si="39"/>
        <v>21-19.</v>
      </c>
      <c r="U477" s="51">
        <f t="shared" si="37"/>
        <v>0</v>
      </c>
    </row>
    <row r="478" spans="1:21" x14ac:dyDescent="0.3">
      <c r="A478" s="62">
        <v>459</v>
      </c>
      <c r="B478" s="82" t="s">
        <v>496</v>
      </c>
      <c r="C478" s="94"/>
      <c r="D478" s="95"/>
      <c r="E478" s="37" t="s">
        <v>14</v>
      </c>
      <c r="F478" s="68">
        <v>1</v>
      </c>
      <c r="G478" s="68">
        <f t="shared" si="40"/>
        <v>1</v>
      </c>
      <c r="H478" s="9">
        <f t="shared" si="38"/>
        <v>0</v>
      </c>
      <c r="I478" s="70"/>
      <c r="J478" s="70"/>
      <c r="K478" s="70"/>
      <c r="L478" s="70"/>
      <c r="M478" s="70"/>
      <c r="N478" s="70"/>
      <c r="O478" s="70"/>
      <c r="P478" s="70"/>
      <c r="Q478" s="70"/>
      <c r="R478" s="70"/>
      <c r="S478" s="54" t="b">
        <f t="shared" si="36"/>
        <v>0</v>
      </c>
      <c r="T478" s="66" t="str">
        <f t="shared" si="39"/>
        <v>21-20.</v>
      </c>
      <c r="U478" s="51">
        <f t="shared" si="37"/>
        <v>0</v>
      </c>
    </row>
    <row r="479" spans="1:21" x14ac:dyDescent="0.3">
      <c r="A479" s="62">
        <v>460</v>
      </c>
      <c r="B479" s="82" t="s">
        <v>498</v>
      </c>
      <c r="C479" s="94"/>
      <c r="D479" s="95"/>
      <c r="E479" s="37" t="s">
        <v>14</v>
      </c>
      <c r="F479" s="68">
        <v>1</v>
      </c>
      <c r="G479" s="68">
        <f t="shared" si="40"/>
        <v>1</v>
      </c>
      <c r="H479" s="9">
        <f t="shared" ref="H479:H488" si="41">SUM(I479:R479)</f>
        <v>0</v>
      </c>
      <c r="I479" s="70"/>
      <c r="J479" s="70"/>
      <c r="K479" s="70"/>
      <c r="L479" s="70"/>
      <c r="M479" s="70"/>
      <c r="N479" s="70"/>
      <c r="O479" s="70"/>
      <c r="P479" s="70"/>
      <c r="Q479" s="70"/>
      <c r="R479" s="70"/>
      <c r="S479" s="54" t="b">
        <f t="shared" si="36"/>
        <v>0</v>
      </c>
      <c r="T479" s="66" t="str">
        <f t="shared" si="39"/>
        <v>21-21.</v>
      </c>
      <c r="U479" s="51">
        <f t="shared" si="37"/>
        <v>0</v>
      </c>
    </row>
    <row r="480" spans="1:21" x14ac:dyDescent="0.3">
      <c r="A480" s="62">
        <v>461</v>
      </c>
      <c r="B480" s="82" t="s">
        <v>500</v>
      </c>
      <c r="C480" s="94"/>
      <c r="D480" s="95"/>
      <c r="E480" s="37" t="s">
        <v>14</v>
      </c>
      <c r="F480" s="68">
        <v>1</v>
      </c>
      <c r="G480" s="68">
        <f t="shared" si="40"/>
        <v>1</v>
      </c>
      <c r="H480" s="9">
        <f t="shared" si="41"/>
        <v>0</v>
      </c>
      <c r="I480" s="70"/>
      <c r="J480" s="70"/>
      <c r="K480" s="70"/>
      <c r="L480" s="70"/>
      <c r="M480" s="70"/>
      <c r="N480" s="70"/>
      <c r="O480" s="70"/>
      <c r="P480" s="70"/>
      <c r="Q480" s="70"/>
      <c r="R480" s="70"/>
      <c r="S480" s="54" t="b">
        <f t="shared" si="36"/>
        <v>0</v>
      </c>
      <c r="T480" s="66" t="str">
        <f t="shared" si="39"/>
        <v>21-22.</v>
      </c>
      <c r="U480" s="51">
        <f t="shared" si="37"/>
        <v>0</v>
      </c>
    </row>
    <row r="481" spans="1:21" x14ac:dyDescent="0.3">
      <c r="A481" s="62">
        <v>462</v>
      </c>
      <c r="B481" s="82" t="s">
        <v>502</v>
      </c>
      <c r="C481" s="94"/>
      <c r="D481" s="95"/>
      <c r="E481" s="37" t="s">
        <v>14</v>
      </c>
      <c r="F481" s="68">
        <v>1</v>
      </c>
      <c r="G481" s="68">
        <f t="shared" si="40"/>
        <v>1</v>
      </c>
      <c r="H481" s="9">
        <f t="shared" si="41"/>
        <v>0</v>
      </c>
      <c r="I481" s="70"/>
      <c r="J481" s="70"/>
      <c r="K481" s="70"/>
      <c r="L481" s="70"/>
      <c r="M481" s="70"/>
      <c r="N481" s="70"/>
      <c r="O481" s="70"/>
      <c r="P481" s="70"/>
      <c r="Q481" s="70"/>
      <c r="R481" s="70"/>
      <c r="S481" s="54" t="b">
        <f t="shared" si="36"/>
        <v>0</v>
      </c>
      <c r="T481" s="66" t="str">
        <f t="shared" si="39"/>
        <v>21-23.</v>
      </c>
      <c r="U481" s="51">
        <f t="shared" si="37"/>
        <v>0</v>
      </c>
    </row>
    <row r="482" spans="1:21" x14ac:dyDescent="0.3">
      <c r="A482" s="62">
        <v>463</v>
      </c>
      <c r="B482" s="82" t="s">
        <v>504</v>
      </c>
      <c r="C482" s="94"/>
      <c r="D482" s="95"/>
      <c r="E482" s="37" t="s">
        <v>14</v>
      </c>
      <c r="F482" s="68">
        <v>1</v>
      </c>
      <c r="G482" s="68">
        <f t="shared" si="40"/>
        <v>1</v>
      </c>
      <c r="H482" s="9">
        <f t="shared" si="41"/>
        <v>0</v>
      </c>
      <c r="I482" s="70"/>
      <c r="J482" s="70"/>
      <c r="K482" s="70"/>
      <c r="L482" s="70"/>
      <c r="M482" s="70"/>
      <c r="N482" s="70"/>
      <c r="O482" s="70"/>
      <c r="P482" s="70"/>
      <c r="Q482" s="70"/>
      <c r="R482" s="70"/>
      <c r="S482" s="54" t="b">
        <f t="shared" si="36"/>
        <v>0</v>
      </c>
      <c r="T482" s="66" t="str">
        <f t="shared" si="39"/>
        <v>21-24.</v>
      </c>
      <c r="U482" s="51">
        <f t="shared" si="37"/>
        <v>0</v>
      </c>
    </row>
    <row r="483" spans="1:21" x14ac:dyDescent="0.3">
      <c r="A483" s="62">
        <v>464</v>
      </c>
      <c r="B483" s="82" t="s">
        <v>506</v>
      </c>
      <c r="C483" s="94"/>
      <c r="D483" s="95"/>
      <c r="E483" s="37" t="s">
        <v>14</v>
      </c>
      <c r="F483" s="68">
        <v>1</v>
      </c>
      <c r="G483" s="68">
        <f t="shared" si="40"/>
        <v>1</v>
      </c>
      <c r="H483" s="9">
        <f t="shared" si="41"/>
        <v>0</v>
      </c>
      <c r="I483" s="70"/>
      <c r="J483" s="70"/>
      <c r="K483" s="70"/>
      <c r="L483" s="70"/>
      <c r="M483" s="70"/>
      <c r="N483" s="70"/>
      <c r="O483" s="70"/>
      <c r="P483" s="70"/>
      <c r="Q483" s="70"/>
      <c r="R483" s="70"/>
      <c r="S483" s="54" t="b">
        <f t="shared" si="36"/>
        <v>0</v>
      </c>
      <c r="T483" s="66" t="str">
        <f t="shared" si="39"/>
        <v>21-25.</v>
      </c>
      <c r="U483" s="51">
        <f t="shared" si="37"/>
        <v>0</v>
      </c>
    </row>
    <row r="484" spans="1:21" x14ac:dyDescent="0.3">
      <c r="A484" s="62">
        <v>465</v>
      </c>
      <c r="B484" s="82" t="s">
        <v>508</v>
      </c>
      <c r="C484" s="94"/>
      <c r="D484" s="95"/>
      <c r="E484" s="37" t="s">
        <v>14</v>
      </c>
      <c r="F484" s="68">
        <v>1</v>
      </c>
      <c r="G484" s="68">
        <f t="shared" si="40"/>
        <v>1</v>
      </c>
      <c r="H484" s="9">
        <f t="shared" si="41"/>
        <v>0</v>
      </c>
      <c r="I484" s="70"/>
      <c r="J484" s="70"/>
      <c r="K484" s="70"/>
      <c r="L484" s="70"/>
      <c r="M484" s="70"/>
      <c r="N484" s="70"/>
      <c r="O484" s="70"/>
      <c r="P484" s="70"/>
      <c r="Q484" s="70"/>
      <c r="R484" s="70"/>
      <c r="S484" s="54" t="b">
        <f t="shared" si="36"/>
        <v>0</v>
      </c>
      <c r="T484" s="66" t="str">
        <f t="shared" si="39"/>
        <v>21-26.</v>
      </c>
      <c r="U484" s="51">
        <f t="shared" si="37"/>
        <v>0</v>
      </c>
    </row>
    <row r="485" spans="1:21" x14ac:dyDescent="0.3">
      <c r="A485" s="62">
        <v>466</v>
      </c>
      <c r="B485" s="82" t="s">
        <v>510</v>
      </c>
      <c r="C485" s="94"/>
      <c r="D485" s="95"/>
      <c r="E485" s="37" t="s">
        <v>14</v>
      </c>
      <c r="F485" s="68">
        <v>1</v>
      </c>
      <c r="G485" s="68">
        <f t="shared" si="40"/>
        <v>1</v>
      </c>
      <c r="H485" s="9">
        <f t="shared" si="41"/>
        <v>0</v>
      </c>
      <c r="I485" s="70"/>
      <c r="J485" s="70"/>
      <c r="K485" s="70"/>
      <c r="L485" s="70"/>
      <c r="M485" s="70"/>
      <c r="N485" s="70"/>
      <c r="O485" s="70"/>
      <c r="P485" s="70"/>
      <c r="Q485" s="70"/>
      <c r="R485" s="70"/>
      <c r="S485" s="54" t="b">
        <f t="shared" si="36"/>
        <v>0</v>
      </c>
      <c r="T485" s="66" t="str">
        <f t="shared" si="39"/>
        <v>21-27.</v>
      </c>
      <c r="U485" s="51">
        <f t="shared" si="37"/>
        <v>0</v>
      </c>
    </row>
    <row r="486" spans="1:21" x14ac:dyDescent="0.3">
      <c r="A486" s="62">
        <v>467</v>
      </c>
      <c r="B486" s="82" t="s">
        <v>512</v>
      </c>
      <c r="C486" s="94"/>
      <c r="D486" s="95"/>
      <c r="E486" s="37" t="s">
        <v>14</v>
      </c>
      <c r="F486" s="68">
        <v>1</v>
      </c>
      <c r="G486" s="68">
        <f t="shared" si="40"/>
        <v>1</v>
      </c>
      <c r="H486" s="9">
        <f t="shared" si="41"/>
        <v>0</v>
      </c>
      <c r="I486" s="70"/>
      <c r="J486" s="70"/>
      <c r="K486" s="70"/>
      <c r="L486" s="70"/>
      <c r="M486" s="70"/>
      <c r="N486" s="70"/>
      <c r="O486" s="70"/>
      <c r="P486" s="70"/>
      <c r="Q486" s="70"/>
      <c r="R486" s="70"/>
      <c r="S486" s="54" t="b">
        <f t="shared" si="36"/>
        <v>0</v>
      </c>
      <c r="T486" s="66" t="str">
        <f t="shared" si="39"/>
        <v>21-28.</v>
      </c>
      <c r="U486" s="51">
        <f t="shared" si="37"/>
        <v>0</v>
      </c>
    </row>
    <row r="487" spans="1:21" x14ac:dyDescent="0.3">
      <c r="A487" s="62">
        <v>468</v>
      </c>
      <c r="B487" s="82" t="s">
        <v>514</v>
      </c>
      <c r="C487" s="94"/>
      <c r="D487" s="95"/>
      <c r="E487" s="37" t="s">
        <v>14</v>
      </c>
      <c r="F487" s="68">
        <v>1</v>
      </c>
      <c r="G487" s="68">
        <f t="shared" si="40"/>
        <v>1</v>
      </c>
      <c r="H487" s="9">
        <f t="shared" si="41"/>
        <v>0</v>
      </c>
      <c r="I487" s="70"/>
      <c r="J487" s="70"/>
      <c r="K487" s="70"/>
      <c r="L487" s="70"/>
      <c r="M487" s="70"/>
      <c r="N487" s="70"/>
      <c r="O487" s="70"/>
      <c r="P487" s="70"/>
      <c r="Q487" s="70"/>
      <c r="R487" s="70"/>
      <c r="S487" s="54" t="b">
        <f t="shared" si="36"/>
        <v>0</v>
      </c>
      <c r="T487" s="66" t="str">
        <f t="shared" si="39"/>
        <v>21-29.</v>
      </c>
      <c r="U487" s="51">
        <f t="shared" si="37"/>
        <v>0</v>
      </c>
    </row>
    <row r="488" spans="1:21" x14ac:dyDescent="0.3">
      <c r="A488" s="62">
        <v>469</v>
      </c>
      <c r="B488" s="82" t="s">
        <v>517</v>
      </c>
      <c r="C488" s="94"/>
      <c r="D488" s="95"/>
      <c r="E488" s="37" t="s">
        <v>14</v>
      </c>
      <c r="F488" s="68">
        <v>1</v>
      </c>
      <c r="G488" s="68">
        <f t="shared" si="40"/>
        <v>1</v>
      </c>
      <c r="H488" s="9">
        <f t="shared" si="41"/>
        <v>0</v>
      </c>
      <c r="I488" s="70"/>
      <c r="J488" s="70"/>
      <c r="K488" s="70"/>
      <c r="L488" s="70"/>
      <c r="M488" s="70"/>
      <c r="N488" s="70"/>
      <c r="O488" s="70"/>
      <c r="P488" s="70"/>
      <c r="Q488" s="70"/>
      <c r="R488" s="70"/>
      <c r="S488" s="54" t="b">
        <f t="shared" si="36"/>
        <v>0</v>
      </c>
      <c r="T488" s="66" t="str">
        <f t="shared" si="39"/>
        <v>21-30.</v>
      </c>
      <c r="U488" s="51">
        <f t="shared" si="37"/>
        <v>0</v>
      </c>
    </row>
    <row r="489" spans="1:21" x14ac:dyDescent="0.3">
      <c r="A489" s="62">
        <v>470</v>
      </c>
      <c r="B489" s="83" t="s">
        <v>522</v>
      </c>
      <c r="C489" s="96" t="s">
        <v>1035</v>
      </c>
      <c r="D489" s="97"/>
      <c r="E489" s="84" t="s">
        <v>1034</v>
      </c>
      <c r="F489" s="85"/>
      <c r="G489" s="86"/>
      <c r="H489" s="87"/>
      <c r="I489" s="88"/>
      <c r="J489" s="88"/>
      <c r="K489" s="88"/>
      <c r="L489" s="88"/>
      <c r="M489" s="88"/>
      <c r="N489" s="88"/>
      <c r="O489" s="88"/>
      <c r="P489" s="88"/>
      <c r="Q489" s="88"/>
      <c r="R489" s="88"/>
      <c r="S489" s="54" t="b">
        <f t="shared" si="36"/>
        <v>0</v>
      </c>
      <c r="T489" s="66"/>
      <c r="U489" s="51" t="str">
        <f t="shared" si="37"/>
        <v>Contingent Funding</v>
      </c>
    </row>
    <row r="490" spans="1:21" x14ac:dyDescent="0.3">
      <c r="A490" s="89"/>
      <c r="B490" s="82" t="s">
        <v>1036</v>
      </c>
      <c r="C490" s="98" t="s">
        <v>1037</v>
      </c>
      <c r="D490" s="99"/>
      <c r="E490" s="37" t="s">
        <v>1038</v>
      </c>
      <c r="F490" s="68">
        <v>1</v>
      </c>
      <c r="G490" s="68">
        <v>1</v>
      </c>
      <c r="H490" s="9">
        <f t="shared" ref="H490" si="42">SUM(I490:R490)</f>
        <v>0</v>
      </c>
      <c r="I490" s="70"/>
      <c r="J490" s="70"/>
      <c r="K490" s="70"/>
      <c r="L490" s="70"/>
      <c r="M490" s="70"/>
      <c r="N490" s="70"/>
      <c r="O490" s="70"/>
      <c r="P490" s="70"/>
      <c r="Q490" s="70"/>
      <c r="R490" s="70"/>
      <c r="S490" s="54" t="b">
        <f t="shared" si="36"/>
        <v>0</v>
      </c>
      <c r="T490" s="66" t="str">
        <f t="shared" si="39"/>
        <v>22-1.</v>
      </c>
      <c r="U490" s="51" t="str">
        <f t="shared" si="37"/>
        <v>Contingent Funding - Allowance only to be used as offset for field change orders</v>
      </c>
    </row>
    <row r="491" spans="1:21" ht="51.75" customHeight="1" x14ac:dyDescent="0.3">
      <c r="B491" s="100" t="s">
        <v>1039</v>
      </c>
      <c r="C491" s="100"/>
      <c r="D491" s="100"/>
      <c r="E491" s="100"/>
      <c r="Q491" s="90"/>
      <c r="R491" s="91" t="s">
        <v>1040</v>
      </c>
      <c r="S491" s="49" t="b">
        <v>1</v>
      </c>
      <c r="U491" s="51">
        <f t="shared" si="37"/>
        <v>0</v>
      </c>
    </row>
  </sheetData>
  <mergeCells count="491">
    <mergeCell ref="C7:D7"/>
    <mergeCell ref="C8:D8"/>
    <mergeCell ref="C9:D9"/>
    <mergeCell ref="C10:D10"/>
    <mergeCell ref="C11:D11"/>
    <mergeCell ref="C12:D12"/>
    <mergeCell ref="B2:C2"/>
    <mergeCell ref="K2:Q2"/>
    <mergeCell ref="B3:C3"/>
    <mergeCell ref="K3:Q3"/>
    <mergeCell ref="B4:C4"/>
    <mergeCell ref="K4:Q4"/>
    <mergeCell ref="C19:D19"/>
    <mergeCell ref="C20:D20"/>
    <mergeCell ref="C21:D21"/>
    <mergeCell ref="C22:D22"/>
    <mergeCell ref="C23:D23"/>
    <mergeCell ref="C24:D24"/>
    <mergeCell ref="C13:D13"/>
    <mergeCell ref="C14:D14"/>
    <mergeCell ref="C15:D15"/>
    <mergeCell ref="C16:D16"/>
    <mergeCell ref="C17:D17"/>
    <mergeCell ref="C18:D18"/>
    <mergeCell ref="C31:D31"/>
    <mergeCell ref="C32:D32"/>
    <mergeCell ref="C33:D33"/>
    <mergeCell ref="C34:D34"/>
    <mergeCell ref="C35:D35"/>
    <mergeCell ref="C36:D36"/>
    <mergeCell ref="C25:D25"/>
    <mergeCell ref="C26:D26"/>
    <mergeCell ref="C27:D27"/>
    <mergeCell ref="C28:D28"/>
    <mergeCell ref="C29:D29"/>
    <mergeCell ref="C30:D30"/>
    <mergeCell ref="C43:D43"/>
    <mergeCell ref="C44:D44"/>
    <mergeCell ref="C45:D45"/>
    <mergeCell ref="C46:D46"/>
    <mergeCell ref="C47:D47"/>
    <mergeCell ref="C48:D48"/>
    <mergeCell ref="C37:D37"/>
    <mergeCell ref="C38:D38"/>
    <mergeCell ref="C39:D39"/>
    <mergeCell ref="C40:D40"/>
    <mergeCell ref="C41:D41"/>
    <mergeCell ref="C42:D42"/>
    <mergeCell ref="C55:D55"/>
    <mergeCell ref="C56:D56"/>
    <mergeCell ref="C57:D57"/>
    <mergeCell ref="C58:D58"/>
    <mergeCell ref="C59:D59"/>
    <mergeCell ref="C60:D60"/>
    <mergeCell ref="C49:D49"/>
    <mergeCell ref="C50:D50"/>
    <mergeCell ref="C51:D51"/>
    <mergeCell ref="C52:D52"/>
    <mergeCell ref="C53:D53"/>
    <mergeCell ref="C54:D54"/>
    <mergeCell ref="C67:D67"/>
    <mergeCell ref="C68:D68"/>
    <mergeCell ref="C69:D69"/>
    <mergeCell ref="C70:D70"/>
    <mergeCell ref="C71:D71"/>
    <mergeCell ref="C72:D72"/>
    <mergeCell ref="C61:D61"/>
    <mergeCell ref="C62:D62"/>
    <mergeCell ref="C63:D63"/>
    <mergeCell ref="C64:D64"/>
    <mergeCell ref="C65:D65"/>
    <mergeCell ref="C66:D66"/>
    <mergeCell ref="C79:D79"/>
    <mergeCell ref="C80:D80"/>
    <mergeCell ref="C81:D81"/>
    <mergeCell ref="C82:D82"/>
    <mergeCell ref="C83:D83"/>
    <mergeCell ref="C84:D84"/>
    <mergeCell ref="C73:D73"/>
    <mergeCell ref="C74:D74"/>
    <mergeCell ref="C75:D75"/>
    <mergeCell ref="C76:D76"/>
    <mergeCell ref="C77:D77"/>
    <mergeCell ref="C78:D78"/>
    <mergeCell ref="C91:D91"/>
    <mergeCell ref="C92:D92"/>
    <mergeCell ref="C93:D93"/>
    <mergeCell ref="C94:D94"/>
    <mergeCell ref="C95:D95"/>
    <mergeCell ref="C96:D96"/>
    <mergeCell ref="C85:D85"/>
    <mergeCell ref="C86:D86"/>
    <mergeCell ref="C87:D87"/>
    <mergeCell ref="C88:D88"/>
    <mergeCell ref="C89:D89"/>
    <mergeCell ref="C90:D90"/>
    <mergeCell ref="C103:D103"/>
    <mergeCell ref="C104:D104"/>
    <mergeCell ref="C105:D105"/>
    <mergeCell ref="C106:D106"/>
    <mergeCell ref="C107:D107"/>
    <mergeCell ref="C108:D108"/>
    <mergeCell ref="C97:D97"/>
    <mergeCell ref="C98:D98"/>
    <mergeCell ref="C99:D99"/>
    <mergeCell ref="C100:D100"/>
    <mergeCell ref="C101:D101"/>
    <mergeCell ref="C102:D102"/>
    <mergeCell ref="C115:D115"/>
    <mergeCell ref="C116:D116"/>
    <mergeCell ref="C117:D117"/>
    <mergeCell ref="C118:D118"/>
    <mergeCell ref="C119:D119"/>
    <mergeCell ref="C120:D120"/>
    <mergeCell ref="C109:D109"/>
    <mergeCell ref="C110:D110"/>
    <mergeCell ref="C111:D111"/>
    <mergeCell ref="C112:D112"/>
    <mergeCell ref="C113:D113"/>
    <mergeCell ref="C114:D114"/>
    <mergeCell ref="C127:D127"/>
    <mergeCell ref="C128:D128"/>
    <mergeCell ref="C129:D129"/>
    <mergeCell ref="C130:D130"/>
    <mergeCell ref="C131:D131"/>
    <mergeCell ref="C132:D132"/>
    <mergeCell ref="C121:D121"/>
    <mergeCell ref="C122:D122"/>
    <mergeCell ref="C123:D123"/>
    <mergeCell ref="C124:D124"/>
    <mergeCell ref="C125:D125"/>
    <mergeCell ref="C126:D126"/>
    <mergeCell ref="C139:D139"/>
    <mergeCell ref="C140:D140"/>
    <mergeCell ref="C141:D141"/>
    <mergeCell ref="C142:D142"/>
    <mergeCell ref="C143:D143"/>
    <mergeCell ref="C144:D144"/>
    <mergeCell ref="C133:D133"/>
    <mergeCell ref="C134:D134"/>
    <mergeCell ref="C135:D135"/>
    <mergeCell ref="C136:D136"/>
    <mergeCell ref="C137:D137"/>
    <mergeCell ref="C138:D138"/>
    <mergeCell ref="C151:D151"/>
    <mergeCell ref="C152:D152"/>
    <mergeCell ref="C153:D153"/>
    <mergeCell ref="C154:D154"/>
    <mergeCell ref="C155:D155"/>
    <mergeCell ref="C156:D156"/>
    <mergeCell ref="C145:D145"/>
    <mergeCell ref="C146:D146"/>
    <mergeCell ref="C147:D147"/>
    <mergeCell ref="C148:D148"/>
    <mergeCell ref="C149:D149"/>
    <mergeCell ref="C150:D150"/>
    <mergeCell ref="C163:D163"/>
    <mergeCell ref="C164:D164"/>
    <mergeCell ref="C165:D165"/>
    <mergeCell ref="C166:D166"/>
    <mergeCell ref="C167:D167"/>
    <mergeCell ref="C168:D168"/>
    <mergeCell ref="C157:D157"/>
    <mergeCell ref="C158:D158"/>
    <mergeCell ref="C159:D159"/>
    <mergeCell ref="C160:D160"/>
    <mergeCell ref="C161:D161"/>
    <mergeCell ref="C162:D162"/>
    <mergeCell ref="C175:D175"/>
    <mergeCell ref="C176:D176"/>
    <mergeCell ref="C177:D177"/>
    <mergeCell ref="C178:D178"/>
    <mergeCell ref="C179:D179"/>
    <mergeCell ref="C180:D180"/>
    <mergeCell ref="C169:D169"/>
    <mergeCell ref="C170:D170"/>
    <mergeCell ref="C171:D171"/>
    <mergeCell ref="C172:D172"/>
    <mergeCell ref="C173:D173"/>
    <mergeCell ref="C174:D174"/>
    <mergeCell ref="C187:D187"/>
    <mergeCell ref="C188:D188"/>
    <mergeCell ref="C189:D189"/>
    <mergeCell ref="C190:D190"/>
    <mergeCell ref="C191:D191"/>
    <mergeCell ref="C192:D192"/>
    <mergeCell ref="C181:D181"/>
    <mergeCell ref="C182:D182"/>
    <mergeCell ref="C183:D183"/>
    <mergeCell ref="C184:D184"/>
    <mergeCell ref="C185:D185"/>
    <mergeCell ref="C186:D186"/>
    <mergeCell ref="C199:D199"/>
    <mergeCell ref="C200:D200"/>
    <mergeCell ref="C201:D201"/>
    <mergeCell ref="C202:D202"/>
    <mergeCell ref="C203:D203"/>
    <mergeCell ref="C204:D204"/>
    <mergeCell ref="C193:D193"/>
    <mergeCell ref="C194:D194"/>
    <mergeCell ref="C195:D195"/>
    <mergeCell ref="C196:D196"/>
    <mergeCell ref="C197:D197"/>
    <mergeCell ref="C198:D198"/>
    <mergeCell ref="C211:D211"/>
    <mergeCell ref="C212:D212"/>
    <mergeCell ref="C213:D213"/>
    <mergeCell ref="C214:D214"/>
    <mergeCell ref="C215:D215"/>
    <mergeCell ref="C216:D216"/>
    <mergeCell ref="C205:D205"/>
    <mergeCell ref="C206:D206"/>
    <mergeCell ref="C207:D207"/>
    <mergeCell ref="C208:D208"/>
    <mergeCell ref="C209:D209"/>
    <mergeCell ref="C210:D210"/>
    <mergeCell ref="C223:D223"/>
    <mergeCell ref="C224:D224"/>
    <mergeCell ref="C225:D225"/>
    <mergeCell ref="C226:D226"/>
    <mergeCell ref="C227:D227"/>
    <mergeCell ref="C228:D228"/>
    <mergeCell ref="C217:D217"/>
    <mergeCell ref="C218:D218"/>
    <mergeCell ref="C219:D219"/>
    <mergeCell ref="C220:D220"/>
    <mergeCell ref="C221:D221"/>
    <mergeCell ref="C222:D222"/>
    <mergeCell ref="C235:D235"/>
    <mergeCell ref="C236:D236"/>
    <mergeCell ref="C237:D237"/>
    <mergeCell ref="C238:D238"/>
    <mergeCell ref="C239:D239"/>
    <mergeCell ref="C240:D240"/>
    <mergeCell ref="C229:D229"/>
    <mergeCell ref="C230:D230"/>
    <mergeCell ref="C231:D231"/>
    <mergeCell ref="C232:D232"/>
    <mergeCell ref="C233:D233"/>
    <mergeCell ref="C234:D234"/>
    <mergeCell ref="C247:D247"/>
    <mergeCell ref="C248:D248"/>
    <mergeCell ref="C249:D249"/>
    <mergeCell ref="C250:D250"/>
    <mergeCell ref="C251:D251"/>
    <mergeCell ref="C252:D252"/>
    <mergeCell ref="C241:D241"/>
    <mergeCell ref="C242:D242"/>
    <mergeCell ref="C243:D243"/>
    <mergeCell ref="C244:D244"/>
    <mergeCell ref="C245:D245"/>
    <mergeCell ref="C246:D246"/>
    <mergeCell ref="C259:D259"/>
    <mergeCell ref="C260:D260"/>
    <mergeCell ref="C261:D261"/>
    <mergeCell ref="C262:D262"/>
    <mergeCell ref="C263:D263"/>
    <mergeCell ref="C264:D264"/>
    <mergeCell ref="C253:D253"/>
    <mergeCell ref="C254:D254"/>
    <mergeCell ref="C255:D255"/>
    <mergeCell ref="C256:D256"/>
    <mergeCell ref="C257:D257"/>
    <mergeCell ref="C258:D258"/>
    <mergeCell ref="C271:D271"/>
    <mergeCell ref="C272:D272"/>
    <mergeCell ref="C273:D273"/>
    <mergeCell ref="C274:D274"/>
    <mergeCell ref="C275:D275"/>
    <mergeCell ref="C276:D276"/>
    <mergeCell ref="C265:D265"/>
    <mergeCell ref="C266:D266"/>
    <mergeCell ref="C267:D267"/>
    <mergeCell ref="C268:D268"/>
    <mergeCell ref="C269:D269"/>
    <mergeCell ref="C270:D270"/>
    <mergeCell ref="C283:D283"/>
    <mergeCell ref="C284:D284"/>
    <mergeCell ref="C285:D285"/>
    <mergeCell ref="C286:D286"/>
    <mergeCell ref="C287:D287"/>
    <mergeCell ref="C288:D288"/>
    <mergeCell ref="C277:D277"/>
    <mergeCell ref="C278:D278"/>
    <mergeCell ref="C279:D279"/>
    <mergeCell ref="C280:D280"/>
    <mergeCell ref="C281:D281"/>
    <mergeCell ref="C282:D282"/>
    <mergeCell ref="C295:D295"/>
    <mergeCell ref="C296:D296"/>
    <mergeCell ref="C297:D297"/>
    <mergeCell ref="C298:D298"/>
    <mergeCell ref="C299:D299"/>
    <mergeCell ref="C300:D300"/>
    <mergeCell ref="C289:D289"/>
    <mergeCell ref="C290:D290"/>
    <mergeCell ref="C291:D291"/>
    <mergeCell ref="C292:D292"/>
    <mergeCell ref="C293:D293"/>
    <mergeCell ref="C294:D294"/>
    <mergeCell ref="C307:D307"/>
    <mergeCell ref="C308:D308"/>
    <mergeCell ref="C309:D309"/>
    <mergeCell ref="C310:D310"/>
    <mergeCell ref="C311:D311"/>
    <mergeCell ref="C312:D312"/>
    <mergeCell ref="C301:D301"/>
    <mergeCell ref="C302:D302"/>
    <mergeCell ref="C303:D303"/>
    <mergeCell ref="C304:D304"/>
    <mergeCell ref="C305:D305"/>
    <mergeCell ref="C306:D306"/>
    <mergeCell ref="C319:D319"/>
    <mergeCell ref="C320:D320"/>
    <mergeCell ref="C321:D321"/>
    <mergeCell ref="C322:D322"/>
    <mergeCell ref="C323:D323"/>
    <mergeCell ref="C324:D324"/>
    <mergeCell ref="C313:D313"/>
    <mergeCell ref="C314:D314"/>
    <mergeCell ref="C315:D315"/>
    <mergeCell ref="C316:D316"/>
    <mergeCell ref="C317:D317"/>
    <mergeCell ref="C318:D318"/>
    <mergeCell ref="C331:D331"/>
    <mergeCell ref="C332:D332"/>
    <mergeCell ref="C333:D333"/>
    <mergeCell ref="C334:D334"/>
    <mergeCell ref="C335:D335"/>
    <mergeCell ref="C336:D336"/>
    <mergeCell ref="C325:D325"/>
    <mergeCell ref="C326:D326"/>
    <mergeCell ref="C327:D327"/>
    <mergeCell ref="C328:D328"/>
    <mergeCell ref="C329:D329"/>
    <mergeCell ref="C330:D330"/>
    <mergeCell ref="C343:D343"/>
    <mergeCell ref="C344:D344"/>
    <mergeCell ref="C345:D345"/>
    <mergeCell ref="C346:D346"/>
    <mergeCell ref="C347:D347"/>
    <mergeCell ref="C348:D348"/>
    <mergeCell ref="C337:D337"/>
    <mergeCell ref="C338:D338"/>
    <mergeCell ref="C339:D339"/>
    <mergeCell ref="C340:D340"/>
    <mergeCell ref="C341:D341"/>
    <mergeCell ref="C342:D342"/>
    <mergeCell ref="C355:D355"/>
    <mergeCell ref="C356:D356"/>
    <mergeCell ref="C357:D357"/>
    <mergeCell ref="C358:D358"/>
    <mergeCell ref="C359:D359"/>
    <mergeCell ref="C360:D360"/>
    <mergeCell ref="C349:D349"/>
    <mergeCell ref="C350:D350"/>
    <mergeCell ref="C351:D351"/>
    <mergeCell ref="C352:D352"/>
    <mergeCell ref="C353:D353"/>
    <mergeCell ref="C354:D354"/>
    <mergeCell ref="C367:D367"/>
    <mergeCell ref="C368:D368"/>
    <mergeCell ref="C369:D369"/>
    <mergeCell ref="C370:D370"/>
    <mergeCell ref="C371:D371"/>
    <mergeCell ref="C372:D372"/>
    <mergeCell ref="C361:D361"/>
    <mergeCell ref="C362:D362"/>
    <mergeCell ref="C363:D363"/>
    <mergeCell ref="C364:D364"/>
    <mergeCell ref="C365:D365"/>
    <mergeCell ref="C366:D366"/>
    <mergeCell ref="C379:D379"/>
    <mergeCell ref="C380:D380"/>
    <mergeCell ref="C381:D381"/>
    <mergeCell ref="C382:D382"/>
    <mergeCell ref="C383:D383"/>
    <mergeCell ref="C384:D384"/>
    <mergeCell ref="C373:D373"/>
    <mergeCell ref="C374:D374"/>
    <mergeCell ref="C375:D375"/>
    <mergeCell ref="C376:D376"/>
    <mergeCell ref="C377:D377"/>
    <mergeCell ref="C378:D378"/>
    <mergeCell ref="C391:D391"/>
    <mergeCell ref="C392:D392"/>
    <mergeCell ref="C393:D393"/>
    <mergeCell ref="C394:D394"/>
    <mergeCell ref="C395:D395"/>
    <mergeCell ref="C396:D396"/>
    <mergeCell ref="C385:D385"/>
    <mergeCell ref="C386:D386"/>
    <mergeCell ref="C387:D387"/>
    <mergeCell ref="C388:D388"/>
    <mergeCell ref="C389:D389"/>
    <mergeCell ref="C390:D390"/>
    <mergeCell ref="C403:D403"/>
    <mergeCell ref="C404:D404"/>
    <mergeCell ref="C405:D405"/>
    <mergeCell ref="C406:D406"/>
    <mergeCell ref="C407:D407"/>
    <mergeCell ref="C408:D408"/>
    <mergeCell ref="C397:D397"/>
    <mergeCell ref="C398:D398"/>
    <mergeCell ref="C399:D399"/>
    <mergeCell ref="C400:D400"/>
    <mergeCell ref="C401:D401"/>
    <mergeCell ref="C402:D402"/>
    <mergeCell ref="C415:D415"/>
    <mergeCell ref="C416:D416"/>
    <mergeCell ref="C417:D417"/>
    <mergeCell ref="C418:D418"/>
    <mergeCell ref="C419:D419"/>
    <mergeCell ref="C420:D420"/>
    <mergeCell ref="C409:D409"/>
    <mergeCell ref="C410:D410"/>
    <mergeCell ref="C411:D411"/>
    <mergeCell ref="C412:D412"/>
    <mergeCell ref="C413:D413"/>
    <mergeCell ref="C414:D414"/>
    <mergeCell ref="C427:D427"/>
    <mergeCell ref="C428:D428"/>
    <mergeCell ref="C429:D429"/>
    <mergeCell ref="C430:D430"/>
    <mergeCell ref="C431:D431"/>
    <mergeCell ref="C432:D432"/>
    <mergeCell ref="C421:D421"/>
    <mergeCell ref="C422:D422"/>
    <mergeCell ref="C423:D423"/>
    <mergeCell ref="C424:D424"/>
    <mergeCell ref="C425:D425"/>
    <mergeCell ref="C426:D426"/>
    <mergeCell ref="C439:D439"/>
    <mergeCell ref="C440:D440"/>
    <mergeCell ref="C441:D441"/>
    <mergeCell ref="C442:D442"/>
    <mergeCell ref="C443:D443"/>
    <mergeCell ref="C444:D444"/>
    <mergeCell ref="C433:D433"/>
    <mergeCell ref="C434:D434"/>
    <mergeCell ref="C435:D435"/>
    <mergeCell ref="C436:D436"/>
    <mergeCell ref="C437:D437"/>
    <mergeCell ref="C438:D438"/>
    <mergeCell ref="C451:D451"/>
    <mergeCell ref="C452:D452"/>
    <mergeCell ref="C453:D453"/>
    <mergeCell ref="C454:D454"/>
    <mergeCell ref="C455:D455"/>
    <mergeCell ref="C456:D456"/>
    <mergeCell ref="C445:D445"/>
    <mergeCell ref="C446:D446"/>
    <mergeCell ref="C447:D447"/>
    <mergeCell ref="C448:D448"/>
    <mergeCell ref="C449:D449"/>
    <mergeCell ref="C450:D450"/>
    <mergeCell ref="C463:D463"/>
    <mergeCell ref="C464:D464"/>
    <mergeCell ref="C465:D465"/>
    <mergeCell ref="C466:D466"/>
    <mergeCell ref="C467:D467"/>
    <mergeCell ref="C468:D468"/>
    <mergeCell ref="C457:D457"/>
    <mergeCell ref="C458:D458"/>
    <mergeCell ref="C459:D459"/>
    <mergeCell ref="C460:D460"/>
    <mergeCell ref="C461:D461"/>
    <mergeCell ref="C462:D462"/>
    <mergeCell ref="C475:D475"/>
    <mergeCell ref="C476:D476"/>
    <mergeCell ref="C477:D477"/>
    <mergeCell ref="C478:D478"/>
    <mergeCell ref="C479:D479"/>
    <mergeCell ref="C480:D480"/>
    <mergeCell ref="C469:D469"/>
    <mergeCell ref="C470:D470"/>
    <mergeCell ref="C471:D471"/>
    <mergeCell ref="C472:D472"/>
    <mergeCell ref="C473:D473"/>
    <mergeCell ref="C474:D474"/>
    <mergeCell ref="C487:D487"/>
    <mergeCell ref="C488:D488"/>
    <mergeCell ref="C489:D489"/>
    <mergeCell ref="C490:D490"/>
    <mergeCell ref="B491:E491"/>
    <mergeCell ref="C481:D481"/>
    <mergeCell ref="C482:D482"/>
    <mergeCell ref="C483:D483"/>
    <mergeCell ref="C484:D484"/>
    <mergeCell ref="C485:D485"/>
    <mergeCell ref="C486:D486"/>
  </mergeCells>
  <conditionalFormatting sqref="E459:R488">
    <cfRule type="expression" dxfId="11" priority="1">
      <formula>$E459="Reimbursable*"</formula>
    </cfRule>
  </conditionalFormatting>
  <conditionalFormatting sqref="G9:G457">
    <cfRule type="cellIs" dxfId="10" priority="2" operator="greaterThan">
      <formula>F9</formula>
    </cfRule>
  </conditionalFormatting>
  <dataValidations count="6">
    <dataValidation type="decimal" operator="equal" allowBlank="1" showInputMessage="1" showErrorMessage="1" errorTitle="Statute states $80.00" error="Please enter $80.00" sqref="G36:G60" xr:uid="{69495F5E-0F78-4CA3-8EFA-13489EDB570A}">
      <formula1>F36</formula1>
    </dataValidation>
    <dataValidation type="decimal" operator="lessThanOrEqual" allowBlank="1" showInputMessage="1" showErrorMessage="1" error="Please enter a lower rate" sqref="G91" xr:uid="{FBBC2545-CA0C-4A3E-B0EF-33627B17F18B}">
      <formula1>F91</formula1>
    </dataValidation>
    <dataValidation type="decimal" operator="equal" allowBlank="1" showInputMessage="1" showErrorMessage="1" errorTitle="Reimbursable Amount Incorrect" error="Must be $1.00" sqref="G459:G488" xr:uid="{7C56A6B1-877B-4820-9638-43B6DB11B350}">
      <formula1>F459</formula1>
    </dataValidation>
    <dataValidation type="decimal" operator="lessThanOrEqual" allowBlank="1" showInputMessage="1" showErrorMessage="1" errorTitle="Contract Price Exceeded" error="Please enter a lower rate" sqref="G406:G416 G418:G457 G9:G17 G85:G91 G93:G106 G108:G182 G25:G34 G62:G83 G184:G212 G214:G217 G19:G23 G239:G245 G247:G251 G219:G237 G275:G305 G307:G311 G313:G376 G378:G404 G254:G272" xr:uid="{7C7540FA-5673-48DD-A6C8-58E424C28268}">
      <formula1>F9</formula1>
    </dataValidation>
    <dataValidation type="decimal" operator="lessThanOrEqual" allowBlank="1" showInputMessage="1" showErrorMessage="1" sqref="G490" xr:uid="{E27D01AB-C0E4-4E7A-B834-87C085E77999}">
      <formula1>F490</formula1>
    </dataValidation>
    <dataValidation type="decimal" operator="greaterThanOrEqual" allowBlank="1" showInputMessage="1" showErrorMessage="1" sqref="G8 G18 G24 G35 G61 G84 G489 G92 G107 G183 G213 G218 G238 G246 G252:G253 G306 G312 G377 G405 G417 G458 G273:G274 I16:R16" xr:uid="{81517F4B-7C35-4420-AD90-97AEB062AF4B}">
      <formula1>0</formula1>
    </dataValidation>
  </dataValidations>
  <pageMargins left="0.7" right="0.7" top="0.75" bottom="0.75" header="0.3" footer="0.3"/>
  <pageSetup orientation="portrait" horizontalDpi="200" verticalDpi="200" r:id="rId1"/>
  <drawing r:id="rId2"/>
  <legacyDrawing r:id="rId3"/>
  <mc:AlternateContent xmlns:mc="http://schemas.openxmlformats.org/markup-compatibility/2006">
    <mc:Choice Requires="x14">
      <controls>
        <mc:AlternateContent xmlns:mc="http://schemas.openxmlformats.org/markup-compatibility/2006">
          <mc:Choice Requires="x14">
            <control shapeId="54273" r:id="rId4" name="Check Box 1">
              <controlPr defaultSize="0" autoFill="0" autoLine="0" autoPict="0" altText="Task 1">
                <anchor moveWithCells="1">
                  <from>
                    <xdr:col>8</xdr:col>
                    <xdr:colOff>209550</xdr:colOff>
                    <xdr:row>6</xdr:row>
                    <xdr:rowOff>0</xdr:rowOff>
                  </from>
                  <to>
                    <xdr:col>8</xdr:col>
                    <xdr:colOff>514350</xdr:colOff>
                    <xdr:row>7</xdr:row>
                    <xdr:rowOff>85725</xdr:rowOff>
                  </to>
                </anchor>
              </controlPr>
            </control>
          </mc:Choice>
        </mc:AlternateContent>
        <mc:AlternateContent xmlns:mc="http://schemas.openxmlformats.org/markup-compatibility/2006">
          <mc:Choice Requires="x14">
            <control shapeId="54274" r:id="rId5" name="Check Box 2">
              <controlPr defaultSize="0" autoFill="0" autoLine="0" autoPict="0" altText="Task 2">
                <anchor moveWithCells="1">
                  <from>
                    <xdr:col>9</xdr:col>
                    <xdr:colOff>209550</xdr:colOff>
                    <xdr:row>6</xdr:row>
                    <xdr:rowOff>0</xdr:rowOff>
                  </from>
                  <to>
                    <xdr:col>9</xdr:col>
                    <xdr:colOff>514350</xdr:colOff>
                    <xdr:row>7</xdr:row>
                    <xdr:rowOff>85725</xdr:rowOff>
                  </to>
                </anchor>
              </controlPr>
            </control>
          </mc:Choice>
        </mc:AlternateContent>
        <mc:AlternateContent xmlns:mc="http://schemas.openxmlformats.org/markup-compatibility/2006">
          <mc:Choice Requires="x14">
            <control shapeId="54275" r:id="rId6" name="Check Box 3">
              <controlPr defaultSize="0" autoFill="0" autoLine="0" autoPict="0" altText="Task 3">
                <anchor moveWithCells="1">
                  <from>
                    <xdr:col>10</xdr:col>
                    <xdr:colOff>209550</xdr:colOff>
                    <xdr:row>6</xdr:row>
                    <xdr:rowOff>0</xdr:rowOff>
                  </from>
                  <to>
                    <xdr:col>10</xdr:col>
                    <xdr:colOff>514350</xdr:colOff>
                    <xdr:row>7</xdr:row>
                    <xdr:rowOff>85725</xdr:rowOff>
                  </to>
                </anchor>
              </controlPr>
            </control>
          </mc:Choice>
        </mc:AlternateContent>
        <mc:AlternateContent xmlns:mc="http://schemas.openxmlformats.org/markup-compatibility/2006">
          <mc:Choice Requires="x14">
            <control shapeId="54276" r:id="rId7" name="Check Box 4">
              <controlPr defaultSize="0" autoFill="0" autoLine="0" autoPict="0" altText="Task 4">
                <anchor moveWithCells="1">
                  <from>
                    <xdr:col>11</xdr:col>
                    <xdr:colOff>209550</xdr:colOff>
                    <xdr:row>6</xdr:row>
                    <xdr:rowOff>0</xdr:rowOff>
                  </from>
                  <to>
                    <xdr:col>11</xdr:col>
                    <xdr:colOff>514350</xdr:colOff>
                    <xdr:row>7</xdr:row>
                    <xdr:rowOff>85725</xdr:rowOff>
                  </to>
                </anchor>
              </controlPr>
            </control>
          </mc:Choice>
        </mc:AlternateContent>
        <mc:AlternateContent xmlns:mc="http://schemas.openxmlformats.org/markup-compatibility/2006">
          <mc:Choice Requires="x14">
            <control shapeId="54277" r:id="rId8" name="Check Box 5">
              <controlPr defaultSize="0" autoFill="0" autoLine="0" autoPict="0" altText="Task 5">
                <anchor moveWithCells="1">
                  <from>
                    <xdr:col>12</xdr:col>
                    <xdr:colOff>209550</xdr:colOff>
                    <xdr:row>6</xdr:row>
                    <xdr:rowOff>0</xdr:rowOff>
                  </from>
                  <to>
                    <xdr:col>12</xdr:col>
                    <xdr:colOff>514350</xdr:colOff>
                    <xdr:row>7</xdr:row>
                    <xdr:rowOff>85725</xdr:rowOff>
                  </to>
                </anchor>
              </controlPr>
            </control>
          </mc:Choice>
        </mc:AlternateContent>
        <mc:AlternateContent xmlns:mc="http://schemas.openxmlformats.org/markup-compatibility/2006">
          <mc:Choice Requires="x14">
            <control shapeId="54278" r:id="rId9" name="Check Box 6">
              <controlPr defaultSize="0" autoFill="0" autoLine="0" autoPict="0" altText="Task 6">
                <anchor moveWithCells="1">
                  <from>
                    <xdr:col>13</xdr:col>
                    <xdr:colOff>209550</xdr:colOff>
                    <xdr:row>6</xdr:row>
                    <xdr:rowOff>0</xdr:rowOff>
                  </from>
                  <to>
                    <xdr:col>13</xdr:col>
                    <xdr:colOff>514350</xdr:colOff>
                    <xdr:row>7</xdr:row>
                    <xdr:rowOff>85725</xdr:rowOff>
                  </to>
                </anchor>
              </controlPr>
            </control>
          </mc:Choice>
        </mc:AlternateContent>
        <mc:AlternateContent xmlns:mc="http://schemas.openxmlformats.org/markup-compatibility/2006">
          <mc:Choice Requires="x14">
            <control shapeId="54279" r:id="rId10" name="Check Box 7">
              <controlPr defaultSize="0" autoFill="0" autoLine="0" autoPict="0" altText="Task 7">
                <anchor moveWithCells="1">
                  <from>
                    <xdr:col>14</xdr:col>
                    <xdr:colOff>209550</xdr:colOff>
                    <xdr:row>6</xdr:row>
                    <xdr:rowOff>0</xdr:rowOff>
                  </from>
                  <to>
                    <xdr:col>14</xdr:col>
                    <xdr:colOff>514350</xdr:colOff>
                    <xdr:row>7</xdr:row>
                    <xdr:rowOff>85725</xdr:rowOff>
                  </to>
                </anchor>
              </controlPr>
            </control>
          </mc:Choice>
        </mc:AlternateContent>
        <mc:AlternateContent xmlns:mc="http://schemas.openxmlformats.org/markup-compatibility/2006">
          <mc:Choice Requires="x14">
            <control shapeId="54280" r:id="rId11" name="Check Box 8">
              <controlPr defaultSize="0" autoFill="0" autoLine="0" autoPict="0" altText="Task 8">
                <anchor moveWithCells="1">
                  <from>
                    <xdr:col>15</xdr:col>
                    <xdr:colOff>209550</xdr:colOff>
                    <xdr:row>6</xdr:row>
                    <xdr:rowOff>0</xdr:rowOff>
                  </from>
                  <to>
                    <xdr:col>15</xdr:col>
                    <xdr:colOff>514350</xdr:colOff>
                    <xdr:row>7</xdr:row>
                    <xdr:rowOff>85725</xdr:rowOff>
                  </to>
                </anchor>
              </controlPr>
            </control>
          </mc:Choice>
        </mc:AlternateContent>
        <mc:AlternateContent xmlns:mc="http://schemas.openxmlformats.org/markup-compatibility/2006">
          <mc:Choice Requires="x14">
            <control shapeId="54281" r:id="rId12" name="Check Box 9">
              <controlPr defaultSize="0" autoFill="0" autoLine="0" autoPict="0" altText="Task 9">
                <anchor moveWithCells="1">
                  <from>
                    <xdr:col>16</xdr:col>
                    <xdr:colOff>209550</xdr:colOff>
                    <xdr:row>6</xdr:row>
                    <xdr:rowOff>0</xdr:rowOff>
                  </from>
                  <to>
                    <xdr:col>16</xdr:col>
                    <xdr:colOff>514350</xdr:colOff>
                    <xdr:row>7</xdr:row>
                    <xdr:rowOff>85725</xdr:rowOff>
                  </to>
                </anchor>
              </controlPr>
            </control>
          </mc:Choice>
        </mc:AlternateContent>
        <mc:AlternateContent xmlns:mc="http://schemas.openxmlformats.org/markup-compatibility/2006">
          <mc:Choice Requires="x14">
            <control shapeId="54282" r:id="rId13" name="Check Box 10">
              <controlPr defaultSize="0" autoFill="0" autoLine="0" autoPict="0" altText="Task 10">
                <anchor moveWithCells="1">
                  <from>
                    <xdr:col>17</xdr:col>
                    <xdr:colOff>209550</xdr:colOff>
                    <xdr:row>6</xdr:row>
                    <xdr:rowOff>0</xdr:rowOff>
                  </from>
                  <to>
                    <xdr:col>17</xdr:col>
                    <xdr:colOff>514350</xdr:colOff>
                    <xdr:row>7</xdr:row>
                    <xdr:rowOff>85725</xdr:rowOff>
                  </to>
                </anchor>
              </controlPr>
            </control>
          </mc:Choice>
        </mc:AlternateContent>
        <mc:AlternateContent xmlns:mc="http://schemas.openxmlformats.org/markup-compatibility/2006">
          <mc:Choice Requires="x14">
            <control shapeId="129911" r:id="rId14" name="Check Box 52087">
              <controlPr defaultSize="0" autoFill="0" autoLine="0" autoPict="0" altText="Task 1">
                <anchor moveWithCells="1">
                  <from>
                    <xdr:col>8</xdr:col>
                    <xdr:colOff>209550</xdr:colOff>
                    <xdr:row>6</xdr:row>
                    <xdr:rowOff>0</xdr:rowOff>
                  </from>
                  <to>
                    <xdr:col>8</xdr:col>
                    <xdr:colOff>514350</xdr:colOff>
                    <xdr:row>7</xdr:row>
                    <xdr:rowOff>85725</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EFCCA6-B460-47B0-B496-E3AF83D1CFCB}">
  <dimension ref="A1:U488"/>
  <sheetViews>
    <sheetView topLeftCell="B2" zoomScaleNormal="100" workbookViewId="0">
      <selection activeCell="I14" sqref="I14"/>
    </sheetView>
  </sheetViews>
  <sheetFormatPr defaultRowHeight="18.75" x14ac:dyDescent="0.3"/>
  <cols>
    <col min="1" max="1" width="6.140625" style="43" hidden="1" customWidth="1"/>
    <col min="2" max="2" width="7.7109375" style="35" customWidth="1"/>
    <col min="3" max="3" width="10.85546875" style="34" customWidth="1"/>
    <col min="4" max="4" width="63.7109375" style="34" customWidth="1"/>
    <col min="5" max="5" width="15.42578125" style="35" customWidth="1"/>
    <col min="6" max="7" width="13.7109375" style="35" customWidth="1"/>
    <col min="8" max="8" width="11.7109375" style="35" customWidth="1"/>
    <col min="9" max="18" width="9.140625" style="35"/>
    <col min="19" max="19" width="9.140625" style="49" hidden="1" customWidth="1"/>
    <col min="20" max="20" width="6.42578125" style="50" hidden="1" customWidth="1"/>
    <col min="21" max="21" width="95" style="51" hidden="1" customWidth="1"/>
    <col min="22" max="16384" width="9.140625" style="34"/>
  </cols>
  <sheetData>
    <row r="1" spans="1:21" s="45" customFormat="1" hidden="1" x14ac:dyDescent="0.3">
      <c r="A1" s="43"/>
      <c r="B1" s="44"/>
      <c r="E1" s="44"/>
      <c r="F1" s="44"/>
      <c r="G1" s="44"/>
      <c r="H1" s="44"/>
      <c r="I1" s="44">
        <v>1</v>
      </c>
      <c r="J1" s="44">
        <v>2</v>
      </c>
      <c r="K1" s="44">
        <v>3</v>
      </c>
      <c r="L1" s="44">
        <v>4</v>
      </c>
      <c r="M1" s="44">
        <v>5</v>
      </c>
      <c r="N1" s="44">
        <v>6</v>
      </c>
      <c r="O1" s="44">
        <v>7</v>
      </c>
      <c r="P1" s="44">
        <v>8</v>
      </c>
      <c r="Q1" s="44">
        <v>9</v>
      </c>
      <c r="R1" s="44">
        <v>10</v>
      </c>
      <c r="S1" s="46"/>
      <c r="T1" s="47"/>
      <c r="U1" s="48"/>
    </row>
    <row r="2" spans="1:21" ht="20.100000000000001" customHeight="1" x14ac:dyDescent="0.3">
      <c r="B2" s="108" t="s">
        <v>565</v>
      </c>
      <c r="C2" s="108"/>
      <c r="D2" s="39" t="s">
        <v>645</v>
      </c>
      <c r="E2" s="39"/>
      <c r="F2" s="39"/>
      <c r="G2" s="39"/>
      <c r="H2" s="39"/>
      <c r="I2" s="39"/>
      <c r="J2" s="39"/>
      <c r="K2" s="109"/>
      <c r="L2" s="109"/>
      <c r="M2" s="109"/>
      <c r="N2" s="109"/>
      <c r="O2" s="109"/>
      <c r="P2" s="109"/>
      <c r="Q2" s="109"/>
      <c r="R2" s="43"/>
    </row>
    <row r="3" spans="1:21" ht="18.75" customHeight="1" x14ac:dyDescent="0.3">
      <c r="B3" s="108" t="s">
        <v>651</v>
      </c>
      <c r="C3" s="108"/>
      <c r="D3" s="39" t="s">
        <v>644</v>
      </c>
      <c r="E3" s="39"/>
      <c r="F3" s="39"/>
      <c r="G3" s="39"/>
      <c r="H3" s="39"/>
      <c r="I3" s="39"/>
      <c r="J3" s="39"/>
      <c r="K3" s="110"/>
      <c r="L3" s="110"/>
      <c r="M3" s="110"/>
      <c r="N3" s="110"/>
      <c r="O3" s="110"/>
      <c r="P3" s="110"/>
      <c r="Q3" s="110"/>
    </row>
    <row r="4" spans="1:21" ht="18.75" customHeight="1" x14ac:dyDescent="0.3">
      <c r="B4" s="108" t="s">
        <v>564</v>
      </c>
      <c r="C4" s="108"/>
      <c r="D4" s="39" t="s">
        <v>646</v>
      </c>
      <c r="E4" s="39"/>
      <c r="F4" s="39"/>
      <c r="G4" s="39"/>
      <c r="H4" s="39"/>
      <c r="I4" s="39"/>
      <c r="J4" s="39"/>
      <c r="K4" s="111"/>
      <c r="L4" s="111"/>
      <c r="M4" s="111"/>
      <c r="N4" s="111"/>
      <c r="O4" s="111"/>
      <c r="P4" s="111"/>
      <c r="Q4" s="111"/>
    </row>
    <row r="5" spans="1:21" ht="21" customHeight="1" thickBot="1" x14ac:dyDescent="0.35">
      <c r="D5" s="39" t="s">
        <v>647</v>
      </c>
      <c r="E5" s="39"/>
      <c r="F5" s="39"/>
      <c r="G5" s="39"/>
      <c r="H5" s="39"/>
      <c r="I5" s="39"/>
      <c r="J5" s="39"/>
    </row>
    <row r="6" spans="1:21" s="53" customFormat="1" ht="19.5" hidden="1" customHeight="1" x14ac:dyDescent="0.3">
      <c r="A6" s="52"/>
      <c r="B6" s="52"/>
      <c r="E6" s="52"/>
      <c r="F6" s="52"/>
      <c r="G6" s="52"/>
      <c r="H6" s="52"/>
      <c r="I6" s="52" t="b">
        <f ca="1">IF(SUM(I9:I485)&lt;&gt;0,TRUE,FALSE)</f>
        <v>0</v>
      </c>
      <c r="J6" s="52" t="b">
        <f ca="1">IF(SUM(J9:J485)&lt;&gt;0,TRUE,FALSE)</f>
        <v>1</v>
      </c>
      <c r="K6" s="52" t="b">
        <v>1</v>
      </c>
      <c r="L6" s="52" t="b">
        <v>1</v>
      </c>
      <c r="M6" s="52" t="b">
        <v>1</v>
      </c>
      <c r="N6" s="52" t="b">
        <f ca="1">IF(SUM(N9:N485)&lt;&gt;0,TRUE,FALSE)</f>
        <v>0</v>
      </c>
      <c r="O6" s="52" t="b">
        <f ca="1">IF(SUM(O9:O485)&lt;&gt;0,TRUE,FALSE)</f>
        <v>0</v>
      </c>
      <c r="P6" s="52" t="b">
        <f ca="1">IF(SUM(P9:P485)&lt;&gt;0,TRUE,FALSE)</f>
        <v>0</v>
      </c>
      <c r="Q6" s="52" t="b">
        <f ca="1">IF(SUM(Q9:Q485)&lt;&gt;0,TRUE,FALSE)</f>
        <v>0</v>
      </c>
      <c r="R6" s="52" t="b">
        <f ca="1">IF(SUM(R9:R485)&lt;&gt;0,TRUE,FALSE)</f>
        <v>0</v>
      </c>
      <c r="S6" s="54"/>
      <c r="U6" s="51"/>
    </row>
    <row r="7" spans="1:21" ht="51.4" customHeight="1" thickBot="1" x14ac:dyDescent="0.35">
      <c r="A7" s="55" t="s">
        <v>652</v>
      </c>
      <c r="B7" s="56" t="s">
        <v>1</v>
      </c>
      <c r="C7" s="104" t="s">
        <v>2</v>
      </c>
      <c r="D7" s="105"/>
      <c r="E7" s="57" t="s">
        <v>3</v>
      </c>
      <c r="F7" s="58" t="s">
        <v>653</v>
      </c>
      <c r="G7" s="57" t="s">
        <v>654</v>
      </c>
      <c r="H7" s="57" t="s">
        <v>655</v>
      </c>
      <c r="I7" s="59" t="s">
        <v>656</v>
      </c>
      <c r="J7" s="59" t="s">
        <v>657</v>
      </c>
      <c r="K7" s="59" t="s">
        <v>658</v>
      </c>
      <c r="L7" s="59" t="s">
        <v>659</v>
      </c>
      <c r="M7" s="59" t="s">
        <v>660</v>
      </c>
      <c r="N7" s="59" t="s">
        <v>661</v>
      </c>
      <c r="O7" s="59" t="s">
        <v>662</v>
      </c>
      <c r="P7" s="59" t="s">
        <v>663</v>
      </c>
      <c r="Q7" s="59" t="s">
        <v>664</v>
      </c>
      <c r="R7" s="60" t="s">
        <v>665</v>
      </c>
      <c r="S7" s="61" t="b">
        <v>1</v>
      </c>
    </row>
    <row r="8" spans="1:21" s="67" customFormat="1" x14ac:dyDescent="0.3">
      <c r="A8" s="62">
        <v>1</v>
      </c>
      <c r="B8" s="63" t="s">
        <v>4</v>
      </c>
      <c r="C8" s="106" t="s">
        <v>666</v>
      </c>
      <c r="D8" s="107"/>
      <c r="E8" s="4"/>
      <c r="F8" s="64"/>
      <c r="G8" s="64"/>
      <c r="H8" s="5"/>
      <c r="I8" s="65"/>
      <c r="J8" s="65"/>
      <c r="K8" s="65"/>
      <c r="L8" s="65"/>
      <c r="M8" s="65"/>
      <c r="N8" s="65"/>
      <c r="O8" s="65"/>
      <c r="P8" s="65"/>
      <c r="Q8" s="65"/>
      <c r="R8" s="65"/>
      <c r="S8" s="54" t="b">
        <f>IF(H8&gt;0,TRUE,FALSE)</f>
        <v>0</v>
      </c>
      <c r="T8" s="66"/>
      <c r="U8" s="51" t="str">
        <f>C8</f>
        <v>OFFICE ACTIVITIES</v>
      </c>
    </row>
    <row r="9" spans="1:21" s="67" customFormat="1" x14ac:dyDescent="0.3">
      <c r="A9" s="62">
        <v>2</v>
      </c>
      <c r="B9" s="36" t="s">
        <v>5</v>
      </c>
      <c r="C9" s="98" t="s">
        <v>6</v>
      </c>
      <c r="D9" s="99"/>
      <c r="E9" s="10" t="s">
        <v>7</v>
      </c>
      <c r="F9" s="68">
        <f>IFERROR(INDEX([1]!Rates[[Column1]:[Column71]],
MATCH('[1]SOW Units'!$B9,[1]!Rates[Pay Item],0),
MATCH(TEXT(#REF!,"0"),[1]!Rates[[#Headers],[Column1]:[Column71]],0)),0)</f>
        <v>0</v>
      </c>
      <c r="G9" s="69">
        <f t="shared" ref="G9:G91" si="0">F9</f>
        <v>0</v>
      </c>
      <c r="H9" s="6">
        <f t="shared" ref="H9:H91" si="1">SUM(I9:R9)</f>
        <v>0</v>
      </c>
      <c r="I9" s="70" t="s">
        <v>1045</v>
      </c>
      <c r="J9" s="70"/>
      <c r="K9" s="70"/>
      <c r="L9" s="70"/>
      <c r="M9" s="70"/>
      <c r="N9" s="70"/>
      <c r="O9" s="70"/>
      <c r="P9" s="70"/>
      <c r="Q9" s="70"/>
      <c r="R9" s="70"/>
      <c r="S9" s="54" t="b">
        <f t="shared" ref="S9:S72" si="2">IF(H9&gt;0,TRUE,FALSE)</f>
        <v>0</v>
      </c>
      <c r="T9" s="66" t="str">
        <f t="shared" ref="T9:U83" si="3">B9</f>
        <v>1-1.</v>
      </c>
      <c r="U9" s="51" t="str">
        <f t="shared" si="3"/>
        <v>File Review</v>
      </c>
    </row>
    <row r="10" spans="1:21" s="67" customFormat="1" x14ac:dyDescent="0.3">
      <c r="A10" s="62">
        <v>3</v>
      </c>
      <c r="B10" s="36" t="s">
        <v>8</v>
      </c>
      <c r="C10" s="98" t="s">
        <v>9</v>
      </c>
      <c r="D10" s="99"/>
      <c r="E10" s="10" t="s">
        <v>10</v>
      </c>
      <c r="F10" s="68">
        <f>IFERROR(INDEX([1]!Rates[[Column1]:[Column71]],
MATCH('[1]SOW Units'!$B10,[1]!Rates[Pay Item],0),
MATCH(TEXT(#REF!,"0"),[1]!Rates[[#Headers],[Column1]:[Column71]],0)),0)</f>
        <v>0</v>
      </c>
      <c r="G10" s="69">
        <f t="shared" si="0"/>
        <v>0</v>
      </c>
      <c r="H10" s="6">
        <f t="shared" si="1"/>
        <v>0</v>
      </c>
      <c r="I10" s="70" t="s">
        <v>1045</v>
      </c>
      <c r="J10" s="70"/>
      <c r="K10" s="70"/>
      <c r="L10" s="70"/>
      <c r="M10" s="70"/>
      <c r="N10" s="70"/>
      <c r="O10" s="70"/>
      <c r="P10" s="70"/>
      <c r="Q10" s="70"/>
      <c r="R10" s="70"/>
      <c r="S10" s="54" t="b">
        <f t="shared" si="2"/>
        <v>0</v>
      </c>
      <c r="T10" s="66" t="str">
        <f t="shared" si="3"/>
        <v>1-2.</v>
      </c>
      <c r="U10" s="51" t="str">
        <f t="shared" si="3"/>
        <v>Site Health &amp; Safety Plan</v>
      </c>
    </row>
    <row r="11" spans="1:21" s="67" customFormat="1" x14ac:dyDescent="0.3">
      <c r="A11" s="62">
        <v>4</v>
      </c>
      <c r="B11" s="36" t="s">
        <v>571</v>
      </c>
      <c r="C11" s="98" t="s">
        <v>667</v>
      </c>
      <c r="D11" s="99"/>
      <c r="E11" s="10" t="s">
        <v>10</v>
      </c>
      <c r="F11" s="68">
        <f>IFERROR(INDEX([1]!Rates[[Column1]:[Column71]],
MATCH('[1]SOW Units'!$B11,[1]!Rates[Pay Item],0),
MATCH(TEXT(#REF!,"0"),[1]!Rates[[#Headers],[Column1]:[Column71]],0)),0)</f>
        <v>0</v>
      </c>
      <c r="G11" s="69">
        <f>F11</f>
        <v>0</v>
      </c>
      <c r="H11" s="6">
        <f t="shared" si="1"/>
        <v>0</v>
      </c>
      <c r="I11" s="70" t="s">
        <v>1045</v>
      </c>
      <c r="J11" s="70"/>
      <c r="K11" s="70"/>
      <c r="L11" s="70"/>
      <c r="M11" s="70"/>
      <c r="N11" s="70"/>
      <c r="O11" s="70"/>
      <c r="P11" s="70"/>
      <c r="Q11" s="70"/>
      <c r="R11" s="70"/>
      <c r="S11" s="54" t="b">
        <f t="shared" si="2"/>
        <v>0</v>
      </c>
      <c r="T11" s="66" t="str">
        <f t="shared" si="3"/>
        <v>1-2.a.</v>
      </c>
      <c r="U11" s="51" t="str">
        <f t="shared" si="3"/>
        <v>Updated Site Health &amp; Safety Plan for Continued Work (no cost to DEP)</v>
      </c>
    </row>
    <row r="12" spans="1:21" s="67" customFormat="1" hidden="1" x14ac:dyDescent="0.3">
      <c r="A12" s="62">
        <v>5</v>
      </c>
      <c r="B12" s="36" t="s">
        <v>11</v>
      </c>
      <c r="C12" s="98" t="s">
        <v>668</v>
      </c>
      <c r="D12" s="99"/>
      <c r="E12" s="10" t="s">
        <v>12</v>
      </c>
      <c r="F12" s="68">
        <f>IFERROR(INDEX([1]!Rates[[Column1]:[Column71]],
MATCH('[1]SOW Units'!$B12,[1]!Rates[Pay Item],0),
MATCH(TEXT(#REF!,"0"),[1]!Rates[[#Headers],[Column1]:[Column71]],0)),0)</f>
        <v>0</v>
      </c>
      <c r="G12" s="69">
        <f t="shared" si="0"/>
        <v>0</v>
      </c>
      <c r="H12" s="6">
        <f t="shared" si="1"/>
        <v>0</v>
      </c>
      <c r="I12" s="70"/>
      <c r="J12" s="70"/>
      <c r="K12" s="70"/>
      <c r="L12" s="70"/>
      <c r="M12" s="70"/>
      <c r="N12" s="70"/>
      <c r="O12" s="70"/>
      <c r="P12" s="70"/>
      <c r="Q12" s="70"/>
      <c r="R12" s="70"/>
      <c r="S12" s="54" t="b">
        <f t="shared" si="2"/>
        <v>0</v>
      </c>
      <c r="T12" s="66" t="str">
        <f t="shared" si="3"/>
        <v>1-3.</v>
      </c>
      <c r="U12" s="51" t="str">
        <f t="shared" si="3"/>
        <v>Notice of Discovery of Contamination Package (initial or TPOC)</v>
      </c>
    </row>
    <row r="13" spans="1:21" s="67" customFormat="1" x14ac:dyDescent="0.3">
      <c r="A13" s="62">
        <v>6</v>
      </c>
      <c r="B13" s="36" t="s">
        <v>13</v>
      </c>
      <c r="C13" s="101" t="s">
        <v>669</v>
      </c>
      <c r="D13" s="102"/>
      <c r="E13" s="7" t="s">
        <v>14</v>
      </c>
      <c r="F13" s="71">
        <v>1</v>
      </c>
      <c r="G13" s="72">
        <f>F13</f>
        <v>1</v>
      </c>
      <c r="H13" s="7">
        <f t="shared" si="1"/>
        <v>300</v>
      </c>
      <c r="I13" s="73"/>
      <c r="J13" s="73">
        <v>300</v>
      </c>
      <c r="K13" s="73" t="s">
        <v>1045</v>
      </c>
      <c r="L13" s="73"/>
      <c r="M13" s="73"/>
      <c r="N13" s="73"/>
      <c r="O13" s="73"/>
      <c r="P13" s="73"/>
      <c r="Q13" s="73"/>
      <c r="R13" s="73"/>
      <c r="S13" s="54" t="b">
        <f t="shared" si="2"/>
        <v>1</v>
      </c>
      <c r="T13" s="66"/>
      <c r="U13" s="51"/>
    </row>
    <row r="14" spans="1:21" s="67" customFormat="1" x14ac:dyDescent="0.3">
      <c r="A14" s="62">
        <v>7</v>
      </c>
      <c r="B14" s="36" t="s">
        <v>15</v>
      </c>
      <c r="C14" s="98" t="s">
        <v>670</v>
      </c>
      <c r="D14" s="99"/>
      <c r="E14" s="10" t="s">
        <v>16</v>
      </c>
      <c r="F14" s="68">
        <f>IFERROR(INDEX([1]!Rates[[Column1]:[Column71]],
MATCH('[1]SOW Units'!$B14,[1]!Rates[Pay Item],0),
MATCH(TEXT(#REF!,"0"),[1]!Rates[[#Headers],[Column1]:[Column71]],0)),0)</f>
        <v>0</v>
      </c>
      <c r="G14" s="69">
        <f t="shared" si="0"/>
        <v>0</v>
      </c>
      <c r="H14" s="6">
        <f t="shared" si="1"/>
        <v>0</v>
      </c>
      <c r="I14" s="70" t="s">
        <v>1045</v>
      </c>
      <c r="J14" s="70"/>
      <c r="K14" s="70"/>
      <c r="L14" s="70"/>
      <c r="M14" s="70"/>
      <c r="N14" s="70"/>
      <c r="O14" s="70"/>
      <c r="P14" s="70"/>
      <c r="Q14" s="70"/>
      <c r="R14" s="70"/>
      <c r="S14" s="54" t="b">
        <f t="shared" si="2"/>
        <v>0</v>
      </c>
      <c r="T14" s="66" t="str">
        <f t="shared" si="3"/>
        <v>1-5.</v>
      </c>
      <c r="U14" s="51" t="str">
        <f t="shared" si="3"/>
        <v>Obtaining Off-Site Property Access Agreement, ROW Access Agreement or Permit</v>
      </c>
    </row>
    <row r="15" spans="1:21" s="67" customFormat="1" ht="18.75" hidden="1" customHeight="1" x14ac:dyDescent="0.3">
      <c r="A15" s="62">
        <v>8</v>
      </c>
      <c r="B15" s="36" t="s">
        <v>17</v>
      </c>
      <c r="C15" s="101" t="s">
        <v>671</v>
      </c>
      <c r="D15" s="102"/>
      <c r="E15" s="7" t="s">
        <v>14</v>
      </c>
      <c r="F15" s="71">
        <v>1</v>
      </c>
      <c r="G15" s="72">
        <f t="shared" si="0"/>
        <v>1</v>
      </c>
      <c r="H15" s="7">
        <f t="shared" si="1"/>
        <v>0</v>
      </c>
      <c r="I15" s="73"/>
      <c r="J15" s="73"/>
      <c r="K15" s="73"/>
      <c r="L15" s="73"/>
      <c r="M15" s="73"/>
      <c r="N15" s="73"/>
      <c r="O15" s="73"/>
      <c r="P15" s="73"/>
      <c r="Q15" s="73"/>
      <c r="R15" s="73"/>
      <c r="S15" s="54" t="b">
        <f t="shared" si="2"/>
        <v>0</v>
      </c>
      <c r="T15" s="66"/>
      <c r="U15" s="51"/>
    </row>
    <row r="16" spans="1:21" s="67" customFormat="1" ht="18.75" customHeight="1" x14ac:dyDescent="0.3">
      <c r="A16" s="62">
        <v>9</v>
      </c>
      <c r="B16" s="36" t="s">
        <v>568</v>
      </c>
      <c r="C16" s="101" t="s">
        <v>569</v>
      </c>
      <c r="D16" s="102"/>
      <c r="E16" s="6" t="s">
        <v>570</v>
      </c>
      <c r="F16" s="68">
        <f>IFERROR(INDEX([1]!Rates[[Column1]:[Column71]],
MATCH('[1]SOW Units'!$B16,[1]!Rates[Pay Item],0),
MATCH(TEXT(#REF!,"0"),[1]!Rates[[#Headers],[Column1]:[Column71]],0)),0)</f>
        <v>0</v>
      </c>
      <c r="G16" s="69">
        <f t="shared" si="0"/>
        <v>0</v>
      </c>
      <c r="H16" s="6">
        <f t="shared" ca="1" si="1"/>
        <v>300</v>
      </c>
      <c r="I16" s="74">
        <f t="shared" ref="I16:R16" ca="1" si="4">SUMIF($E$10:$E$497,"Reimbursable*",I10:I493)</f>
        <v>0</v>
      </c>
      <c r="J16" s="74">
        <f t="shared" ca="1" si="4"/>
        <v>300</v>
      </c>
      <c r="K16" s="74">
        <f t="shared" ca="1" si="4"/>
        <v>0</v>
      </c>
      <c r="L16" s="74">
        <f t="shared" ca="1" si="4"/>
        <v>0</v>
      </c>
      <c r="M16" s="74">
        <f t="shared" ca="1" si="4"/>
        <v>0</v>
      </c>
      <c r="N16" s="74">
        <f t="shared" ca="1" si="4"/>
        <v>0</v>
      </c>
      <c r="O16" s="74">
        <f t="shared" ca="1" si="4"/>
        <v>0</v>
      </c>
      <c r="P16" s="74">
        <f t="shared" ca="1" si="4"/>
        <v>0</v>
      </c>
      <c r="Q16" s="74">
        <f t="shared" ca="1" si="4"/>
        <v>0</v>
      </c>
      <c r="R16" s="74">
        <f t="shared" ca="1" si="4"/>
        <v>0</v>
      </c>
      <c r="S16" s="54" t="b">
        <f t="shared" ca="1" si="2"/>
        <v>1</v>
      </c>
      <c r="T16" s="66"/>
      <c r="U16" s="51"/>
    </row>
    <row r="17" spans="1:21" s="67" customFormat="1" x14ac:dyDescent="0.3">
      <c r="A17" s="62">
        <v>10</v>
      </c>
      <c r="B17" s="36" t="s">
        <v>672</v>
      </c>
      <c r="C17" s="98" t="s">
        <v>673</v>
      </c>
      <c r="D17" s="99"/>
      <c r="E17" s="10" t="s">
        <v>10</v>
      </c>
      <c r="F17" s="68">
        <f>IFERROR(INDEX([1]!Rates[[Column1]:[Column71]],
MATCH('[1]SOW Units'!$B17,[1]!Rates[Pay Item],0),
MATCH(TEXT(#REF!,"0"),[1]!Rates[[#Headers],[Column1]:[Column71]],0)),0)</f>
        <v>0</v>
      </c>
      <c r="G17" s="69">
        <f t="shared" si="0"/>
        <v>0</v>
      </c>
      <c r="H17" s="6">
        <f t="shared" si="1"/>
        <v>0</v>
      </c>
      <c r="I17" s="70" t="s">
        <v>1045</v>
      </c>
      <c r="J17" s="70"/>
      <c r="K17" s="70"/>
      <c r="L17" s="70"/>
      <c r="M17" s="70"/>
      <c r="N17" s="70"/>
      <c r="O17" s="70"/>
      <c r="P17" s="70"/>
      <c r="Q17" s="70"/>
      <c r="R17" s="70"/>
      <c r="S17" s="54" t="b">
        <f t="shared" si="2"/>
        <v>0</v>
      </c>
      <c r="T17" s="66" t="str">
        <f t="shared" ref="T17" si="5">B17</f>
        <v>1-8.</v>
      </c>
      <c r="U17" s="51" t="str">
        <f t="shared" si="3"/>
        <v>Map and Table Generation</v>
      </c>
    </row>
    <row r="18" spans="1:21" s="67" customFormat="1" x14ac:dyDescent="0.3">
      <c r="A18" s="62">
        <v>11</v>
      </c>
      <c r="B18" s="75" t="s">
        <v>18</v>
      </c>
      <c r="C18" s="96" t="s">
        <v>19</v>
      </c>
      <c r="D18" s="97"/>
      <c r="E18" s="76"/>
      <c r="F18" s="77"/>
      <c r="G18" s="78"/>
      <c r="H18" s="8"/>
      <c r="I18" s="79"/>
      <c r="J18" s="79"/>
      <c r="K18" s="79"/>
      <c r="L18" s="79"/>
      <c r="M18" s="79"/>
      <c r="N18" s="79"/>
      <c r="O18" s="79"/>
      <c r="P18" s="79"/>
      <c r="Q18" s="79"/>
      <c r="R18" s="79"/>
      <c r="S18" s="54" t="b">
        <f t="shared" si="2"/>
        <v>0</v>
      </c>
      <c r="T18" s="66"/>
      <c r="U18" s="51" t="str">
        <f t="shared" si="3"/>
        <v>FIELD ACTIVITIES - GENERAL</v>
      </c>
    </row>
    <row r="19" spans="1:21" s="67" customFormat="1" hidden="1" x14ac:dyDescent="0.3">
      <c r="A19" s="62">
        <v>12</v>
      </c>
      <c r="B19" s="36" t="s">
        <v>20</v>
      </c>
      <c r="C19" s="98" t="s">
        <v>21</v>
      </c>
      <c r="D19" s="99"/>
      <c r="E19" s="10" t="s">
        <v>22</v>
      </c>
      <c r="F19" s="68">
        <f>IFERROR(INDEX([1]!Rates[[Column1]:[Column71]],
MATCH('[1]SOW Units'!$B19,[1]!Rates[Pay Item],0),
MATCH(TEXT(#REF!,"0"),[1]!Rates[[#Headers],[Column1]:[Column71]],0)),0)</f>
        <v>0</v>
      </c>
      <c r="G19" s="69">
        <f t="shared" si="0"/>
        <v>0</v>
      </c>
      <c r="H19" s="6">
        <f t="shared" si="1"/>
        <v>0</v>
      </c>
      <c r="I19" s="80"/>
      <c r="J19" s="80"/>
      <c r="K19" s="80"/>
      <c r="L19" s="80"/>
      <c r="M19" s="80"/>
      <c r="N19" s="80"/>
      <c r="O19" s="80"/>
      <c r="P19" s="80"/>
      <c r="Q19" s="80"/>
      <c r="R19" s="80"/>
      <c r="S19" s="54" t="b">
        <f t="shared" si="2"/>
        <v>0</v>
      </c>
      <c r="T19" s="66" t="str">
        <f t="shared" si="3"/>
        <v>2-1.</v>
      </c>
      <c r="U19" s="51" t="str">
        <f t="shared" si="3"/>
        <v>Site Reconnaissance/Field Measurement Visit</v>
      </c>
    </row>
    <row r="20" spans="1:21" s="67" customFormat="1" hidden="1" x14ac:dyDescent="0.3">
      <c r="A20" s="62">
        <v>13</v>
      </c>
      <c r="B20" s="36" t="s">
        <v>23</v>
      </c>
      <c r="C20" s="98" t="s">
        <v>674</v>
      </c>
      <c r="D20" s="99"/>
      <c r="E20" s="10" t="s">
        <v>24</v>
      </c>
      <c r="F20" s="68">
        <f>IFERROR(INDEX([1]!Rates[[Column1]:[Column71]],
MATCH('[1]SOW Units'!$B20,[1]!Rates[Pay Item],0),
MATCH(TEXT(#REF!,"0"),[1]!Rates[[#Headers],[Column1]:[Column71]],0)),0)</f>
        <v>0</v>
      </c>
      <c r="G20" s="69">
        <f t="shared" si="0"/>
        <v>0</v>
      </c>
      <c r="H20" s="6">
        <f t="shared" si="1"/>
        <v>0</v>
      </c>
      <c r="I20" s="80"/>
      <c r="J20" s="80"/>
      <c r="K20" s="80"/>
      <c r="L20" s="80"/>
      <c r="M20" s="80"/>
      <c r="N20" s="80"/>
      <c r="O20" s="80"/>
      <c r="P20" s="80"/>
      <c r="Q20" s="80"/>
      <c r="R20" s="80"/>
      <c r="S20" s="54" t="b">
        <f t="shared" si="2"/>
        <v>0</v>
      </c>
      <c r="T20" s="66" t="str">
        <f t="shared" si="3"/>
        <v>2-2.</v>
      </c>
      <c r="U20" s="51" t="str">
        <f t="shared" si="3"/>
        <v>Receptor Survey and Exposure Pathway Identification</v>
      </c>
    </row>
    <row r="21" spans="1:21" s="67" customFormat="1" ht="33.75" hidden="1" customHeight="1" x14ac:dyDescent="0.3">
      <c r="A21" s="62">
        <v>14</v>
      </c>
      <c r="B21" s="36" t="s">
        <v>25</v>
      </c>
      <c r="C21" s="101" t="s">
        <v>675</v>
      </c>
      <c r="D21" s="103"/>
      <c r="E21" s="7" t="s">
        <v>14</v>
      </c>
      <c r="F21" s="71">
        <v>1</v>
      </c>
      <c r="G21" s="72">
        <f t="shared" si="0"/>
        <v>1</v>
      </c>
      <c r="H21" s="7">
        <f t="shared" si="1"/>
        <v>0</v>
      </c>
      <c r="I21" s="81"/>
      <c r="J21" s="81"/>
      <c r="K21" s="81"/>
      <c r="L21" s="81"/>
      <c r="M21" s="81"/>
      <c r="N21" s="81"/>
      <c r="O21" s="81"/>
      <c r="P21" s="81"/>
      <c r="Q21" s="81"/>
      <c r="R21" s="81"/>
      <c r="S21" s="54" t="b">
        <f t="shared" si="2"/>
        <v>0</v>
      </c>
      <c r="T21" s="66"/>
      <c r="U21" s="51"/>
    </row>
    <row r="22" spans="1:21" s="67" customFormat="1" hidden="1" x14ac:dyDescent="0.3">
      <c r="A22" s="62">
        <v>15</v>
      </c>
      <c r="B22" s="36" t="s">
        <v>26</v>
      </c>
      <c r="C22" s="98" t="s">
        <v>27</v>
      </c>
      <c r="D22" s="99"/>
      <c r="E22" s="10" t="s">
        <v>28</v>
      </c>
      <c r="F22" s="68">
        <f>IFERROR(INDEX([1]!Rates[[Column1]:[Column71]],
MATCH('[1]SOW Units'!$B22,[1]!Rates[Pay Item],0),
MATCH(TEXT(#REF!,"0"),[1]!Rates[[#Headers],[Column1]:[Column71]],0)),0)</f>
        <v>0</v>
      </c>
      <c r="G22" s="69">
        <f t="shared" si="0"/>
        <v>0</v>
      </c>
      <c r="H22" s="6">
        <f t="shared" si="1"/>
        <v>0</v>
      </c>
      <c r="I22" s="80"/>
      <c r="J22" s="80"/>
      <c r="K22" s="80"/>
      <c r="L22" s="80"/>
      <c r="M22" s="80"/>
      <c r="N22" s="80"/>
      <c r="O22" s="80"/>
      <c r="P22" s="80"/>
      <c r="Q22" s="80"/>
      <c r="R22" s="80"/>
      <c r="S22" s="54" t="b">
        <f t="shared" si="2"/>
        <v>0</v>
      </c>
      <c r="T22" s="66" t="str">
        <f t="shared" si="3"/>
        <v>2-4.</v>
      </c>
      <c r="U22" s="51" t="str">
        <f t="shared" si="3"/>
        <v>Contractor Oversight for Non-Price Schedule Activities</v>
      </c>
    </row>
    <row r="23" spans="1:21" s="67" customFormat="1" x14ac:dyDescent="0.3">
      <c r="A23" s="62">
        <v>16</v>
      </c>
      <c r="B23" s="36" t="s">
        <v>676</v>
      </c>
      <c r="C23" s="98" t="s">
        <v>677</v>
      </c>
      <c r="D23" s="99"/>
      <c r="E23" s="7" t="s">
        <v>14</v>
      </c>
      <c r="F23" s="71">
        <v>1</v>
      </c>
      <c r="G23" s="72">
        <f t="shared" si="0"/>
        <v>1</v>
      </c>
      <c r="H23" s="7">
        <f t="shared" si="1"/>
        <v>0</v>
      </c>
      <c r="I23" s="81"/>
      <c r="J23" s="81" t="s">
        <v>1045</v>
      </c>
      <c r="K23" s="81" t="s">
        <v>1045</v>
      </c>
      <c r="L23" s="81"/>
      <c r="M23" s="81"/>
      <c r="N23" s="81"/>
      <c r="O23" s="81"/>
      <c r="P23" s="81"/>
      <c r="Q23" s="81"/>
      <c r="R23" s="81"/>
      <c r="S23" s="54" t="b">
        <f t="shared" si="2"/>
        <v>0</v>
      </c>
      <c r="T23" s="66"/>
      <c r="U23" s="51"/>
    </row>
    <row r="24" spans="1:21" s="67" customFormat="1" x14ac:dyDescent="0.3">
      <c r="A24" s="62">
        <v>17</v>
      </c>
      <c r="B24" s="75" t="s">
        <v>29</v>
      </c>
      <c r="C24" s="96" t="s">
        <v>30</v>
      </c>
      <c r="D24" s="97"/>
      <c r="E24" s="76"/>
      <c r="F24" s="77"/>
      <c r="G24" s="78"/>
      <c r="H24" s="8"/>
      <c r="I24" s="79"/>
      <c r="J24" s="79"/>
      <c r="K24" s="79"/>
      <c r="L24" s="79"/>
      <c r="M24" s="79"/>
      <c r="N24" s="79"/>
      <c r="O24" s="79"/>
      <c r="P24" s="79"/>
      <c r="Q24" s="79"/>
      <c r="R24" s="79"/>
      <c r="S24" s="54" t="b">
        <f t="shared" si="2"/>
        <v>0</v>
      </c>
      <c r="T24" s="66"/>
      <c r="U24" s="51" t="str">
        <f t="shared" si="3"/>
        <v>MOBILIZATION</v>
      </c>
    </row>
    <row r="25" spans="1:21" s="67" customFormat="1" x14ac:dyDescent="0.3">
      <c r="A25" s="62">
        <v>18</v>
      </c>
      <c r="B25" s="36" t="s">
        <v>31</v>
      </c>
      <c r="C25" s="98" t="s">
        <v>678</v>
      </c>
      <c r="D25" s="99"/>
      <c r="E25" s="10" t="s">
        <v>32</v>
      </c>
      <c r="F25" s="68">
        <f>IFERROR(INDEX([1]!Rates[[Column1]:[Column71]],
MATCH('[1]SOW Units'!$B25,[1]!Rates[Pay Item],0),
MATCH(TEXT(#REF!,"0"),[1]!Rates[[#Headers],[Column1]:[Column71]],0)),0)</f>
        <v>0</v>
      </c>
      <c r="G25" s="69">
        <f t="shared" si="0"/>
        <v>0</v>
      </c>
      <c r="H25" s="6">
        <f t="shared" si="1"/>
        <v>0</v>
      </c>
      <c r="I25" s="80" t="s">
        <v>1045</v>
      </c>
      <c r="J25" s="80" t="s">
        <v>1045</v>
      </c>
      <c r="K25" s="80" t="s">
        <v>1045</v>
      </c>
      <c r="L25" s="80" t="s">
        <v>1045</v>
      </c>
      <c r="M25" s="80" t="s">
        <v>1045</v>
      </c>
      <c r="N25" s="80"/>
      <c r="O25" s="80"/>
      <c r="P25" s="80"/>
      <c r="Q25" s="80"/>
      <c r="R25" s="80"/>
      <c r="S25" s="54" t="b">
        <f t="shared" si="2"/>
        <v>0</v>
      </c>
      <c r="T25" s="66" t="str">
        <f t="shared" si="3"/>
        <v>3-1.</v>
      </c>
      <c r="U25" s="51" t="str">
        <f t="shared" si="3"/>
        <v>Light Duty Vehicle (car or 1/2 ton truck) Mobilization</v>
      </c>
    </row>
    <row r="26" spans="1:21" s="67" customFormat="1" x14ac:dyDescent="0.3">
      <c r="A26" s="62">
        <v>19</v>
      </c>
      <c r="B26" s="36" t="s">
        <v>33</v>
      </c>
      <c r="C26" s="98" t="s">
        <v>679</v>
      </c>
      <c r="D26" s="99"/>
      <c r="E26" s="10" t="s">
        <v>32</v>
      </c>
      <c r="F26" s="68">
        <f>IFERROR(INDEX([1]!Rates[[Column1]:[Column71]],
MATCH('[1]SOW Units'!$B26,[1]!Rates[Pay Item],0),
MATCH(TEXT(#REF!,"0"),[1]!Rates[[#Headers],[Column1]:[Column71]],0)),0)</f>
        <v>0</v>
      </c>
      <c r="G26" s="69">
        <f t="shared" si="0"/>
        <v>0</v>
      </c>
      <c r="H26" s="6">
        <f t="shared" si="1"/>
        <v>0</v>
      </c>
      <c r="I26" s="80"/>
      <c r="J26" s="80"/>
      <c r="K26" s="80" t="s">
        <v>1045</v>
      </c>
      <c r="L26" s="80"/>
      <c r="M26" s="80"/>
      <c r="N26" s="80"/>
      <c r="O26" s="80"/>
      <c r="P26" s="80"/>
      <c r="Q26" s="80"/>
      <c r="R26" s="80"/>
      <c r="S26" s="54" t="b">
        <f t="shared" si="2"/>
        <v>0</v>
      </c>
      <c r="T26" s="66" t="str">
        <f t="shared" si="3"/>
        <v>3-2.</v>
      </c>
      <c r="U26" s="51" t="str">
        <f t="shared" si="3"/>
        <v>Heavy Duty/Stake Bed Truck (3/4 ton +) Mobilization</v>
      </c>
    </row>
    <row r="27" spans="1:21" s="67" customFormat="1" x14ac:dyDescent="0.3">
      <c r="A27" s="62">
        <v>20</v>
      </c>
      <c r="B27" s="36" t="s">
        <v>34</v>
      </c>
      <c r="C27" s="98" t="s">
        <v>680</v>
      </c>
      <c r="D27" s="99"/>
      <c r="E27" s="10" t="s">
        <v>32</v>
      </c>
      <c r="F27" s="68">
        <f>IFERROR(INDEX([1]!Rates[[Column1]:[Column71]],
MATCH('[1]SOW Units'!$B27,[1]!Rates[Pay Item],0),
MATCH(TEXT(#REF!,"0"),[1]!Rates[[#Headers],[Column1]:[Column71]],0)),0)</f>
        <v>0</v>
      </c>
      <c r="G27" s="69">
        <f t="shared" si="0"/>
        <v>0</v>
      </c>
      <c r="H27" s="6">
        <f t="shared" si="1"/>
        <v>0</v>
      </c>
      <c r="I27" s="80"/>
      <c r="J27" s="80"/>
      <c r="K27" s="80" t="s">
        <v>1045</v>
      </c>
      <c r="L27" s="80"/>
      <c r="M27" s="80"/>
      <c r="N27" s="80"/>
      <c r="O27" s="80"/>
      <c r="P27" s="80"/>
      <c r="Q27" s="80"/>
      <c r="R27" s="80"/>
      <c r="S27" s="54" t="b">
        <f t="shared" si="2"/>
        <v>0</v>
      </c>
      <c r="T27" s="66" t="str">
        <f t="shared" si="3"/>
        <v>3-3.</v>
      </c>
      <c r="U27" s="51" t="str">
        <f t="shared" si="3"/>
        <v>Work Trailer Mobilization</v>
      </c>
    </row>
    <row r="28" spans="1:21" s="67" customFormat="1" x14ac:dyDescent="0.3">
      <c r="A28" s="62">
        <v>21</v>
      </c>
      <c r="B28" s="36" t="s">
        <v>35</v>
      </c>
      <c r="C28" s="98" t="s">
        <v>681</v>
      </c>
      <c r="D28" s="99"/>
      <c r="E28" s="10" t="s">
        <v>32</v>
      </c>
      <c r="F28" s="68">
        <f>IFERROR(INDEX([1]!Rates[[Column1]:[Column71]],
MATCH('[1]SOW Units'!$B28,[1]!Rates[Pay Item],0),
MATCH(TEXT(#REF!,"0"),[1]!Rates[[#Headers],[Column1]:[Column71]],0)),0)</f>
        <v>0</v>
      </c>
      <c r="G28" s="69">
        <f t="shared" si="0"/>
        <v>0</v>
      </c>
      <c r="H28" s="6">
        <f t="shared" si="1"/>
        <v>0</v>
      </c>
      <c r="I28" s="80"/>
      <c r="J28" s="80" t="s">
        <v>1045</v>
      </c>
      <c r="K28" s="80"/>
      <c r="L28" s="80"/>
      <c r="M28" s="80"/>
      <c r="N28" s="80"/>
      <c r="O28" s="80"/>
      <c r="P28" s="80"/>
      <c r="Q28" s="80"/>
      <c r="R28" s="80"/>
      <c r="S28" s="54" t="b">
        <f t="shared" si="2"/>
        <v>0</v>
      </c>
      <c r="T28" s="66" t="str">
        <f t="shared" si="3"/>
        <v>3-4.</v>
      </c>
      <c r="U28" s="51" t="str">
        <f t="shared" si="3"/>
        <v xml:space="preserve">DPT Rig and Support Vehicles Mobilization </v>
      </c>
    </row>
    <row r="29" spans="1:21" s="67" customFormat="1" x14ac:dyDescent="0.3">
      <c r="A29" s="62">
        <v>22</v>
      </c>
      <c r="B29" s="36" t="s">
        <v>36</v>
      </c>
      <c r="C29" s="98" t="s">
        <v>682</v>
      </c>
      <c r="D29" s="99"/>
      <c r="E29" s="10" t="s">
        <v>32</v>
      </c>
      <c r="F29" s="68">
        <f>IFERROR(INDEX([1]!Rates[[Column1]:[Column71]],
MATCH('[1]SOW Units'!$B29,[1]!Rates[Pay Item],0),
MATCH(TEXT(#REF!,"0"),[1]!Rates[[#Headers],[Column1]:[Column71]],0)),0)</f>
        <v>0</v>
      </c>
      <c r="G29" s="69">
        <f t="shared" si="0"/>
        <v>0</v>
      </c>
      <c r="H29" s="6">
        <f t="shared" si="1"/>
        <v>0</v>
      </c>
      <c r="I29" s="80"/>
      <c r="J29" s="80" t="s">
        <v>1045</v>
      </c>
      <c r="K29" s="80"/>
      <c r="L29" s="80"/>
      <c r="M29" s="80"/>
      <c r="N29" s="80"/>
      <c r="O29" s="80"/>
      <c r="P29" s="80"/>
      <c r="Q29" s="80"/>
      <c r="R29" s="80"/>
      <c r="S29" s="54" t="b">
        <f t="shared" si="2"/>
        <v>0</v>
      </c>
      <c r="T29" s="66" t="str">
        <f t="shared" si="3"/>
        <v>3-5.</v>
      </c>
      <c r="U29" s="51" t="str">
        <f t="shared" si="3"/>
        <v>Drill Rig and Support Vehicles Mobilization (hollow stem auger, mud rotary or sonic)</v>
      </c>
    </row>
    <row r="30" spans="1:21" s="67" customFormat="1" x14ac:dyDescent="0.3">
      <c r="A30" s="62">
        <v>24</v>
      </c>
      <c r="B30" s="36" t="s">
        <v>37</v>
      </c>
      <c r="C30" s="98" t="s">
        <v>683</v>
      </c>
      <c r="D30" s="99"/>
      <c r="E30" s="10" t="s">
        <v>32</v>
      </c>
      <c r="F30" s="68">
        <f>IFERROR(INDEX([1]!Rates[[Column1]:[Column71]],
MATCH('[1]SOW Units'!$B30,[1]!Rates[Pay Item],0),
MATCH(TEXT(#REF!,"0"),[1]!Rates[[#Headers],[Column1]:[Column71]],0)),0)</f>
        <v>0</v>
      </c>
      <c r="G30" s="69">
        <f t="shared" si="0"/>
        <v>0</v>
      </c>
      <c r="H30" s="6">
        <f t="shared" si="1"/>
        <v>0</v>
      </c>
      <c r="I30" s="80"/>
      <c r="J30" s="80"/>
      <c r="K30" s="80" t="s">
        <v>1045</v>
      </c>
      <c r="L30" s="80"/>
      <c r="M30" s="80"/>
      <c r="N30" s="80"/>
      <c r="O30" s="80"/>
      <c r="P30" s="80"/>
      <c r="Q30" s="80"/>
      <c r="R30" s="80"/>
      <c r="S30" s="54" t="b">
        <f t="shared" si="2"/>
        <v>0</v>
      </c>
      <c r="T30" s="66" t="str">
        <f t="shared" si="3"/>
        <v>3-6.</v>
      </c>
      <c r="U30" s="51" t="str">
        <f t="shared" si="3"/>
        <v>Excavator Mobilization</v>
      </c>
    </row>
    <row r="31" spans="1:21" s="67" customFormat="1" hidden="1" x14ac:dyDescent="0.3">
      <c r="A31" s="62">
        <v>26</v>
      </c>
      <c r="B31" s="36" t="s">
        <v>38</v>
      </c>
      <c r="C31" s="98" t="s">
        <v>684</v>
      </c>
      <c r="D31" s="99"/>
      <c r="E31" s="10" t="s">
        <v>32</v>
      </c>
      <c r="F31" s="68">
        <f>IFERROR(INDEX([1]!Rates[[Column1]:[Column71]],
MATCH('[1]SOW Units'!$B31,[1]!Rates[Pay Item],0),
MATCH(TEXT(#REF!,"0"),[1]!Rates[[#Headers],[Column1]:[Column71]],0)),0)</f>
        <v>0</v>
      </c>
      <c r="G31" s="69">
        <f t="shared" si="0"/>
        <v>0</v>
      </c>
      <c r="H31" s="6">
        <f t="shared" si="1"/>
        <v>0</v>
      </c>
      <c r="I31" s="80"/>
      <c r="J31" s="80"/>
      <c r="K31" s="80"/>
      <c r="L31" s="80"/>
      <c r="M31" s="80"/>
      <c r="N31" s="80"/>
      <c r="O31" s="80"/>
      <c r="P31" s="80"/>
      <c r="Q31" s="80"/>
      <c r="R31" s="80"/>
      <c r="S31" s="54" t="b">
        <f t="shared" si="2"/>
        <v>0</v>
      </c>
      <c r="T31" s="66" t="str">
        <f t="shared" si="3"/>
        <v>3-7.</v>
      </c>
      <c r="U31" s="51" t="str">
        <f t="shared" si="3"/>
        <v>LDA Rig and Support Vehicles Mobilization</v>
      </c>
    </row>
    <row r="32" spans="1:21" s="67" customFormat="1" x14ac:dyDescent="0.3">
      <c r="A32" s="62">
        <v>28</v>
      </c>
      <c r="B32" s="36" t="s">
        <v>39</v>
      </c>
      <c r="C32" s="98" t="s">
        <v>685</v>
      </c>
      <c r="D32" s="99"/>
      <c r="E32" s="10" t="s">
        <v>32</v>
      </c>
      <c r="F32" s="68">
        <f>IFERROR(INDEX([1]!Rates[[Column1]:[Column71]],
MATCH('[1]SOW Units'!$B32,[1]!Rates[Pay Item],0),
MATCH(TEXT(#REF!,"0"),[1]!Rates[[#Headers],[Column1]:[Column71]],0)),0)</f>
        <v>0</v>
      </c>
      <c r="G32" s="69">
        <f t="shared" si="0"/>
        <v>0</v>
      </c>
      <c r="H32" s="6">
        <f t="shared" si="1"/>
        <v>0</v>
      </c>
      <c r="I32" s="80"/>
      <c r="J32" s="80"/>
      <c r="K32" s="80" t="s">
        <v>1045</v>
      </c>
      <c r="L32" s="80"/>
      <c r="M32" s="80"/>
      <c r="N32" s="80"/>
      <c r="O32" s="80"/>
      <c r="P32" s="80"/>
      <c r="Q32" s="80"/>
      <c r="R32" s="80"/>
      <c r="S32" s="54" t="b">
        <f t="shared" si="2"/>
        <v>0</v>
      </c>
      <c r="T32" s="66" t="str">
        <f t="shared" si="3"/>
        <v>3-8.</v>
      </c>
      <c r="U32" s="51" t="str">
        <f t="shared" si="3"/>
        <v>Loader/Backhoe Mobilization</v>
      </c>
    </row>
    <row r="33" spans="1:21" s="67" customFormat="1" x14ac:dyDescent="0.3">
      <c r="A33" s="62">
        <v>30</v>
      </c>
      <c r="B33" s="36" t="s">
        <v>40</v>
      </c>
      <c r="C33" s="98" t="s">
        <v>686</v>
      </c>
      <c r="D33" s="99"/>
      <c r="E33" s="10" t="s">
        <v>32</v>
      </c>
      <c r="F33" s="68">
        <f>IFERROR(INDEX([1]!Rates[[Column1]:[Column71]],
MATCH('[1]SOW Units'!$B33,[1]!Rates[Pay Item],0),
MATCH(TEXT(#REF!,"0"),[1]!Rates[[#Headers],[Column1]:[Column71]],0)),0)</f>
        <v>0</v>
      </c>
      <c r="G33" s="69">
        <f t="shared" si="0"/>
        <v>0</v>
      </c>
      <c r="H33" s="6">
        <f t="shared" si="1"/>
        <v>0</v>
      </c>
      <c r="I33" s="80"/>
      <c r="J33" s="80"/>
      <c r="K33" s="80" t="s">
        <v>1045</v>
      </c>
      <c r="L33" s="80"/>
      <c r="M33" s="80"/>
      <c r="N33" s="80"/>
      <c r="O33" s="80"/>
      <c r="P33" s="80"/>
      <c r="Q33" s="80"/>
      <c r="R33" s="80"/>
      <c r="S33" s="54" t="b">
        <f t="shared" si="2"/>
        <v>0</v>
      </c>
      <c r="T33" s="66" t="str">
        <f t="shared" si="3"/>
        <v>3-9.</v>
      </c>
      <c r="U33" s="51" t="str">
        <f t="shared" si="3"/>
        <v xml:space="preserve">Mini Excavator/Loader Mobilization </v>
      </c>
    </row>
    <row r="34" spans="1:21" s="67" customFormat="1" hidden="1" x14ac:dyDescent="0.3">
      <c r="A34" s="62">
        <v>31</v>
      </c>
      <c r="B34" s="36" t="s">
        <v>41</v>
      </c>
      <c r="C34" s="98" t="s">
        <v>687</v>
      </c>
      <c r="D34" s="99"/>
      <c r="E34" s="10" t="s">
        <v>32</v>
      </c>
      <c r="F34" s="68">
        <f>IFERROR(INDEX([1]!Rates[[Column1]:[Column71]],
MATCH('[1]SOW Units'!$B34,[1]!Rates[Pay Item],0),
MATCH(TEXT(#REF!,"0"),[1]!Rates[[#Headers],[Column1]:[Column71]],0)),0)</f>
        <v>0</v>
      </c>
      <c r="G34" s="69">
        <f t="shared" si="0"/>
        <v>0</v>
      </c>
      <c r="H34" s="6">
        <f t="shared" si="1"/>
        <v>0</v>
      </c>
      <c r="I34" s="80"/>
      <c r="J34" s="80"/>
      <c r="K34" s="80"/>
      <c r="L34" s="80"/>
      <c r="M34" s="80"/>
      <c r="N34" s="80"/>
      <c r="O34" s="80"/>
      <c r="P34" s="80"/>
      <c r="Q34" s="80"/>
      <c r="R34" s="80"/>
      <c r="S34" s="54" t="b">
        <f t="shared" si="2"/>
        <v>0</v>
      </c>
      <c r="T34" s="66" t="str">
        <f t="shared" si="3"/>
        <v>3-10.</v>
      </c>
      <c r="U34" s="51" t="str">
        <f t="shared" si="3"/>
        <v>Drum Compactor Mobilization</v>
      </c>
    </row>
    <row r="35" spans="1:21" s="67" customFormat="1" x14ac:dyDescent="0.3">
      <c r="A35" s="62">
        <v>32</v>
      </c>
      <c r="B35" s="75" t="s">
        <v>42</v>
      </c>
      <c r="C35" s="96" t="s">
        <v>44</v>
      </c>
      <c r="D35" s="97"/>
      <c r="E35" s="76"/>
      <c r="F35" s="77"/>
      <c r="G35" s="78"/>
      <c r="H35" s="8"/>
      <c r="I35" s="79"/>
      <c r="J35" s="79"/>
      <c r="K35" s="79"/>
      <c r="L35" s="79"/>
      <c r="M35" s="79"/>
      <c r="N35" s="79"/>
      <c r="O35" s="79"/>
      <c r="P35" s="79"/>
      <c r="Q35" s="79"/>
      <c r="R35" s="79"/>
      <c r="S35" s="54" t="b">
        <f t="shared" si="2"/>
        <v>0</v>
      </c>
      <c r="T35" s="66"/>
      <c r="U35" s="51" t="str">
        <f t="shared" si="3"/>
        <v>DRILLING AND BORING</v>
      </c>
    </row>
    <row r="36" spans="1:21" s="67" customFormat="1" x14ac:dyDescent="0.3">
      <c r="A36" s="62">
        <v>34</v>
      </c>
      <c r="B36" s="36" t="s">
        <v>688</v>
      </c>
      <c r="C36" s="98" t="s">
        <v>573</v>
      </c>
      <c r="D36" s="99"/>
      <c r="E36" s="10" t="s">
        <v>689</v>
      </c>
      <c r="F36" s="68">
        <f>IFERROR(INDEX([1]!Rates[[Column1]:[Column71]],
MATCH('[1]SOW Units'!$B36,[1]!Rates[Pay Item],0),
MATCH(TEXT(#REF!,"0"),[1]!Rates[[#Headers],[Column1]:[Column71]],0)),0)</f>
        <v>0</v>
      </c>
      <c r="G36" s="69">
        <f t="shared" si="0"/>
        <v>0</v>
      </c>
      <c r="H36" s="6">
        <f t="shared" si="1"/>
        <v>0</v>
      </c>
      <c r="I36" s="80"/>
      <c r="J36" s="80" t="s">
        <v>1045</v>
      </c>
      <c r="K36" s="80"/>
      <c r="L36" s="80"/>
      <c r="M36" s="80"/>
      <c r="N36" s="80"/>
      <c r="O36" s="80"/>
      <c r="P36" s="80"/>
      <c r="Q36" s="80"/>
      <c r="R36" s="80"/>
      <c r="S36" s="54" t="b">
        <f t="shared" si="2"/>
        <v>0</v>
      </c>
      <c r="T36" s="66" t="str">
        <f t="shared" si="3"/>
        <v>4-1.a.</v>
      </c>
      <c r="U36" s="51" t="str">
        <f t="shared" si="3"/>
        <v>Split Spoon Sampling – 2 foot (during boring) &lt; 50 feet</v>
      </c>
    </row>
    <row r="37" spans="1:21" s="67" customFormat="1" x14ac:dyDescent="0.3">
      <c r="A37" s="62">
        <v>36</v>
      </c>
      <c r="B37" s="36" t="s">
        <v>572</v>
      </c>
      <c r="C37" s="98" t="s">
        <v>574</v>
      </c>
      <c r="D37" s="99"/>
      <c r="E37" s="10" t="s">
        <v>689</v>
      </c>
      <c r="F37" s="68">
        <f>IFERROR(INDEX([1]!Rates[[Column1]:[Column71]],
MATCH('[1]SOW Units'!$B37,[1]!Rates[Pay Item],0),
MATCH(TEXT(#REF!,"0"),[1]!Rates[[#Headers],[Column1]:[Column71]],0)),0)</f>
        <v>0</v>
      </c>
      <c r="G37" s="69">
        <f t="shared" si="0"/>
        <v>0</v>
      </c>
      <c r="H37" s="6">
        <f t="shared" si="1"/>
        <v>0</v>
      </c>
      <c r="I37" s="80"/>
      <c r="J37" s="80" t="s">
        <v>1045</v>
      </c>
      <c r="K37" s="80"/>
      <c r="L37" s="80"/>
      <c r="M37" s="80"/>
      <c r="N37" s="80"/>
      <c r="O37" s="80"/>
      <c r="P37" s="80"/>
      <c r="Q37" s="80"/>
      <c r="R37" s="80"/>
      <c r="S37" s="54" t="b">
        <f t="shared" si="2"/>
        <v>0</v>
      </c>
      <c r="T37" s="66" t="str">
        <f t="shared" si="3"/>
        <v>4-1.b.</v>
      </c>
      <c r="U37" s="51" t="str">
        <f t="shared" si="3"/>
        <v>Split Spoon Sampling – 2 foot (during boring) 50 to 100 feet</v>
      </c>
    </row>
    <row r="38" spans="1:21" s="67" customFormat="1" x14ac:dyDescent="0.3">
      <c r="A38" s="62">
        <v>37</v>
      </c>
      <c r="B38" s="36" t="s">
        <v>690</v>
      </c>
      <c r="C38" s="98" t="s">
        <v>575</v>
      </c>
      <c r="D38" s="99"/>
      <c r="E38" s="10" t="s">
        <v>689</v>
      </c>
      <c r="F38" s="68">
        <f>IFERROR(INDEX([1]!Rates[[Column1]:[Column71]],
MATCH('[1]SOW Units'!$B38,[1]!Rates[Pay Item],0),
MATCH(TEXT(#REF!,"0"),[1]!Rates[[#Headers],[Column1]:[Column71]],0)),0)</f>
        <v>0</v>
      </c>
      <c r="G38" s="69">
        <f t="shared" si="0"/>
        <v>0</v>
      </c>
      <c r="H38" s="6">
        <f t="shared" si="1"/>
        <v>0</v>
      </c>
      <c r="I38" s="80"/>
      <c r="J38" s="80" t="s">
        <v>1045</v>
      </c>
      <c r="K38" s="80"/>
      <c r="L38" s="80"/>
      <c r="M38" s="80"/>
      <c r="N38" s="80"/>
      <c r="O38" s="80"/>
      <c r="P38" s="80"/>
      <c r="Q38" s="80"/>
      <c r="R38" s="80"/>
      <c r="S38" s="54" t="b">
        <f t="shared" si="2"/>
        <v>0</v>
      </c>
      <c r="T38" s="66" t="str">
        <f t="shared" si="3"/>
        <v>4-1.c.</v>
      </c>
      <c r="U38" s="51" t="str">
        <f t="shared" si="3"/>
        <v>Split Spoon Sampling – 2 foot (during boring) &gt; 100 feet</v>
      </c>
    </row>
    <row r="39" spans="1:21" s="67" customFormat="1" x14ac:dyDescent="0.3">
      <c r="A39" s="62">
        <v>38</v>
      </c>
      <c r="B39" s="36" t="s">
        <v>691</v>
      </c>
      <c r="C39" s="98" t="s">
        <v>45</v>
      </c>
      <c r="D39" s="99"/>
      <c r="E39" s="10" t="s">
        <v>692</v>
      </c>
      <c r="F39" s="68">
        <f>IFERROR(INDEX([1]!Rates[[Column1]:[Column71]],
MATCH('[1]SOW Units'!$B39,[1]!Rates[Pay Item],0),
MATCH(TEXT(#REF!,"0"),[1]!Rates[[#Headers],[Column1]:[Column71]],0)),0)</f>
        <v>0</v>
      </c>
      <c r="G39" s="69">
        <f t="shared" si="0"/>
        <v>0</v>
      </c>
      <c r="H39" s="6">
        <f t="shared" si="1"/>
        <v>0</v>
      </c>
      <c r="I39" s="80"/>
      <c r="J39" s="80" t="s">
        <v>1045</v>
      </c>
      <c r="K39" s="80"/>
      <c r="L39" s="80"/>
      <c r="M39" s="80"/>
      <c r="N39" s="80"/>
      <c r="O39" s="80"/>
      <c r="P39" s="80"/>
      <c r="Q39" s="80"/>
      <c r="R39" s="80"/>
      <c r="S39" s="54" t="b">
        <f t="shared" si="2"/>
        <v>0</v>
      </c>
      <c r="T39" s="66" t="str">
        <f t="shared" si="3"/>
        <v>4-1.d.</v>
      </c>
      <c r="U39" s="51" t="str">
        <f t="shared" si="3"/>
        <v>Sonic Core Sampling - 5 or 10 foot (during boring)</v>
      </c>
    </row>
    <row r="40" spans="1:21" s="67" customFormat="1" x14ac:dyDescent="0.3">
      <c r="A40" s="62">
        <v>39</v>
      </c>
      <c r="B40" s="36" t="s">
        <v>693</v>
      </c>
      <c r="C40" s="98" t="s">
        <v>46</v>
      </c>
      <c r="D40" s="99"/>
      <c r="E40" s="10" t="s">
        <v>47</v>
      </c>
      <c r="F40" s="68">
        <f>IFERROR(INDEX([1]!Rates[[Column1]:[Column71]],
MATCH('[1]SOW Units'!$B40,[1]!Rates[Pay Item],0),
MATCH(TEXT(#REF!,"0"),[1]!Rates[[#Headers],[Column1]:[Column71]],0)),0)</f>
        <v>0</v>
      </c>
      <c r="G40" s="69">
        <f t="shared" si="0"/>
        <v>0</v>
      </c>
      <c r="H40" s="6">
        <f t="shared" si="1"/>
        <v>0</v>
      </c>
      <c r="I40" s="80"/>
      <c r="J40" s="80" t="s">
        <v>1045</v>
      </c>
      <c r="K40" s="80"/>
      <c r="L40" s="80"/>
      <c r="M40" s="80"/>
      <c r="N40" s="80"/>
      <c r="O40" s="80"/>
      <c r="P40" s="80"/>
      <c r="Q40" s="80"/>
      <c r="R40" s="80"/>
      <c r="S40" s="54" t="b">
        <f t="shared" si="2"/>
        <v>0</v>
      </c>
      <c r="T40" s="66" t="str">
        <f t="shared" si="3"/>
        <v>4-2.</v>
      </c>
      <c r="U40" s="51" t="str">
        <f t="shared" si="3"/>
        <v xml:space="preserve">Hand Auger Boring ≤ 10 foot total depth </v>
      </c>
    </row>
    <row r="41" spans="1:21" s="67" customFormat="1" x14ac:dyDescent="0.3">
      <c r="A41" s="62">
        <v>40</v>
      </c>
      <c r="B41" s="36" t="s">
        <v>694</v>
      </c>
      <c r="C41" s="98" t="s">
        <v>577</v>
      </c>
      <c r="D41" s="99"/>
      <c r="E41" s="10" t="s">
        <v>578</v>
      </c>
      <c r="F41" s="68">
        <f>IFERROR(INDEX([1]!Rates[[Column1]:[Column71]],
MATCH('[1]SOW Units'!$B41,[1]!Rates[Pay Item],0),
MATCH(TEXT(#REF!,"0"),[1]!Rates[[#Headers],[Column1]:[Column71]],0)),0)</f>
        <v>0</v>
      </c>
      <c r="G41" s="69">
        <f t="shared" si="0"/>
        <v>0</v>
      </c>
      <c r="H41" s="6">
        <f t="shared" si="1"/>
        <v>0</v>
      </c>
      <c r="I41" s="80"/>
      <c r="J41" s="80" t="s">
        <v>1045</v>
      </c>
      <c r="K41" s="80"/>
      <c r="L41" s="80"/>
      <c r="M41" s="80"/>
      <c r="N41" s="80"/>
      <c r="O41" s="80"/>
      <c r="P41" s="80"/>
      <c r="Q41" s="80"/>
      <c r="R41" s="80"/>
      <c r="S41" s="54" t="b">
        <f t="shared" si="2"/>
        <v>0</v>
      </c>
      <c r="T41" s="66" t="str">
        <f t="shared" si="3"/>
        <v>4-3.</v>
      </c>
      <c r="U41" s="51" t="str">
        <f t="shared" si="3"/>
        <v>Direct Push Technology (DPT) Rig and Equipment</v>
      </c>
    </row>
    <row r="42" spans="1:21" s="67" customFormat="1" ht="33" hidden="1" x14ac:dyDescent="0.3">
      <c r="A42" s="62">
        <v>41</v>
      </c>
      <c r="B42" s="36" t="s">
        <v>695</v>
      </c>
      <c r="C42" s="98" t="s">
        <v>696</v>
      </c>
      <c r="D42" s="99"/>
      <c r="E42" s="10" t="s">
        <v>578</v>
      </c>
      <c r="F42" s="68">
        <f>IFERROR(INDEX([1]!Rates[[Column1]:[Column71]],
MATCH('[1]SOW Units'!$B42,[1]!Rates[Pay Item],0),
MATCH(TEXT(#REF!,"0"),[1]!Rates[[#Headers],[Column1]:[Column71]],0)),0)</f>
        <v>0</v>
      </c>
      <c r="G42" s="69">
        <f t="shared" si="0"/>
        <v>0</v>
      </c>
      <c r="H42" s="6">
        <f t="shared" si="1"/>
        <v>0</v>
      </c>
      <c r="I42" s="80"/>
      <c r="J42" s="80"/>
      <c r="K42" s="80"/>
      <c r="L42" s="80"/>
      <c r="M42" s="80"/>
      <c r="N42" s="80"/>
      <c r="O42" s="80"/>
      <c r="P42" s="80"/>
      <c r="Q42" s="80"/>
      <c r="R42" s="80"/>
      <c r="S42" s="54" t="b">
        <f t="shared" si="2"/>
        <v>0</v>
      </c>
      <c r="T42" s="66" t="str">
        <f t="shared" si="3"/>
        <v>4-4.</v>
      </c>
      <c r="U42" s="51" t="str">
        <f t="shared" si="3"/>
        <v>DPT Membrane Interface Probe (MIP) Equipped with PID and ECD
(add-on cost to DPT base rate)</v>
      </c>
    </row>
    <row r="43" spans="1:21" s="67" customFormat="1" x14ac:dyDescent="0.3">
      <c r="A43" s="62">
        <v>42</v>
      </c>
      <c r="B43" s="36" t="s">
        <v>697</v>
      </c>
      <c r="C43" s="98" t="s">
        <v>548</v>
      </c>
      <c r="D43" s="99"/>
      <c r="E43" s="10" t="s">
        <v>48</v>
      </c>
      <c r="F43" s="68">
        <f>IFERROR(INDEX([1]!Rates[[Column1]:[Column71]],
MATCH('[1]SOW Units'!$B43,[1]!Rates[Pay Item],0),
MATCH(TEXT(#REF!,"0"),[1]!Rates[[#Headers],[Column1]:[Column71]],0)),0)</f>
        <v>0</v>
      </c>
      <c r="G43" s="69">
        <f t="shared" si="0"/>
        <v>0</v>
      </c>
      <c r="H43" s="6">
        <f t="shared" si="1"/>
        <v>0</v>
      </c>
      <c r="I43" s="80"/>
      <c r="J43" s="80" t="s">
        <v>1045</v>
      </c>
      <c r="K43" s="80"/>
      <c r="L43" s="80"/>
      <c r="M43" s="80"/>
      <c r="N43" s="80"/>
      <c r="O43" s="80"/>
      <c r="P43" s="80"/>
      <c r="Q43" s="80"/>
      <c r="R43" s="80"/>
      <c r="S43" s="54" t="b">
        <f t="shared" si="2"/>
        <v>0</v>
      </c>
      <c r="T43" s="66" t="str">
        <f t="shared" si="3"/>
        <v>4-5.</v>
      </c>
      <c r="U43" s="51" t="str">
        <f t="shared" si="3"/>
        <v xml:space="preserve">HSA or MR Boring, ≤ 6 inch diameter, &lt; 50 foot total depth </v>
      </c>
    </row>
    <row r="44" spans="1:21" s="67" customFormat="1" x14ac:dyDescent="0.3">
      <c r="A44" s="62">
        <v>43</v>
      </c>
      <c r="B44" s="36" t="s">
        <v>698</v>
      </c>
      <c r="C44" s="98" t="s">
        <v>53</v>
      </c>
      <c r="D44" s="99"/>
      <c r="E44" s="10" t="s">
        <v>48</v>
      </c>
      <c r="F44" s="68">
        <f>IFERROR(INDEX([1]!Rates[[Column1]:[Column71]],
MATCH('[1]SOW Units'!$B44,[1]!Rates[Pay Item],0),
MATCH(TEXT(#REF!,"0"),[1]!Rates[[#Headers],[Column1]:[Column71]],0)),0)</f>
        <v>0</v>
      </c>
      <c r="G44" s="69">
        <f t="shared" si="0"/>
        <v>0</v>
      </c>
      <c r="H44" s="6">
        <f t="shared" si="1"/>
        <v>0</v>
      </c>
      <c r="I44" s="80"/>
      <c r="J44" s="80" t="s">
        <v>1045</v>
      </c>
      <c r="K44" s="80"/>
      <c r="L44" s="80"/>
      <c r="M44" s="80"/>
      <c r="N44" s="80"/>
      <c r="O44" s="80"/>
      <c r="P44" s="80"/>
      <c r="Q44" s="80"/>
      <c r="R44" s="80"/>
      <c r="S44" s="54" t="b">
        <f t="shared" si="2"/>
        <v>0</v>
      </c>
      <c r="T44" s="66" t="str">
        <f t="shared" si="3"/>
        <v>4-6.</v>
      </c>
      <c r="U44" s="51" t="str">
        <f t="shared" si="3"/>
        <v xml:space="preserve">HSA or MR Boring, ≤ 6 inch diameter, 50 to 100 foot total depth </v>
      </c>
    </row>
    <row r="45" spans="1:21" s="67" customFormat="1" x14ac:dyDescent="0.3">
      <c r="A45" s="62">
        <v>44</v>
      </c>
      <c r="B45" s="36" t="s">
        <v>699</v>
      </c>
      <c r="C45" s="98" t="s">
        <v>55</v>
      </c>
      <c r="D45" s="99"/>
      <c r="E45" s="10" t="s">
        <v>48</v>
      </c>
      <c r="F45" s="68">
        <f>IFERROR(INDEX([1]!Rates[[Column1]:[Column71]],
MATCH('[1]SOW Units'!$B45,[1]!Rates[Pay Item],0),
MATCH(TEXT(#REF!,"0"),[1]!Rates[[#Headers],[Column1]:[Column71]],0)),0)</f>
        <v>0</v>
      </c>
      <c r="G45" s="69">
        <f t="shared" si="0"/>
        <v>0</v>
      </c>
      <c r="H45" s="6">
        <f t="shared" si="1"/>
        <v>0</v>
      </c>
      <c r="I45" s="80"/>
      <c r="J45" s="80" t="s">
        <v>1045</v>
      </c>
      <c r="K45" s="80"/>
      <c r="L45" s="80"/>
      <c r="M45" s="80"/>
      <c r="N45" s="80"/>
      <c r="O45" s="80"/>
      <c r="P45" s="80"/>
      <c r="Q45" s="80"/>
      <c r="R45" s="80"/>
      <c r="S45" s="54" t="b">
        <f t="shared" si="2"/>
        <v>0</v>
      </c>
      <c r="T45" s="66" t="str">
        <f t="shared" si="3"/>
        <v>4-7.</v>
      </c>
      <c r="U45" s="51" t="str">
        <f t="shared" si="3"/>
        <v xml:space="preserve">HSA or MR Boring, ≤ 6 inch diameter, &gt; 100 foot total depth </v>
      </c>
    </row>
    <row r="46" spans="1:21" s="67" customFormat="1" x14ac:dyDescent="0.3">
      <c r="A46" s="62">
        <v>45</v>
      </c>
      <c r="B46" s="36" t="s">
        <v>700</v>
      </c>
      <c r="C46" s="98" t="s">
        <v>57</v>
      </c>
      <c r="D46" s="99"/>
      <c r="E46" s="10" t="s">
        <v>48</v>
      </c>
      <c r="F46" s="68">
        <f>IFERROR(INDEX([1]!Rates[[Column1]:[Column71]],
MATCH('[1]SOW Units'!$B46,[1]!Rates[Pay Item],0),
MATCH(TEXT(#REF!,"0"),[1]!Rates[[#Headers],[Column1]:[Column71]],0)),0)</f>
        <v>0</v>
      </c>
      <c r="G46" s="69">
        <f t="shared" si="0"/>
        <v>0</v>
      </c>
      <c r="H46" s="6">
        <f t="shared" si="1"/>
        <v>0</v>
      </c>
      <c r="I46" s="80"/>
      <c r="J46" s="80" t="s">
        <v>1045</v>
      </c>
      <c r="K46" s="80"/>
      <c r="L46" s="80"/>
      <c r="M46" s="80"/>
      <c r="N46" s="80"/>
      <c r="O46" s="80"/>
      <c r="P46" s="80"/>
      <c r="Q46" s="80"/>
      <c r="R46" s="80"/>
      <c r="S46" s="54" t="b">
        <f t="shared" si="2"/>
        <v>0</v>
      </c>
      <c r="T46" s="66" t="str">
        <f t="shared" si="3"/>
        <v>4-8.</v>
      </c>
      <c r="U46" s="51" t="str">
        <f t="shared" si="3"/>
        <v xml:space="preserve">HSA or MR Boring, &gt; 6 to 10 inch diameter, &lt; 50 foot total depth </v>
      </c>
    </row>
    <row r="47" spans="1:21" s="67" customFormat="1" x14ac:dyDescent="0.3">
      <c r="A47" s="62">
        <v>46</v>
      </c>
      <c r="B47" s="36" t="s">
        <v>701</v>
      </c>
      <c r="C47" s="98" t="s">
        <v>58</v>
      </c>
      <c r="D47" s="99"/>
      <c r="E47" s="10" t="s">
        <v>48</v>
      </c>
      <c r="F47" s="68">
        <f>IFERROR(INDEX([1]!Rates[[Column1]:[Column71]],
MATCH('[1]SOW Units'!$B47,[1]!Rates[Pay Item],0),
MATCH(TEXT(#REF!,"0"),[1]!Rates[[#Headers],[Column1]:[Column71]],0)),0)</f>
        <v>0</v>
      </c>
      <c r="G47" s="69">
        <f t="shared" si="0"/>
        <v>0</v>
      </c>
      <c r="H47" s="6">
        <f t="shared" si="1"/>
        <v>0</v>
      </c>
      <c r="I47" s="80"/>
      <c r="J47" s="80" t="s">
        <v>1045</v>
      </c>
      <c r="K47" s="80"/>
      <c r="L47" s="80"/>
      <c r="M47" s="80"/>
      <c r="N47" s="80"/>
      <c r="O47" s="80"/>
      <c r="P47" s="80"/>
      <c r="Q47" s="80"/>
      <c r="R47" s="80"/>
      <c r="S47" s="54" t="b">
        <f t="shared" si="2"/>
        <v>0</v>
      </c>
      <c r="T47" s="66" t="str">
        <f t="shared" si="3"/>
        <v>4-9.</v>
      </c>
      <c r="U47" s="51" t="str">
        <f t="shared" si="3"/>
        <v xml:space="preserve">HSA or MR Boring, &gt; 6 to 10 inch diameter, 50 to 100 foot total depth </v>
      </c>
    </row>
    <row r="48" spans="1:21" s="67" customFormat="1" x14ac:dyDescent="0.3">
      <c r="A48" s="62">
        <v>48</v>
      </c>
      <c r="B48" s="36" t="s">
        <v>702</v>
      </c>
      <c r="C48" s="98" t="s">
        <v>60</v>
      </c>
      <c r="D48" s="99"/>
      <c r="E48" s="10" t="s">
        <v>48</v>
      </c>
      <c r="F48" s="68">
        <f>IFERROR(INDEX([1]!Rates[[Column1]:[Column71]],
MATCH('[1]SOW Units'!$B48,[1]!Rates[Pay Item],0),
MATCH(TEXT(#REF!,"0"),[1]!Rates[[#Headers],[Column1]:[Column71]],0)),0)</f>
        <v>0</v>
      </c>
      <c r="G48" s="69">
        <f t="shared" si="0"/>
        <v>0</v>
      </c>
      <c r="H48" s="6">
        <f t="shared" si="1"/>
        <v>0</v>
      </c>
      <c r="I48" s="80"/>
      <c r="J48" s="80" t="s">
        <v>1045</v>
      </c>
      <c r="K48" s="80"/>
      <c r="L48" s="80"/>
      <c r="M48" s="80"/>
      <c r="N48" s="80"/>
      <c r="O48" s="80"/>
      <c r="P48" s="80"/>
      <c r="Q48" s="80"/>
      <c r="R48" s="80"/>
      <c r="S48" s="54" t="b">
        <f t="shared" si="2"/>
        <v>0</v>
      </c>
      <c r="T48" s="66" t="str">
        <f t="shared" si="3"/>
        <v>4-10.</v>
      </c>
      <c r="U48" s="51" t="str">
        <f t="shared" si="3"/>
        <v xml:space="preserve">HSA or MR Boring, &gt; 6 to 10 inch diameter, &gt; 100 foot total depth </v>
      </c>
    </row>
    <row r="49" spans="1:21" s="67" customFormat="1" x14ac:dyDescent="0.3">
      <c r="A49" s="62">
        <v>49</v>
      </c>
      <c r="B49" s="36" t="s">
        <v>703</v>
      </c>
      <c r="C49" s="98" t="s">
        <v>62</v>
      </c>
      <c r="D49" s="99"/>
      <c r="E49" s="10" t="s">
        <v>48</v>
      </c>
      <c r="F49" s="68">
        <f>IFERROR(INDEX([1]!Rates[[Column1]:[Column71]],
MATCH('[1]SOW Units'!$B49,[1]!Rates[Pay Item],0),
MATCH(TEXT(#REF!,"0"),[1]!Rates[[#Headers],[Column1]:[Column71]],0)),0)</f>
        <v>0</v>
      </c>
      <c r="G49" s="69">
        <f t="shared" si="0"/>
        <v>0</v>
      </c>
      <c r="H49" s="6">
        <f t="shared" si="1"/>
        <v>0</v>
      </c>
      <c r="I49" s="80"/>
      <c r="J49" s="80" t="s">
        <v>1045</v>
      </c>
      <c r="K49" s="80"/>
      <c r="L49" s="80"/>
      <c r="M49" s="80"/>
      <c r="N49" s="80"/>
      <c r="O49" s="80"/>
      <c r="P49" s="80"/>
      <c r="Q49" s="80"/>
      <c r="R49" s="80"/>
      <c r="S49" s="54" t="b">
        <f t="shared" si="2"/>
        <v>0</v>
      </c>
      <c r="T49" s="66" t="str">
        <f t="shared" si="3"/>
        <v>4-11.</v>
      </c>
      <c r="U49" s="51" t="str">
        <f t="shared" si="3"/>
        <v xml:space="preserve">HSA or MR Boring, &gt; 10 to 14 inch diameter, &lt; 50 foot total depth </v>
      </c>
    </row>
    <row r="50" spans="1:21" s="67" customFormat="1" x14ac:dyDescent="0.3">
      <c r="A50" s="62">
        <v>50</v>
      </c>
      <c r="B50" s="36" t="s">
        <v>704</v>
      </c>
      <c r="C50" s="98" t="s">
        <v>64</v>
      </c>
      <c r="D50" s="99"/>
      <c r="E50" s="10" t="s">
        <v>48</v>
      </c>
      <c r="F50" s="68">
        <f>IFERROR(INDEX([1]!Rates[[Column1]:[Column71]],
MATCH('[1]SOW Units'!$B50,[1]!Rates[Pay Item],0),
MATCH(TEXT(#REF!,"0"),[1]!Rates[[#Headers],[Column1]:[Column71]],0)),0)</f>
        <v>0</v>
      </c>
      <c r="G50" s="69">
        <f t="shared" si="0"/>
        <v>0</v>
      </c>
      <c r="H50" s="6">
        <f t="shared" si="1"/>
        <v>0</v>
      </c>
      <c r="I50" s="80"/>
      <c r="J50" s="80" t="s">
        <v>1045</v>
      </c>
      <c r="K50" s="80"/>
      <c r="L50" s="80"/>
      <c r="M50" s="80"/>
      <c r="N50" s="80"/>
      <c r="O50" s="80"/>
      <c r="P50" s="80"/>
      <c r="Q50" s="80"/>
      <c r="R50" s="80"/>
      <c r="S50" s="54" t="b">
        <f t="shared" si="2"/>
        <v>0</v>
      </c>
      <c r="T50" s="66" t="str">
        <f t="shared" si="3"/>
        <v>4-12.</v>
      </c>
      <c r="U50" s="51" t="str">
        <f t="shared" si="3"/>
        <v xml:space="preserve">HSA or MR Boring, &gt; 10 to 14 inch diameter, 50 to 100 foot total depth </v>
      </c>
    </row>
    <row r="51" spans="1:21" s="67" customFormat="1" x14ac:dyDescent="0.3">
      <c r="A51" s="62">
        <v>51</v>
      </c>
      <c r="B51" s="36" t="s">
        <v>705</v>
      </c>
      <c r="C51" s="98" t="s">
        <v>66</v>
      </c>
      <c r="D51" s="99"/>
      <c r="E51" s="10" t="s">
        <v>48</v>
      </c>
      <c r="F51" s="68">
        <f>IFERROR(INDEX([1]!Rates[[Column1]:[Column71]],
MATCH('[1]SOW Units'!$B51,[1]!Rates[Pay Item],0),
MATCH(TEXT(#REF!,"0"),[1]!Rates[[#Headers],[Column1]:[Column71]],0)),0)</f>
        <v>0</v>
      </c>
      <c r="G51" s="69">
        <f t="shared" si="0"/>
        <v>0</v>
      </c>
      <c r="H51" s="6">
        <f t="shared" si="1"/>
        <v>0</v>
      </c>
      <c r="I51" s="80"/>
      <c r="J51" s="80" t="s">
        <v>1045</v>
      </c>
      <c r="K51" s="80"/>
      <c r="L51" s="80"/>
      <c r="M51" s="80"/>
      <c r="N51" s="80"/>
      <c r="O51" s="80"/>
      <c r="P51" s="80"/>
      <c r="Q51" s="80"/>
      <c r="R51" s="80"/>
      <c r="S51" s="54" t="b">
        <f t="shared" si="2"/>
        <v>0</v>
      </c>
      <c r="T51" s="66" t="str">
        <f t="shared" si="3"/>
        <v>4-13.</v>
      </c>
      <c r="U51" s="51" t="str">
        <f t="shared" si="3"/>
        <v xml:space="preserve">HSA or MR Boring, &gt; 10 to 14 inch diameter, &gt; 100 foot total depth </v>
      </c>
    </row>
    <row r="52" spans="1:21" s="67" customFormat="1" x14ac:dyDescent="0.3">
      <c r="A52" s="62">
        <v>53</v>
      </c>
      <c r="B52" s="36" t="s">
        <v>706</v>
      </c>
      <c r="C52" s="98" t="s">
        <v>68</v>
      </c>
      <c r="D52" s="99"/>
      <c r="E52" s="10" t="s">
        <v>48</v>
      </c>
      <c r="F52" s="68">
        <f>IFERROR(INDEX([1]!Rates[[Column1]:[Column71]],
MATCH('[1]SOW Units'!$B52,[1]!Rates[Pay Item],0),
MATCH(TEXT(#REF!,"0"),[1]!Rates[[#Headers],[Column1]:[Column71]],0)),0)</f>
        <v>0</v>
      </c>
      <c r="G52" s="69">
        <f t="shared" si="0"/>
        <v>0</v>
      </c>
      <c r="H52" s="6">
        <f t="shared" si="1"/>
        <v>0</v>
      </c>
      <c r="I52" s="80"/>
      <c r="J52" s="80" t="s">
        <v>1045</v>
      </c>
      <c r="K52" s="80"/>
      <c r="L52" s="80"/>
      <c r="M52" s="80"/>
      <c r="N52" s="80"/>
      <c r="O52" s="80"/>
      <c r="P52" s="80"/>
      <c r="Q52" s="80"/>
      <c r="R52" s="80"/>
      <c r="S52" s="54" t="b">
        <f t="shared" si="2"/>
        <v>0</v>
      </c>
      <c r="T52" s="66" t="str">
        <f t="shared" si="3"/>
        <v>4-14.</v>
      </c>
      <c r="U52" s="51" t="str">
        <f t="shared" si="3"/>
        <v xml:space="preserve">Sonic Boring, ≤ 6 inch diameter, &lt; 50 foot total depth </v>
      </c>
    </row>
    <row r="53" spans="1:21" s="67" customFormat="1" x14ac:dyDescent="0.3">
      <c r="A53" s="62">
        <v>55</v>
      </c>
      <c r="B53" s="36" t="s">
        <v>707</v>
      </c>
      <c r="C53" s="98" t="s">
        <v>70</v>
      </c>
      <c r="D53" s="99"/>
      <c r="E53" s="10" t="s">
        <v>48</v>
      </c>
      <c r="F53" s="68">
        <f>IFERROR(INDEX([1]!Rates[[Column1]:[Column71]],
MATCH('[1]SOW Units'!$B53,[1]!Rates[Pay Item],0),
MATCH(TEXT(#REF!,"0"),[1]!Rates[[#Headers],[Column1]:[Column71]],0)),0)</f>
        <v>0</v>
      </c>
      <c r="G53" s="69">
        <f t="shared" si="0"/>
        <v>0</v>
      </c>
      <c r="H53" s="6">
        <f t="shared" si="1"/>
        <v>0</v>
      </c>
      <c r="I53" s="80"/>
      <c r="J53" s="80" t="s">
        <v>1045</v>
      </c>
      <c r="K53" s="80"/>
      <c r="L53" s="80"/>
      <c r="M53" s="80"/>
      <c r="N53" s="80"/>
      <c r="O53" s="80"/>
      <c r="P53" s="80"/>
      <c r="Q53" s="80"/>
      <c r="R53" s="80"/>
      <c r="S53" s="54" t="b">
        <f t="shared" si="2"/>
        <v>0</v>
      </c>
      <c r="T53" s="66" t="str">
        <f t="shared" si="3"/>
        <v>4-15.</v>
      </c>
      <c r="U53" s="51" t="str">
        <f t="shared" si="3"/>
        <v xml:space="preserve">Sonic Boring, ≤ 6 inch diameter, 50 to 100 foot total depth </v>
      </c>
    </row>
    <row r="54" spans="1:21" s="67" customFormat="1" x14ac:dyDescent="0.3">
      <c r="A54" s="62">
        <v>58</v>
      </c>
      <c r="B54" s="36" t="s">
        <v>708</v>
      </c>
      <c r="C54" s="98" t="s">
        <v>72</v>
      </c>
      <c r="D54" s="99"/>
      <c r="E54" s="10" t="s">
        <v>48</v>
      </c>
      <c r="F54" s="68">
        <f>IFERROR(INDEX([1]!Rates[[Column1]:[Column71]],
MATCH('[1]SOW Units'!$B54,[1]!Rates[Pay Item],0),
MATCH(TEXT(#REF!,"0"),[1]!Rates[[#Headers],[Column1]:[Column71]],0)),0)</f>
        <v>0</v>
      </c>
      <c r="G54" s="69">
        <f t="shared" si="0"/>
        <v>0</v>
      </c>
      <c r="H54" s="6">
        <f t="shared" si="1"/>
        <v>0</v>
      </c>
      <c r="I54" s="80"/>
      <c r="J54" s="80" t="s">
        <v>1045</v>
      </c>
      <c r="K54" s="80"/>
      <c r="L54" s="80"/>
      <c r="M54" s="80"/>
      <c r="N54" s="80"/>
      <c r="O54" s="80"/>
      <c r="P54" s="80"/>
      <c r="Q54" s="80"/>
      <c r="R54" s="80"/>
      <c r="S54" s="54" t="b">
        <f t="shared" si="2"/>
        <v>0</v>
      </c>
      <c r="T54" s="66" t="str">
        <f t="shared" si="3"/>
        <v>4-16.</v>
      </c>
      <c r="U54" s="51" t="str">
        <f t="shared" si="3"/>
        <v xml:space="preserve">Sonic Boring, ≤ 6 inch diameter, &gt; 100 foot total depth </v>
      </c>
    </row>
    <row r="55" spans="1:21" s="67" customFormat="1" x14ac:dyDescent="0.3">
      <c r="A55" s="62">
        <v>59</v>
      </c>
      <c r="B55" s="36" t="s">
        <v>709</v>
      </c>
      <c r="C55" s="98" t="s">
        <v>73</v>
      </c>
      <c r="D55" s="99"/>
      <c r="E55" s="10" t="s">
        <v>48</v>
      </c>
      <c r="F55" s="68">
        <f>IFERROR(INDEX([1]!Rates[[Column1]:[Column71]],
MATCH('[1]SOW Units'!$B55,[1]!Rates[Pay Item],0),
MATCH(TEXT(#REF!,"0"),[1]!Rates[[#Headers],[Column1]:[Column71]],0)),0)</f>
        <v>0</v>
      </c>
      <c r="G55" s="69">
        <f t="shared" si="0"/>
        <v>0</v>
      </c>
      <c r="H55" s="6">
        <f t="shared" si="1"/>
        <v>0</v>
      </c>
      <c r="I55" s="80"/>
      <c r="J55" s="80" t="s">
        <v>1045</v>
      </c>
      <c r="K55" s="80"/>
      <c r="L55" s="80"/>
      <c r="M55" s="80"/>
      <c r="N55" s="80"/>
      <c r="O55" s="80"/>
      <c r="P55" s="80"/>
      <c r="Q55" s="80"/>
      <c r="R55" s="80"/>
      <c r="S55" s="54" t="b">
        <f t="shared" si="2"/>
        <v>0</v>
      </c>
      <c r="T55" s="66" t="str">
        <f t="shared" si="3"/>
        <v>4-17.</v>
      </c>
      <c r="U55" s="51" t="str">
        <f t="shared" si="3"/>
        <v xml:space="preserve">Sonic Boring, &gt; 6 to 10 inch diameter, &lt; 50 foot total depth </v>
      </c>
    </row>
    <row r="56" spans="1:21" s="67" customFormat="1" x14ac:dyDescent="0.3">
      <c r="A56" s="62">
        <v>60</v>
      </c>
      <c r="B56" s="36" t="s">
        <v>710</v>
      </c>
      <c r="C56" s="98" t="s">
        <v>74</v>
      </c>
      <c r="D56" s="99"/>
      <c r="E56" s="10" t="s">
        <v>48</v>
      </c>
      <c r="F56" s="68">
        <f>IFERROR(INDEX([1]!Rates[[Column1]:[Column71]],
MATCH('[1]SOW Units'!$B56,[1]!Rates[Pay Item],0),
MATCH(TEXT(#REF!,"0"),[1]!Rates[[#Headers],[Column1]:[Column71]],0)),0)</f>
        <v>0</v>
      </c>
      <c r="G56" s="69">
        <f t="shared" si="0"/>
        <v>0</v>
      </c>
      <c r="H56" s="6">
        <f t="shared" si="1"/>
        <v>0</v>
      </c>
      <c r="I56" s="80"/>
      <c r="J56" s="80" t="s">
        <v>1045</v>
      </c>
      <c r="K56" s="80"/>
      <c r="L56" s="80"/>
      <c r="M56" s="80"/>
      <c r="N56" s="80"/>
      <c r="O56" s="80"/>
      <c r="P56" s="80"/>
      <c r="Q56" s="80"/>
      <c r="R56" s="80"/>
      <c r="S56" s="54" t="b">
        <f t="shared" si="2"/>
        <v>0</v>
      </c>
      <c r="T56" s="66" t="str">
        <f t="shared" si="3"/>
        <v>4-18.</v>
      </c>
      <c r="U56" s="51" t="str">
        <f t="shared" si="3"/>
        <v xml:space="preserve">Sonic Boring, &gt; 6 to 10 inch diameter, 50 to 100 foot total depth </v>
      </c>
    </row>
    <row r="57" spans="1:21" s="67" customFormat="1" x14ac:dyDescent="0.3">
      <c r="A57" s="62">
        <v>61</v>
      </c>
      <c r="B57" s="36" t="s">
        <v>711</v>
      </c>
      <c r="C57" s="98" t="s">
        <v>75</v>
      </c>
      <c r="D57" s="99"/>
      <c r="E57" s="10" t="s">
        <v>48</v>
      </c>
      <c r="F57" s="68">
        <f>IFERROR(INDEX([1]!Rates[[Column1]:[Column71]],
MATCH('[1]SOW Units'!$B57,[1]!Rates[Pay Item],0),
MATCH(TEXT(#REF!,"0"),[1]!Rates[[#Headers],[Column1]:[Column71]],0)),0)</f>
        <v>0</v>
      </c>
      <c r="G57" s="69">
        <f t="shared" si="0"/>
        <v>0</v>
      </c>
      <c r="H57" s="6">
        <f t="shared" si="1"/>
        <v>0</v>
      </c>
      <c r="I57" s="80"/>
      <c r="J57" s="80" t="s">
        <v>1045</v>
      </c>
      <c r="K57" s="80"/>
      <c r="L57" s="80"/>
      <c r="M57" s="80"/>
      <c r="N57" s="80"/>
      <c r="O57" s="80"/>
      <c r="P57" s="80"/>
      <c r="Q57" s="80"/>
      <c r="R57" s="80"/>
      <c r="S57" s="54" t="b">
        <f t="shared" si="2"/>
        <v>0</v>
      </c>
      <c r="T57" s="66" t="str">
        <f t="shared" si="3"/>
        <v>4-19.</v>
      </c>
      <c r="U57" s="51" t="str">
        <f t="shared" si="3"/>
        <v xml:space="preserve">Sonic Boring, &gt; 6 to 10 inch diameter, &gt; 100 foot total depth </v>
      </c>
    </row>
    <row r="58" spans="1:21" s="67" customFormat="1" x14ac:dyDescent="0.3">
      <c r="A58" s="62">
        <v>62</v>
      </c>
      <c r="B58" s="36" t="s">
        <v>712</v>
      </c>
      <c r="C58" s="98" t="s">
        <v>76</v>
      </c>
      <c r="D58" s="99"/>
      <c r="E58" s="10" t="s">
        <v>48</v>
      </c>
      <c r="F58" s="68">
        <f>IFERROR(INDEX([1]!Rates[[Column1]:[Column71]],
MATCH('[1]SOW Units'!$B58,[1]!Rates[Pay Item],0),
MATCH(TEXT(#REF!,"0"),[1]!Rates[[#Headers],[Column1]:[Column71]],0)),0)</f>
        <v>0</v>
      </c>
      <c r="G58" s="69">
        <f t="shared" si="0"/>
        <v>0</v>
      </c>
      <c r="H58" s="6">
        <f t="shared" si="1"/>
        <v>0</v>
      </c>
      <c r="I58" s="80"/>
      <c r="J58" s="80" t="s">
        <v>1045</v>
      </c>
      <c r="K58" s="80"/>
      <c r="L58" s="80"/>
      <c r="M58" s="80"/>
      <c r="N58" s="80"/>
      <c r="O58" s="80"/>
      <c r="P58" s="80"/>
      <c r="Q58" s="80"/>
      <c r="R58" s="80"/>
      <c r="S58" s="54" t="b">
        <f t="shared" si="2"/>
        <v>0</v>
      </c>
      <c r="T58" s="66" t="str">
        <f t="shared" si="3"/>
        <v>4-20.</v>
      </c>
      <c r="U58" s="51" t="str">
        <f t="shared" si="3"/>
        <v xml:space="preserve">Sonic Boring, &gt; 10 to 14 inch diameter, &lt; 50 foot total depth </v>
      </c>
    </row>
    <row r="59" spans="1:21" s="67" customFormat="1" x14ac:dyDescent="0.3">
      <c r="A59" s="62">
        <v>63</v>
      </c>
      <c r="B59" s="36" t="s">
        <v>713</v>
      </c>
      <c r="C59" s="98" t="s">
        <v>77</v>
      </c>
      <c r="D59" s="99"/>
      <c r="E59" s="10" t="s">
        <v>48</v>
      </c>
      <c r="F59" s="68">
        <f>IFERROR(INDEX([1]!Rates[[Column1]:[Column71]],
MATCH('[1]SOW Units'!$B59,[1]!Rates[Pay Item],0),
MATCH(TEXT(#REF!,"0"),[1]!Rates[[#Headers],[Column1]:[Column71]],0)),0)</f>
        <v>0</v>
      </c>
      <c r="G59" s="69">
        <f t="shared" si="0"/>
        <v>0</v>
      </c>
      <c r="H59" s="6">
        <f t="shared" si="1"/>
        <v>0</v>
      </c>
      <c r="I59" s="80"/>
      <c r="J59" s="80" t="s">
        <v>1045</v>
      </c>
      <c r="K59" s="80"/>
      <c r="L59" s="80"/>
      <c r="M59" s="80"/>
      <c r="N59" s="80"/>
      <c r="O59" s="80"/>
      <c r="P59" s="80"/>
      <c r="Q59" s="80"/>
      <c r="R59" s="80"/>
      <c r="S59" s="54" t="b">
        <f t="shared" si="2"/>
        <v>0</v>
      </c>
      <c r="T59" s="66" t="str">
        <f t="shared" si="3"/>
        <v>4-21.</v>
      </c>
      <c r="U59" s="51" t="str">
        <f t="shared" si="3"/>
        <v xml:space="preserve">Sonic Boring, &gt; 10 to 14 inch diameter, 50 to 100 foot total depth </v>
      </c>
    </row>
    <row r="60" spans="1:21" s="67" customFormat="1" x14ac:dyDescent="0.3">
      <c r="A60" s="62">
        <v>64</v>
      </c>
      <c r="B60" s="36" t="s">
        <v>714</v>
      </c>
      <c r="C60" s="98" t="s">
        <v>78</v>
      </c>
      <c r="D60" s="99"/>
      <c r="E60" s="10" t="s">
        <v>48</v>
      </c>
      <c r="F60" s="68">
        <f>IFERROR(INDEX([1]!Rates[[Column1]:[Column71]],
MATCH('[1]SOW Units'!$B60,[1]!Rates[Pay Item],0),
MATCH(TEXT(#REF!,"0"),[1]!Rates[[#Headers],[Column1]:[Column71]],0)),0)</f>
        <v>0</v>
      </c>
      <c r="G60" s="69">
        <f t="shared" si="0"/>
        <v>0</v>
      </c>
      <c r="H60" s="6">
        <f t="shared" si="1"/>
        <v>0</v>
      </c>
      <c r="I60" s="80"/>
      <c r="J60" s="80" t="s">
        <v>1045</v>
      </c>
      <c r="K60" s="80"/>
      <c r="L60" s="80"/>
      <c r="M60" s="80"/>
      <c r="N60" s="80"/>
      <c r="O60" s="80"/>
      <c r="P60" s="80"/>
      <c r="Q60" s="80"/>
      <c r="R60" s="80"/>
      <c r="S60" s="54" t="b">
        <f t="shared" si="2"/>
        <v>0</v>
      </c>
      <c r="T60" s="66" t="str">
        <f t="shared" si="3"/>
        <v>4-22.</v>
      </c>
      <c r="U60" s="51" t="str">
        <f t="shared" si="3"/>
        <v xml:space="preserve">Sonic Boring, &gt; 10 to 14 inch diameter, &gt; 100 foot total depth </v>
      </c>
    </row>
    <row r="61" spans="1:21" s="67" customFormat="1" x14ac:dyDescent="0.3">
      <c r="A61" s="62">
        <v>65</v>
      </c>
      <c r="B61" s="75" t="s">
        <v>43</v>
      </c>
      <c r="C61" s="96" t="s">
        <v>80</v>
      </c>
      <c r="D61" s="97"/>
      <c r="E61" s="76"/>
      <c r="F61" s="77"/>
      <c r="G61" s="78"/>
      <c r="H61" s="8"/>
      <c r="I61" s="79"/>
      <c r="J61" s="79"/>
      <c r="K61" s="79"/>
      <c r="L61" s="79"/>
      <c r="M61" s="79"/>
      <c r="N61" s="79"/>
      <c r="O61" s="79"/>
      <c r="P61" s="79"/>
      <c r="Q61" s="79"/>
      <c r="R61" s="79"/>
      <c r="S61" s="54" t="b">
        <f t="shared" si="2"/>
        <v>0</v>
      </c>
      <c r="T61" s="66"/>
      <c r="U61" s="51" t="str">
        <f t="shared" si="3"/>
        <v>WELL INSTALLATION</v>
      </c>
    </row>
    <row r="62" spans="1:21" s="67" customFormat="1" x14ac:dyDescent="0.3">
      <c r="A62" s="62">
        <v>66</v>
      </c>
      <c r="B62" s="36" t="s">
        <v>715</v>
      </c>
      <c r="C62" s="98" t="s">
        <v>716</v>
      </c>
      <c r="D62" s="99"/>
      <c r="E62" s="10" t="s">
        <v>48</v>
      </c>
      <c r="F62" s="68">
        <f>IFERROR(INDEX([1]!Rates[[Column1]:[Column71]],
MATCH('[1]SOW Units'!$B62,[1]!Rates[Pay Item],0),
MATCH(TEXT(#REF!,"0"),[1]!Rates[[#Headers],[Column1]:[Column71]],0)),0)</f>
        <v>0</v>
      </c>
      <c r="G62" s="69">
        <f t="shared" ref="G62:G64" si="6">F62</f>
        <v>0</v>
      </c>
      <c r="H62" s="6">
        <f t="shared" ref="H62:H64" si="7">SUM(I62:R62)</f>
        <v>0</v>
      </c>
      <c r="I62" s="80"/>
      <c r="J62" s="80" t="s">
        <v>1045</v>
      </c>
      <c r="K62" s="80"/>
      <c r="L62" s="80"/>
      <c r="M62" s="80"/>
      <c r="N62" s="80"/>
      <c r="O62" s="80"/>
      <c r="P62" s="80"/>
      <c r="Q62" s="80"/>
      <c r="R62" s="80"/>
      <c r="S62" s="54" t="b">
        <f t="shared" si="2"/>
        <v>0</v>
      </c>
      <c r="T62" s="66" t="str">
        <f t="shared" si="3"/>
        <v>5-1.</v>
      </c>
      <c r="U62" s="51" t="str">
        <f t="shared" si="3"/>
        <v>Well Installation - 1 inch diameter (vertical)</v>
      </c>
    </row>
    <row r="63" spans="1:21" s="67" customFormat="1" x14ac:dyDescent="0.3">
      <c r="A63" s="62">
        <v>67</v>
      </c>
      <c r="B63" s="36" t="s">
        <v>717</v>
      </c>
      <c r="C63" s="98" t="s">
        <v>718</v>
      </c>
      <c r="D63" s="99"/>
      <c r="E63" s="10" t="s">
        <v>48</v>
      </c>
      <c r="F63" s="68">
        <f>IFERROR(INDEX([1]!Rates[[Column1]:[Column71]],
MATCH('[1]SOW Units'!$B63,[1]!Rates[Pay Item],0),
MATCH(TEXT(#REF!,"0"),[1]!Rates[[#Headers],[Column1]:[Column71]],0)),0)</f>
        <v>0</v>
      </c>
      <c r="G63" s="69">
        <f t="shared" si="6"/>
        <v>0</v>
      </c>
      <c r="H63" s="6">
        <f t="shared" si="7"/>
        <v>0</v>
      </c>
      <c r="I63" s="80"/>
      <c r="J63" s="80" t="s">
        <v>1045</v>
      </c>
      <c r="K63" s="80"/>
      <c r="L63" s="80"/>
      <c r="M63" s="80"/>
      <c r="N63" s="80"/>
      <c r="O63" s="80"/>
      <c r="P63" s="80"/>
      <c r="Q63" s="80"/>
      <c r="R63" s="80"/>
      <c r="S63" s="54" t="b">
        <f t="shared" si="2"/>
        <v>0</v>
      </c>
      <c r="T63" s="66" t="str">
        <f t="shared" si="3"/>
        <v>5-2.a.</v>
      </c>
      <c r="U63" s="51" t="str">
        <f t="shared" si="3"/>
        <v>Well Installation - 2 inch diameter (vertical)</v>
      </c>
    </row>
    <row r="64" spans="1:21" s="67" customFormat="1" x14ac:dyDescent="0.3">
      <c r="A64" s="62">
        <v>68</v>
      </c>
      <c r="B64" s="36" t="s">
        <v>719</v>
      </c>
      <c r="C64" s="98" t="s">
        <v>720</v>
      </c>
      <c r="D64" s="99"/>
      <c r="E64" s="10" t="s">
        <v>48</v>
      </c>
      <c r="F64" s="68">
        <f>IFERROR(INDEX([1]!Rates[[Column1]:[Column71]],
MATCH('[1]SOW Units'!$B64,[1]!Rates[Pay Item],0),
MATCH(TEXT(#REF!,"0"),[1]!Rates[[#Headers],[Column1]:[Column71]],0)),0)</f>
        <v>0</v>
      </c>
      <c r="G64" s="69">
        <f t="shared" si="6"/>
        <v>0</v>
      </c>
      <c r="H64" s="6">
        <f t="shared" si="7"/>
        <v>0</v>
      </c>
      <c r="I64" s="80"/>
      <c r="J64" s="80"/>
      <c r="K64" s="80" t="s">
        <v>1045</v>
      </c>
      <c r="L64" s="80"/>
      <c r="M64" s="80"/>
      <c r="N64" s="80"/>
      <c r="O64" s="80"/>
      <c r="P64" s="80"/>
      <c r="Q64" s="80"/>
      <c r="R64" s="80"/>
      <c r="S64" s="54" t="b">
        <f t="shared" si="2"/>
        <v>0</v>
      </c>
      <c r="T64" s="66" t="str">
        <f t="shared" si="3"/>
        <v>5-2.b.</v>
      </c>
      <c r="U64" s="51" t="str">
        <f t="shared" si="3"/>
        <v>Horizontal Well Installation - 2 inch diameter (includes trenching)</v>
      </c>
    </row>
    <row r="65" spans="1:21" s="67" customFormat="1" x14ac:dyDescent="0.3">
      <c r="A65" s="62">
        <v>69</v>
      </c>
      <c r="B65" s="36" t="s">
        <v>576</v>
      </c>
      <c r="C65" s="98" t="s">
        <v>721</v>
      </c>
      <c r="D65" s="99"/>
      <c r="E65" s="10" t="s">
        <v>48</v>
      </c>
      <c r="F65" s="68">
        <f>IFERROR(INDEX([1]!Rates[[Column1]:[Column71]],
MATCH('[1]SOW Units'!$B65,[1]!Rates[Pay Item],0),
MATCH(TEXT(#REF!,"0"),[1]!Rates[[#Headers],[Column1]:[Column71]],0)),0)</f>
        <v>0</v>
      </c>
      <c r="G65" s="69">
        <f t="shared" si="0"/>
        <v>0</v>
      </c>
      <c r="H65" s="6">
        <f t="shared" si="1"/>
        <v>0</v>
      </c>
      <c r="I65" s="80"/>
      <c r="J65" s="80" t="s">
        <v>1045</v>
      </c>
      <c r="K65" s="80"/>
      <c r="L65" s="80"/>
      <c r="M65" s="80"/>
      <c r="N65" s="80"/>
      <c r="O65" s="80"/>
      <c r="P65" s="80"/>
      <c r="Q65" s="80"/>
      <c r="R65" s="80"/>
      <c r="S65" s="54" t="b">
        <f t="shared" si="2"/>
        <v>0</v>
      </c>
      <c r="T65" s="66" t="str">
        <f t="shared" si="3"/>
        <v>5-3.a.</v>
      </c>
      <c r="U65" s="51" t="str">
        <f t="shared" si="3"/>
        <v>Well Installation - 4 inch diameter (vertical)</v>
      </c>
    </row>
    <row r="66" spans="1:21" s="67" customFormat="1" x14ac:dyDescent="0.3">
      <c r="A66" s="62">
        <v>70</v>
      </c>
      <c r="B66" s="36" t="s">
        <v>722</v>
      </c>
      <c r="C66" s="98" t="s">
        <v>723</v>
      </c>
      <c r="D66" s="99"/>
      <c r="E66" s="10" t="s">
        <v>48</v>
      </c>
      <c r="F66" s="68">
        <f>IFERROR(INDEX([1]!Rates[[Column1]:[Column71]],
MATCH('[1]SOW Units'!$B66,[1]!Rates[Pay Item],0),
MATCH(TEXT(#REF!,"0"),[1]!Rates[[#Headers],[Column1]:[Column71]],0)),0)</f>
        <v>0</v>
      </c>
      <c r="G66" s="69">
        <f t="shared" si="0"/>
        <v>0</v>
      </c>
      <c r="H66" s="6">
        <f t="shared" si="1"/>
        <v>0</v>
      </c>
      <c r="I66" s="80"/>
      <c r="J66" s="80"/>
      <c r="K66" s="80" t="s">
        <v>1045</v>
      </c>
      <c r="L66" s="80"/>
      <c r="M66" s="80"/>
      <c r="N66" s="80"/>
      <c r="O66" s="80"/>
      <c r="P66" s="80"/>
      <c r="Q66" s="80"/>
      <c r="R66" s="80"/>
      <c r="S66" s="54" t="b">
        <f t="shared" si="2"/>
        <v>0</v>
      </c>
      <c r="T66" s="66" t="str">
        <f t="shared" si="3"/>
        <v>5-3.b.</v>
      </c>
      <c r="U66" s="51" t="str">
        <f t="shared" si="3"/>
        <v>Horizontal Well Installation - 4 inch diameter (includes trenching)</v>
      </c>
    </row>
    <row r="67" spans="1:21" s="67" customFormat="1" x14ac:dyDescent="0.3">
      <c r="A67" s="62">
        <v>71</v>
      </c>
      <c r="B67" s="36" t="s">
        <v>49</v>
      </c>
      <c r="C67" s="98" t="s">
        <v>724</v>
      </c>
      <c r="D67" s="99"/>
      <c r="E67" s="10" t="s">
        <v>48</v>
      </c>
      <c r="F67" s="68">
        <f>IFERROR(INDEX([1]!Rates[[Column1]:[Column71]],
MATCH('[1]SOW Units'!$B67,[1]!Rates[Pay Item],0),
MATCH(TEXT(#REF!,"0"),[1]!Rates[[#Headers],[Column1]:[Column71]],0)),0)</f>
        <v>0</v>
      </c>
      <c r="G67" s="69">
        <f t="shared" si="0"/>
        <v>0</v>
      </c>
      <c r="H67" s="6">
        <f t="shared" si="1"/>
        <v>0</v>
      </c>
      <c r="I67" s="80"/>
      <c r="J67" s="80" t="s">
        <v>1045</v>
      </c>
      <c r="K67" s="80"/>
      <c r="L67" s="80"/>
      <c r="M67" s="80"/>
      <c r="N67" s="80"/>
      <c r="O67" s="80"/>
      <c r="P67" s="80"/>
      <c r="Q67" s="80"/>
      <c r="R67" s="80"/>
      <c r="S67" s="54" t="b">
        <f t="shared" si="2"/>
        <v>0</v>
      </c>
      <c r="T67" s="66" t="str">
        <f t="shared" si="3"/>
        <v>5-4.</v>
      </c>
      <c r="U67" s="51" t="str">
        <f t="shared" si="3"/>
        <v>Well Installation - 1.5 inch diameter (vertical)</v>
      </c>
    </row>
    <row r="68" spans="1:21" s="67" customFormat="1" x14ac:dyDescent="0.3">
      <c r="A68" s="62">
        <v>72</v>
      </c>
      <c r="B68" s="36" t="s">
        <v>50</v>
      </c>
      <c r="C68" s="98" t="s">
        <v>725</v>
      </c>
      <c r="D68" s="99"/>
      <c r="E68" s="10" t="s">
        <v>48</v>
      </c>
      <c r="F68" s="68">
        <f>IFERROR(INDEX([1]!Rates[[Column1]:[Column71]],
MATCH('[1]SOW Units'!$B68,[1]!Rates[Pay Item],0),
MATCH(TEXT(#REF!,"0"),[1]!Rates[[#Headers],[Column1]:[Column71]],0)),0)</f>
        <v>0</v>
      </c>
      <c r="G68" s="69">
        <f t="shared" si="0"/>
        <v>0</v>
      </c>
      <c r="H68" s="6">
        <f t="shared" si="1"/>
        <v>0</v>
      </c>
      <c r="I68" s="80"/>
      <c r="J68" s="80" t="s">
        <v>1045</v>
      </c>
      <c r="K68" s="80"/>
      <c r="L68" s="80"/>
      <c r="M68" s="80"/>
      <c r="N68" s="80"/>
      <c r="O68" s="80"/>
      <c r="P68" s="80"/>
      <c r="Q68" s="80"/>
      <c r="R68" s="80"/>
      <c r="S68" s="54" t="b">
        <f t="shared" si="2"/>
        <v>0</v>
      </c>
      <c r="T68" s="66" t="str">
        <f t="shared" si="3"/>
        <v>5-5.</v>
      </c>
      <c r="U68" s="51" t="str">
        <f t="shared" si="3"/>
        <v>Well Installation - 6 inch diameter (vertical)</v>
      </c>
    </row>
    <row r="69" spans="1:21" s="67" customFormat="1" x14ac:dyDescent="0.3">
      <c r="A69" s="62">
        <v>73</v>
      </c>
      <c r="B69" s="36" t="s">
        <v>51</v>
      </c>
      <c r="C69" s="98" t="s">
        <v>86</v>
      </c>
      <c r="D69" s="99"/>
      <c r="E69" s="10" t="s">
        <v>48</v>
      </c>
      <c r="F69" s="68">
        <f>IFERROR(INDEX([1]!Rates[[Column1]:[Column71]],
MATCH('[1]SOW Units'!$B69,[1]!Rates[Pay Item],0),
MATCH(TEXT(#REF!,"0"),[1]!Rates[[#Headers],[Column1]:[Column71]],0)),0)</f>
        <v>0</v>
      </c>
      <c r="G69" s="69">
        <f t="shared" si="0"/>
        <v>0</v>
      </c>
      <c r="H69" s="6">
        <f t="shared" si="1"/>
        <v>0</v>
      </c>
      <c r="I69" s="80"/>
      <c r="J69" s="80" t="s">
        <v>1045</v>
      </c>
      <c r="K69" s="80"/>
      <c r="L69" s="80"/>
      <c r="M69" s="80"/>
      <c r="N69" s="80"/>
      <c r="O69" s="80"/>
      <c r="P69" s="80"/>
      <c r="Q69" s="80"/>
      <c r="R69" s="80"/>
      <c r="S69" s="54" t="b">
        <f t="shared" si="2"/>
        <v>0</v>
      </c>
      <c r="T69" s="66" t="str">
        <f t="shared" si="3"/>
        <v>5-6.</v>
      </c>
      <c r="U69" s="51" t="str">
        <f t="shared" si="3"/>
        <v>Surface Casing - 6 inch diameter</v>
      </c>
    </row>
    <row r="70" spans="1:21" s="67" customFormat="1" x14ac:dyDescent="0.3">
      <c r="A70" s="62">
        <v>74</v>
      </c>
      <c r="B70" s="36" t="s">
        <v>52</v>
      </c>
      <c r="C70" s="98" t="s">
        <v>88</v>
      </c>
      <c r="D70" s="99"/>
      <c r="E70" s="10" t="s">
        <v>48</v>
      </c>
      <c r="F70" s="68">
        <f>IFERROR(INDEX([1]!Rates[[Column1]:[Column71]],
MATCH('[1]SOW Units'!$B70,[1]!Rates[Pay Item],0),
MATCH(TEXT(#REF!,"0"),[1]!Rates[[#Headers],[Column1]:[Column71]],0)),0)</f>
        <v>0</v>
      </c>
      <c r="G70" s="69">
        <f t="shared" si="0"/>
        <v>0</v>
      </c>
      <c r="H70" s="6">
        <f t="shared" si="1"/>
        <v>0</v>
      </c>
      <c r="I70" s="80"/>
      <c r="J70" s="80" t="s">
        <v>1045</v>
      </c>
      <c r="K70" s="80"/>
      <c r="L70" s="80"/>
      <c r="M70" s="80"/>
      <c r="N70" s="80"/>
      <c r="O70" s="80"/>
      <c r="P70" s="80"/>
      <c r="Q70" s="80"/>
      <c r="R70" s="80"/>
      <c r="S70" s="54" t="b">
        <f t="shared" si="2"/>
        <v>0</v>
      </c>
      <c r="T70" s="66" t="str">
        <f t="shared" si="3"/>
        <v>5-7.</v>
      </c>
      <c r="U70" s="51" t="str">
        <f t="shared" si="3"/>
        <v>Surface Casing - 8 inch diameter</v>
      </c>
    </row>
    <row r="71" spans="1:21" s="67" customFormat="1" x14ac:dyDescent="0.3">
      <c r="A71" s="62">
        <v>75</v>
      </c>
      <c r="B71" s="36" t="s">
        <v>54</v>
      </c>
      <c r="C71" s="98" t="s">
        <v>90</v>
      </c>
      <c r="D71" s="99"/>
      <c r="E71" s="10" t="s">
        <v>48</v>
      </c>
      <c r="F71" s="68">
        <f>IFERROR(INDEX([1]!Rates[[Column1]:[Column71]],
MATCH('[1]SOW Units'!$B71,[1]!Rates[Pay Item],0),
MATCH(TEXT(#REF!,"0"),[1]!Rates[[#Headers],[Column1]:[Column71]],0)),0)</f>
        <v>0</v>
      </c>
      <c r="G71" s="69">
        <f t="shared" si="0"/>
        <v>0</v>
      </c>
      <c r="H71" s="6">
        <f t="shared" si="1"/>
        <v>0</v>
      </c>
      <c r="I71" s="80"/>
      <c r="J71" s="80" t="s">
        <v>1045</v>
      </c>
      <c r="K71" s="80"/>
      <c r="L71" s="80"/>
      <c r="M71" s="80"/>
      <c r="N71" s="80"/>
      <c r="O71" s="80"/>
      <c r="P71" s="80"/>
      <c r="Q71" s="80"/>
      <c r="R71" s="80"/>
      <c r="S71" s="54" t="b">
        <f t="shared" si="2"/>
        <v>0</v>
      </c>
      <c r="T71" s="66" t="str">
        <f t="shared" si="3"/>
        <v>5-8.</v>
      </c>
      <c r="U71" s="51" t="str">
        <f t="shared" si="3"/>
        <v>Surface Casing - 10 inch diameter</v>
      </c>
    </row>
    <row r="72" spans="1:21" s="67" customFormat="1" x14ac:dyDescent="0.3">
      <c r="A72" s="62">
        <v>76</v>
      </c>
      <c r="B72" s="36" t="s">
        <v>56</v>
      </c>
      <c r="C72" s="98" t="s">
        <v>91</v>
      </c>
      <c r="D72" s="99"/>
      <c r="E72" s="10" t="s">
        <v>48</v>
      </c>
      <c r="F72" s="68">
        <f>IFERROR(INDEX([1]!Rates[[Column1]:[Column71]],
MATCH('[1]SOW Units'!$B72,[1]!Rates[Pay Item],0),
MATCH(TEXT(#REF!,"0"),[1]!Rates[[#Headers],[Column1]:[Column71]],0)),0)</f>
        <v>0</v>
      </c>
      <c r="G72" s="69">
        <f t="shared" si="0"/>
        <v>0</v>
      </c>
      <c r="H72" s="6">
        <f t="shared" si="1"/>
        <v>0</v>
      </c>
      <c r="I72" s="80"/>
      <c r="J72" s="80" t="s">
        <v>1045</v>
      </c>
      <c r="K72" s="80"/>
      <c r="L72" s="80"/>
      <c r="M72" s="80"/>
      <c r="N72" s="80"/>
      <c r="O72" s="80"/>
      <c r="P72" s="80"/>
      <c r="Q72" s="80"/>
      <c r="R72" s="80"/>
      <c r="S72" s="54" t="b">
        <f t="shared" si="2"/>
        <v>0</v>
      </c>
      <c r="T72" s="66" t="str">
        <f t="shared" si="3"/>
        <v>5-9.</v>
      </c>
      <c r="U72" s="51" t="str">
        <f t="shared" si="3"/>
        <v>Surface Casing - 12 inch diameter</v>
      </c>
    </row>
    <row r="73" spans="1:21" s="67" customFormat="1" x14ac:dyDescent="0.3">
      <c r="A73" s="62">
        <v>77</v>
      </c>
      <c r="B73" s="36" t="s">
        <v>726</v>
      </c>
      <c r="C73" s="98" t="s">
        <v>92</v>
      </c>
      <c r="D73" s="99"/>
      <c r="E73" s="10" t="s">
        <v>48</v>
      </c>
      <c r="F73" s="68">
        <f>IFERROR(INDEX([1]!Rates[[Column1]:[Column71]],
MATCH('[1]SOW Units'!$B73,[1]!Rates[Pay Item],0),
MATCH(TEXT(#REF!,"0"),[1]!Rates[[#Headers],[Column1]:[Column71]],0)),0)</f>
        <v>0</v>
      </c>
      <c r="G73" s="69">
        <f t="shared" si="0"/>
        <v>0</v>
      </c>
      <c r="H73" s="6">
        <f t="shared" si="1"/>
        <v>0</v>
      </c>
      <c r="I73" s="80"/>
      <c r="J73" s="80" t="s">
        <v>1045</v>
      </c>
      <c r="K73" s="80"/>
      <c r="L73" s="80"/>
      <c r="M73" s="80"/>
      <c r="N73" s="80"/>
      <c r="O73" s="80"/>
      <c r="P73" s="80"/>
      <c r="Q73" s="80"/>
      <c r="R73" s="80"/>
      <c r="S73" s="54" t="b">
        <f t="shared" ref="S73:S133" si="8">IF(H73&gt;0,TRUE,FALSE)</f>
        <v>0</v>
      </c>
      <c r="T73" s="66" t="str">
        <f t="shared" si="3"/>
        <v>5-10.a.</v>
      </c>
      <c r="U73" s="51" t="str">
        <f t="shared" si="3"/>
        <v>Additional Well Screen &gt; 20 feet - 1 inch diameter</v>
      </c>
    </row>
    <row r="74" spans="1:21" s="67" customFormat="1" x14ac:dyDescent="0.3">
      <c r="A74" s="62">
        <v>78</v>
      </c>
      <c r="B74" s="36" t="s">
        <v>727</v>
      </c>
      <c r="C74" s="98" t="s">
        <v>93</v>
      </c>
      <c r="D74" s="99"/>
      <c r="E74" s="10" t="s">
        <v>48</v>
      </c>
      <c r="F74" s="68">
        <f>IFERROR(INDEX([1]!Rates[[Column1]:[Column71]],
MATCH('[1]SOW Units'!$B74,[1]!Rates[Pay Item],0),
MATCH(TEXT(#REF!,"0"),[1]!Rates[[#Headers],[Column1]:[Column71]],0)),0)</f>
        <v>0</v>
      </c>
      <c r="G74" s="69">
        <f t="shared" si="0"/>
        <v>0</v>
      </c>
      <c r="H74" s="6">
        <f t="shared" si="1"/>
        <v>0</v>
      </c>
      <c r="I74" s="80"/>
      <c r="J74" s="80" t="s">
        <v>1045</v>
      </c>
      <c r="K74" s="80"/>
      <c r="L74" s="80"/>
      <c r="M74" s="80"/>
      <c r="N74" s="80"/>
      <c r="O74" s="80"/>
      <c r="P74" s="80"/>
      <c r="Q74" s="80"/>
      <c r="R74" s="80"/>
      <c r="S74" s="54" t="b">
        <f t="shared" si="8"/>
        <v>0</v>
      </c>
      <c r="T74" s="66" t="str">
        <f t="shared" si="3"/>
        <v>5-10.b.</v>
      </c>
      <c r="U74" s="51" t="str">
        <f t="shared" si="3"/>
        <v>Additional Well Screen &gt; 20 feet - 2 inch diameter</v>
      </c>
    </row>
    <row r="75" spans="1:21" s="67" customFormat="1" x14ac:dyDescent="0.3">
      <c r="A75" s="62">
        <v>80</v>
      </c>
      <c r="B75" s="36" t="s">
        <v>728</v>
      </c>
      <c r="C75" s="98" t="s">
        <v>94</v>
      </c>
      <c r="D75" s="99"/>
      <c r="E75" s="10" t="s">
        <v>48</v>
      </c>
      <c r="F75" s="68">
        <f>IFERROR(INDEX([1]!Rates[[Column1]:[Column71]],
MATCH('[1]SOW Units'!$B75,[1]!Rates[Pay Item],0),
MATCH(TEXT(#REF!,"0"),[1]!Rates[[#Headers],[Column1]:[Column71]],0)),0)</f>
        <v>0</v>
      </c>
      <c r="G75" s="69">
        <f t="shared" si="0"/>
        <v>0</v>
      </c>
      <c r="H75" s="6">
        <f t="shared" si="1"/>
        <v>0</v>
      </c>
      <c r="I75" s="80"/>
      <c r="J75" s="80" t="s">
        <v>1045</v>
      </c>
      <c r="K75" s="80"/>
      <c r="L75" s="80"/>
      <c r="M75" s="80"/>
      <c r="N75" s="80"/>
      <c r="O75" s="80"/>
      <c r="P75" s="80"/>
      <c r="Q75" s="80"/>
      <c r="R75" s="80"/>
      <c r="S75" s="54" t="b">
        <f t="shared" si="8"/>
        <v>0</v>
      </c>
      <c r="T75" s="66" t="str">
        <f t="shared" si="3"/>
        <v>5-10.c.</v>
      </c>
      <c r="U75" s="51" t="str">
        <f t="shared" si="3"/>
        <v>Additional Well Screen &gt; 20 feet - 4 inch diameter</v>
      </c>
    </row>
    <row r="76" spans="1:21" s="67" customFormat="1" x14ac:dyDescent="0.3">
      <c r="A76" s="62">
        <v>81</v>
      </c>
      <c r="B76" s="36" t="s">
        <v>729</v>
      </c>
      <c r="C76" s="98" t="s">
        <v>95</v>
      </c>
      <c r="D76" s="99"/>
      <c r="E76" s="10" t="s">
        <v>48</v>
      </c>
      <c r="F76" s="68">
        <f>IFERROR(INDEX([1]!Rates[[Column1]:[Column71]],
MATCH('[1]SOW Units'!$B76,[1]!Rates[Pay Item],0),
MATCH(TEXT(#REF!,"0"),[1]!Rates[[#Headers],[Column1]:[Column71]],0)),0)</f>
        <v>0</v>
      </c>
      <c r="G76" s="69">
        <f t="shared" si="0"/>
        <v>0</v>
      </c>
      <c r="H76" s="6">
        <f t="shared" si="1"/>
        <v>0</v>
      </c>
      <c r="I76" s="80"/>
      <c r="J76" s="80" t="s">
        <v>1045</v>
      </c>
      <c r="K76" s="80"/>
      <c r="L76" s="80"/>
      <c r="M76" s="80"/>
      <c r="N76" s="80"/>
      <c r="O76" s="80"/>
      <c r="P76" s="80"/>
      <c r="Q76" s="80"/>
      <c r="R76" s="80"/>
      <c r="S76" s="54" t="b">
        <f t="shared" si="8"/>
        <v>0</v>
      </c>
      <c r="T76" s="66" t="str">
        <f t="shared" si="3"/>
        <v>5-10.d.</v>
      </c>
      <c r="U76" s="51" t="str">
        <f t="shared" si="3"/>
        <v>Additional Well Screen &gt; 20 feet - 6 inch diameter</v>
      </c>
    </row>
    <row r="77" spans="1:21" s="67" customFormat="1" x14ac:dyDescent="0.3">
      <c r="A77" s="62">
        <v>83</v>
      </c>
      <c r="B77" s="36" t="s">
        <v>59</v>
      </c>
      <c r="C77" s="98" t="s">
        <v>96</v>
      </c>
      <c r="D77" s="99"/>
      <c r="E77" s="10" t="s">
        <v>730</v>
      </c>
      <c r="F77" s="68">
        <f>IFERROR(INDEX([1]!Rates[[Column1]:[Column71]],
MATCH('[1]SOW Units'!$B77,[1]!Rates[Pay Item],0),
MATCH(TEXT(#REF!,"0"),[1]!Rates[[#Headers],[Column1]:[Column71]],0)),0)</f>
        <v>0</v>
      </c>
      <c r="G77" s="69">
        <f t="shared" si="0"/>
        <v>0</v>
      </c>
      <c r="H77" s="6">
        <f t="shared" si="1"/>
        <v>0</v>
      </c>
      <c r="I77" s="80"/>
      <c r="J77" s="80" t="s">
        <v>1045</v>
      </c>
      <c r="K77" s="80"/>
      <c r="L77" s="80"/>
      <c r="M77" s="80"/>
      <c r="N77" s="80"/>
      <c r="O77" s="80"/>
      <c r="P77" s="80"/>
      <c r="Q77" s="80"/>
      <c r="R77" s="80"/>
      <c r="S77" s="54" t="b">
        <f t="shared" si="8"/>
        <v>0</v>
      </c>
      <c r="T77" s="66" t="str">
        <f t="shared" si="3"/>
        <v>5-11.</v>
      </c>
      <c r="U77" s="51" t="str">
        <f t="shared" si="3"/>
        <v xml:space="preserve">Above Grade Well Completion </v>
      </c>
    </row>
    <row r="78" spans="1:21" s="67" customFormat="1" x14ac:dyDescent="0.3">
      <c r="A78" s="62">
        <v>84</v>
      </c>
      <c r="B78" s="36" t="s">
        <v>61</v>
      </c>
      <c r="C78" s="98" t="s">
        <v>97</v>
      </c>
      <c r="D78" s="99"/>
      <c r="E78" s="10" t="s">
        <v>98</v>
      </c>
      <c r="F78" s="68">
        <f>IFERROR(INDEX([1]!Rates[[Column1]:[Column71]],
MATCH('[1]SOW Units'!$B78,[1]!Rates[Pay Item],0),
MATCH(TEXT(#REF!,"0"),[1]!Rates[[#Headers],[Column1]:[Column71]],0)),0)</f>
        <v>0</v>
      </c>
      <c r="G78" s="69">
        <f t="shared" si="0"/>
        <v>0</v>
      </c>
      <c r="H78" s="6">
        <f t="shared" si="1"/>
        <v>0</v>
      </c>
      <c r="I78" s="80"/>
      <c r="J78" s="80"/>
      <c r="K78" s="80" t="s">
        <v>1045</v>
      </c>
      <c r="L78" s="80"/>
      <c r="M78" s="80"/>
      <c r="N78" s="80"/>
      <c r="O78" s="80"/>
      <c r="P78" s="80"/>
      <c r="Q78" s="80"/>
      <c r="R78" s="80"/>
      <c r="S78" s="54" t="b">
        <f t="shared" si="8"/>
        <v>0</v>
      </c>
      <c r="T78" s="66" t="str">
        <f t="shared" si="3"/>
        <v>5-12.</v>
      </c>
      <c r="U78" s="51" t="str">
        <f t="shared" si="3"/>
        <v>Installation of Well Vault - 2 x 2 x 2 foot</v>
      </c>
    </row>
    <row r="79" spans="1:21" s="67" customFormat="1" x14ac:dyDescent="0.3">
      <c r="A79" s="62">
        <v>85</v>
      </c>
      <c r="B79" s="36" t="s">
        <v>63</v>
      </c>
      <c r="C79" s="98" t="s">
        <v>99</v>
      </c>
      <c r="D79" s="99"/>
      <c r="E79" s="10" t="s">
        <v>98</v>
      </c>
      <c r="F79" s="68">
        <f>IFERROR(INDEX([1]!Rates[[Column1]:[Column71]],
MATCH('[1]SOW Units'!$B79,[1]!Rates[Pay Item],0),
MATCH(TEXT(#REF!,"0"),[1]!Rates[[#Headers],[Column1]:[Column71]],0)),0)</f>
        <v>0</v>
      </c>
      <c r="G79" s="69">
        <f t="shared" si="0"/>
        <v>0</v>
      </c>
      <c r="H79" s="6">
        <f t="shared" si="1"/>
        <v>0</v>
      </c>
      <c r="I79" s="80"/>
      <c r="J79" s="80"/>
      <c r="K79" s="80" t="s">
        <v>1045</v>
      </c>
      <c r="L79" s="80"/>
      <c r="M79" s="80"/>
      <c r="N79" s="80"/>
      <c r="O79" s="80"/>
      <c r="P79" s="80"/>
      <c r="Q79" s="80"/>
      <c r="R79" s="80"/>
      <c r="S79" s="54" t="b">
        <f t="shared" si="8"/>
        <v>0</v>
      </c>
      <c r="T79" s="66" t="str">
        <f t="shared" si="3"/>
        <v>5-13.</v>
      </c>
      <c r="U79" s="51" t="str">
        <f t="shared" si="3"/>
        <v>Installation of Well Vault - 4 x 4 x 2 foot</v>
      </c>
    </row>
    <row r="80" spans="1:21" s="67" customFormat="1" x14ac:dyDescent="0.3">
      <c r="A80" s="62">
        <v>86</v>
      </c>
      <c r="B80" s="36" t="s">
        <v>65</v>
      </c>
      <c r="C80" s="98" t="s">
        <v>579</v>
      </c>
      <c r="D80" s="99"/>
      <c r="E80" s="10" t="s">
        <v>730</v>
      </c>
      <c r="F80" s="68">
        <f>IFERROR(INDEX([1]!Rates[[Column1]:[Column71]],
MATCH('[1]SOW Units'!$B80,[1]!Rates[Pay Item],0),
MATCH(TEXT(#REF!,"0"),[1]!Rates[[#Headers],[Column1]:[Column71]],0)),0)</f>
        <v>0</v>
      </c>
      <c r="G80" s="69">
        <f t="shared" si="0"/>
        <v>0</v>
      </c>
      <c r="H80" s="6">
        <f t="shared" si="1"/>
        <v>0</v>
      </c>
      <c r="I80" s="80"/>
      <c r="J80" s="80" t="s">
        <v>1045</v>
      </c>
      <c r="K80" s="80"/>
      <c r="L80" s="80"/>
      <c r="M80" s="80"/>
      <c r="N80" s="80"/>
      <c r="O80" s="80"/>
      <c r="P80" s="80"/>
      <c r="Q80" s="80"/>
      <c r="R80" s="80"/>
      <c r="S80" s="54" t="b">
        <f t="shared" si="8"/>
        <v>0</v>
      </c>
      <c r="T80" s="66" t="str">
        <f t="shared" si="3"/>
        <v>5-14.</v>
      </c>
      <c r="U80" s="51" t="str">
        <f t="shared" si="3"/>
        <v>Well Redevelopment</v>
      </c>
    </row>
    <row r="81" spans="1:21" s="67" customFormat="1" x14ac:dyDescent="0.3">
      <c r="A81" s="62">
        <v>87</v>
      </c>
      <c r="B81" s="36" t="s">
        <v>67</v>
      </c>
      <c r="C81" s="98" t="s">
        <v>731</v>
      </c>
      <c r="D81" s="99"/>
      <c r="E81" s="10" t="s">
        <v>730</v>
      </c>
      <c r="F81" s="68">
        <f>IFERROR(INDEX([1]!Rates[[Column1]:[Column71]],
MATCH('[1]SOW Units'!$B81,[1]!Rates[Pay Item],0),
MATCH(TEXT(#REF!,"0"),[1]!Rates[[#Headers],[Column1]:[Column71]],0)),0)</f>
        <v>0</v>
      </c>
      <c r="G81" s="69">
        <f t="shared" si="0"/>
        <v>0</v>
      </c>
      <c r="H81" s="6">
        <f t="shared" si="1"/>
        <v>0</v>
      </c>
      <c r="I81" s="80"/>
      <c r="J81" s="80"/>
      <c r="K81" s="80" t="s">
        <v>1045</v>
      </c>
      <c r="L81" s="80"/>
      <c r="M81" s="80"/>
      <c r="N81" s="80"/>
      <c r="O81" s="80"/>
      <c r="P81" s="80"/>
      <c r="Q81" s="80"/>
      <c r="R81" s="80"/>
      <c r="S81" s="54" t="b">
        <f t="shared" si="8"/>
        <v>0</v>
      </c>
      <c r="T81" s="66" t="str">
        <f t="shared" si="3"/>
        <v>5-15.</v>
      </c>
      <c r="U81" s="51" t="str">
        <f t="shared" si="3"/>
        <v>Removal and Reinstallation of 8-inch Manhole and Well Pad</v>
      </c>
    </row>
    <row r="82" spans="1:21" s="67" customFormat="1" x14ac:dyDescent="0.3">
      <c r="A82" s="62">
        <v>88</v>
      </c>
      <c r="B82" s="36" t="s">
        <v>69</v>
      </c>
      <c r="C82" s="98" t="s">
        <v>732</v>
      </c>
      <c r="D82" s="99"/>
      <c r="E82" s="10" t="s">
        <v>730</v>
      </c>
      <c r="F82" s="68">
        <f>IFERROR(INDEX([1]!Rates[[Column1]:[Column71]],
MATCH('[1]SOW Units'!$B82,[1]!Rates[Pay Item],0),
MATCH(TEXT(#REF!,"0"),[1]!Rates[[#Headers],[Column1]:[Column71]],0)),0)</f>
        <v>0</v>
      </c>
      <c r="G82" s="69">
        <f t="shared" si="0"/>
        <v>0</v>
      </c>
      <c r="H82" s="6">
        <f t="shared" si="1"/>
        <v>0</v>
      </c>
      <c r="I82" s="80"/>
      <c r="J82" s="80"/>
      <c r="K82" s="80" t="s">
        <v>1045</v>
      </c>
      <c r="L82" s="80"/>
      <c r="M82" s="80"/>
      <c r="N82" s="80"/>
      <c r="O82" s="80"/>
      <c r="P82" s="80"/>
      <c r="Q82" s="80"/>
      <c r="R82" s="80"/>
      <c r="S82" s="54" t="b">
        <f t="shared" si="8"/>
        <v>0</v>
      </c>
      <c r="T82" s="66" t="str">
        <f t="shared" si="3"/>
        <v>5-16.</v>
      </c>
      <c r="U82" s="51" t="str">
        <f t="shared" si="3"/>
        <v xml:space="preserve">Removal and Reinstallation of 12-inch Manhole and Well Pad </v>
      </c>
    </row>
    <row r="83" spans="1:21" s="67" customFormat="1" x14ac:dyDescent="0.3">
      <c r="A83" s="62">
        <v>89</v>
      </c>
      <c r="B83" s="36" t="s">
        <v>71</v>
      </c>
      <c r="C83" s="98" t="s">
        <v>733</v>
      </c>
      <c r="D83" s="99"/>
      <c r="E83" s="10" t="s">
        <v>48</v>
      </c>
      <c r="F83" s="68">
        <f>IFERROR(INDEX([1]!Rates[[Column1]:[Column71]],
MATCH('[1]SOW Units'!$B83,[1]!Rates[Pay Item],0),
MATCH(TEXT(#REF!,"0"),[1]!Rates[[#Headers],[Column1]:[Column71]],0)),0)</f>
        <v>0</v>
      </c>
      <c r="G83" s="69">
        <f t="shared" si="0"/>
        <v>0</v>
      </c>
      <c r="H83" s="6">
        <f t="shared" si="1"/>
        <v>0</v>
      </c>
      <c r="I83" s="80"/>
      <c r="J83" s="80" t="s">
        <v>1045</v>
      </c>
      <c r="K83" s="80"/>
      <c r="L83" s="80"/>
      <c r="M83" s="80"/>
      <c r="N83" s="80"/>
      <c r="O83" s="80"/>
      <c r="P83" s="80"/>
      <c r="Q83" s="80"/>
      <c r="R83" s="80"/>
      <c r="S83" s="54" t="b">
        <f t="shared" si="8"/>
        <v>0</v>
      </c>
      <c r="T83" s="66" t="str">
        <f t="shared" si="3"/>
        <v>5-17.</v>
      </c>
      <c r="U83" s="51" t="str">
        <f t="shared" si="3"/>
        <v>Prepacked Screen</v>
      </c>
    </row>
    <row r="84" spans="1:21" s="67" customFormat="1" x14ac:dyDescent="0.3">
      <c r="A84" s="62">
        <v>90</v>
      </c>
      <c r="B84" s="75" t="s">
        <v>79</v>
      </c>
      <c r="C84" s="96" t="s">
        <v>101</v>
      </c>
      <c r="D84" s="97"/>
      <c r="E84" s="76"/>
      <c r="F84" s="77"/>
      <c r="G84" s="78"/>
      <c r="H84" s="8"/>
      <c r="I84" s="79"/>
      <c r="J84" s="79"/>
      <c r="K84" s="79"/>
      <c r="L84" s="79"/>
      <c r="M84" s="79"/>
      <c r="N84" s="79"/>
      <c r="O84" s="79"/>
      <c r="P84" s="79"/>
      <c r="Q84" s="79"/>
      <c r="R84" s="79"/>
      <c r="S84" s="54" t="b">
        <f t="shared" si="8"/>
        <v>0</v>
      </c>
      <c r="T84" s="66"/>
      <c r="U84" s="51" t="str">
        <f t="shared" ref="U84:U144" si="9">C84</f>
        <v>WELL ABANDONMENT</v>
      </c>
    </row>
    <row r="85" spans="1:21" s="67" customFormat="1" x14ac:dyDescent="0.3">
      <c r="A85" s="62">
        <v>91</v>
      </c>
      <c r="B85" s="36" t="s">
        <v>81</v>
      </c>
      <c r="C85" s="98" t="s">
        <v>103</v>
      </c>
      <c r="D85" s="99"/>
      <c r="E85" s="10" t="s">
        <v>48</v>
      </c>
      <c r="F85" s="68">
        <f>IFERROR(INDEX([1]!Rates[[Column1]:[Column71]],
MATCH('[1]SOW Units'!$B85,[1]!Rates[Pay Item],0),
MATCH(TEXT(#REF!,"0"),[1]!Rates[[#Headers],[Column1]:[Column71]],0)),0)</f>
        <v>0</v>
      </c>
      <c r="G85" s="69">
        <f t="shared" si="0"/>
        <v>0</v>
      </c>
      <c r="H85" s="6">
        <f t="shared" si="1"/>
        <v>0</v>
      </c>
      <c r="I85" s="80"/>
      <c r="J85" s="80" t="s">
        <v>1045</v>
      </c>
      <c r="K85" s="80"/>
      <c r="L85" s="80"/>
      <c r="M85" s="80"/>
      <c r="N85" s="80"/>
      <c r="O85" s="80"/>
      <c r="P85" s="80"/>
      <c r="Q85" s="80"/>
      <c r="R85" s="80"/>
      <c r="S85" s="54" t="b">
        <f t="shared" si="8"/>
        <v>0</v>
      </c>
      <c r="T85" s="66" t="str">
        <f t="shared" ref="T85:U203" si="10">B85</f>
        <v>6-1.</v>
      </c>
      <c r="U85" s="51" t="str">
        <f t="shared" si="9"/>
        <v>Grout and Abandon Well, 1 to 2 inch diameter</v>
      </c>
    </row>
    <row r="86" spans="1:21" s="67" customFormat="1" x14ac:dyDescent="0.3">
      <c r="A86" s="62">
        <v>92</v>
      </c>
      <c r="B86" s="36" t="s">
        <v>82</v>
      </c>
      <c r="C86" s="98" t="s">
        <v>105</v>
      </c>
      <c r="D86" s="99"/>
      <c r="E86" s="10" t="s">
        <v>48</v>
      </c>
      <c r="F86" s="68">
        <f>IFERROR(INDEX([1]!Rates[[Column1]:[Column71]],
MATCH('[1]SOW Units'!$B86,[1]!Rates[Pay Item],0),
MATCH(TEXT(#REF!,"0"),[1]!Rates[[#Headers],[Column1]:[Column71]],0)),0)</f>
        <v>0</v>
      </c>
      <c r="G86" s="69">
        <f t="shared" si="0"/>
        <v>0</v>
      </c>
      <c r="H86" s="6">
        <f t="shared" si="1"/>
        <v>0</v>
      </c>
      <c r="I86" s="80"/>
      <c r="J86" s="80" t="s">
        <v>1045</v>
      </c>
      <c r="K86" s="80"/>
      <c r="L86" s="80"/>
      <c r="M86" s="80"/>
      <c r="N86" s="80"/>
      <c r="O86" s="80"/>
      <c r="P86" s="80"/>
      <c r="Q86" s="80"/>
      <c r="R86" s="80"/>
      <c r="S86" s="54" t="b">
        <f t="shared" si="8"/>
        <v>0</v>
      </c>
      <c r="T86" s="66" t="str">
        <f t="shared" si="10"/>
        <v>6-2.</v>
      </c>
      <c r="U86" s="51" t="str">
        <f t="shared" si="9"/>
        <v>Grout and Abandon Well, &gt; 2 to 4 inch diameter</v>
      </c>
    </row>
    <row r="87" spans="1:21" s="67" customFormat="1" x14ac:dyDescent="0.3">
      <c r="A87" s="62">
        <v>93</v>
      </c>
      <c r="B87" s="36" t="s">
        <v>83</v>
      </c>
      <c r="C87" s="98" t="s">
        <v>107</v>
      </c>
      <c r="D87" s="99"/>
      <c r="E87" s="10" t="s">
        <v>48</v>
      </c>
      <c r="F87" s="68">
        <f>IFERROR(INDEX([1]!Rates[[Column1]:[Column71]],
MATCH('[1]SOW Units'!$B87,[1]!Rates[Pay Item],0),
MATCH(TEXT(#REF!,"0"),[1]!Rates[[#Headers],[Column1]:[Column71]],0)),0)</f>
        <v>0</v>
      </c>
      <c r="G87" s="69">
        <f t="shared" si="0"/>
        <v>0</v>
      </c>
      <c r="H87" s="6">
        <f t="shared" si="1"/>
        <v>0</v>
      </c>
      <c r="I87" s="80"/>
      <c r="J87" s="80" t="s">
        <v>1045</v>
      </c>
      <c r="K87" s="80"/>
      <c r="L87" s="80"/>
      <c r="M87" s="80"/>
      <c r="N87" s="80"/>
      <c r="O87" s="80"/>
      <c r="P87" s="80"/>
      <c r="Q87" s="80"/>
      <c r="R87" s="80"/>
      <c r="S87" s="54" t="b">
        <f t="shared" si="8"/>
        <v>0</v>
      </c>
      <c r="T87" s="66" t="str">
        <f t="shared" si="10"/>
        <v>6-3.</v>
      </c>
      <c r="U87" s="51" t="str">
        <f t="shared" si="9"/>
        <v>Grout and Abandon Well, &gt; 4 to 6 inch diameter</v>
      </c>
    </row>
    <row r="88" spans="1:21" s="67" customFormat="1" x14ac:dyDescent="0.3">
      <c r="A88" s="62">
        <v>94</v>
      </c>
      <c r="B88" s="36" t="s">
        <v>84</v>
      </c>
      <c r="C88" s="98" t="s">
        <v>109</v>
      </c>
      <c r="D88" s="99"/>
      <c r="E88" s="10" t="s">
        <v>48</v>
      </c>
      <c r="F88" s="68">
        <f>IFERROR(INDEX([1]!Rates[[Column1]:[Column71]],
MATCH('[1]SOW Units'!$B88,[1]!Rates[Pay Item],0),
MATCH(TEXT(#REF!,"0"),[1]!Rates[[#Headers],[Column1]:[Column71]],0)),0)</f>
        <v>0</v>
      </c>
      <c r="G88" s="69">
        <f t="shared" si="0"/>
        <v>0</v>
      </c>
      <c r="H88" s="6">
        <f t="shared" si="1"/>
        <v>0</v>
      </c>
      <c r="I88" s="80"/>
      <c r="J88" s="80" t="s">
        <v>1045</v>
      </c>
      <c r="K88" s="80"/>
      <c r="L88" s="80"/>
      <c r="M88" s="80"/>
      <c r="N88" s="80"/>
      <c r="O88" s="80"/>
      <c r="P88" s="80"/>
      <c r="Q88" s="80"/>
      <c r="R88" s="80"/>
      <c r="S88" s="54" t="b">
        <f t="shared" si="8"/>
        <v>0</v>
      </c>
      <c r="T88" s="66" t="str">
        <f t="shared" si="10"/>
        <v>6-4.</v>
      </c>
      <c r="U88" s="51" t="str">
        <f t="shared" si="9"/>
        <v>Grout and Abandon Well, &gt; 6 inch diameter</v>
      </c>
    </row>
    <row r="89" spans="1:21" s="67" customFormat="1" x14ac:dyDescent="0.3">
      <c r="A89" s="62">
        <v>95</v>
      </c>
      <c r="B89" s="36" t="s">
        <v>85</v>
      </c>
      <c r="C89" s="98" t="s">
        <v>111</v>
      </c>
      <c r="D89" s="99"/>
      <c r="E89" s="10" t="s">
        <v>98</v>
      </c>
      <c r="F89" s="68">
        <f>IFERROR(INDEX([1]!Rates[[Column1]:[Column71]],
MATCH('[1]SOW Units'!$B89,[1]!Rates[Pay Item],0),
MATCH(TEXT(#REF!,"0"),[1]!Rates[[#Headers],[Column1]:[Column71]],0)),0)</f>
        <v>0</v>
      </c>
      <c r="G89" s="69">
        <f t="shared" si="0"/>
        <v>0</v>
      </c>
      <c r="H89" s="6">
        <f t="shared" si="1"/>
        <v>0</v>
      </c>
      <c r="I89" s="80"/>
      <c r="J89" s="80" t="s">
        <v>1045</v>
      </c>
      <c r="K89" s="80"/>
      <c r="L89" s="80"/>
      <c r="M89" s="80"/>
      <c r="N89" s="80"/>
      <c r="O89" s="80"/>
      <c r="P89" s="80"/>
      <c r="Q89" s="80"/>
      <c r="R89" s="80"/>
      <c r="S89" s="54" t="b">
        <f t="shared" si="8"/>
        <v>0</v>
      </c>
      <c r="T89" s="66" t="str">
        <f t="shared" si="10"/>
        <v>6-5.</v>
      </c>
      <c r="U89" s="51" t="str">
        <f t="shared" si="9"/>
        <v>Removal of Well Vault - 2 x 2 x 2 foot</v>
      </c>
    </row>
    <row r="90" spans="1:21" s="67" customFormat="1" x14ac:dyDescent="0.3">
      <c r="A90" s="62">
        <v>96</v>
      </c>
      <c r="B90" s="36" t="s">
        <v>87</v>
      </c>
      <c r="C90" s="98" t="s">
        <v>113</v>
      </c>
      <c r="D90" s="99"/>
      <c r="E90" s="10" t="s">
        <v>98</v>
      </c>
      <c r="F90" s="68">
        <f>IFERROR(INDEX([1]!Rates[[Column1]:[Column71]],
MATCH('[1]SOW Units'!$B90,[1]!Rates[Pay Item],0),
MATCH(TEXT(#REF!,"0"),[1]!Rates[[#Headers],[Column1]:[Column71]],0)),0)</f>
        <v>0</v>
      </c>
      <c r="G90" s="69">
        <f t="shared" si="0"/>
        <v>0</v>
      </c>
      <c r="H90" s="6">
        <f t="shared" si="1"/>
        <v>0</v>
      </c>
      <c r="I90" s="80"/>
      <c r="J90" s="80" t="s">
        <v>1045</v>
      </c>
      <c r="K90" s="80"/>
      <c r="L90" s="80"/>
      <c r="M90" s="80"/>
      <c r="N90" s="80"/>
      <c r="O90" s="80"/>
      <c r="P90" s="80"/>
      <c r="Q90" s="80"/>
      <c r="R90" s="80"/>
      <c r="S90" s="54" t="b">
        <f t="shared" si="8"/>
        <v>0</v>
      </c>
      <c r="T90" s="66" t="str">
        <f t="shared" si="10"/>
        <v>6-6.</v>
      </c>
      <c r="U90" s="51" t="str">
        <f t="shared" si="9"/>
        <v>Removal of Well Vault - 4 x 4 x 2 foot</v>
      </c>
    </row>
    <row r="91" spans="1:21" s="67" customFormat="1" x14ac:dyDescent="0.3">
      <c r="A91" s="62">
        <v>97</v>
      </c>
      <c r="B91" s="36" t="s">
        <v>89</v>
      </c>
      <c r="C91" s="98" t="s">
        <v>580</v>
      </c>
      <c r="D91" s="99"/>
      <c r="E91" s="10" t="s">
        <v>730</v>
      </c>
      <c r="F91" s="68">
        <f>IFERROR(INDEX([1]!Rates[[Column1]:[Column71]],
MATCH('[1]SOW Units'!$B91,[1]!Rates[Pay Item],0),
MATCH(TEXT(#REF!,"0"),[1]!Rates[[#Headers],[Column1]:[Column71]],0)),0)</f>
        <v>0</v>
      </c>
      <c r="G91" s="69">
        <f t="shared" si="0"/>
        <v>0</v>
      </c>
      <c r="H91" s="6">
        <f t="shared" si="1"/>
        <v>0</v>
      </c>
      <c r="I91" s="80"/>
      <c r="J91" s="80" t="s">
        <v>1045</v>
      </c>
      <c r="K91" s="80"/>
      <c r="L91" s="80"/>
      <c r="M91" s="80"/>
      <c r="N91" s="80"/>
      <c r="O91" s="80"/>
      <c r="P91" s="80"/>
      <c r="Q91" s="80"/>
      <c r="R91" s="80"/>
      <c r="S91" s="54" t="b">
        <f t="shared" si="8"/>
        <v>0</v>
      </c>
      <c r="T91" s="66" t="str">
        <f t="shared" si="10"/>
        <v>6-7.</v>
      </c>
      <c r="U91" s="51" t="str">
        <f t="shared" si="9"/>
        <v>Removal of Well Pad and Manhole</v>
      </c>
    </row>
    <row r="92" spans="1:21" s="67" customFormat="1" x14ac:dyDescent="0.3">
      <c r="A92" s="62">
        <v>98</v>
      </c>
      <c r="B92" s="75" t="s">
        <v>100</v>
      </c>
      <c r="C92" s="96" t="s">
        <v>115</v>
      </c>
      <c r="D92" s="97"/>
      <c r="E92" s="76"/>
      <c r="F92" s="77"/>
      <c r="G92" s="78"/>
      <c r="H92" s="8"/>
      <c r="I92" s="79"/>
      <c r="J92" s="79"/>
      <c r="K92" s="79"/>
      <c r="L92" s="79"/>
      <c r="M92" s="79"/>
      <c r="N92" s="79"/>
      <c r="O92" s="79"/>
      <c r="P92" s="79"/>
      <c r="Q92" s="79"/>
      <c r="R92" s="79"/>
      <c r="S92" s="54" t="b">
        <f t="shared" si="8"/>
        <v>0</v>
      </c>
      <c r="T92" s="66"/>
      <c r="U92" s="51" t="str">
        <f t="shared" si="9"/>
        <v>SAMPLE COLLECTION AND FIELD TESTING</v>
      </c>
    </row>
    <row r="93" spans="1:21" s="67" customFormat="1" x14ac:dyDescent="0.3">
      <c r="A93" s="62">
        <v>99</v>
      </c>
      <c r="B93" s="36" t="s">
        <v>102</v>
      </c>
      <c r="C93" s="98" t="s">
        <v>117</v>
      </c>
      <c r="D93" s="99"/>
      <c r="E93" s="10" t="s">
        <v>730</v>
      </c>
      <c r="F93" s="68">
        <f>IFERROR(INDEX([1]!Rates[[Column1]:[Column71]],
MATCH('[1]SOW Units'!$B93,[1]!Rates[Pay Item],0),
MATCH(TEXT(#REF!,"0"),[1]!Rates[[#Headers],[Column1]:[Column71]],0)),0)</f>
        <v>0</v>
      </c>
      <c r="G93" s="69">
        <f t="shared" ref="G93:G209" si="11">F93</f>
        <v>0</v>
      </c>
      <c r="H93" s="6">
        <f t="shared" ref="H93:H209" si="12">SUM(I93:R93)</f>
        <v>0</v>
      </c>
      <c r="I93" s="80"/>
      <c r="J93" s="80" t="s">
        <v>1045</v>
      </c>
      <c r="K93" s="80"/>
      <c r="L93" s="80"/>
      <c r="M93" s="80" t="s">
        <v>1045</v>
      </c>
      <c r="N93" s="80"/>
      <c r="O93" s="80"/>
      <c r="P93" s="80"/>
      <c r="Q93" s="80"/>
      <c r="R93" s="80"/>
      <c r="S93" s="54" t="b">
        <f t="shared" si="8"/>
        <v>0</v>
      </c>
      <c r="T93" s="66" t="str">
        <f t="shared" si="10"/>
        <v>7-1.</v>
      </c>
      <c r="U93" s="51" t="str">
        <f t="shared" si="9"/>
        <v>Monitoring Well Sampling with Water Level, ≤ 100 foot depth</v>
      </c>
    </row>
    <row r="94" spans="1:21" s="67" customFormat="1" x14ac:dyDescent="0.3">
      <c r="A94" s="62">
        <v>100</v>
      </c>
      <c r="B94" s="36" t="s">
        <v>104</v>
      </c>
      <c r="C94" s="98" t="s">
        <v>119</v>
      </c>
      <c r="D94" s="99"/>
      <c r="E94" s="10" t="s">
        <v>730</v>
      </c>
      <c r="F94" s="68">
        <f>IFERROR(INDEX([1]!Rates[[Column1]:[Column71]],
MATCH('[1]SOW Units'!$B94,[1]!Rates[Pay Item],0),
MATCH(TEXT(#REF!,"0"),[1]!Rates[[#Headers],[Column1]:[Column71]],0)),0)</f>
        <v>0</v>
      </c>
      <c r="G94" s="69">
        <f t="shared" si="11"/>
        <v>0</v>
      </c>
      <c r="H94" s="6">
        <f t="shared" si="12"/>
        <v>0</v>
      </c>
      <c r="I94" s="80"/>
      <c r="J94" s="80" t="s">
        <v>1045</v>
      </c>
      <c r="K94" s="80"/>
      <c r="L94" s="80"/>
      <c r="M94" s="80" t="s">
        <v>1045</v>
      </c>
      <c r="N94" s="80"/>
      <c r="O94" s="80"/>
      <c r="P94" s="80"/>
      <c r="Q94" s="80"/>
      <c r="R94" s="80"/>
      <c r="S94" s="54" t="b">
        <f t="shared" si="8"/>
        <v>0</v>
      </c>
      <c r="T94" s="66" t="str">
        <f t="shared" si="10"/>
        <v>7-2.</v>
      </c>
      <c r="U94" s="51" t="str">
        <f t="shared" si="9"/>
        <v>Monitoring Well Sampling with Water Level, &gt; 100 foot depth</v>
      </c>
    </row>
    <row r="95" spans="1:21" s="67" customFormat="1" x14ac:dyDescent="0.3">
      <c r="A95" s="62">
        <v>101</v>
      </c>
      <c r="B95" s="36" t="s">
        <v>106</v>
      </c>
      <c r="C95" s="98" t="s">
        <v>121</v>
      </c>
      <c r="D95" s="99"/>
      <c r="E95" s="10" t="s">
        <v>730</v>
      </c>
      <c r="F95" s="68">
        <f>IFERROR(INDEX([1]!Rates[[Column1]:[Column71]],
MATCH('[1]SOW Units'!$B95,[1]!Rates[Pay Item],0),
MATCH(TEXT(#REF!,"0"),[1]!Rates[[#Headers],[Column1]:[Column71]],0)),0)</f>
        <v>0</v>
      </c>
      <c r="G95" s="69">
        <f t="shared" si="11"/>
        <v>0</v>
      </c>
      <c r="H95" s="6">
        <f t="shared" si="12"/>
        <v>0</v>
      </c>
      <c r="I95" s="80"/>
      <c r="J95" s="80" t="s">
        <v>1045</v>
      </c>
      <c r="K95" s="80"/>
      <c r="L95" s="80"/>
      <c r="M95" s="80" t="s">
        <v>1045</v>
      </c>
      <c r="N95" s="80"/>
      <c r="O95" s="80"/>
      <c r="P95" s="80"/>
      <c r="Q95" s="80"/>
      <c r="R95" s="80"/>
      <c r="S95" s="54" t="b">
        <f t="shared" si="8"/>
        <v>0</v>
      </c>
      <c r="T95" s="66" t="str">
        <f t="shared" si="10"/>
        <v>7-3.</v>
      </c>
      <c r="U95" s="51" t="str">
        <f t="shared" si="9"/>
        <v>Domestic Water Well Sampling</v>
      </c>
    </row>
    <row r="96" spans="1:21" s="67" customFormat="1" x14ac:dyDescent="0.3">
      <c r="A96" s="62">
        <v>102</v>
      </c>
      <c r="B96" s="36" t="s">
        <v>108</v>
      </c>
      <c r="C96" s="98" t="s">
        <v>123</v>
      </c>
      <c r="D96" s="99"/>
      <c r="E96" s="10" t="s">
        <v>124</v>
      </c>
      <c r="F96" s="68">
        <f>IFERROR(INDEX([1]!Rates[[Column1]:[Column71]],
MATCH('[1]SOW Units'!$B96,[1]!Rates[Pay Item],0),
MATCH(TEXT(#REF!,"0"),[1]!Rates[[#Headers],[Column1]:[Column71]],0)),0)</f>
        <v>0</v>
      </c>
      <c r="G96" s="69">
        <f t="shared" si="11"/>
        <v>0</v>
      </c>
      <c r="H96" s="6">
        <f t="shared" si="12"/>
        <v>0</v>
      </c>
      <c r="I96" s="80"/>
      <c r="J96" s="80" t="s">
        <v>1045</v>
      </c>
      <c r="K96" s="80"/>
      <c r="L96" s="80"/>
      <c r="M96" s="80" t="s">
        <v>1045</v>
      </c>
      <c r="N96" s="80"/>
      <c r="O96" s="80"/>
      <c r="P96" s="80"/>
      <c r="Q96" s="80"/>
      <c r="R96" s="80"/>
      <c r="S96" s="54" t="b">
        <f t="shared" si="8"/>
        <v>0</v>
      </c>
      <c r="T96" s="66" t="str">
        <f t="shared" si="10"/>
        <v>7-4.</v>
      </c>
      <c r="U96" s="51" t="str">
        <f t="shared" si="9"/>
        <v xml:space="preserve">Other Water Sampling </v>
      </c>
    </row>
    <row r="97" spans="1:21" s="67" customFormat="1" hidden="1" x14ac:dyDescent="0.3">
      <c r="A97" s="62">
        <v>103</v>
      </c>
      <c r="B97" s="36" t="s">
        <v>110</v>
      </c>
      <c r="C97" s="98" t="s">
        <v>126</v>
      </c>
      <c r="D97" s="99"/>
      <c r="E97" s="10" t="s">
        <v>124</v>
      </c>
      <c r="F97" s="68">
        <f>IFERROR(INDEX([1]!Rates[[Column1]:[Column71]],
MATCH('[1]SOW Units'!$B97,[1]!Rates[Pay Item],0),
MATCH(TEXT(#REF!,"0"),[1]!Rates[[#Headers],[Column1]:[Column71]],0)),0)</f>
        <v>0</v>
      </c>
      <c r="G97" s="69">
        <f t="shared" si="11"/>
        <v>0</v>
      </c>
      <c r="H97" s="6">
        <f t="shared" si="12"/>
        <v>0</v>
      </c>
      <c r="I97" s="80"/>
      <c r="J97" s="80"/>
      <c r="K97" s="80"/>
      <c r="L97" s="80"/>
      <c r="M97" s="80"/>
      <c r="N97" s="80"/>
      <c r="O97" s="80"/>
      <c r="P97" s="80"/>
      <c r="Q97" s="80"/>
      <c r="R97" s="80"/>
      <c r="S97" s="54" t="b">
        <f t="shared" si="8"/>
        <v>0</v>
      </c>
      <c r="T97" s="66" t="str">
        <f t="shared" si="10"/>
        <v>7-5.</v>
      </c>
      <c r="U97" s="51" t="str">
        <f t="shared" si="9"/>
        <v>Free Product Sample Collection</v>
      </c>
    </row>
    <row r="98" spans="1:21" s="67" customFormat="1" x14ac:dyDescent="0.3">
      <c r="A98" s="62">
        <v>104</v>
      </c>
      <c r="B98" s="36" t="s">
        <v>112</v>
      </c>
      <c r="C98" s="98" t="s">
        <v>128</v>
      </c>
      <c r="D98" s="99"/>
      <c r="E98" s="10" t="s">
        <v>124</v>
      </c>
      <c r="F98" s="68">
        <f>IFERROR(INDEX([1]!Rates[[Column1]:[Column71]],
MATCH('[1]SOW Units'!$B98,[1]!Rates[Pay Item],0),
MATCH(TEXT(#REF!,"0"),[1]!Rates[[#Headers],[Column1]:[Column71]],0)),0)</f>
        <v>0</v>
      </c>
      <c r="G98" s="69">
        <f t="shared" si="11"/>
        <v>0</v>
      </c>
      <c r="H98" s="6">
        <f t="shared" si="12"/>
        <v>0</v>
      </c>
      <c r="I98" s="80"/>
      <c r="J98" s="80" t="s">
        <v>1045</v>
      </c>
      <c r="K98" s="80"/>
      <c r="L98" s="80"/>
      <c r="M98" s="80"/>
      <c r="N98" s="80"/>
      <c r="O98" s="80"/>
      <c r="P98" s="80"/>
      <c r="Q98" s="80"/>
      <c r="R98" s="80"/>
      <c r="S98" s="54" t="b">
        <f t="shared" si="8"/>
        <v>0</v>
      </c>
      <c r="T98" s="66" t="str">
        <f t="shared" si="10"/>
        <v>7-6.</v>
      </c>
      <c r="U98" s="51" t="str">
        <f t="shared" si="9"/>
        <v>Soil/Sediment Sample Collection</v>
      </c>
    </row>
    <row r="99" spans="1:21" s="67" customFormat="1" x14ac:dyDescent="0.3">
      <c r="A99" s="62">
        <v>105</v>
      </c>
      <c r="B99" s="36" t="s">
        <v>734</v>
      </c>
      <c r="C99" s="98" t="s">
        <v>735</v>
      </c>
      <c r="D99" s="99"/>
      <c r="E99" s="10" t="s">
        <v>730</v>
      </c>
      <c r="F99" s="68">
        <f>IFERROR(INDEX([1]!Rates[[Column1]:[Column71]],
MATCH('[1]SOW Units'!$B99,[1]!Rates[Pay Item],0),
MATCH(TEXT(#REF!,"0"),[1]!Rates[[#Headers],[Column1]:[Column71]],0)),0)</f>
        <v>0</v>
      </c>
      <c r="G99" s="69">
        <f t="shared" si="11"/>
        <v>0</v>
      </c>
      <c r="H99" s="6">
        <f t="shared" si="12"/>
        <v>0</v>
      </c>
      <c r="I99" s="80"/>
      <c r="J99" s="80" t="s">
        <v>1045</v>
      </c>
      <c r="K99" s="80"/>
      <c r="L99" s="80"/>
      <c r="M99" s="80" t="s">
        <v>1045</v>
      </c>
      <c r="N99" s="80"/>
      <c r="O99" s="80"/>
      <c r="P99" s="80"/>
      <c r="Q99" s="80"/>
      <c r="R99" s="80"/>
      <c r="S99" s="54" t="b">
        <f t="shared" si="8"/>
        <v>0</v>
      </c>
      <c r="T99" s="66" t="str">
        <f t="shared" si="10"/>
        <v>7-7.</v>
      </c>
      <c r="U99" s="51" t="str">
        <f t="shared" si="9"/>
        <v xml:space="preserve">Water Level/Free Product Gauging </v>
      </c>
    </row>
    <row r="100" spans="1:21" s="67" customFormat="1" hidden="1" x14ac:dyDescent="0.3">
      <c r="A100" s="62">
        <v>106</v>
      </c>
      <c r="B100" s="36" t="s">
        <v>736</v>
      </c>
      <c r="C100" s="98" t="s">
        <v>737</v>
      </c>
      <c r="D100" s="99"/>
      <c r="E100" s="10" t="s">
        <v>730</v>
      </c>
      <c r="F100" s="68">
        <f>IFERROR(INDEX([1]!Rates[[Column1]:[Column71]],
MATCH('[1]SOW Units'!$B100,[1]!Rates[Pay Item],0),
MATCH(TEXT(#REF!,"0"),[1]!Rates[[#Headers],[Column1]:[Column71]],0)),0)</f>
        <v>0</v>
      </c>
      <c r="G100" s="69">
        <f t="shared" si="11"/>
        <v>0</v>
      </c>
      <c r="H100" s="6">
        <f t="shared" si="12"/>
        <v>0</v>
      </c>
      <c r="I100" s="80"/>
      <c r="J100" s="80"/>
      <c r="K100" s="80"/>
      <c r="L100" s="80"/>
      <c r="M100" s="80"/>
      <c r="N100" s="80"/>
      <c r="O100" s="80"/>
      <c r="P100" s="80"/>
      <c r="Q100" s="80"/>
      <c r="R100" s="80"/>
      <c r="S100" s="54" t="b">
        <f t="shared" si="8"/>
        <v>0</v>
      </c>
      <c r="T100" s="66" t="str">
        <f t="shared" si="10"/>
        <v>7-8.</v>
      </c>
      <c r="U100" s="51" t="str">
        <f t="shared" si="9"/>
        <v xml:space="preserve">Free Product Gauging and Bailing </v>
      </c>
    </row>
    <row r="101" spans="1:21" s="67" customFormat="1" ht="35.1" customHeight="1" x14ac:dyDescent="0.3">
      <c r="A101" s="62">
        <v>107</v>
      </c>
      <c r="B101" s="36" t="s">
        <v>738</v>
      </c>
      <c r="C101" s="98" t="s">
        <v>739</v>
      </c>
      <c r="D101" s="99"/>
      <c r="E101" s="10" t="s">
        <v>124</v>
      </c>
      <c r="F101" s="68">
        <f>IFERROR(INDEX([1]!Rates[[Column1]:[Column71]],
MATCH('[1]SOW Units'!$B101,[1]!Rates[Pay Item],0),
MATCH(TEXT(#REF!,"0"),[1]!Rates[[#Headers],[Column1]:[Column71]],0)),0)</f>
        <v>0</v>
      </c>
      <c r="G101" s="69">
        <f t="shared" si="11"/>
        <v>0</v>
      </c>
      <c r="H101" s="6">
        <f t="shared" si="12"/>
        <v>0</v>
      </c>
      <c r="I101" s="80"/>
      <c r="J101" s="80"/>
      <c r="K101" s="80"/>
      <c r="L101" s="80" t="s">
        <v>1045</v>
      </c>
      <c r="M101" s="80" t="s">
        <v>1045</v>
      </c>
      <c r="N101" s="80"/>
      <c r="O101" s="80"/>
      <c r="P101" s="80"/>
      <c r="Q101" s="80"/>
      <c r="R101" s="80"/>
      <c r="S101" s="54" t="b">
        <f t="shared" si="8"/>
        <v>0</v>
      </c>
      <c r="T101" s="66" t="str">
        <f t="shared" si="10"/>
        <v>7-9.</v>
      </c>
      <c r="U101" s="51" t="str">
        <f t="shared" si="9"/>
        <v>Vapor/Ambient Air Sample Collection - Passive Dosimeter, Sorbent Tube, TedlarTM Bag (or equivalent)</v>
      </c>
    </row>
    <row r="102" spans="1:21" s="67" customFormat="1" ht="33" x14ac:dyDescent="0.3">
      <c r="A102" s="62">
        <v>109</v>
      </c>
      <c r="B102" s="36" t="s">
        <v>742</v>
      </c>
      <c r="C102" s="98" t="s">
        <v>582</v>
      </c>
      <c r="D102" s="99"/>
      <c r="E102" s="10" t="s">
        <v>583</v>
      </c>
      <c r="F102" s="68">
        <f>IFERROR(INDEX([1]!Rates[[Column1]:[Column71]],
MATCH('[1]SOW Units'!$B103,[1]!Rates[Pay Item],0),
MATCH(TEXT(#REF!,"0"),[1]!Rates[[#Headers],[Column1]:[Column71]],0)),0)</f>
        <v>0</v>
      </c>
      <c r="G102" s="69">
        <f t="shared" si="11"/>
        <v>0</v>
      </c>
      <c r="H102" s="6">
        <f t="shared" si="12"/>
        <v>0</v>
      </c>
      <c r="I102" s="80"/>
      <c r="J102" s="80" t="s">
        <v>1045</v>
      </c>
      <c r="K102" s="80"/>
      <c r="L102" s="80"/>
      <c r="M102" s="80" t="s">
        <v>1045</v>
      </c>
      <c r="N102" s="80"/>
      <c r="O102" s="80"/>
      <c r="P102" s="80"/>
      <c r="Q102" s="80"/>
      <c r="R102" s="80"/>
      <c r="S102" s="54" t="b">
        <f t="shared" si="8"/>
        <v>0</v>
      </c>
      <c r="T102" s="66" t="str">
        <f t="shared" si="10"/>
        <v>7-11.</v>
      </c>
      <c r="U102" s="51" t="str">
        <f t="shared" si="9"/>
        <v>Electronic Data Deliverables (EDD)</v>
      </c>
    </row>
    <row r="103" spans="1:21" s="67" customFormat="1" x14ac:dyDescent="0.3">
      <c r="A103" s="62">
        <v>112</v>
      </c>
      <c r="B103" s="36" t="s">
        <v>745</v>
      </c>
      <c r="C103" s="98" t="s">
        <v>746</v>
      </c>
      <c r="D103" s="99"/>
      <c r="E103" s="10" t="s">
        <v>124</v>
      </c>
      <c r="F103" s="68">
        <f>IFERROR(INDEX([1]!Rates[[Column1]:[Column71]],
MATCH('[1]SOW Units'!$B106,[1]!Rates[Pay Item],0),
MATCH(TEXT(#REF!,"0"),[1]!Rates[[#Headers],[Column1]:[Column71]],0)),0)</f>
        <v>0</v>
      </c>
      <c r="G103" s="69">
        <f t="shared" si="11"/>
        <v>0</v>
      </c>
      <c r="H103" s="6">
        <f t="shared" si="12"/>
        <v>0</v>
      </c>
      <c r="I103" s="80"/>
      <c r="J103" s="80" t="s">
        <v>1045</v>
      </c>
      <c r="K103" s="80"/>
      <c r="L103" s="80"/>
      <c r="M103" s="80"/>
      <c r="N103" s="80"/>
      <c r="O103" s="80"/>
      <c r="P103" s="80"/>
      <c r="Q103" s="80"/>
      <c r="R103" s="80"/>
      <c r="S103" s="54" t="b">
        <f t="shared" si="8"/>
        <v>0</v>
      </c>
      <c r="T103" s="66" t="str">
        <f t="shared" si="10"/>
        <v>7-14.</v>
      </c>
      <c r="U103" s="51" t="str">
        <f t="shared" si="9"/>
        <v>Encore (25 gram)</v>
      </c>
    </row>
    <row r="104" spans="1:21" s="67" customFormat="1" x14ac:dyDescent="0.3">
      <c r="A104" s="62">
        <v>113</v>
      </c>
      <c r="B104" s="75" t="s">
        <v>114</v>
      </c>
      <c r="C104" s="96" t="s">
        <v>134</v>
      </c>
      <c r="D104" s="97"/>
      <c r="E104" s="76"/>
      <c r="F104" s="77"/>
      <c r="G104" s="78"/>
      <c r="H104" s="8"/>
      <c r="I104" s="79"/>
      <c r="J104" s="79"/>
      <c r="K104" s="79"/>
      <c r="L104" s="79"/>
      <c r="M104" s="79"/>
      <c r="N104" s="79"/>
      <c r="O104" s="79"/>
      <c r="P104" s="79"/>
      <c r="Q104" s="79"/>
      <c r="R104" s="79"/>
      <c r="S104" s="54" t="b">
        <f t="shared" si="8"/>
        <v>0</v>
      </c>
      <c r="T104" s="66"/>
      <c r="U104" s="51" t="str">
        <f t="shared" si="9"/>
        <v xml:space="preserve">LABORATORY ANALYSIS  </v>
      </c>
    </row>
    <row r="105" spans="1:21" s="67" customFormat="1" ht="33" x14ac:dyDescent="0.3">
      <c r="A105" s="62">
        <v>114</v>
      </c>
      <c r="B105" s="36" t="s">
        <v>116</v>
      </c>
      <c r="C105" s="98" t="s">
        <v>747</v>
      </c>
      <c r="D105" s="99"/>
      <c r="E105" s="10" t="s">
        <v>124</v>
      </c>
      <c r="F105" s="68">
        <f>IFERROR(INDEX([1]!Rates[[Column1]:[Column71]],
MATCH('[1]SOW Units'!$B108,[1]!Rates[Pay Item],0),
MATCH(TEXT(#REF!,"0"),[1]!Rates[[#Headers],[Column1]:[Column71]],0)),0)</f>
        <v>0</v>
      </c>
      <c r="G105" s="69">
        <f t="shared" si="11"/>
        <v>0</v>
      </c>
      <c r="H105" s="6">
        <f t="shared" si="12"/>
        <v>0</v>
      </c>
      <c r="I105" s="80"/>
      <c r="J105" s="80" t="s">
        <v>1045</v>
      </c>
      <c r="K105" s="80"/>
      <c r="L105" s="80"/>
      <c r="M105" s="80"/>
      <c r="N105" s="80"/>
      <c r="O105" s="80"/>
      <c r="P105" s="80"/>
      <c r="Q105" s="80"/>
      <c r="R105" s="80"/>
      <c r="S105" s="54" t="b">
        <f t="shared" si="8"/>
        <v>0</v>
      </c>
      <c r="T105" s="66" t="str">
        <f t="shared" si="10"/>
        <v>8-1.</v>
      </c>
      <c r="U105" s="51" t="str">
        <f t="shared" si="9"/>
        <v>Soil, Used Oil/Unknown Product Group-Table D of Ch. 62-780, F.A.C., except for non-Priority Pollutant Organics (multiple methods)</v>
      </c>
    </row>
    <row r="106" spans="1:21" s="67" customFormat="1" x14ac:dyDescent="0.3">
      <c r="A106" s="62">
        <v>115</v>
      </c>
      <c r="B106" s="36" t="s">
        <v>118</v>
      </c>
      <c r="C106" s="98" t="s">
        <v>135</v>
      </c>
      <c r="D106" s="99"/>
      <c r="E106" s="10" t="s">
        <v>124</v>
      </c>
      <c r="F106" s="68">
        <f>IFERROR(INDEX([1]!Rates[[Column1]:[Column71]],
MATCH('[1]SOW Units'!$B109,[1]!Rates[Pay Item],0),
MATCH(TEXT(#REF!,"0"),[1]!Rates[[#Headers],[Column1]:[Column71]],0)),0)</f>
        <v>0</v>
      </c>
      <c r="G106" s="69">
        <f t="shared" si="11"/>
        <v>0</v>
      </c>
      <c r="H106" s="6">
        <f t="shared" si="12"/>
        <v>0</v>
      </c>
      <c r="I106" s="80"/>
      <c r="J106" s="80" t="s">
        <v>1045</v>
      </c>
      <c r="K106" s="80"/>
      <c r="L106" s="80"/>
      <c r="M106" s="80"/>
      <c r="N106" s="80"/>
      <c r="O106" s="80"/>
      <c r="P106" s="80"/>
      <c r="Q106" s="80"/>
      <c r="R106" s="80"/>
      <c r="S106" s="54" t="b">
        <f t="shared" si="8"/>
        <v>0</v>
      </c>
      <c r="T106" s="66" t="str">
        <f t="shared" si="10"/>
        <v>8-2.</v>
      </c>
      <c r="U106" s="51" t="str">
        <f t="shared" si="9"/>
        <v>Soil, BTEX + MTBE (EPA 8021 or EPA 8260)</v>
      </c>
    </row>
    <row r="107" spans="1:21" s="67" customFormat="1" x14ac:dyDescent="0.3">
      <c r="A107" s="62">
        <v>116</v>
      </c>
      <c r="B107" s="36" t="s">
        <v>120</v>
      </c>
      <c r="C107" s="98" t="s">
        <v>137</v>
      </c>
      <c r="D107" s="99"/>
      <c r="E107" s="10" t="s">
        <v>124</v>
      </c>
      <c r="F107" s="68">
        <f>IFERROR(INDEX([1]!Rates[[Column1]:[Column71]],
MATCH('[1]SOW Units'!$B110,[1]!Rates[Pay Item],0),
MATCH(TEXT(#REF!,"0"),[1]!Rates[[#Headers],[Column1]:[Column71]],0)),0)</f>
        <v>0</v>
      </c>
      <c r="G107" s="69">
        <f t="shared" si="11"/>
        <v>0</v>
      </c>
      <c r="H107" s="6">
        <f t="shared" si="12"/>
        <v>0</v>
      </c>
      <c r="I107" s="80"/>
      <c r="J107" s="80" t="s">
        <v>1045</v>
      </c>
      <c r="K107" s="80"/>
      <c r="L107" s="80"/>
      <c r="M107" s="80"/>
      <c r="N107" s="80"/>
      <c r="O107" s="80"/>
      <c r="P107" s="80"/>
      <c r="Q107" s="80"/>
      <c r="R107" s="80"/>
      <c r="S107" s="54" t="b">
        <f t="shared" si="8"/>
        <v>0</v>
      </c>
      <c r="T107" s="66" t="str">
        <f t="shared" si="10"/>
        <v>8-3.</v>
      </c>
      <c r="U107" s="51" t="str">
        <f t="shared" si="9"/>
        <v>Soil, Volatile Organic Halocarbons (EPA 8021 or EPA 8260)</v>
      </c>
    </row>
    <row r="108" spans="1:21" s="67" customFormat="1" x14ac:dyDescent="0.3">
      <c r="A108" s="62">
        <v>117</v>
      </c>
      <c r="B108" s="36" t="s">
        <v>122</v>
      </c>
      <c r="C108" s="98" t="s">
        <v>139</v>
      </c>
      <c r="D108" s="99"/>
      <c r="E108" s="10" t="s">
        <v>124</v>
      </c>
      <c r="F108" s="68">
        <f>IFERROR(INDEX([1]!Rates[[Column1]:[Column71]],
MATCH('[1]SOW Units'!$B111,[1]!Rates[Pay Item],0),
MATCH(TEXT(#REF!,"0"),[1]!Rates[[#Headers],[Column1]:[Column71]],0)),0)</f>
        <v>0</v>
      </c>
      <c r="G108" s="69">
        <f t="shared" si="11"/>
        <v>0</v>
      </c>
      <c r="H108" s="6">
        <f t="shared" si="12"/>
        <v>0</v>
      </c>
      <c r="I108" s="80"/>
      <c r="J108" s="80" t="s">
        <v>1045</v>
      </c>
      <c r="K108" s="80"/>
      <c r="L108" s="80"/>
      <c r="M108" s="80"/>
      <c r="N108" s="80"/>
      <c r="O108" s="80"/>
      <c r="P108" s="80"/>
      <c r="Q108" s="80"/>
      <c r="R108" s="80"/>
      <c r="S108" s="54" t="b">
        <f t="shared" si="8"/>
        <v>0</v>
      </c>
      <c r="T108" s="66" t="str">
        <f t="shared" si="10"/>
        <v>8-4.</v>
      </c>
      <c r="U108" s="51" t="str">
        <f t="shared" si="9"/>
        <v>Soil, BTEX + MTBE + VOHs (EPA 8021 or EPA 8260)</v>
      </c>
    </row>
    <row r="109" spans="1:21" s="67" customFormat="1" x14ac:dyDescent="0.3">
      <c r="A109" s="62">
        <v>118</v>
      </c>
      <c r="B109" s="36" t="s">
        <v>125</v>
      </c>
      <c r="C109" s="98" t="s">
        <v>141</v>
      </c>
      <c r="D109" s="99"/>
      <c r="E109" s="10" t="s">
        <v>124</v>
      </c>
      <c r="F109" s="68">
        <f>IFERROR(INDEX([1]!Rates[[Column1]:[Column71]],
MATCH('[1]SOW Units'!$B112,[1]!Rates[Pay Item],0),
MATCH(TEXT(#REF!,"0"),[1]!Rates[[#Headers],[Column1]:[Column71]],0)),0)</f>
        <v>0</v>
      </c>
      <c r="G109" s="69">
        <f t="shared" si="11"/>
        <v>0</v>
      </c>
      <c r="H109" s="6">
        <f t="shared" si="12"/>
        <v>0</v>
      </c>
      <c r="I109" s="80"/>
      <c r="J109" s="80" t="s">
        <v>1045</v>
      </c>
      <c r="K109" s="80"/>
      <c r="L109" s="80"/>
      <c r="M109" s="80"/>
      <c r="N109" s="80"/>
      <c r="O109" s="80"/>
      <c r="P109" s="80"/>
      <c r="Q109" s="80"/>
      <c r="R109" s="80"/>
      <c r="S109" s="54" t="b">
        <f t="shared" si="8"/>
        <v>0</v>
      </c>
      <c r="T109" s="66" t="str">
        <f t="shared" si="10"/>
        <v>8-5.</v>
      </c>
      <c r="U109" s="51" t="str">
        <f t="shared" si="9"/>
        <v>Soil, Polycyclic Aromatic Hydrocarbons (EPA 8270 or EPA 8310)</v>
      </c>
    </row>
    <row r="110" spans="1:21" s="67" customFormat="1" x14ac:dyDescent="0.3">
      <c r="A110" s="62">
        <v>119</v>
      </c>
      <c r="B110" s="36" t="s">
        <v>127</v>
      </c>
      <c r="C110" s="98" t="s">
        <v>143</v>
      </c>
      <c r="D110" s="99"/>
      <c r="E110" s="10" t="s">
        <v>124</v>
      </c>
      <c r="F110" s="68">
        <f>IFERROR(INDEX([1]!Rates[[Column1]:[Column71]],
MATCH('[1]SOW Units'!$B113,[1]!Rates[Pay Item],0),
MATCH(TEXT(#REF!,"0"),[1]!Rates[[#Headers],[Column1]:[Column71]],0)),0)</f>
        <v>0</v>
      </c>
      <c r="G110" s="69">
        <f t="shared" si="11"/>
        <v>0</v>
      </c>
      <c r="H110" s="6">
        <f t="shared" si="12"/>
        <v>0</v>
      </c>
      <c r="I110" s="80"/>
      <c r="J110" s="80" t="s">
        <v>1045</v>
      </c>
      <c r="K110" s="80"/>
      <c r="L110" s="80"/>
      <c r="M110" s="80"/>
      <c r="N110" s="80"/>
      <c r="O110" s="80"/>
      <c r="P110" s="80"/>
      <c r="Q110" s="80"/>
      <c r="R110" s="80"/>
      <c r="S110" s="54" t="b">
        <f t="shared" si="8"/>
        <v>0</v>
      </c>
      <c r="T110" s="66" t="str">
        <f t="shared" si="10"/>
        <v>8-6.</v>
      </c>
      <c r="U110" s="51" t="str">
        <f t="shared" si="9"/>
        <v>Soil, Priority Pollutant Volatile Organics (EPA 8260)</v>
      </c>
    </row>
    <row r="111" spans="1:21" s="67" customFormat="1" ht="33" x14ac:dyDescent="0.3">
      <c r="A111" s="62">
        <v>120</v>
      </c>
      <c r="B111" s="36" t="s">
        <v>129</v>
      </c>
      <c r="C111" s="98" t="s">
        <v>144</v>
      </c>
      <c r="D111" s="99"/>
      <c r="E111" s="10" t="s">
        <v>124</v>
      </c>
      <c r="F111" s="68">
        <f>IFERROR(INDEX([1]!Rates[[Column1]:[Column71]],
MATCH('[1]SOW Units'!$B114,[1]!Rates[Pay Item],0),
MATCH(TEXT(#REF!,"0"),[1]!Rates[[#Headers],[Column1]:[Column71]],0)),0)</f>
        <v>0</v>
      </c>
      <c r="G111" s="69">
        <f t="shared" si="11"/>
        <v>0</v>
      </c>
      <c r="H111" s="6">
        <f t="shared" si="12"/>
        <v>0</v>
      </c>
      <c r="I111" s="80"/>
      <c r="J111" s="80" t="s">
        <v>1045</v>
      </c>
      <c r="K111" s="80"/>
      <c r="L111" s="80"/>
      <c r="M111" s="80"/>
      <c r="N111" s="80"/>
      <c r="O111" s="80"/>
      <c r="P111" s="80"/>
      <c r="Q111" s="80"/>
      <c r="R111" s="80"/>
      <c r="S111" s="54" t="b">
        <f t="shared" si="8"/>
        <v>0</v>
      </c>
      <c r="T111" s="66" t="str">
        <f t="shared" si="10"/>
        <v>8-7.</v>
      </c>
      <c r="U111" s="51" t="str">
        <f t="shared" si="9"/>
        <v>Soil, Priority Pollutant Extractable Organics-Base Neutral and Acid Extractables (EPA 8270 list [e.g., EPA 8081/8082 + EPA 8270])</v>
      </c>
    </row>
    <row r="112" spans="1:21" s="67" customFormat="1" x14ac:dyDescent="0.3">
      <c r="A112" s="62">
        <v>121</v>
      </c>
      <c r="B112" s="36" t="s">
        <v>130</v>
      </c>
      <c r="C112" s="98" t="s">
        <v>145</v>
      </c>
      <c r="D112" s="99"/>
      <c r="E112" s="10" t="s">
        <v>124</v>
      </c>
      <c r="F112" s="68">
        <f>IFERROR(INDEX([1]!Rates[[Column1]:[Column71]],
MATCH('[1]SOW Units'!$B115,[1]!Rates[Pay Item],0),
MATCH(TEXT(#REF!,"0"),[1]!Rates[[#Headers],[Column1]:[Column71]],0)),0)</f>
        <v>0</v>
      </c>
      <c r="G112" s="69">
        <f t="shared" si="11"/>
        <v>0</v>
      </c>
      <c r="H112" s="6">
        <f t="shared" si="12"/>
        <v>0</v>
      </c>
      <c r="I112" s="80"/>
      <c r="J112" s="80" t="s">
        <v>1045</v>
      </c>
      <c r="K112" s="80"/>
      <c r="L112" s="80"/>
      <c r="M112" s="80"/>
      <c r="N112" s="80"/>
      <c r="O112" s="80"/>
      <c r="P112" s="80"/>
      <c r="Q112" s="80"/>
      <c r="R112" s="80"/>
      <c r="S112" s="54" t="b">
        <f t="shared" si="8"/>
        <v>0</v>
      </c>
      <c r="T112" s="66" t="str">
        <f t="shared" si="10"/>
        <v>8-8.</v>
      </c>
      <c r="U112" s="51" t="str">
        <f t="shared" si="9"/>
        <v>Soil, Total Recoverable Petroleum Hydrocarbons (FL-PRO)</v>
      </c>
    </row>
    <row r="113" spans="1:21" s="67" customFormat="1" x14ac:dyDescent="0.3">
      <c r="A113" s="62">
        <v>122</v>
      </c>
      <c r="B113" s="36" t="s">
        <v>748</v>
      </c>
      <c r="C113" s="98" t="s">
        <v>589</v>
      </c>
      <c r="D113" s="99"/>
      <c r="E113" s="10" t="s">
        <v>124</v>
      </c>
      <c r="F113" s="68">
        <f>IFERROR(INDEX([1]!Rates[[Column1]:[Column71]],
MATCH('[1]SOW Units'!$B116,[1]!Rates[Pay Item],0),
MATCH(TEXT(#REF!,"0"),[1]!Rates[[#Headers],[Column1]:[Column71]],0)),0)</f>
        <v>0</v>
      </c>
      <c r="G113" s="69">
        <f t="shared" si="11"/>
        <v>0</v>
      </c>
      <c r="H113" s="6">
        <f t="shared" si="12"/>
        <v>0</v>
      </c>
      <c r="I113" s="80"/>
      <c r="J113" s="80" t="s">
        <v>1045</v>
      </c>
      <c r="K113" s="80"/>
      <c r="L113" s="80"/>
      <c r="M113" s="80"/>
      <c r="N113" s="80"/>
      <c r="O113" s="80"/>
      <c r="P113" s="80"/>
      <c r="Q113" s="80"/>
      <c r="R113" s="80"/>
      <c r="S113" s="54" t="b">
        <f t="shared" si="8"/>
        <v>0</v>
      </c>
      <c r="T113" s="66" t="str">
        <f t="shared" si="10"/>
        <v>8-8.a.</v>
      </c>
      <c r="U113" s="51" t="str">
        <f t="shared" si="9"/>
        <v>Soil, TRPH Fractionation (MADEP-EPH/VPH Method or TPHCWG Direct Method)</v>
      </c>
    </row>
    <row r="114" spans="1:21" s="67" customFormat="1" x14ac:dyDescent="0.3">
      <c r="A114" s="62">
        <v>123</v>
      </c>
      <c r="B114" s="36" t="s">
        <v>131</v>
      </c>
      <c r="C114" s="98" t="s">
        <v>147</v>
      </c>
      <c r="D114" s="99"/>
      <c r="E114" s="10" t="s">
        <v>124</v>
      </c>
      <c r="F114" s="68">
        <f>IFERROR(INDEX([1]!Rates[[Column1]:[Column71]],
MATCH('[1]SOW Units'!$B117,[1]!Rates[Pay Item],0),
MATCH(TEXT(#REF!,"0"),[1]!Rates[[#Headers],[Column1]:[Column71]],0)),0)</f>
        <v>0</v>
      </c>
      <c r="G114" s="69">
        <f t="shared" si="11"/>
        <v>0</v>
      </c>
      <c r="H114" s="6">
        <f t="shared" si="12"/>
        <v>0</v>
      </c>
      <c r="I114" s="80"/>
      <c r="J114" s="80" t="s">
        <v>1045</v>
      </c>
      <c r="K114" s="80"/>
      <c r="L114" s="80"/>
      <c r="M114" s="80"/>
      <c r="N114" s="80"/>
      <c r="O114" s="80"/>
      <c r="P114" s="80"/>
      <c r="Q114" s="80"/>
      <c r="R114" s="80"/>
      <c r="S114" s="54" t="b">
        <f t="shared" si="8"/>
        <v>0</v>
      </c>
      <c r="T114" s="66" t="str">
        <f t="shared" si="10"/>
        <v>8-9.</v>
      </c>
      <c r="U114" s="51" t="str">
        <f t="shared" si="9"/>
        <v>Soil, PCBs [or Aroclors] (EPA 8082)</v>
      </c>
    </row>
    <row r="115" spans="1:21" s="67" customFormat="1" ht="33" x14ac:dyDescent="0.3">
      <c r="A115" s="62">
        <v>124</v>
      </c>
      <c r="B115" s="36" t="s">
        <v>132</v>
      </c>
      <c r="C115" s="98" t="s">
        <v>749</v>
      </c>
      <c r="D115" s="99"/>
      <c r="E115" s="10" t="s">
        <v>124</v>
      </c>
      <c r="F115" s="68">
        <f>IFERROR(INDEX([1]!Rates[[Column1]:[Column71]],
MATCH('[1]SOW Units'!$B118,[1]!Rates[Pay Item],0),
MATCH(TEXT(#REF!,"0"),[1]!Rates[[#Headers],[Column1]:[Column71]],0)),0)</f>
        <v>0</v>
      </c>
      <c r="G115" s="69">
        <f t="shared" si="11"/>
        <v>0</v>
      </c>
      <c r="H115" s="6">
        <f t="shared" si="12"/>
        <v>0</v>
      </c>
      <c r="I115" s="80"/>
      <c r="J115" s="80" t="s">
        <v>1045</v>
      </c>
      <c r="K115" s="80"/>
      <c r="L115" s="80"/>
      <c r="M115" s="80"/>
      <c r="N115" s="80"/>
      <c r="O115" s="80"/>
      <c r="P115" s="80"/>
      <c r="Q115" s="80"/>
      <c r="R115" s="80"/>
      <c r="S115" s="54" t="b">
        <f t="shared" si="8"/>
        <v>0</v>
      </c>
      <c r="T115" s="66" t="str">
        <f t="shared" si="10"/>
        <v>8-10.</v>
      </c>
      <c r="U115" s="51" t="str">
        <f t="shared" si="9"/>
        <v>Soil, 8 RCRA Metals (EPA 6010 or EPA 6020 [Arsenic, Barium, Cadmium, Chromium, Lead, Selenium, Silver] and EPA 6020 or EPA 7471 [Mercury])</v>
      </c>
    </row>
    <row r="116" spans="1:21" s="67" customFormat="1" x14ac:dyDescent="0.3">
      <c r="A116" s="62">
        <v>125</v>
      </c>
      <c r="B116" s="36" t="s">
        <v>581</v>
      </c>
      <c r="C116" s="98" t="s">
        <v>150</v>
      </c>
      <c r="D116" s="99"/>
      <c r="E116" s="10" t="s">
        <v>124</v>
      </c>
      <c r="F116" s="68">
        <f>IFERROR(INDEX([1]!Rates[[Column1]:[Column71]],
MATCH('[1]SOW Units'!$B119,[1]!Rates[Pay Item],0),
MATCH(TEXT(#REF!,"0"),[1]!Rates[[#Headers],[Column1]:[Column71]],0)),0)</f>
        <v>0</v>
      </c>
      <c r="G116" s="69">
        <f t="shared" si="11"/>
        <v>0</v>
      </c>
      <c r="H116" s="6">
        <f t="shared" si="12"/>
        <v>0</v>
      </c>
      <c r="I116" s="80"/>
      <c r="J116" s="80" t="s">
        <v>1045</v>
      </c>
      <c r="K116" s="80"/>
      <c r="L116" s="80"/>
      <c r="M116" s="80"/>
      <c r="N116" s="80"/>
      <c r="O116" s="80"/>
      <c r="P116" s="80"/>
      <c r="Q116" s="80"/>
      <c r="R116" s="80"/>
      <c r="S116" s="54" t="b">
        <f t="shared" si="8"/>
        <v>0</v>
      </c>
      <c r="T116" s="66" t="str">
        <f t="shared" si="10"/>
        <v>8-11.</v>
      </c>
      <c r="U116" s="51" t="str">
        <f t="shared" si="9"/>
        <v>Soil, Arsenic (EPA 6010 or EPA 6020)</v>
      </c>
    </row>
    <row r="117" spans="1:21" s="67" customFormat="1" x14ac:dyDescent="0.3">
      <c r="A117" s="62">
        <v>126</v>
      </c>
      <c r="B117" s="36" t="s">
        <v>584</v>
      </c>
      <c r="C117" s="98" t="s">
        <v>151</v>
      </c>
      <c r="D117" s="99"/>
      <c r="E117" s="10" t="s">
        <v>124</v>
      </c>
      <c r="F117" s="68">
        <f>IFERROR(INDEX([1]!Rates[[Column1]:[Column71]],
MATCH('[1]SOW Units'!$B120,[1]!Rates[Pay Item],0),
MATCH(TEXT(#REF!,"0"),[1]!Rates[[#Headers],[Column1]:[Column71]],0)),0)</f>
        <v>0</v>
      </c>
      <c r="G117" s="69">
        <f t="shared" si="11"/>
        <v>0</v>
      </c>
      <c r="H117" s="6">
        <f t="shared" si="12"/>
        <v>0</v>
      </c>
      <c r="I117" s="80"/>
      <c r="J117" s="80" t="s">
        <v>1045</v>
      </c>
      <c r="K117" s="80"/>
      <c r="L117" s="80"/>
      <c r="M117" s="80"/>
      <c r="N117" s="80"/>
      <c r="O117" s="80"/>
      <c r="P117" s="80"/>
      <c r="Q117" s="80"/>
      <c r="R117" s="80"/>
      <c r="S117" s="54" t="b">
        <f t="shared" si="8"/>
        <v>0</v>
      </c>
      <c r="T117" s="66" t="str">
        <f t="shared" si="10"/>
        <v>8-12.</v>
      </c>
      <c r="U117" s="51" t="str">
        <f t="shared" si="9"/>
        <v>Soil, Cadmium (EPA 6010 or EPA 6020)</v>
      </c>
    </row>
    <row r="118" spans="1:21" s="67" customFormat="1" x14ac:dyDescent="0.3">
      <c r="A118" s="62">
        <v>127</v>
      </c>
      <c r="B118" s="36" t="s">
        <v>586</v>
      </c>
      <c r="C118" s="98" t="s">
        <v>153</v>
      </c>
      <c r="D118" s="99"/>
      <c r="E118" s="10" t="s">
        <v>124</v>
      </c>
      <c r="F118" s="68">
        <f>IFERROR(INDEX([1]!Rates[[Column1]:[Column71]],
MATCH('[1]SOW Units'!$B121,[1]!Rates[Pay Item],0),
MATCH(TEXT(#REF!,"0"),[1]!Rates[[#Headers],[Column1]:[Column71]],0)),0)</f>
        <v>0</v>
      </c>
      <c r="G118" s="69">
        <f t="shared" si="11"/>
        <v>0</v>
      </c>
      <c r="H118" s="6">
        <f t="shared" si="12"/>
        <v>0</v>
      </c>
      <c r="I118" s="80"/>
      <c r="J118" s="80" t="s">
        <v>1045</v>
      </c>
      <c r="K118" s="80"/>
      <c r="L118" s="80"/>
      <c r="M118" s="80"/>
      <c r="N118" s="80"/>
      <c r="O118" s="80"/>
      <c r="P118" s="80"/>
      <c r="Q118" s="80"/>
      <c r="R118" s="80"/>
      <c r="S118" s="54" t="b">
        <f t="shared" si="8"/>
        <v>0</v>
      </c>
      <c r="T118" s="66" t="str">
        <f t="shared" si="10"/>
        <v>8-13.</v>
      </c>
      <c r="U118" s="51" t="str">
        <f t="shared" si="9"/>
        <v>Soil, Chromium (EPA 6010 or EPA 6020)</v>
      </c>
    </row>
    <row r="119" spans="1:21" s="67" customFormat="1" x14ac:dyDescent="0.3">
      <c r="A119" s="62">
        <v>128</v>
      </c>
      <c r="B119" s="36" t="s">
        <v>750</v>
      </c>
      <c r="C119" s="98" t="s">
        <v>155</v>
      </c>
      <c r="D119" s="99"/>
      <c r="E119" s="10" t="s">
        <v>124</v>
      </c>
      <c r="F119" s="68">
        <f>IFERROR(INDEX([1]!Rates[[Column1]:[Column71]],
MATCH('[1]SOW Units'!$B122,[1]!Rates[Pay Item],0),
MATCH(TEXT(#REF!,"0"),[1]!Rates[[#Headers],[Column1]:[Column71]],0)),0)</f>
        <v>0</v>
      </c>
      <c r="G119" s="69">
        <f t="shared" si="11"/>
        <v>0</v>
      </c>
      <c r="H119" s="6">
        <f t="shared" si="12"/>
        <v>0</v>
      </c>
      <c r="I119" s="80"/>
      <c r="J119" s="80" t="s">
        <v>1045</v>
      </c>
      <c r="K119" s="80"/>
      <c r="L119" s="80"/>
      <c r="M119" s="80"/>
      <c r="N119" s="80"/>
      <c r="O119" s="80"/>
      <c r="P119" s="80"/>
      <c r="Q119" s="80"/>
      <c r="R119" s="80"/>
      <c r="S119" s="54" t="b">
        <f t="shared" si="8"/>
        <v>0</v>
      </c>
      <c r="T119" s="66" t="str">
        <f t="shared" si="10"/>
        <v>8-14.</v>
      </c>
      <c r="U119" s="51" t="str">
        <f t="shared" si="9"/>
        <v>Soil, Lead (EPA 6010 or EPA 6020)</v>
      </c>
    </row>
    <row r="120" spans="1:21" s="67" customFormat="1" x14ac:dyDescent="0.3">
      <c r="A120" s="62">
        <v>129</v>
      </c>
      <c r="B120" s="36" t="s">
        <v>751</v>
      </c>
      <c r="C120" s="98" t="s">
        <v>157</v>
      </c>
      <c r="D120" s="99"/>
      <c r="E120" s="10" t="s">
        <v>124</v>
      </c>
      <c r="F120" s="68">
        <f>IFERROR(INDEX([1]!Rates[[Column1]:[Column71]],
MATCH('[1]SOW Units'!$B123,[1]!Rates[Pay Item],0),
MATCH(TEXT(#REF!,"0"),[1]!Rates[[#Headers],[Column1]:[Column71]],0)),0)</f>
        <v>0</v>
      </c>
      <c r="G120" s="69">
        <f t="shared" si="11"/>
        <v>0</v>
      </c>
      <c r="H120" s="6">
        <f t="shared" si="12"/>
        <v>0</v>
      </c>
      <c r="I120" s="80"/>
      <c r="J120" s="80" t="s">
        <v>1045</v>
      </c>
      <c r="K120" s="80"/>
      <c r="L120" s="80"/>
      <c r="M120" s="80"/>
      <c r="N120" s="80"/>
      <c r="O120" s="80"/>
      <c r="P120" s="80"/>
      <c r="Q120" s="80"/>
      <c r="R120" s="80"/>
      <c r="S120" s="54" t="b">
        <f t="shared" si="8"/>
        <v>0</v>
      </c>
      <c r="T120" s="66" t="str">
        <f t="shared" si="10"/>
        <v>8-15.</v>
      </c>
      <c r="U120" s="51" t="str">
        <f t="shared" si="9"/>
        <v>Soil, Toxicity Characteristic Leaching Procedure-Extraction Only (EPA 1311)</v>
      </c>
    </row>
    <row r="121" spans="1:21" s="67" customFormat="1" x14ac:dyDescent="0.3">
      <c r="A121" s="62">
        <v>130</v>
      </c>
      <c r="B121" s="36" t="s">
        <v>752</v>
      </c>
      <c r="C121" s="98" t="s">
        <v>753</v>
      </c>
      <c r="D121" s="99"/>
      <c r="E121" s="10" t="s">
        <v>124</v>
      </c>
      <c r="F121" s="68">
        <f>IFERROR(INDEX([1]!Rates[[Column1]:[Column71]],
MATCH('[1]SOW Units'!$B124,[1]!Rates[Pay Item],0),
MATCH(TEXT(#REF!,"0"),[1]!Rates[[#Headers],[Column1]:[Column71]],0)),0)</f>
        <v>0</v>
      </c>
      <c r="G121" s="69">
        <f t="shared" si="11"/>
        <v>0</v>
      </c>
      <c r="H121" s="6">
        <f t="shared" si="12"/>
        <v>0</v>
      </c>
      <c r="I121" s="80"/>
      <c r="J121" s="80" t="s">
        <v>1045</v>
      </c>
      <c r="K121" s="80"/>
      <c r="L121" s="80"/>
      <c r="M121" s="80"/>
      <c r="N121" s="80"/>
      <c r="O121" s="80"/>
      <c r="P121" s="80"/>
      <c r="Q121" s="80"/>
      <c r="R121" s="80"/>
      <c r="S121" s="54" t="b">
        <f t="shared" si="8"/>
        <v>0</v>
      </c>
      <c r="T121" s="66" t="str">
        <f t="shared" si="10"/>
        <v>8-16.</v>
      </c>
      <c r="U121" s="51" t="str">
        <f t="shared" si="9"/>
        <v>Soil, Synthetic Precipitation Leaching Procedure-Extraction Only (EPA 1312)</v>
      </c>
    </row>
    <row r="122" spans="1:21" s="67" customFormat="1" x14ac:dyDescent="0.3">
      <c r="A122" s="62">
        <v>131</v>
      </c>
      <c r="B122" s="36" t="s">
        <v>754</v>
      </c>
      <c r="C122" s="98" t="s">
        <v>160</v>
      </c>
      <c r="D122" s="99"/>
      <c r="E122" s="10" t="s">
        <v>124</v>
      </c>
      <c r="F122" s="68">
        <f>IFERROR(INDEX([1]!Rates[[Column1]:[Column71]],
MATCH('[1]SOW Units'!$B125,[1]!Rates[Pay Item],0),
MATCH(TEXT(#REF!,"0"),[1]!Rates[[#Headers],[Column1]:[Column71]],0)),0)</f>
        <v>0</v>
      </c>
      <c r="G122" s="69">
        <f t="shared" si="11"/>
        <v>0</v>
      </c>
      <c r="H122" s="6">
        <f t="shared" si="12"/>
        <v>0</v>
      </c>
      <c r="I122" s="80"/>
      <c r="J122" s="80" t="s">
        <v>1045</v>
      </c>
      <c r="K122" s="80"/>
      <c r="L122" s="80"/>
      <c r="M122" s="80"/>
      <c r="N122" s="80"/>
      <c r="O122" s="80"/>
      <c r="P122" s="80"/>
      <c r="Q122" s="80"/>
      <c r="R122" s="80"/>
      <c r="S122" s="54" t="b">
        <f t="shared" si="8"/>
        <v>0</v>
      </c>
      <c r="T122" s="66" t="str">
        <f t="shared" si="10"/>
        <v>8-17.</v>
      </c>
      <c r="U122" s="51" t="str">
        <f t="shared" si="9"/>
        <v>Soil, Organic Carbon, Total (EPA 9060 or Walkey-Black)</v>
      </c>
    </row>
    <row r="123" spans="1:21" s="67" customFormat="1" ht="35.1" customHeight="1" x14ac:dyDescent="0.3">
      <c r="A123" s="62">
        <v>132</v>
      </c>
      <c r="B123" s="36" t="s">
        <v>755</v>
      </c>
      <c r="C123" s="98" t="s">
        <v>756</v>
      </c>
      <c r="D123" s="99"/>
      <c r="E123" s="10" t="s">
        <v>124</v>
      </c>
      <c r="F123" s="68">
        <f>IFERROR(INDEX([1]!Rates[[Column1]:[Column71]],
MATCH('[1]SOW Units'!$B126,[1]!Rates[Pay Item],0),
MATCH(TEXT(#REF!,"0"),[1]!Rates[[#Headers],[Column1]:[Column71]],0)),0)</f>
        <v>0</v>
      </c>
      <c r="G123" s="69">
        <f t="shared" si="11"/>
        <v>0</v>
      </c>
      <c r="H123" s="6">
        <f t="shared" si="12"/>
        <v>0</v>
      </c>
      <c r="I123" s="80"/>
      <c r="J123" s="80" t="s">
        <v>1045</v>
      </c>
      <c r="K123" s="80"/>
      <c r="L123" s="80"/>
      <c r="M123" s="80"/>
      <c r="N123" s="80"/>
      <c r="O123" s="80"/>
      <c r="P123" s="80"/>
      <c r="Q123" s="80"/>
      <c r="R123" s="80"/>
      <c r="S123" s="54" t="b">
        <f t="shared" si="8"/>
        <v>0</v>
      </c>
      <c r="T123" s="66" t="str">
        <f t="shared" si="10"/>
        <v>8-18.</v>
      </c>
      <c r="U123" s="51" t="str">
        <f t="shared" si="9"/>
        <v>Soil, Dry Bulk Density (ASTM D1556-07, ASTM D2167-08, ASTM D2922-01, -04, -04e, -96e1 or ASTM D2937-10)</v>
      </c>
    </row>
    <row r="124" spans="1:21" s="67" customFormat="1" x14ac:dyDescent="0.3">
      <c r="A124" s="62">
        <v>133</v>
      </c>
      <c r="B124" s="36" t="s">
        <v>757</v>
      </c>
      <c r="C124" s="98" t="s">
        <v>163</v>
      </c>
      <c r="D124" s="99"/>
      <c r="E124" s="10" t="s">
        <v>124</v>
      </c>
      <c r="F124" s="68">
        <f>IFERROR(INDEX([1]!Rates[[Column1]:[Column71]],
MATCH('[1]SOW Units'!$B127,[1]!Rates[Pay Item],0),
MATCH(TEXT(#REF!,"0"),[1]!Rates[[#Headers],[Column1]:[Column71]],0)),0)</f>
        <v>0</v>
      </c>
      <c r="G124" s="69">
        <f t="shared" si="11"/>
        <v>0</v>
      </c>
      <c r="H124" s="6">
        <f t="shared" si="12"/>
        <v>0</v>
      </c>
      <c r="I124" s="80"/>
      <c r="J124" s="80" t="s">
        <v>1045</v>
      </c>
      <c r="K124" s="80"/>
      <c r="L124" s="80"/>
      <c r="M124" s="80"/>
      <c r="N124" s="80"/>
      <c r="O124" s="80"/>
      <c r="P124" s="80"/>
      <c r="Q124" s="80"/>
      <c r="R124" s="80"/>
      <c r="S124" s="54" t="b">
        <f t="shared" si="8"/>
        <v>0</v>
      </c>
      <c r="T124" s="66" t="str">
        <f t="shared" si="10"/>
        <v>8-19.</v>
      </c>
      <c r="U124" s="51" t="str">
        <f t="shared" si="9"/>
        <v>Soil, Moisture Content (ASTM D2216-10)</v>
      </c>
    </row>
    <row r="125" spans="1:21" s="67" customFormat="1" x14ac:dyDescent="0.3">
      <c r="A125" s="62">
        <v>134</v>
      </c>
      <c r="B125" s="36" t="s">
        <v>758</v>
      </c>
      <c r="C125" s="98" t="s">
        <v>165</v>
      </c>
      <c r="D125" s="99"/>
      <c r="E125" s="10" t="s">
        <v>124</v>
      </c>
      <c r="F125" s="68">
        <f>IFERROR(INDEX([1]!Rates[[Column1]:[Column71]],
MATCH('[1]SOW Units'!$B128,[1]!Rates[Pay Item],0),
MATCH(TEXT(#REF!,"0"),[1]!Rates[[#Headers],[Column1]:[Column71]],0)),0)</f>
        <v>0</v>
      </c>
      <c r="G125" s="69">
        <f t="shared" si="11"/>
        <v>0</v>
      </c>
      <c r="H125" s="6">
        <f t="shared" si="12"/>
        <v>0</v>
      </c>
      <c r="I125" s="80"/>
      <c r="J125" s="80" t="s">
        <v>1045</v>
      </c>
      <c r="K125" s="80"/>
      <c r="L125" s="80"/>
      <c r="M125" s="80"/>
      <c r="N125" s="80"/>
      <c r="O125" s="80"/>
      <c r="P125" s="80"/>
      <c r="Q125" s="80"/>
      <c r="R125" s="80"/>
      <c r="S125" s="54" t="b">
        <f t="shared" si="8"/>
        <v>0</v>
      </c>
      <c r="T125" s="66" t="str">
        <f t="shared" si="10"/>
        <v>8-20.</v>
      </c>
      <c r="U125" s="51" t="str">
        <f t="shared" si="9"/>
        <v>Soil, Texture, (See Gee 7 Bauder [1966])</v>
      </c>
    </row>
    <row r="126" spans="1:21" s="67" customFormat="1" ht="35.1" customHeight="1" x14ac:dyDescent="0.3">
      <c r="A126" s="62">
        <v>135</v>
      </c>
      <c r="B126" s="36" t="s">
        <v>759</v>
      </c>
      <c r="C126" s="98" t="s">
        <v>760</v>
      </c>
      <c r="D126" s="99"/>
      <c r="E126" s="10" t="s">
        <v>124</v>
      </c>
      <c r="F126" s="68">
        <f>IFERROR(INDEX([1]!Rates[[Column1]:[Column71]],
MATCH('[1]SOW Units'!$B129,[1]!Rates[Pay Item],0),
MATCH(TEXT(#REF!,"0"),[1]!Rates[[#Headers],[Column1]:[Column71]],0)),0)</f>
        <v>0</v>
      </c>
      <c r="G126" s="69">
        <f t="shared" si="11"/>
        <v>0</v>
      </c>
      <c r="H126" s="6">
        <f t="shared" si="12"/>
        <v>0</v>
      </c>
      <c r="I126" s="80"/>
      <c r="J126" s="80" t="s">
        <v>1045</v>
      </c>
      <c r="K126" s="80"/>
      <c r="L126" s="80"/>
      <c r="M126" s="80"/>
      <c r="N126" s="80"/>
      <c r="O126" s="80"/>
      <c r="P126" s="80"/>
      <c r="Q126" s="80"/>
      <c r="R126" s="80"/>
      <c r="S126" s="54" t="b">
        <f t="shared" si="8"/>
        <v>0</v>
      </c>
      <c r="T126" s="66" t="str">
        <f t="shared" si="10"/>
        <v>8-21.</v>
      </c>
      <c r="U126" s="51" t="str">
        <f t="shared" si="9"/>
        <v>Soil, Cumene (Isopropyl benzene), 1,2,4-Trimethylbenzene and 1,3,5-Trimethylbenzene (EPA 8260)</v>
      </c>
    </row>
    <row r="127" spans="1:21" s="67" customFormat="1" x14ac:dyDescent="0.3">
      <c r="A127" s="62">
        <v>136</v>
      </c>
      <c r="B127" s="36" t="s">
        <v>761</v>
      </c>
      <c r="C127" s="98" t="s">
        <v>762</v>
      </c>
      <c r="D127" s="99"/>
      <c r="E127" s="10" t="s">
        <v>124</v>
      </c>
      <c r="F127" s="68">
        <f>IFERROR(INDEX([1]!Rates[[Column1]:[Column71]],
MATCH('[1]SOW Units'!$B130,[1]!Rates[Pay Item],0),
MATCH(TEXT(#REF!,"0"),[1]!Rates[[#Headers],[Column1]:[Column71]],0)),0)</f>
        <v>0</v>
      </c>
      <c r="G127" s="69">
        <f t="shared" si="11"/>
        <v>0</v>
      </c>
      <c r="H127" s="6">
        <f t="shared" si="12"/>
        <v>0</v>
      </c>
      <c r="I127" s="80"/>
      <c r="J127" s="80" t="s">
        <v>1045</v>
      </c>
      <c r="K127" s="80"/>
      <c r="L127" s="80"/>
      <c r="M127" s="80" t="s">
        <v>1045</v>
      </c>
      <c r="N127" s="80"/>
      <c r="O127" s="80"/>
      <c r="P127" s="80"/>
      <c r="Q127" s="80"/>
      <c r="R127" s="80"/>
      <c r="S127" s="54" t="b">
        <f t="shared" si="8"/>
        <v>0</v>
      </c>
      <c r="T127" s="66" t="str">
        <f t="shared" si="10"/>
        <v>8-22.</v>
      </c>
      <c r="U127" s="51" t="str">
        <f t="shared" si="9"/>
        <v>Water, Gasoline/Kerosene Analytical Group-Table C of Ch. 62-780, F.A.C. (multiple methods)</v>
      </c>
    </row>
    <row r="128" spans="1:21" s="67" customFormat="1" ht="33" x14ac:dyDescent="0.3">
      <c r="A128" s="62">
        <v>137</v>
      </c>
      <c r="B128" s="36" t="s">
        <v>763</v>
      </c>
      <c r="C128" s="98" t="s">
        <v>764</v>
      </c>
      <c r="D128" s="99"/>
      <c r="E128" s="10" t="s">
        <v>124</v>
      </c>
      <c r="F128" s="68">
        <f>IFERROR(INDEX([1]!Rates[[Column1]:[Column71]],
MATCH('[1]SOW Units'!$B131,[1]!Rates[Pay Item],0),
MATCH(TEXT(#REF!,"0"),[1]!Rates[[#Headers],[Column1]:[Column71]],0)),0)</f>
        <v>0</v>
      </c>
      <c r="G128" s="69">
        <f t="shared" si="11"/>
        <v>0</v>
      </c>
      <c r="H128" s="6">
        <f t="shared" si="12"/>
        <v>0</v>
      </c>
      <c r="I128" s="80"/>
      <c r="J128" s="80" t="s">
        <v>1045</v>
      </c>
      <c r="K128" s="80"/>
      <c r="L128" s="80"/>
      <c r="M128" s="80" t="s">
        <v>1045</v>
      </c>
      <c r="N128" s="80"/>
      <c r="O128" s="80"/>
      <c r="P128" s="80"/>
      <c r="Q128" s="80"/>
      <c r="R128" s="80"/>
      <c r="S128" s="54" t="b">
        <f t="shared" si="8"/>
        <v>0</v>
      </c>
      <c r="T128" s="66" t="str">
        <f t="shared" si="10"/>
        <v>8-23.</v>
      </c>
      <c r="U128" s="51" t="str">
        <f t="shared" si="9"/>
        <v>Water, Used Oil/Unknown Product Group-Table D of Ch. 62-780, F.A.C., except for non-Priority Pollutant Organics (multiple methods)</v>
      </c>
    </row>
    <row r="129" spans="1:21" s="67" customFormat="1" x14ac:dyDescent="0.3">
      <c r="A129" s="62">
        <v>138</v>
      </c>
      <c r="B129" s="36" t="s">
        <v>765</v>
      </c>
      <c r="C129" s="98" t="s">
        <v>166</v>
      </c>
      <c r="D129" s="99"/>
      <c r="E129" s="10" t="s">
        <v>124</v>
      </c>
      <c r="F129" s="68">
        <f>IFERROR(INDEX([1]!Rates[[Column1]:[Column71]],
MATCH('[1]SOW Units'!$B132,[1]!Rates[Pay Item],0),
MATCH(TEXT(#REF!,"0"),[1]!Rates[[#Headers],[Column1]:[Column71]],0)),0)</f>
        <v>0</v>
      </c>
      <c r="G129" s="69">
        <f t="shared" si="11"/>
        <v>0</v>
      </c>
      <c r="H129" s="6">
        <f t="shared" si="12"/>
        <v>0</v>
      </c>
      <c r="I129" s="80"/>
      <c r="J129" s="80" t="s">
        <v>1045</v>
      </c>
      <c r="K129" s="80"/>
      <c r="L129" s="80"/>
      <c r="M129" s="80" t="s">
        <v>1045</v>
      </c>
      <c r="N129" s="80"/>
      <c r="O129" s="80"/>
      <c r="P129" s="80"/>
      <c r="Q129" s="80"/>
      <c r="R129" s="80"/>
      <c r="S129" s="54" t="b">
        <f t="shared" si="8"/>
        <v>0</v>
      </c>
      <c r="T129" s="66" t="str">
        <f t="shared" si="10"/>
        <v>8-24.</v>
      </c>
      <c r="U129" s="51" t="str">
        <f t="shared" si="9"/>
        <v>Water, BTEX + MTBE (EPA 602, EPA 624, EPA 8021 or EPA 8260)</v>
      </c>
    </row>
    <row r="130" spans="1:21" s="67" customFormat="1" x14ac:dyDescent="0.3">
      <c r="A130" s="62">
        <v>139</v>
      </c>
      <c r="B130" s="36" t="s">
        <v>766</v>
      </c>
      <c r="C130" s="98" t="s">
        <v>167</v>
      </c>
      <c r="D130" s="99"/>
      <c r="E130" s="10" t="s">
        <v>124</v>
      </c>
      <c r="F130" s="68">
        <f>IFERROR(INDEX([1]!Rates[[Column1]:[Column71]],
MATCH('[1]SOW Units'!$B133,[1]!Rates[Pay Item],0),
MATCH(TEXT(#REF!,"0"),[1]!Rates[[#Headers],[Column1]:[Column71]],0)),0)</f>
        <v>0</v>
      </c>
      <c r="G130" s="69">
        <f t="shared" si="11"/>
        <v>0</v>
      </c>
      <c r="H130" s="6">
        <f t="shared" si="12"/>
        <v>0</v>
      </c>
      <c r="I130" s="80"/>
      <c r="J130" s="80" t="s">
        <v>1045</v>
      </c>
      <c r="K130" s="80"/>
      <c r="L130" s="80"/>
      <c r="M130" s="80" t="s">
        <v>1045</v>
      </c>
      <c r="N130" s="80"/>
      <c r="O130" s="80"/>
      <c r="P130" s="80"/>
      <c r="Q130" s="80"/>
      <c r="R130" s="80"/>
      <c r="S130" s="54" t="b">
        <f t="shared" si="8"/>
        <v>0</v>
      </c>
      <c r="T130" s="66" t="str">
        <f t="shared" si="10"/>
        <v>8-25.</v>
      </c>
      <c r="U130" s="51" t="str">
        <f t="shared" si="9"/>
        <v>Water, Volatile Organic Halocarbons, except EDB (EPA 8021 or EPA 8260)</v>
      </c>
    </row>
    <row r="131" spans="1:21" s="67" customFormat="1" x14ac:dyDescent="0.3">
      <c r="A131" s="62">
        <v>140</v>
      </c>
      <c r="B131" s="36" t="s">
        <v>767</v>
      </c>
      <c r="C131" s="98" t="s">
        <v>168</v>
      </c>
      <c r="D131" s="99"/>
      <c r="E131" s="10" t="s">
        <v>124</v>
      </c>
      <c r="F131" s="68">
        <f>IFERROR(INDEX([1]!Rates[[Column1]:[Column71]],
MATCH('[1]SOW Units'!$B134,[1]!Rates[Pay Item],0),
MATCH(TEXT(#REF!,"0"),[1]!Rates[[#Headers],[Column1]:[Column71]],0)),0)</f>
        <v>0</v>
      </c>
      <c r="G131" s="69">
        <f t="shared" si="11"/>
        <v>0</v>
      </c>
      <c r="H131" s="6">
        <f t="shared" si="12"/>
        <v>0</v>
      </c>
      <c r="I131" s="80"/>
      <c r="J131" s="80" t="s">
        <v>1045</v>
      </c>
      <c r="K131" s="80"/>
      <c r="L131" s="80"/>
      <c r="M131" s="80" t="s">
        <v>1045</v>
      </c>
      <c r="N131" s="80"/>
      <c r="O131" s="80"/>
      <c r="P131" s="80"/>
      <c r="Q131" s="80"/>
      <c r="R131" s="80"/>
      <c r="S131" s="54" t="b">
        <f t="shared" si="8"/>
        <v>0</v>
      </c>
      <c r="T131" s="66" t="str">
        <f t="shared" si="10"/>
        <v>8-26.</v>
      </c>
      <c r="U131" s="51" t="str">
        <f t="shared" si="9"/>
        <v>Water, BTEX + MTBE + VOHs (EPA 601/602, EPA 624, EPA 6021 or EPA 8260)</v>
      </c>
    </row>
    <row r="132" spans="1:21" s="67" customFormat="1" ht="33" x14ac:dyDescent="0.3">
      <c r="A132" s="62">
        <v>141</v>
      </c>
      <c r="B132" s="36" t="s">
        <v>768</v>
      </c>
      <c r="C132" s="98" t="s">
        <v>169</v>
      </c>
      <c r="D132" s="99"/>
      <c r="E132" s="10" t="s">
        <v>124</v>
      </c>
      <c r="F132" s="68">
        <f>IFERROR(INDEX([1]!Rates[[Column1]:[Column71]],
MATCH('[1]SOW Units'!$B135,[1]!Rates[Pay Item],0),
MATCH(TEXT(#REF!,"0"),[1]!Rates[[#Headers],[Column1]:[Column71]],0)),0)</f>
        <v>0</v>
      </c>
      <c r="G132" s="69">
        <f t="shared" si="11"/>
        <v>0</v>
      </c>
      <c r="H132" s="6">
        <f t="shared" si="12"/>
        <v>0</v>
      </c>
      <c r="I132" s="80"/>
      <c r="J132" s="80" t="s">
        <v>1045</v>
      </c>
      <c r="K132" s="80"/>
      <c r="L132" s="80"/>
      <c r="M132" s="80" t="s">
        <v>1045</v>
      </c>
      <c r="N132" s="80"/>
      <c r="O132" s="80"/>
      <c r="P132" s="80"/>
      <c r="Q132" s="80"/>
      <c r="R132" s="80"/>
      <c r="S132" s="54" t="b">
        <f t="shared" si="8"/>
        <v>0</v>
      </c>
      <c r="T132" s="66" t="str">
        <f t="shared" si="10"/>
        <v>8-27.</v>
      </c>
      <c r="U132" s="51" t="str">
        <f t="shared" si="9"/>
        <v>Water, Polycyclic Aromatic Hydrocarbons, including 1-methylnaphthalene + 2-methylnaphthalene (EPA 610 [HPLC], EPA 625, EPA 8270 or EPA 8310)</v>
      </c>
    </row>
    <row r="133" spans="1:21" s="67" customFormat="1" x14ac:dyDescent="0.3">
      <c r="A133" s="62">
        <v>142</v>
      </c>
      <c r="B133" s="36" t="s">
        <v>769</v>
      </c>
      <c r="C133" s="98" t="s">
        <v>170</v>
      </c>
      <c r="D133" s="99"/>
      <c r="E133" s="10" t="s">
        <v>124</v>
      </c>
      <c r="F133" s="68">
        <f>IFERROR(INDEX([1]!Rates[[Column1]:[Column71]],
MATCH('[1]SOW Units'!$B136,[1]!Rates[Pay Item],0),
MATCH(TEXT(#REF!,"0"),[1]!Rates[[#Headers],[Column1]:[Column71]],0)),0)</f>
        <v>0</v>
      </c>
      <c r="G133" s="69">
        <f t="shared" si="11"/>
        <v>0</v>
      </c>
      <c r="H133" s="6">
        <f t="shared" si="12"/>
        <v>0</v>
      </c>
      <c r="I133" s="80"/>
      <c r="J133" s="80" t="s">
        <v>1045</v>
      </c>
      <c r="K133" s="80"/>
      <c r="L133" s="80"/>
      <c r="M133" s="80" t="s">
        <v>1045</v>
      </c>
      <c r="N133" s="80"/>
      <c r="O133" s="80"/>
      <c r="P133" s="80"/>
      <c r="Q133" s="80"/>
      <c r="R133" s="80"/>
      <c r="S133" s="54" t="b">
        <f t="shared" si="8"/>
        <v>0</v>
      </c>
      <c r="T133" s="66" t="str">
        <f t="shared" si="10"/>
        <v>8-28.</v>
      </c>
      <c r="U133" s="51" t="str">
        <f t="shared" si="9"/>
        <v>Water, EDB [1,2-dibromoethane or ethylene dibromide] (EPA 504.1 or EPA 8011)</v>
      </c>
    </row>
    <row r="134" spans="1:21" s="67" customFormat="1" x14ac:dyDescent="0.3">
      <c r="A134" s="62">
        <v>143</v>
      </c>
      <c r="B134" s="36" t="s">
        <v>770</v>
      </c>
      <c r="C134" s="98" t="s">
        <v>590</v>
      </c>
      <c r="D134" s="99"/>
      <c r="E134" s="10" t="s">
        <v>124</v>
      </c>
      <c r="F134" s="68">
        <f>IFERROR(INDEX([1]!Rates[[Column1]:[Column71]],
MATCH('[1]SOW Units'!$B137,[1]!Rates[Pay Item],0),
MATCH(TEXT(#REF!,"0"),[1]!Rates[[#Headers],[Column1]:[Column71]],0)),0)</f>
        <v>0</v>
      </c>
      <c r="G134" s="69">
        <f t="shared" si="11"/>
        <v>0</v>
      </c>
      <c r="H134" s="6">
        <f t="shared" si="12"/>
        <v>0</v>
      </c>
      <c r="I134" s="80"/>
      <c r="J134" s="80" t="s">
        <v>1045</v>
      </c>
      <c r="K134" s="80"/>
      <c r="L134" s="80"/>
      <c r="M134" s="80" t="s">
        <v>1045</v>
      </c>
      <c r="N134" s="80"/>
      <c r="O134" s="80"/>
      <c r="P134" s="80"/>
      <c r="Q134" s="80"/>
      <c r="R134" s="80"/>
      <c r="S134" s="54" t="b">
        <f t="shared" ref="S134:S197" si="13">IF(H134&gt;0,TRUE,FALSE)</f>
        <v>0</v>
      </c>
      <c r="T134" s="66" t="str">
        <f t="shared" si="10"/>
        <v>8-29.</v>
      </c>
      <c r="U134" s="51" t="str">
        <f t="shared" si="9"/>
        <v>Water, EDB [1,2-dibromoethane or ethylene dibromide] (EPA 8260 SIM)</v>
      </c>
    </row>
    <row r="135" spans="1:21" s="67" customFormat="1" x14ac:dyDescent="0.3">
      <c r="A135" s="62">
        <v>144</v>
      </c>
      <c r="B135" s="36" t="s">
        <v>771</v>
      </c>
      <c r="C135" s="98" t="s">
        <v>171</v>
      </c>
      <c r="D135" s="99"/>
      <c r="E135" s="10" t="s">
        <v>124</v>
      </c>
      <c r="F135" s="68">
        <f>IFERROR(INDEX([1]!Rates[[Column1]:[Column71]],
MATCH('[1]SOW Units'!$B138,[1]!Rates[Pay Item],0),
MATCH(TEXT(#REF!,"0"),[1]!Rates[[#Headers],[Column1]:[Column71]],0)),0)</f>
        <v>0</v>
      </c>
      <c r="G135" s="69">
        <f t="shared" si="11"/>
        <v>0</v>
      </c>
      <c r="H135" s="6">
        <f t="shared" si="12"/>
        <v>0</v>
      </c>
      <c r="I135" s="80"/>
      <c r="J135" s="80" t="s">
        <v>1045</v>
      </c>
      <c r="K135" s="80"/>
      <c r="L135" s="80"/>
      <c r="M135" s="80" t="s">
        <v>1045</v>
      </c>
      <c r="N135" s="80"/>
      <c r="O135" s="80"/>
      <c r="P135" s="80"/>
      <c r="Q135" s="80"/>
      <c r="R135" s="80"/>
      <c r="S135" s="54" t="b">
        <f t="shared" si="13"/>
        <v>0</v>
      </c>
      <c r="T135" s="66" t="str">
        <f t="shared" si="10"/>
        <v>8-30.</v>
      </c>
      <c r="U135" s="51" t="str">
        <f t="shared" si="9"/>
        <v>Water, Priority Pollutant Volatile Organics [for NPDES purposes only] (EPA 624)</v>
      </c>
    </row>
    <row r="136" spans="1:21" s="67" customFormat="1" x14ac:dyDescent="0.3">
      <c r="A136" s="62">
        <v>145</v>
      </c>
      <c r="B136" s="36" t="s">
        <v>772</v>
      </c>
      <c r="C136" s="98" t="s">
        <v>172</v>
      </c>
      <c r="D136" s="99"/>
      <c r="E136" s="10" t="s">
        <v>124</v>
      </c>
      <c r="F136" s="68">
        <f>IFERROR(INDEX([1]!Rates[[Column1]:[Column71]],
MATCH('[1]SOW Units'!$B139,[1]!Rates[Pay Item],0),
MATCH(TEXT(#REF!,"0"),[1]!Rates[[#Headers],[Column1]:[Column71]],0)),0)</f>
        <v>0</v>
      </c>
      <c r="G136" s="69">
        <f t="shared" si="11"/>
        <v>0</v>
      </c>
      <c r="H136" s="6">
        <f t="shared" si="12"/>
        <v>0</v>
      </c>
      <c r="I136" s="80"/>
      <c r="J136" s="80" t="s">
        <v>1045</v>
      </c>
      <c r="K136" s="80"/>
      <c r="L136" s="80"/>
      <c r="M136" s="80" t="s">
        <v>1045</v>
      </c>
      <c r="N136" s="80"/>
      <c r="O136" s="80"/>
      <c r="P136" s="80"/>
      <c r="Q136" s="80"/>
      <c r="R136" s="80"/>
      <c r="S136" s="54" t="b">
        <f t="shared" si="13"/>
        <v>0</v>
      </c>
      <c r="T136" s="66" t="str">
        <f t="shared" si="10"/>
        <v>8-31.</v>
      </c>
      <c r="U136" s="51" t="str">
        <f t="shared" si="9"/>
        <v>Water, Priority Pollutant Volatile Organics (EPA 8260)</v>
      </c>
    </row>
    <row r="137" spans="1:21" s="67" customFormat="1" ht="33" x14ac:dyDescent="0.3">
      <c r="A137" s="62">
        <v>146</v>
      </c>
      <c r="B137" s="36" t="s">
        <v>773</v>
      </c>
      <c r="C137" s="98" t="s">
        <v>173</v>
      </c>
      <c r="D137" s="99"/>
      <c r="E137" s="10" t="s">
        <v>124</v>
      </c>
      <c r="F137" s="68">
        <f>IFERROR(INDEX([1]!Rates[[Column1]:[Column71]],
MATCH('[1]SOW Units'!$B140,[1]!Rates[Pay Item],0),
MATCH(TEXT(#REF!,"0"),[1]!Rates[[#Headers],[Column1]:[Column71]],0)),0)</f>
        <v>0</v>
      </c>
      <c r="G137" s="69">
        <f t="shared" si="11"/>
        <v>0</v>
      </c>
      <c r="H137" s="6">
        <f t="shared" si="12"/>
        <v>0</v>
      </c>
      <c r="I137" s="80"/>
      <c r="J137" s="80" t="s">
        <v>1045</v>
      </c>
      <c r="K137" s="80"/>
      <c r="L137" s="80"/>
      <c r="M137" s="80" t="s">
        <v>1045</v>
      </c>
      <c r="N137" s="80"/>
      <c r="O137" s="80"/>
      <c r="P137" s="80"/>
      <c r="Q137" s="80"/>
      <c r="R137" s="80"/>
      <c r="S137" s="54" t="b">
        <f t="shared" si="13"/>
        <v>0</v>
      </c>
      <c r="T137" s="66" t="str">
        <f t="shared" si="10"/>
        <v>8-32.</v>
      </c>
      <c r="U137" s="51" t="str">
        <f t="shared" si="9"/>
        <v>Water, Priority Pollutant Extractable Organics-Base Neutral and Acid Extractables [for NPDES purposes only] (EPA 625 list [e.g., EPA 608 + EPA 625])</v>
      </c>
    </row>
    <row r="138" spans="1:21" s="67" customFormat="1" ht="33" x14ac:dyDescent="0.3">
      <c r="A138" s="62">
        <v>147</v>
      </c>
      <c r="B138" s="36" t="s">
        <v>774</v>
      </c>
      <c r="C138" s="98" t="s">
        <v>174</v>
      </c>
      <c r="D138" s="99"/>
      <c r="E138" s="10" t="s">
        <v>124</v>
      </c>
      <c r="F138" s="68">
        <f>IFERROR(INDEX([1]!Rates[[Column1]:[Column71]],
MATCH('[1]SOW Units'!$B141,[1]!Rates[Pay Item],0),
MATCH(TEXT(#REF!,"0"),[1]!Rates[[#Headers],[Column1]:[Column71]],0)),0)</f>
        <v>0</v>
      </c>
      <c r="G138" s="69">
        <f t="shared" si="11"/>
        <v>0</v>
      </c>
      <c r="H138" s="6">
        <f t="shared" si="12"/>
        <v>0</v>
      </c>
      <c r="I138" s="80"/>
      <c r="J138" s="80" t="s">
        <v>1045</v>
      </c>
      <c r="K138" s="80"/>
      <c r="L138" s="80"/>
      <c r="M138" s="80" t="s">
        <v>1045</v>
      </c>
      <c r="N138" s="80"/>
      <c r="O138" s="80"/>
      <c r="P138" s="80"/>
      <c r="Q138" s="80"/>
      <c r="R138" s="80"/>
      <c r="S138" s="54" t="b">
        <f t="shared" si="13"/>
        <v>0</v>
      </c>
      <c r="T138" s="66" t="str">
        <f t="shared" si="10"/>
        <v>8-33.</v>
      </c>
      <c r="U138" s="51" t="str">
        <f t="shared" si="9"/>
        <v>Water, Priority Pollutant Extractable Organics-Base Neutral and Acid Extractables (EPA 8270 list [e.g., EPA 8081/8082 + EPA 8270 or EPA 608 + EPA 8270)</v>
      </c>
    </row>
    <row r="139" spans="1:21" s="67" customFormat="1" x14ac:dyDescent="0.3">
      <c r="A139" s="62">
        <v>148</v>
      </c>
      <c r="B139" s="36" t="s">
        <v>775</v>
      </c>
      <c r="C139" s="98" t="s">
        <v>175</v>
      </c>
      <c r="D139" s="99"/>
      <c r="E139" s="10" t="s">
        <v>124</v>
      </c>
      <c r="F139" s="68">
        <f>IFERROR(INDEX([1]!Rates[[Column1]:[Column71]],
MATCH('[1]SOW Units'!$B142,[1]!Rates[Pay Item],0),
MATCH(TEXT(#REF!,"0"),[1]!Rates[[#Headers],[Column1]:[Column71]],0)),0)</f>
        <v>0</v>
      </c>
      <c r="G139" s="69">
        <f t="shared" si="11"/>
        <v>0</v>
      </c>
      <c r="H139" s="6">
        <f t="shared" si="12"/>
        <v>0</v>
      </c>
      <c r="I139" s="80"/>
      <c r="J139" s="80" t="s">
        <v>1045</v>
      </c>
      <c r="K139" s="80"/>
      <c r="L139" s="80"/>
      <c r="M139" s="80" t="s">
        <v>1045</v>
      </c>
      <c r="N139" s="80"/>
      <c r="O139" s="80"/>
      <c r="P139" s="80"/>
      <c r="Q139" s="80"/>
      <c r="R139" s="80"/>
      <c r="S139" s="54" t="b">
        <f t="shared" si="13"/>
        <v>0</v>
      </c>
      <c r="T139" s="66" t="str">
        <f t="shared" si="10"/>
        <v>8-34.</v>
      </c>
      <c r="U139" s="51" t="str">
        <f t="shared" si="9"/>
        <v>Water, Total Recoverable Petroleum Hydrocarbons (FL-PRO)</v>
      </c>
    </row>
    <row r="140" spans="1:21" s="67" customFormat="1" x14ac:dyDescent="0.3">
      <c r="A140" s="62">
        <v>149</v>
      </c>
      <c r="B140" s="36" t="s">
        <v>776</v>
      </c>
      <c r="C140" s="98" t="s">
        <v>176</v>
      </c>
      <c r="D140" s="99"/>
      <c r="E140" s="10" t="s">
        <v>124</v>
      </c>
      <c r="F140" s="68">
        <f>IFERROR(INDEX([1]!Rates[[Column1]:[Column71]],
MATCH('[1]SOW Units'!$B143,[1]!Rates[Pay Item],0),
MATCH(TEXT(#REF!,"0"),[1]!Rates[[#Headers],[Column1]:[Column71]],0)),0)</f>
        <v>0</v>
      </c>
      <c r="G140" s="69">
        <f t="shared" si="11"/>
        <v>0</v>
      </c>
      <c r="H140" s="6">
        <f t="shared" si="12"/>
        <v>0</v>
      </c>
      <c r="I140" s="80"/>
      <c r="J140" s="80" t="s">
        <v>1045</v>
      </c>
      <c r="K140" s="80"/>
      <c r="L140" s="80"/>
      <c r="M140" s="80" t="s">
        <v>1045</v>
      </c>
      <c r="N140" s="80"/>
      <c r="O140" s="80"/>
      <c r="P140" s="80"/>
      <c r="Q140" s="80"/>
      <c r="R140" s="80"/>
      <c r="S140" s="54" t="b">
        <f t="shared" si="13"/>
        <v>0</v>
      </c>
      <c r="T140" s="66" t="str">
        <f t="shared" si="10"/>
        <v>8-35.</v>
      </c>
      <c r="U140" s="51" t="str">
        <f t="shared" si="9"/>
        <v>Water, PCBs [or Aroclors] (EPA 608 or EPA 8082)</v>
      </c>
    </row>
    <row r="141" spans="1:21" s="67" customFormat="1" x14ac:dyDescent="0.3">
      <c r="A141" s="62">
        <v>150</v>
      </c>
      <c r="B141" s="36" t="s">
        <v>777</v>
      </c>
      <c r="C141" s="98" t="s">
        <v>177</v>
      </c>
      <c r="D141" s="99"/>
      <c r="E141" s="10" t="s">
        <v>124</v>
      </c>
      <c r="F141" s="68">
        <f>IFERROR(INDEX([1]!Rates[[Column1]:[Column71]],
MATCH('[1]SOW Units'!$B144,[1]!Rates[Pay Item],0),
MATCH(TEXT(#REF!,"0"),[1]!Rates[[#Headers],[Column1]:[Column71]],0)),0)</f>
        <v>0</v>
      </c>
      <c r="G141" s="69">
        <f t="shared" si="11"/>
        <v>0</v>
      </c>
      <c r="H141" s="6">
        <f t="shared" si="12"/>
        <v>0</v>
      </c>
      <c r="I141" s="80"/>
      <c r="J141" s="80" t="s">
        <v>1045</v>
      </c>
      <c r="K141" s="80"/>
      <c r="L141" s="80"/>
      <c r="M141" s="80" t="s">
        <v>1045</v>
      </c>
      <c r="N141" s="80"/>
      <c r="O141" s="80"/>
      <c r="P141" s="80"/>
      <c r="Q141" s="80"/>
      <c r="R141" s="80"/>
      <c r="S141" s="54" t="b">
        <f t="shared" si="13"/>
        <v>0</v>
      </c>
      <c r="T141" s="66" t="str">
        <f t="shared" si="10"/>
        <v>8-36.</v>
      </c>
      <c r="U141" s="51" t="str">
        <f t="shared" si="9"/>
        <v>Water, Arsenic, Total (EPA 200.7, EPA 200.8, EPA 6010 or EPA 6020)</v>
      </c>
    </row>
    <row r="142" spans="1:21" s="67" customFormat="1" x14ac:dyDescent="0.3">
      <c r="A142" s="62">
        <v>151</v>
      </c>
      <c r="B142" s="36" t="s">
        <v>778</v>
      </c>
      <c r="C142" s="98" t="s">
        <v>178</v>
      </c>
      <c r="D142" s="99"/>
      <c r="E142" s="10" t="s">
        <v>124</v>
      </c>
      <c r="F142" s="68">
        <f>IFERROR(INDEX([1]!Rates[[Column1]:[Column71]],
MATCH('[1]SOW Units'!$B145,[1]!Rates[Pay Item],0),
MATCH(TEXT(#REF!,"0"),[1]!Rates[[#Headers],[Column1]:[Column71]],0)),0)</f>
        <v>0</v>
      </c>
      <c r="G142" s="69">
        <f t="shared" si="11"/>
        <v>0</v>
      </c>
      <c r="H142" s="6">
        <f t="shared" si="12"/>
        <v>0</v>
      </c>
      <c r="I142" s="80"/>
      <c r="J142" s="80" t="s">
        <v>1045</v>
      </c>
      <c r="K142" s="80"/>
      <c r="L142" s="80"/>
      <c r="M142" s="80" t="s">
        <v>1045</v>
      </c>
      <c r="N142" s="80"/>
      <c r="O142" s="80"/>
      <c r="P142" s="80"/>
      <c r="Q142" s="80"/>
      <c r="R142" s="80"/>
      <c r="S142" s="54" t="b">
        <f t="shared" si="13"/>
        <v>0</v>
      </c>
      <c r="T142" s="66" t="str">
        <f t="shared" si="10"/>
        <v>8-37.</v>
      </c>
      <c r="U142" s="51" t="str">
        <f t="shared" si="9"/>
        <v>Water, Cadmium, Total (EPA 200.7, EPA 200.8, EPA 6010 or EPA 6020)</v>
      </c>
    </row>
    <row r="143" spans="1:21" s="67" customFormat="1" x14ac:dyDescent="0.3">
      <c r="A143" s="62">
        <v>152</v>
      </c>
      <c r="B143" s="36" t="s">
        <v>779</v>
      </c>
      <c r="C143" s="98" t="s">
        <v>179</v>
      </c>
      <c r="D143" s="99"/>
      <c r="E143" s="10" t="s">
        <v>124</v>
      </c>
      <c r="F143" s="68">
        <f>IFERROR(INDEX([1]!Rates[[Column1]:[Column71]],
MATCH('[1]SOW Units'!$B146,[1]!Rates[Pay Item],0),
MATCH(TEXT(#REF!,"0"),[1]!Rates[[#Headers],[Column1]:[Column71]],0)),0)</f>
        <v>0</v>
      </c>
      <c r="G143" s="69">
        <f t="shared" si="11"/>
        <v>0</v>
      </c>
      <c r="H143" s="6">
        <f t="shared" si="12"/>
        <v>0</v>
      </c>
      <c r="I143" s="80"/>
      <c r="J143" s="80" t="s">
        <v>1045</v>
      </c>
      <c r="K143" s="80"/>
      <c r="L143" s="80"/>
      <c r="M143" s="80" t="s">
        <v>1045</v>
      </c>
      <c r="N143" s="80"/>
      <c r="O143" s="80"/>
      <c r="P143" s="80"/>
      <c r="Q143" s="80"/>
      <c r="R143" s="80"/>
      <c r="S143" s="54" t="b">
        <f t="shared" si="13"/>
        <v>0</v>
      </c>
      <c r="T143" s="66" t="str">
        <f t="shared" si="10"/>
        <v>8-38.</v>
      </c>
      <c r="U143" s="51" t="str">
        <f t="shared" si="9"/>
        <v>Water, Chromium, Total (EPA 200.7, EPA 200.8, EPA 6010 or EPA 6020)</v>
      </c>
    </row>
    <row r="144" spans="1:21" s="67" customFormat="1" x14ac:dyDescent="0.3">
      <c r="A144" s="62">
        <v>153</v>
      </c>
      <c r="B144" s="36" t="s">
        <v>780</v>
      </c>
      <c r="C144" s="98" t="s">
        <v>180</v>
      </c>
      <c r="D144" s="99"/>
      <c r="E144" s="10" t="s">
        <v>124</v>
      </c>
      <c r="F144" s="68">
        <f>IFERROR(INDEX([1]!Rates[[Column1]:[Column71]],
MATCH('[1]SOW Units'!$B147,[1]!Rates[Pay Item],0),
MATCH(TEXT(#REF!,"0"),[1]!Rates[[#Headers],[Column1]:[Column71]],0)),0)</f>
        <v>0</v>
      </c>
      <c r="G144" s="69">
        <f t="shared" si="11"/>
        <v>0</v>
      </c>
      <c r="H144" s="6">
        <f t="shared" si="12"/>
        <v>0</v>
      </c>
      <c r="I144" s="80"/>
      <c r="J144" s="80" t="s">
        <v>1045</v>
      </c>
      <c r="K144" s="80"/>
      <c r="L144" s="80"/>
      <c r="M144" s="80" t="s">
        <v>1045</v>
      </c>
      <c r="N144" s="80"/>
      <c r="O144" s="80"/>
      <c r="P144" s="80"/>
      <c r="Q144" s="80"/>
      <c r="R144" s="80"/>
      <c r="S144" s="54" t="b">
        <f t="shared" si="13"/>
        <v>0</v>
      </c>
      <c r="T144" s="66" t="str">
        <f t="shared" si="10"/>
        <v>8-39.</v>
      </c>
      <c r="U144" s="51" t="str">
        <f t="shared" si="9"/>
        <v>Water, Lead, Total (EPA 200.7, EPA 200.8, EPA 6010 or EPA 6020)</v>
      </c>
    </row>
    <row r="145" spans="1:21" s="67" customFormat="1" ht="35.1" customHeight="1" x14ac:dyDescent="0.3">
      <c r="A145" s="62">
        <v>154</v>
      </c>
      <c r="B145" s="36" t="s">
        <v>781</v>
      </c>
      <c r="C145" s="98" t="s">
        <v>591</v>
      </c>
      <c r="D145" s="99"/>
      <c r="E145" s="10" t="s">
        <v>124</v>
      </c>
      <c r="F145" s="68">
        <f>IFERROR(INDEX([1]!Rates[[Column1]:[Column71]],
MATCH('[1]SOW Units'!$B148,[1]!Rates[Pay Item],0),
MATCH(TEXT(#REF!,"0"),[1]!Rates[[#Headers],[Column1]:[Column71]],0)),0)</f>
        <v>0</v>
      </c>
      <c r="G145" s="69">
        <f t="shared" si="11"/>
        <v>0</v>
      </c>
      <c r="H145" s="6">
        <f t="shared" si="12"/>
        <v>0</v>
      </c>
      <c r="I145" s="80"/>
      <c r="J145" s="80" t="s">
        <v>1045</v>
      </c>
      <c r="K145" s="80"/>
      <c r="L145" s="80"/>
      <c r="M145" s="80" t="s">
        <v>1045</v>
      </c>
      <c r="N145" s="80"/>
      <c r="O145" s="80"/>
      <c r="P145" s="80"/>
      <c r="Q145" s="80"/>
      <c r="R145" s="80"/>
      <c r="S145" s="54" t="b">
        <f t="shared" si="13"/>
        <v>0</v>
      </c>
      <c r="T145" s="66" t="str">
        <f t="shared" si="10"/>
        <v>8-40.</v>
      </c>
      <c r="U145" s="51" t="str">
        <f t="shared" si="10"/>
        <v>Water, Dissolved Lead (includes filter appropriate to sample method - EPA 200.7, 200.9, 6010B, or 7380)</v>
      </c>
    </row>
    <row r="146" spans="1:21" s="67" customFormat="1" x14ac:dyDescent="0.3">
      <c r="A146" s="62">
        <v>155</v>
      </c>
      <c r="B146" s="36" t="s">
        <v>782</v>
      </c>
      <c r="C146" s="98" t="s">
        <v>181</v>
      </c>
      <c r="D146" s="99"/>
      <c r="E146" s="10" t="s">
        <v>124</v>
      </c>
      <c r="F146" s="68">
        <f>IFERROR(INDEX([1]!Rates[[Column1]:[Column71]],
MATCH('[1]SOW Units'!$B149,[1]!Rates[Pay Item],0),
MATCH(TEXT(#REF!,"0"),[1]!Rates[[#Headers],[Column1]:[Column71]],0)),0)</f>
        <v>0</v>
      </c>
      <c r="G146" s="69">
        <f t="shared" si="11"/>
        <v>0</v>
      </c>
      <c r="H146" s="6">
        <f t="shared" si="12"/>
        <v>0</v>
      </c>
      <c r="I146" s="80"/>
      <c r="J146" s="80" t="s">
        <v>1045</v>
      </c>
      <c r="K146" s="80"/>
      <c r="L146" s="80"/>
      <c r="M146" s="80" t="s">
        <v>1045</v>
      </c>
      <c r="N146" s="80"/>
      <c r="O146" s="80"/>
      <c r="P146" s="80"/>
      <c r="Q146" s="80"/>
      <c r="R146" s="80"/>
      <c r="S146" s="54" t="b">
        <f t="shared" si="13"/>
        <v>0</v>
      </c>
      <c r="T146" s="66" t="str">
        <f t="shared" si="10"/>
        <v>8-41.</v>
      </c>
      <c r="U146" s="51" t="str">
        <f t="shared" si="10"/>
        <v>Water, Mercury, Total (EPA 245.1, EPA 6020 or EPA 7470)</v>
      </c>
    </row>
    <row r="147" spans="1:21" s="67" customFormat="1" x14ac:dyDescent="0.3">
      <c r="A147" s="62">
        <v>156</v>
      </c>
      <c r="B147" s="36" t="s">
        <v>783</v>
      </c>
      <c r="C147" s="98" t="s">
        <v>182</v>
      </c>
      <c r="D147" s="99"/>
      <c r="E147" s="10" t="s">
        <v>124</v>
      </c>
      <c r="F147" s="68">
        <f>IFERROR(INDEX([1]!Rates[[Column1]:[Column71]],
MATCH('[1]SOW Units'!$B150,[1]!Rates[Pay Item],0),
MATCH(TEXT(#REF!,"0"),[1]!Rates[[#Headers],[Column1]:[Column71]],0)),0)</f>
        <v>0</v>
      </c>
      <c r="G147" s="69">
        <f t="shared" si="11"/>
        <v>0</v>
      </c>
      <c r="H147" s="6">
        <f t="shared" si="12"/>
        <v>0</v>
      </c>
      <c r="I147" s="80"/>
      <c r="J147" s="80" t="s">
        <v>1045</v>
      </c>
      <c r="K147" s="80"/>
      <c r="L147" s="80"/>
      <c r="M147" s="80" t="s">
        <v>1045</v>
      </c>
      <c r="N147" s="80"/>
      <c r="O147" s="80"/>
      <c r="P147" s="80"/>
      <c r="Q147" s="80"/>
      <c r="R147" s="80"/>
      <c r="S147" s="54" t="b">
        <f t="shared" si="13"/>
        <v>0</v>
      </c>
      <c r="T147" s="66" t="str">
        <f t="shared" si="10"/>
        <v>8-42.</v>
      </c>
      <c r="U147" s="51" t="str">
        <f t="shared" si="10"/>
        <v>Water, Calcium, Total (EPA 200.7, EPA 6010 or EPA 6020)</v>
      </c>
    </row>
    <row r="148" spans="1:21" s="67" customFormat="1" x14ac:dyDescent="0.3">
      <c r="A148" s="62">
        <v>157</v>
      </c>
      <c r="B148" s="36" t="s">
        <v>784</v>
      </c>
      <c r="C148" s="98" t="s">
        <v>183</v>
      </c>
      <c r="D148" s="99"/>
      <c r="E148" s="10" t="s">
        <v>124</v>
      </c>
      <c r="F148" s="68">
        <f>IFERROR(INDEX([1]!Rates[[Column1]:[Column71]],
MATCH('[1]SOW Units'!$B151,[1]!Rates[Pay Item],0),
MATCH(TEXT(#REF!,"0"),[1]!Rates[[#Headers],[Column1]:[Column71]],0)),0)</f>
        <v>0</v>
      </c>
      <c r="G148" s="69">
        <f t="shared" si="11"/>
        <v>0</v>
      </c>
      <c r="H148" s="6">
        <f t="shared" si="12"/>
        <v>0</v>
      </c>
      <c r="I148" s="80"/>
      <c r="J148" s="80" t="s">
        <v>1045</v>
      </c>
      <c r="K148" s="80"/>
      <c r="L148" s="80"/>
      <c r="M148" s="80" t="s">
        <v>1045</v>
      </c>
      <c r="N148" s="80"/>
      <c r="O148" s="80"/>
      <c r="P148" s="80"/>
      <c r="Q148" s="80"/>
      <c r="R148" s="80"/>
      <c r="S148" s="54" t="b">
        <f t="shared" si="13"/>
        <v>0</v>
      </c>
      <c r="T148" s="66" t="str">
        <f t="shared" si="10"/>
        <v>8-43.</v>
      </c>
      <c r="U148" s="51" t="str">
        <f t="shared" si="10"/>
        <v>Water, Iron, Total (EPA 200.7, EPA 6010 or EPA 6020)</v>
      </c>
    </row>
    <row r="149" spans="1:21" s="67" customFormat="1" ht="35.1" customHeight="1" x14ac:dyDescent="0.3">
      <c r="A149" s="62">
        <v>158</v>
      </c>
      <c r="B149" s="36" t="s">
        <v>785</v>
      </c>
      <c r="C149" s="98" t="s">
        <v>592</v>
      </c>
      <c r="D149" s="99"/>
      <c r="E149" s="10" t="s">
        <v>124</v>
      </c>
      <c r="F149" s="68">
        <f>IFERROR(INDEX([1]!Rates[[Column1]:[Column71]],
MATCH('[1]SOW Units'!$B152,[1]!Rates[Pay Item],0),
MATCH(TEXT(#REF!,"0"),[1]!Rates[[#Headers],[Column1]:[Column71]],0)),0)</f>
        <v>0</v>
      </c>
      <c r="G149" s="69">
        <f t="shared" si="11"/>
        <v>0</v>
      </c>
      <c r="H149" s="6">
        <f t="shared" si="12"/>
        <v>0</v>
      </c>
      <c r="I149" s="80"/>
      <c r="J149" s="80" t="s">
        <v>1045</v>
      </c>
      <c r="K149" s="80"/>
      <c r="L149" s="80"/>
      <c r="M149" s="80" t="s">
        <v>1045</v>
      </c>
      <c r="N149" s="80"/>
      <c r="O149" s="80"/>
      <c r="P149" s="80"/>
      <c r="Q149" s="80"/>
      <c r="R149" s="80"/>
      <c r="S149" s="54" t="b">
        <f t="shared" si="13"/>
        <v>0</v>
      </c>
      <c r="T149" s="66" t="str">
        <f t="shared" si="10"/>
        <v>8-44.</v>
      </c>
      <c r="U149" s="51" t="str">
        <f t="shared" si="10"/>
        <v>Water, Dissolved Iron (includes filter appropriate to sample method - EPA 200.7, 200.9, 6010B, or 7380)</v>
      </c>
    </row>
    <row r="150" spans="1:21" s="67" customFormat="1" x14ac:dyDescent="0.3">
      <c r="A150" s="62">
        <v>159</v>
      </c>
      <c r="B150" s="36" t="s">
        <v>786</v>
      </c>
      <c r="C150" s="98" t="s">
        <v>184</v>
      </c>
      <c r="D150" s="99"/>
      <c r="E150" s="10" t="s">
        <v>124</v>
      </c>
      <c r="F150" s="68">
        <f>IFERROR(INDEX([1]!Rates[[Column1]:[Column71]],
MATCH('[1]SOW Units'!$B153,[1]!Rates[Pay Item],0),
MATCH(TEXT(#REF!,"0"),[1]!Rates[[#Headers],[Column1]:[Column71]],0)),0)</f>
        <v>0</v>
      </c>
      <c r="G150" s="69">
        <f t="shared" si="11"/>
        <v>0</v>
      </c>
      <c r="H150" s="6">
        <f t="shared" si="12"/>
        <v>0</v>
      </c>
      <c r="I150" s="80"/>
      <c r="J150" s="80" t="s">
        <v>1045</v>
      </c>
      <c r="K150" s="80"/>
      <c r="L150" s="80"/>
      <c r="M150" s="80" t="s">
        <v>1045</v>
      </c>
      <c r="N150" s="80"/>
      <c r="O150" s="80"/>
      <c r="P150" s="80"/>
      <c r="Q150" s="80"/>
      <c r="R150" s="80"/>
      <c r="S150" s="54" t="b">
        <f t="shared" si="13"/>
        <v>0</v>
      </c>
      <c r="T150" s="66" t="str">
        <f t="shared" si="10"/>
        <v>8-45.</v>
      </c>
      <c r="U150" s="51" t="str">
        <f t="shared" si="10"/>
        <v>Water, Magnesium, Total (EPA 200.7, EPA 6010 or EPA 6020)</v>
      </c>
    </row>
    <row r="151" spans="1:21" s="67" customFormat="1" x14ac:dyDescent="0.3">
      <c r="A151" s="62">
        <v>160</v>
      </c>
      <c r="B151" s="36" t="s">
        <v>787</v>
      </c>
      <c r="C151" s="98" t="s">
        <v>185</v>
      </c>
      <c r="D151" s="99"/>
      <c r="E151" s="10" t="s">
        <v>124</v>
      </c>
      <c r="F151" s="68">
        <f>IFERROR(INDEX([1]!Rates[[Column1]:[Column71]],
MATCH('[1]SOW Units'!$B154,[1]!Rates[Pay Item],0),
MATCH(TEXT(#REF!,"0"),[1]!Rates[[#Headers],[Column1]:[Column71]],0)),0)</f>
        <v>0</v>
      </c>
      <c r="G151" s="69">
        <f t="shared" si="11"/>
        <v>0</v>
      </c>
      <c r="H151" s="6">
        <f t="shared" si="12"/>
        <v>0</v>
      </c>
      <c r="I151" s="80"/>
      <c r="J151" s="80" t="s">
        <v>1045</v>
      </c>
      <c r="K151" s="80"/>
      <c r="L151" s="80"/>
      <c r="M151" s="80" t="s">
        <v>1045</v>
      </c>
      <c r="N151" s="80"/>
      <c r="O151" s="80"/>
      <c r="P151" s="80"/>
      <c r="Q151" s="80"/>
      <c r="R151" s="80"/>
      <c r="S151" s="54" t="b">
        <f t="shared" si="13"/>
        <v>0</v>
      </c>
      <c r="T151" s="66" t="str">
        <f t="shared" si="10"/>
        <v>8-46.</v>
      </c>
      <c r="U151" s="51" t="str">
        <f t="shared" si="10"/>
        <v>Water, Manganese, Total (EPA 200.7, EPA 200.8, EPA 6010 or EPA 6020)</v>
      </c>
    </row>
    <row r="152" spans="1:21" s="67" customFormat="1" x14ac:dyDescent="0.3">
      <c r="A152" s="62">
        <v>161</v>
      </c>
      <c r="B152" s="36" t="s">
        <v>788</v>
      </c>
      <c r="C152" s="98" t="s">
        <v>186</v>
      </c>
      <c r="D152" s="99"/>
      <c r="E152" s="10" t="s">
        <v>124</v>
      </c>
      <c r="F152" s="68">
        <f>IFERROR(INDEX([1]!Rates[[Column1]:[Column71]],
MATCH('[1]SOW Units'!$B155,[1]!Rates[Pay Item],0),
MATCH(TEXT(#REF!,"0"),[1]!Rates[[#Headers],[Column1]:[Column71]],0)),0)</f>
        <v>0</v>
      </c>
      <c r="G152" s="69">
        <f t="shared" si="11"/>
        <v>0</v>
      </c>
      <c r="H152" s="6">
        <f t="shared" si="12"/>
        <v>0</v>
      </c>
      <c r="I152" s="80"/>
      <c r="J152" s="80" t="s">
        <v>1045</v>
      </c>
      <c r="K152" s="80"/>
      <c r="L152" s="80"/>
      <c r="M152" s="80" t="s">
        <v>1045</v>
      </c>
      <c r="N152" s="80"/>
      <c r="O152" s="80"/>
      <c r="P152" s="80"/>
      <c r="Q152" s="80"/>
      <c r="R152" s="80"/>
      <c r="S152" s="54" t="b">
        <f t="shared" si="13"/>
        <v>0</v>
      </c>
      <c r="T152" s="66" t="str">
        <f t="shared" si="10"/>
        <v>8-47.</v>
      </c>
      <c r="U152" s="51" t="str">
        <f t="shared" si="10"/>
        <v>Water, Potassium, Total (EPA 200.7, EPA 6010 or EPA 6020)</v>
      </c>
    </row>
    <row r="153" spans="1:21" s="67" customFormat="1" x14ac:dyDescent="0.3">
      <c r="A153" s="62">
        <v>162</v>
      </c>
      <c r="B153" s="36" t="s">
        <v>789</v>
      </c>
      <c r="C153" s="98" t="s">
        <v>187</v>
      </c>
      <c r="D153" s="99"/>
      <c r="E153" s="10" t="s">
        <v>124</v>
      </c>
      <c r="F153" s="68">
        <f>IFERROR(INDEX([1]!Rates[[Column1]:[Column71]],
MATCH('[1]SOW Units'!$B156,[1]!Rates[Pay Item],0),
MATCH(TEXT(#REF!,"0"),[1]!Rates[[#Headers],[Column1]:[Column71]],0)),0)</f>
        <v>0</v>
      </c>
      <c r="G153" s="69">
        <f t="shared" si="11"/>
        <v>0</v>
      </c>
      <c r="H153" s="6">
        <f t="shared" si="12"/>
        <v>0</v>
      </c>
      <c r="I153" s="80"/>
      <c r="J153" s="80" t="s">
        <v>1045</v>
      </c>
      <c r="K153" s="80"/>
      <c r="L153" s="80"/>
      <c r="M153" s="80" t="s">
        <v>1045</v>
      </c>
      <c r="N153" s="80"/>
      <c r="O153" s="80"/>
      <c r="P153" s="80"/>
      <c r="Q153" s="80"/>
      <c r="R153" s="80"/>
      <c r="S153" s="54" t="b">
        <f t="shared" si="13"/>
        <v>0</v>
      </c>
      <c r="T153" s="66" t="str">
        <f t="shared" si="10"/>
        <v>8-48.</v>
      </c>
      <c r="U153" s="51" t="str">
        <f t="shared" si="10"/>
        <v>Water, Sodium, Total (EPA 200.7, EPA 6010 or EPA 6020)</v>
      </c>
    </row>
    <row r="154" spans="1:21" s="67" customFormat="1" x14ac:dyDescent="0.3">
      <c r="A154" s="62">
        <v>163</v>
      </c>
      <c r="B154" s="36" t="s">
        <v>790</v>
      </c>
      <c r="C154" s="98" t="s">
        <v>188</v>
      </c>
      <c r="D154" s="99"/>
      <c r="E154" s="10" t="s">
        <v>124</v>
      </c>
      <c r="F154" s="68">
        <f>IFERROR(INDEX([1]!Rates[[Column1]:[Column71]],
MATCH('[1]SOW Units'!$B157,[1]!Rates[Pay Item],0),
MATCH(TEXT(#REF!,"0"),[1]!Rates[[#Headers],[Column1]:[Column71]],0)),0)</f>
        <v>0</v>
      </c>
      <c r="G154" s="69">
        <f t="shared" si="11"/>
        <v>0</v>
      </c>
      <c r="H154" s="6">
        <f t="shared" si="12"/>
        <v>0</v>
      </c>
      <c r="I154" s="80"/>
      <c r="J154" s="80" t="s">
        <v>1045</v>
      </c>
      <c r="K154" s="80"/>
      <c r="L154" s="80"/>
      <c r="M154" s="80" t="s">
        <v>1045</v>
      </c>
      <c r="N154" s="80"/>
      <c r="O154" s="80"/>
      <c r="P154" s="80"/>
      <c r="Q154" s="80"/>
      <c r="R154" s="80"/>
      <c r="S154" s="54" t="b">
        <f t="shared" si="13"/>
        <v>0</v>
      </c>
      <c r="T154" s="66" t="str">
        <f t="shared" si="10"/>
        <v>8-49.</v>
      </c>
      <c r="U154" s="51" t="str">
        <f t="shared" si="10"/>
        <v>Water, Alkalinity [as CaCO3] (EPA 310.2 or SM 2320 B)</v>
      </c>
    </row>
    <row r="155" spans="1:21" s="67" customFormat="1" ht="35.1" customHeight="1" x14ac:dyDescent="0.3">
      <c r="A155" s="62">
        <v>164</v>
      </c>
      <c r="B155" s="36" t="s">
        <v>791</v>
      </c>
      <c r="C155" s="98" t="s">
        <v>189</v>
      </c>
      <c r="D155" s="99"/>
      <c r="E155" s="10" t="s">
        <v>124</v>
      </c>
      <c r="F155" s="68">
        <f>IFERROR(INDEX([1]!Rates[[Column1]:[Column71]],
MATCH('[1]SOW Units'!$B158,[1]!Rates[Pay Item],0),
MATCH(TEXT(#REF!,"0"),[1]!Rates[[#Headers],[Column1]:[Column71]],0)),0)</f>
        <v>0</v>
      </c>
      <c r="G155" s="69">
        <f t="shared" si="11"/>
        <v>0</v>
      </c>
      <c r="H155" s="6">
        <f t="shared" si="12"/>
        <v>0</v>
      </c>
      <c r="I155" s="80"/>
      <c r="J155" s="80" t="s">
        <v>1045</v>
      </c>
      <c r="K155" s="80"/>
      <c r="L155" s="80"/>
      <c r="M155" s="80" t="s">
        <v>1045</v>
      </c>
      <c r="N155" s="80"/>
      <c r="O155" s="80"/>
      <c r="P155" s="80"/>
      <c r="Q155" s="80"/>
      <c r="R155" s="80"/>
      <c r="S155" s="54" t="b">
        <f t="shared" si="13"/>
        <v>0</v>
      </c>
      <c r="T155" s="66" t="str">
        <f t="shared" si="10"/>
        <v>8-50.</v>
      </c>
      <c r="U155" s="51" t="str">
        <f t="shared" si="10"/>
        <v>Water, Ammonia [as N] (EPA 350.1, SM 4500-NH3 C, SM 4500-NH3 D, SM 4500-NH3 G or SM 4500-NH3 H)</v>
      </c>
    </row>
    <row r="156" spans="1:21" s="67" customFormat="1" ht="35.1" customHeight="1" x14ac:dyDescent="0.3">
      <c r="A156" s="62">
        <v>165</v>
      </c>
      <c r="B156" s="36" t="s">
        <v>792</v>
      </c>
      <c r="C156" s="98" t="s">
        <v>190</v>
      </c>
      <c r="D156" s="99"/>
      <c r="E156" s="10" t="s">
        <v>124</v>
      </c>
      <c r="F156" s="68">
        <f>IFERROR(INDEX([1]!Rates[[Column1]:[Column71]],
MATCH('[1]SOW Units'!$B159,[1]!Rates[Pay Item],0),
MATCH(TEXT(#REF!,"0"),[1]!Rates[[#Headers],[Column1]:[Column71]],0)),0)</f>
        <v>0</v>
      </c>
      <c r="G156" s="69">
        <f t="shared" si="11"/>
        <v>0</v>
      </c>
      <c r="H156" s="6">
        <f t="shared" si="12"/>
        <v>0</v>
      </c>
      <c r="I156" s="80"/>
      <c r="J156" s="80" t="s">
        <v>1045</v>
      </c>
      <c r="K156" s="80"/>
      <c r="L156" s="80"/>
      <c r="M156" s="80" t="s">
        <v>1045</v>
      </c>
      <c r="N156" s="80"/>
      <c r="O156" s="80"/>
      <c r="P156" s="80"/>
      <c r="Q156" s="80"/>
      <c r="R156" s="80"/>
      <c r="S156" s="54" t="b">
        <f t="shared" si="13"/>
        <v>0</v>
      </c>
      <c r="T156" s="66" t="str">
        <f t="shared" si="10"/>
        <v>8-51.</v>
      </c>
      <c r="U156" s="51" t="str">
        <f t="shared" si="10"/>
        <v>Water, Chloride (EPA 300.0, EPA 9056, EPA 9251, EPA 9053, SM 4500CI B, SM 4500CI C or SM 4500CI E)</v>
      </c>
    </row>
    <row r="157" spans="1:21" s="67" customFormat="1" x14ac:dyDescent="0.3">
      <c r="A157" s="62">
        <v>166</v>
      </c>
      <c r="B157" s="36" t="s">
        <v>793</v>
      </c>
      <c r="C157" s="98" t="s">
        <v>191</v>
      </c>
      <c r="D157" s="99"/>
      <c r="E157" s="10" t="s">
        <v>124</v>
      </c>
      <c r="F157" s="68">
        <f>IFERROR(INDEX([1]!Rates[[Column1]:[Column71]],
MATCH('[1]SOW Units'!$B160,[1]!Rates[Pay Item],0),
MATCH(TEXT(#REF!,"0"),[1]!Rates[[#Headers],[Column1]:[Column71]],0)),0)</f>
        <v>0</v>
      </c>
      <c r="G157" s="69">
        <f t="shared" si="11"/>
        <v>0</v>
      </c>
      <c r="H157" s="6">
        <f t="shared" si="12"/>
        <v>0</v>
      </c>
      <c r="I157" s="80"/>
      <c r="J157" s="80" t="s">
        <v>1045</v>
      </c>
      <c r="K157" s="80"/>
      <c r="L157" s="80"/>
      <c r="M157" s="80" t="s">
        <v>1045</v>
      </c>
      <c r="N157" s="80"/>
      <c r="O157" s="80"/>
      <c r="P157" s="80"/>
      <c r="Q157" s="80"/>
      <c r="R157" s="80"/>
      <c r="S157" s="54" t="b">
        <f t="shared" si="13"/>
        <v>0</v>
      </c>
      <c r="T157" s="66" t="str">
        <f t="shared" si="10"/>
        <v>8-52.</v>
      </c>
      <c r="U157" s="51" t="str">
        <f t="shared" si="10"/>
        <v>Water, Hardness, Total [as CaCO3] (SM 2340 B or SM 2340 C)</v>
      </c>
    </row>
    <row r="158" spans="1:21" s="67" customFormat="1" x14ac:dyDescent="0.3">
      <c r="A158" s="62">
        <v>167</v>
      </c>
      <c r="B158" s="36" t="s">
        <v>794</v>
      </c>
      <c r="C158" s="98" t="s">
        <v>192</v>
      </c>
      <c r="D158" s="99"/>
      <c r="E158" s="10" t="s">
        <v>124</v>
      </c>
      <c r="F158" s="68">
        <f>IFERROR(INDEX([1]!Rates[[Column1]:[Column71]],
MATCH('[1]SOW Units'!$B161,[1]!Rates[Pay Item],0),
MATCH(TEXT(#REF!,"0"),[1]!Rates[[#Headers],[Column1]:[Column71]],0)),0)</f>
        <v>0</v>
      </c>
      <c r="G158" s="69">
        <f t="shared" si="11"/>
        <v>0</v>
      </c>
      <c r="H158" s="6">
        <f t="shared" si="12"/>
        <v>0</v>
      </c>
      <c r="I158" s="80"/>
      <c r="J158" s="80" t="s">
        <v>1045</v>
      </c>
      <c r="K158" s="80"/>
      <c r="L158" s="80"/>
      <c r="M158" s="80" t="s">
        <v>1045</v>
      </c>
      <c r="N158" s="80"/>
      <c r="O158" s="80"/>
      <c r="P158" s="80"/>
      <c r="Q158" s="80"/>
      <c r="R158" s="80"/>
      <c r="S158" s="54" t="b">
        <f t="shared" si="13"/>
        <v>0</v>
      </c>
      <c r="T158" s="66" t="str">
        <f t="shared" si="10"/>
        <v>8-53.</v>
      </c>
      <c r="U158" s="51" t="str">
        <f t="shared" si="10"/>
        <v>Water, Nitrate [as N] (EPA 300.0 or EPA 353.2)</v>
      </c>
    </row>
    <row r="159" spans="1:21" s="67" customFormat="1" x14ac:dyDescent="0.3">
      <c r="A159" s="62">
        <v>168</v>
      </c>
      <c r="B159" s="36" t="s">
        <v>795</v>
      </c>
      <c r="C159" s="98" t="s">
        <v>193</v>
      </c>
      <c r="D159" s="99"/>
      <c r="E159" s="10" t="s">
        <v>124</v>
      </c>
      <c r="F159" s="68">
        <f>IFERROR(INDEX([1]!Rates[[Column1]:[Column71]],
MATCH('[1]SOW Units'!$B162,[1]!Rates[Pay Item],0),
MATCH(TEXT(#REF!,"0"),[1]!Rates[[#Headers],[Column1]:[Column71]],0)),0)</f>
        <v>0</v>
      </c>
      <c r="G159" s="69">
        <f t="shared" si="11"/>
        <v>0</v>
      </c>
      <c r="H159" s="6">
        <f t="shared" si="12"/>
        <v>0</v>
      </c>
      <c r="I159" s="80"/>
      <c r="J159" s="80" t="s">
        <v>1045</v>
      </c>
      <c r="K159" s="80"/>
      <c r="L159" s="80"/>
      <c r="M159" s="80" t="s">
        <v>1045</v>
      </c>
      <c r="N159" s="80"/>
      <c r="O159" s="80"/>
      <c r="P159" s="80"/>
      <c r="Q159" s="80"/>
      <c r="R159" s="80"/>
      <c r="S159" s="54" t="b">
        <f t="shared" si="13"/>
        <v>0</v>
      </c>
      <c r="T159" s="66" t="str">
        <f t="shared" si="10"/>
        <v>8-54.</v>
      </c>
      <c r="U159" s="51" t="str">
        <f t="shared" si="10"/>
        <v>Water, Nitrate-Nitrite [as N] (EPA 300.0, EPA 353.2, SM 4500-NO3 E or SM 4500-NO3 F)</v>
      </c>
    </row>
    <row r="160" spans="1:21" s="67" customFormat="1" x14ac:dyDescent="0.3">
      <c r="A160" s="62">
        <v>169</v>
      </c>
      <c r="B160" s="36" t="s">
        <v>796</v>
      </c>
      <c r="C160" s="98" t="s">
        <v>194</v>
      </c>
      <c r="D160" s="99"/>
      <c r="E160" s="10" t="s">
        <v>124</v>
      </c>
      <c r="F160" s="68">
        <f>IFERROR(INDEX([1]!Rates[[Column1]:[Column71]],
MATCH('[1]SOW Units'!$B163,[1]!Rates[Pay Item],0),
MATCH(TEXT(#REF!,"0"),[1]!Rates[[#Headers],[Column1]:[Column71]],0)),0)</f>
        <v>0</v>
      </c>
      <c r="G160" s="69">
        <f t="shared" si="11"/>
        <v>0</v>
      </c>
      <c r="H160" s="6">
        <f t="shared" si="12"/>
        <v>0</v>
      </c>
      <c r="I160" s="80"/>
      <c r="J160" s="80" t="s">
        <v>1045</v>
      </c>
      <c r="K160" s="80"/>
      <c r="L160" s="80"/>
      <c r="M160" s="80" t="s">
        <v>1045</v>
      </c>
      <c r="N160" s="80"/>
      <c r="O160" s="80"/>
      <c r="P160" s="80"/>
      <c r="Q160" s="80"/>
      <c r="R160" s="80"/>
      <c r="S160" s="54" t="b">
        <f t="shared" si="13"/>
        <v>0</v>
      </c>
      <c r="T160" s="66" t="str">
        <f t="shared" si="10"/>
        <v>8-55.</v>
      </c>
      <c r="U160" s="51" t="str">
        <f t="shared" si="10"/>
        <v>Water, Nitrite [as N] (EPA 300.0, EPA 300.1, SM 4500-NO2 B or SM 4500-NO3 F)</v>
      </c>
    </row>
    <row r="161" spans="1:21" s="67" customFormat="1" x14ac:dyDescent="0.3">
      <c r="A161" s="62">
        <v>170</v>
      </c>
      <c r="B161" s="36" t="s">
        <v>797</v>
      </c>
      <c r="C161" s="98" t="s">
        <v>195</v>
      </c>
      <c r="D161" s="99"/>
      <c r="E161" s="10" t="s">
        <v>124</v>
      </c>
      <c r="F161" s="68">
        <f>IFERROR(INDEX([1]!Rates[[Column1]:[Column71]],
MATCH('[1]SOW Units'!$B164,[1]!Rates[Pay Item],0),
MATCH(TEXT(#REF!,"0"),[1]!Rates[[#Headers],[Column1]:[Column71]],0)),0)</f>
        <v>0</v>
      </c>
      <c r="G161" s="69">
        <f t="shared" si="11"/>
        <v>0</v>
      </c>
      <c r="H161" s="6">
        <f t="shared" si="12"/>
        <v>0</v>
      </c>
      <c r="I161" s="80"/>
      <c r="J161" s="80" t="s">
        <v>1045</v>
      </c>
      <c r="K161" s="80"/>
      <c r="L161" s="80"/>
      <c r="M161" s="80" t="s">
        <v>1045</v>
      </c>
      <c r="N161" s="80"/>
      <c r="O161" s="80"/>
      <c r="P161" s="80"/>
      <c r="Q161" s="80"/>
      <c r="R161" s="80"/>
      <c r="S161" s="54" t="b">
        <f t="shared" si="13"/>
        <v>0</v>
      </c>
      <c r="T161" s="66" t="str">
        <f t="shared" si="10"/>
        <v>8-56.</v>
      </c>
      <c r="U161" s="51" t="str">
        <f t="shared" si="10"/>
        <v>Water, Organic Carbon, Total (SM 5310 B, SM 5310 C or EPA 9060)</v>
      </c>
    </row>
    <row r="162" spans="1:21" s="67" customFormat="1" ht="33" x14ac:dyDescent="0.3">
      <c r="A162" s="62">
        <v>171</v>
      </c>
      <c r="B162" s="36" t="s">
        <v>798</v>
      </c>
      <c r="C162" s="98" t="s">
        <v>196</v>
      </c>
      <c r="D162" s="99"/>
      <c r="E162" s="10" t="s">
        <v>124</v>
      </c>
      <c r="F162" s="68">
        <f>IFERROR(INDEX([1]!Rates[[Column1]:[Column71]],
MATCH('[1]SOW Units'!$B165,[1]!Rates[Pay Item],0),
MATCH(TEXT(#REF!,"0"),[1]!Rates[[#Headers],[Column1]:[Column71]],0)),0)</f>
        <v>0</v>
      </c>
      <c r="G162" s="69">
        <f t="shared" si="11"/>
        <v>0</v>
      </c>
      <c r="H162" s="6">
        <f t="shared" si="12"/>
        <v>0</v>
      </c>
      <c r="I162" s="80"/>
      <c r="J162" s="80" t="s">
        <v>1045</v>
      </c>
      <c r="K162" s="80"/>
      <c r="L162" s="80"/>
      <c r="M162" s="80" t="s">
        <v>1045</v>
      </c>
      <c r="N162" s="80"/>
      <c r="O162" s="80"/>
      <c r="P162" s="80"/>
      <c r="Q162" s="80"/>
      <c r="R162" s="80"/>
      <c r="S162" s="54" t="b">
        <f t="shared" si="13"/>
        <v>0</v>
      </c>
      <c r="T162" s="66" t="str">
        <f t="shared" si="10"/>
        <v>8-57.</v>
      </c>
      <c r="U162" s="51" t="str">
        <f t="shared" si="10"/>
        <v>Water, Orthophosphate [as P] (EPA 300.0, EPA 300.1, EPA 365.1, EPA 365.3, EPA 9056, SM 4500-PE or SM 4500-PF)</v>
      </c>
    </row>
    <row r="163" spans="1:21" s="67" customFormat="1" x14ac:dyDescent="0.3">
      <c r="A163" s="62">
        <v>172</v>
      </c>
      <c r="B163" s="36" t="s">
        <v>799</v>
      </c>
      <c r="C163" s="98" t="s">
        <v>197</v>
      </c>
      <c r="D163" s="99"/>
      <c r="E163" s="10" t="s">
        <v>124</v>
      </c>
      <c r="F163" s="68">
        <f>IFERROR(INDEX([1]!Rates[[Column1]:[Column71]],
MATCH('[1]SOW Units'!$B166,[1]!Rates[Pay Item],0),
MATCH(TEXT(#REF!,"0"),[1]!Rates[[#Headers],[Column1]:[Column71]],0)),0)</f>
        <v>0</v>
      </c>
      <c r="G163" s="69">
        <f t="shared" si="11"/>
        <v>0</v>
      </c>
      <c r="H163" s="6">
        <f t="shared" si="12"/>
        <v>0</v>
      </c>
      <c r="I163" s="80"/>
      <c r="J163" s="80" t="s">
        <v>1045</v>
      </c>
      <c r="K163" s="80"/>
      <c r="L163" s="80"/>
      <c r="M163" s="80" t="s">
        <v>1045</v>
      </c>
      <c r="N163" s="80"/>
      <c r="O163" s="80"/>
      <c r="P163" s="80"/>
      <c r="Q163" s="80"/>
      <c r="R163" s="80"/>
      <c r="S163" s="54" t="b">
        <f t="shared" si="13"/>
        <v>0</v>
      </c>
      <c r="T163" s="66" t="str">
        <f t="shared" si="10"/>
        <v>8-58.</v>
      </c>
      <c r="U163" s="51" t="str">
        <f t="shared" si="10"/>
        <v>Water, Residue-filterable [Total Dissolved Solids] (SM 2540 C)</v>
      </c>
    </row>
    <row r="164" spans="1:21" s="67" customFormat="1" x14ac:dyDescent="0.3">
      <c r="A164" s="62">
        <v>173</v>
      </c>
      <c r="B164" s="36" t="s">
        <v>800</v>
      </c>
      <c r="C164" s="98" t="s">
        <v>198</v>
      </c>
      <c r="D164" s="99"/>
      <c r="E164" s="10" t="s">
        <v>124</v>
      </c>
      <c r="F164" s="68">
        <f>IFERROR(INDEX([1]!Rates[[Column1]:[Column71]],
MATCH('[1]SOW Units'!$B167,[1]!Rates[Pay Item],0),
MATCH(TEXT(#REF!,"0"),[1]!Rates[[#Headers],[Column1]:[Column71]],0)),0)</f>
        <v>0</v>
      </c>
      <c r="G164" s="69">
        <f t="shared" si="11"/>
        <v>0</v>
      </c>
      <c r="H164" s="6">
        <f t="shared" si="12"/>
        <v>0</v>
      </c>
      <c r="I164" s="80"/>
      <c r="J164" s="80" t="s">
        <v>1045</v>
      </c>
      <c r="K164" s="80"/>
      <c r="L164" s="80"/>
      <c r="M164" s="80" t="s">
        <v>1045</v>
      </c>
      <c r="N164" s="80"/>
      <c r="O164" s="80"/>
      <c r="P164" s="80"/>
      <c r="Q164" s="80"/>
      <c r="R164" s="80"/>
      <c r="S164" s="54" t="b">
        <f t="shared" si="13"/>
        <v>0</v>
      </c>
      <c r="T164" s="66" t="str">
        <f t="shared" si="10"/>
        <v>8-59.</v>
      </c>
      <c r="U164" s="51" t="str">
        <f t="shared" si="10"/>
        <v>Water, Residue-nonfilterable [Total Suspended Solids] (SM 2540 D)</v>
      </c>
    </row>
    <row r="165" spans="1:21" s="67" customFormat="1" ht="33" x14ac:dyDescent="0.3">
      <c r="A165" s="62">
        <v>174</v>
      </c>
      <c r="B165" s="36" t="s">
        <v>801</v>
      </c>
      <c r="C165" s="98" t="s">
        <v>199</v>
      </c>
      <c r="D165" s="99"/>
      <c r="E165" s="10" t="s">
        <v>124</v>
      </c>
      <c r="F165" s="68">
        <f>IFERROR(INDEX([1]!Rates[[Column1]:[Column71]],
MATCH('[1]SOW Units'!$B168,[1]!Rates[Pay Item],0),
MATCH(TEXT(#REF!,"0"),[1]!Rates[[#Headers],[Column1]:[Column71]],0)),0)</f>
        <v>0</v>
      </c>
      <c r="G165" s="69">
        <f t="shared" si="11"/>
        <v>0</v>
      </c>
      <c r="H165" s="6">
        <f t="shared" si="12"/>
        <v>0</v>
      </c>
      <c r="I165" s="80"/>
      <c r="J165" s="80" t="s">
        <v>1045</v>
      </c>
      <c r="K165" s="80"/>
      <c r="L165" s="80"/>
      <c r="M165" s="80" t="s">
        <v>1045</v>
      </c>
      <c r="N165" s="80"/>
      <c r="O165" s="80"/>
      <c r="P165" s="80"/>
      <c r="Q165" s="80"/>
      <c r="R165" s="80"/>
      <c r="S165" s="54" t="b">
        <f t="shared" si="13"/>
        <v>0</v>
      </c>
      <c r="T165" s="66" t="str">
        <f t="shared" si="10"/>
        <v>8-60.</v>
      </c>
      <c r="U165" s="51" t="str">
        <f t="shared" si="10"/>
        <v>Water, Sulfate (ASTM D516-02, ASTM D516-90, EPA 300.0, EPA 300.1, EPA 375.2, EPA 9038, EPA 9056 or SM 4500-SO4 C)</v>
      </c>
    </row>
    <row r="166" spans="1:21" s="67" customFormat="1" x14ac:dyDescent="0.3">
      <c r="A166" s="62">
        <v>175</v>
      </c>
      <c r="B166" s="36" t="s">
        <v>802</v>
      </c>
      <c r="C166" s="98" t="s">
        <v>803</v>
      </c>
      <c r="D166" s="99"/>
      <c r="E166" s="10" t="s">
        <v>124</v>
      </c>
      <c r="F166" s="68">
        <f>IFERROR(INDEX([1]!Rates[[Column1]:[Column71]],
MATCH('[1]SOW Units'!$B169,[1]!Rates[Pay Item],0),
MATCH(TEXT(#REF!,"0"),[1]!Rates[[#Headers],[Column1]:[Column71]],0)),0)</f>
        <v>0</v>
      </c>
      <c r="G166" s="69">
        <f t="shared" si="11"/>
        <v>0</v>
      </c>
      <c r="H166" s="6">
        <f t="shared" si="12"/>
        <v>0</v>
      </c>
      <c r="I166" s="80"/>
      <c r="J166" s="80" t="s">
        <v>1045</v>
      </c>
      <c r="K166" s="80"/>
      <c r="L166" s="80"/>
      <c r="M166" s="80" t="s">
        <v>1045</v>
      </c>
      <c r="N166" s="80"/>
      <c r="O166" s="80"/>
      <c r="P166" s="80"/>
      <c r="Q166" s="80"/>
      <c r="R166" s="80"/>
      <c r="S166" s="54" t="b">
        <f t="shared" si="13"/>
        <v>0</v>
      </c>
      <c r="T166" s="66" t="str">
        <f t="shared" si="10"/>
        <v>8-61.</v>
      </c>
      <c r="U166" s="51" t="str">
        <f t="shared" si="10"/>
        <v>Water, Heterotrophic Plate Count (SM 9215 B or SIMPLATE)</v>
      </c>
    </row>
    <row r="167" spans="1:21" s="67" customFormat="1" ht="33" x14ac:dyDescent="0.3">
      <c r="A167" s="62">
        <v>176</v>
      </c>
      <c r="B167" s="36" t="s">
        <v>804</v>
      </c>
      <c r="C167" s="98" t="s">
        <v>200</v>
      </c>
      <c r="D167" s="99"/>
      <c r="E167" s="10" t="s">
        <v>124</v>
      </c>
      <c r="F167" s="68">
        <f>IFERROR(INDEX([1]!Rates[[Column1]:[Column71]],
MATCH('[1]SOW Units'!$B170,[1]!Rates[Pay Item],0),
MATCH(TEXT(#REF!,"0"),[1]!Rates[[#Headers],[Column1]:[Column71]],0)),0)</f>
        <v>0</v>
      </c>
      <c r="G167" s="69">
        <f t="shared" si="11"/>
        <v>0</v>
      </c>
      <c r="H167" s="6">
        <f t="shared" si="12"/>
        <v>0</v>
      </c>
      <c r="I167" s="80"/>
      <c r="J167" s="80" t="s">
        <v>1045</v>
      </c>
      <c r="K167" s="80"/>
      <c r="L167" s="80"/>
      <c r="M167" s="80" t="s">
        <v>1045</v>
      </c>
      <c r="N167" s="80"/>
      <c r="O167" s="80"/>
      <c r="P167" s="80"/>
      <c r="Q167" s="80"/>
      <c r="R167" s="80"/>
      <c r="S167" s="54" t="b">
        <f t="shared" si="13"/>
        <v>0</v>
      </c>
      <c r="T167" s="66" t="str">
        <f t="shared" si="10"/>
        <v>8-62.</v>
      </c>
      <c r="U167" s="51" t="str">
        <f t="shared" si="10"/>
        <v>Water, Acute Bioassay-96 Hour, Freshwater, Vertebrate/Invertebrate [Vertebrate: Pimephales promelas or Cyprinella leedsi/Invertebrate: Ceriodaphnia dubia] (EPA 2000.0/2002.0)</v>
      </c>
    </row>
    <row r="168" spans="1:21" s="67" customFormat="1" ht="33" x14ac:dyDescent="0.3">
      <c r="A168" s="62">
        <v>177</v>
      </c>
      <c r="B168" s="36" t="s">
        <v>805</v>
      </c>
      <c r="C168" s="98" t="s">
        <v>201</v>
      </c>
      <c r="D168" s="99"/>
      <c r="E168" s="10" t="s">
        <v>124</v>
      </c>
      <c r="F168" s="68">
        <f>IFERROR(INDEX([1]!Rates[[Column1]:[Column71]],
MATCH('[1]SOW Units'!$B171,[1]!Rates[Pay Item],0),
MATCH(TEXT(#REF!,"0"),[1]!Rates[[#Headers],[Column1]:[Column71]],0)),0)</f>
        <v>0</v>
      </c>
      <c r="G168" s="69">
        <f t="shared" si="11"/>
        <v>0</v>
      </c>
      <c r="H168" s="6">
        <f t="shared" si="12"/>
        <v>0</v>
      </c>
      <c r="I168" s="80"/>
      <c r="J168" s="80" t="s">
        <v>1045</v>
      </c>
      <c r="K168" s="80"/>
      <c r="L168" s="80"/>
      <c r="M168" s="80" t="s">
        <v>1045</v>
      </c>
      <c r="N168" s="80"/>
      <c r="O168" s="80"/>
      <c r="P168" s="80"/>
      <c r="Q168" s="80"/>
      <c r="R168" s="80"/>
      <c r="S168" s="54" t="b">
        <f t="shared" si="13"/>
        <v>0</v>
      </c>
      <c r="T168" s="66" t="str">
        <f t="shared" si="10"/>
        <v>8-63.</v>
      </c>
      <c r="U168" s="51" t="str">
        <f t="shared" si="10"/>
        <v>Water, Acute Bioassay-96 Hour, Estuarine + Marine, Vertebrate/Invertebrate [Vertebrate: Menidia beryllina, Meridia menidia or Menida peninsulae/Invertebrate: Mysidopsis bahia] (EPA 2006.0/2007.0)</v>
      </c>
    </row>
    <row r="169" spans="1:21" s="67" customFormat="1" x14ac:dyDescent="0.3">
      <c r="A169" s="62">
        <v>178</v>
      </c>
      <c r="B169" s="36" t="s">
        <v>806</v>
      </c>
      <c r="C169" s="98" t="s">
        <v>593</v>
      </c>
      <c r="D169" s="99"/>
      <c r="E169" s="10" t="s">
        <v>124</v>
      </c>
      <c r="F169" s="68">
        <f>IFERROR(INDEX([1]!Rates[[Column1]:[Column71]],
MATCH('[1]SOW Units'!$B172,[1]!Rates[Pay Item],0),
MATCH(TEXT(#REF!,"0"),[1]!Rates[[#Headers],[Column1]:[Column71]],0)),0)</f>
        <v>0</v>
      </c>
      <c r="G169" s="69">
        <f t="shared" si="11"/>
        <v>0</v>
      </c>
      <c r="H169" s="6">
        <f t="shared" si="12"/>
        <v>0</v>
      </c>
      <c r="I169" s="80"/>
      <c r="J169" s="80" t="s">
        <v>1045</v>
      </c>
      <c r="K169" s="80"/>
      <c r="L169" s="80"/>
      <c r="M169" s="80" t="s">
        <v>1045</v>
      </c>
      <c r="N169" s="80"/>
      <c r="O169" s="80"/>
      <c r="P169" s="80"/>
      <c r="Q169" s="80"/>
      <c r="R169" s="80"/>
      <c r="S169" s="54" t="b">
        <f t="shared" si="13"/>
        <v>0</v>
      </c>
      <c r="T169" s="66" t="str">
        <f t="shared" si="10"/>
        <v>8-64.</v>
      </c>
      <c r="U169" s="51" t="str">
        <f t="shared" si="10"/>
        <v>Water, BTEX/MTBE + Naphthalene (EPA 8260)</v>
      </c>
    </row>
    <row r="170" spans="1:21" s="67" customFormat="1" x14ac:dyDescent="0.3">
      <c r="A170" s="62">
        <v>179</v>
      </c>
      <c r="B170" s="36" t="s">
        <v>807</v>
      </c>
      <c r="C170" s="98" t="s">
        <v>594</v>
      </c>
      <c r="D170" s="99"/>
      <c r="E170" s="10" t="s">
        <v>124</v>
      </c>
      <c r="F170" s="68">
        <f>IFERROR(INDEX([1]!Rates[[Column1]:[Column71]],
MATCH('[1]SOW Units'!$B173,[1]!Rates[Pay Item],0),
MATCH(TEXT(#REF!,"0"),[1]!Rates[[#Headers],[Column1]:[Column71]],0)),0)</f>
        <v>0</v>
      </c>
      <c r="G170" s="69">
        <f t="shared" si="11"/>
        <v>0</v>
      </c>
      <c r="H170" s="6">
        <f t="shared" si="12"/>
        <v>0</v>
      </c>
      <c r="I170" s="80"/>
      <c r="J170" s="80" t="s">
        <v>1045</v>
      </c>
      <c r="K170" s="80"/>
      <c r="L170" s="80"/>
      <c r="M170" s="80" t="s">
        <v>1045</v>
      </c>
      <c r="N170" s="80"/>
      <c r="O170" s="80"/>
      <c r="P170" s="80"/>
      <c r="Q170" s="80"/>
      <c r="R170" s="80"/>
      <c r="S170" s="54" t="b">
        <f t="shared" si="13"/>
        <v>0</v>
      </c>
      <c r="T170" s="66" t="str">
        <f t="shared" si="10"/>
        <v>8-65.</v>
      </c>
      <c r="U170" s="51" t="str">
        <f t="shared" si="10"/>
        <v>Water, EDC [1,2-dichloroethane] (EPA Method 8021 or 8260)</v>
      </c>
    </row>
    <row r="171" spans="1:21" s="67" customFormat="1" x14ac:dyDescent="0.3">
      <c r="A171" s="62">
        <v>180</v>
      </c>
      <c r="B171" s="36" t="s">
        <v>808</v>
      </c>
      <c r="C171" s="98" t="s">
        <v>595</v>
      </c>
      <c r="D171" s="99"/>
      <c r="E171" s="10" t="s">
        <v>124</v>
      </c>
      <c r="F171" s="68">
        <f>IFERROR(INDEX([1]!Rates[[Column1]:[Column71]],
MATCH('[1]SOW Units'!$B174,[1]!Rates[Pay Item],0),
MATCH(TEXT(#REF!,"0"),[1]!Rates[[#Headers],[Column1]:[Column71]],0)),0)</f>
        <v>0</v>
      </c>
      <c r="G171" s="69">
        <f t="shared" si="11"/>
        <v>0</v>
      </c>
      <c r="H171" s="6">
        <f t="shared" si="12"/>
        <v>0</v>
      </c>
      <c r="I171" s="80"/>
      <c r="J171" s="80" t="s">
        <v>1045</v>
      </c>
      <c r="K171" s="80"/>
      <c r="L171" s="80"/>
      <c r="M171" s="80" t="s">
        <v>1045</v>
      </c>
      <c r="N171" s="80"/>
      <c r="O171" s="80"/>
      <c r="P171" s="80"/>
      <c r="Q171" s="80"/>
      <c r="R171" s="80"/>
      <c r="S171" s="54" t="b">
        <f t="shared" si="13"/>
        <v>0</v>
      </c>
      <c r="T171" s="66" t="str">
        <f t="shared" si="10"/>
        <v>8-66.</v>
      </c>
      <c r="U171" s="51" t="str">
        <f t="shared" si="10"/>
        <v>Water, Methane (EPA SOP RSK-175)</v>
      </c>
    </row>
    <row r="172" spans="1:21" s="67" customFormat="1" ht="35.1" customHeight="1" x14ac:dyDescent="0.3">
      <c r="A172" s="62">
        <v>181</v>
      </c>
      <c r="B172" s="36" t="s">
        <v>809</v>
      </c>
      <c r="C172" s="98" t="s">
        <v>810</v>
      </c>
      <c r="D172" s="99"/>
      <c r="E172" s="10" t="s">
        <v>124</v>
      </c>
      <c r="F172" s="68">
        <f>IFERROR(INDEX([1]!Rates[[Column1]:[Column71]],
MATCH('[1]SOW Units'!$B175,[1]!Rates[Pay Item],0),
MATCH(TEXT(#REF!,"0"),[1]!Rates[[#Headers],[Column1]:[Column71]],0)),0)</f>
        <v>0</v>
      </c>
      <c r="G172" s="69">
        <f t="shared" si="11"/>
        <v>0</v>
      </c>
      <c r="H172" s="6">
        <f t="shared" si="12"/>
        <v>0</v>
      </c>
      <c r="I172" s="80"/>
      <c r="J172" s="80" t="s">
        <v>1045</v>
      </c>
      <c r="K172" s="80"/>
      <c r="L172" s="80"/>
      <c r="M172" s="80" t="s">
        <v>1045</v>
      </c>
      <c r="N172" s="80"/>
      <c r="O172" s="80"/>
      <c r="P172" s="80"/>
      <c r="Q172" s="80"/>
      <c r="R172" s="80"/>
      <c r="S172" s="54" t="b">
        <f t="shared" si="13"/>
        <v>0</v>
      </c>
      <c r="T172" s="66" t="str">
        <f t="shared" si="10"/>
        <v>8-67.</v>
      </c>
      <c r="U172" s="51" t="str">
        <f t="shared" si="10"/>
        <v>Water, Cumene (Isopropyl benzene), 1,2,4-Trimethylbenzene and 1,3,5-Trimethylbenzene (EPA 8260)</v>
      </c>
    </row>
    <row r="173" spans="1:21" s="67" customFormat="1" x14ac:dyDescent="0.3">
      <c r="A173" s="62">
        <v>182</v>
      </c>
      <c r="B173" s="36" t="s">
        <v>811</v>
      </c>
      <c r="C173" s="98" t="s">
        <v>202</v>
      </c>
      <c r="D173" s="99"/>
      <c r="E173" s="10" t="s">
        <v>124</v>
      </c>
      <c r="F173" s="68">
        <f>IFERROR(INDEX([1]!Rates[[Column1]:[Column71]],
MATCH('[1]SOW Units'!$B176,[1]!Rates[Pay Item],0),
MATCH(TEXT(#REF!,"0"),[1]!Rates[[#Headers],[Column1]:[Column71]],0)),0)</f>
        <v>0</v>
      </c>
      <c r="G173" s="69">
        <f t="shared" si="11"/>
        <v>0</v>
      </c>
      <c r="H173" s="6">
        <f t="shared" si="12"/>
        <v>0</v>
      </c>
      <c r="I173" s="80"/>
      <c r="J173" s="80"/>
      <c r="K173" s="80"/>
      <c r="L173" s="80" t="s">
        <v>1045</v>
      </c>
      <c r="M173" s="80" t="s">
        <v>1045</v>
      </c>
      <c r="N173" s="80"/>
      <c r="O173" s="80"/>
      <c r="P173" s="80"/>
      <c r="Q173" s="80"/>
      <c r="R173" s="80"/>
      <c r="S173" s="54" t="b">
        <f t="shared" si="13"/>
        <v>0</v>
      </c>
      <c r="T173" s="66" t="str">
        <f t="shared" si="10"/>
        <v>8-68.</v>
      </c>
      <c r="U173" s="51" t="str">
        <f t="shared" si="10"/>
        <v>Air, Total Petroleum Hydrocarbons (EPA Method 18 or TO-3)</v>
      </c>
    </row>
    <row r="174" spans="1:21" s="67" customFormat="1" hidden="1" x14ac:dyDescent="0.3">
      <c r="A174" s="62">
        <v>183</v>
      </c>
      <c r="B174" s="36" t="s">
        <v>812</v>
      </c>
      <c r="C174" s="98" t="s">
        <v>203</v>
      </c>
      <c r="D174" s="99"/>
      <c r="E174" s="10" t="s">
        <v>124</v>
      </c>
      <c r="F174" s="68">
        <f>IFERROR(INDEX([1]!Rates[[Column1]:[Column71]],
MATCH('[1]SOW Units'!$B177,[1]!Rates[Pay Item],0),
MATCH(TEXT(#REF!,"0"),[1]!Rates[[#Headers],[Column1]:[Column71]],0)),0)</f>
        <v>0</v>
      </c>
      <c r="G174" s="69">
        <f t="shared" si="11"/>
        <v>0</v>
      </c>
      <c r="H174" s="6">
        <f t="shared" si="12"/>
        <v>0</v>
      </c>
      <c r="I174" s="80"/>
      <c r="J174" s="80"/>
      <c r="K174" s="80"/>
      <c r="L174" s="80"/>
      <c r="M174" s="80"/>
      <c r="N174" s="80"/>
      <c r="O174" s="80"/>
      <c r="P174" s="80"/>
      <c r="Q174" s="80"/>
      <c r="R174" s="80"/>
      <c r="S174" s="54" t="b">
        <f t="shared" si="13"/>
        <v>0</v>
      </c>
      <c r="T174" s="66" t="str">
        <f t="shared" si="10"/>
        <v>8-69.</v>
      </c>
      <c r="U174" s="51" t="str">
        <f t="shared" si="10"/>
        <v>Air, Volatile Organic Aromatics (EPA Method TO-15)</v>
      </c>
    </row>
    <row r="175" spans="1:21" s="67" customFormat="1" hidden="1" x14ac:dyDescent="0.3">
      <c r="A175" s="62">
        <v>184</v>
      </c>
      <c r="B175" s="36" t="s">
        <v>813</v>
      </c>
      <c r="C175" s="98" t="s">
        <v>204</v>
      </c>
      <c r="D175" s="99"/>
      <c r="E175" s="10" t="s">
        <v>124</v>
      </c>
      <c r="F175" s="68">
        <f>IFERROR(INDEX([1]!Rates[[Column1]:[Column71]],
MATCH('[1]SOW Units'!$B178,[1]!Rates[Pay Item],0),
MATCH(TEXT(#REF!,"0"),[1]!Rates[[#Headers],[Column1]:[Column71]],0)),0)</f>
        <v>0</v>
      </c>
      <c r="G175" s="69">
        <f t="shared" si="11"/>
        <v>0</v>
      </c>
      <c r="H175" s="6">
        <f t="shared" si="12"/>
        <v>0</v>
      </c>
      <c r="I175" s="80"/>
      <c r="J175" s="80"/>
      <c r="K175" s="80"/>
      <c r="L175" s="80"/>
      <c r="M175" s="80"/>
      <c r="N175" s="80"/>
      <c r="O175" s="80"/>
      <c r="P175" s="80"/>
      <c r="Q175" s="80"/>
      <c r="R175" s="80"/>
      <c r="S175" s="54" t="b">
        <f t="shared" si="13"/>
        <v>0</v>
      </c>
      <c r="T175" s="66" t="str">
        <f t="shared" si="10"/>
        <v>8-70.</v>
      </c>
      <c r="U175" s="51" t="str">
        <f t="shared" si="10"/>
        <v>Air, Polycyclic Aromatic Hydrocarbons (EPA Method TO-13)</v>
      </c>
    </row>
    <row r="176" spans="1:21" s="67" customFormat="1" hidden="1" x14ac:dyDescent="0.3">
      <c r="A176" s="62">
        <v>185</v>
      </c>
      <c r="B176" s="36" t="s">
        <v>814</v>
      </c>
      <c r="C176" s="98" t="s">
        <v>205</v>
      </c>
      <c r="D176" s="99"/>
      <c r="E176" s="10" t="s">
        <v>124</v>
      </c>
      <c r="F176" s="68">
        <f>IFERROR(INDEX([1]!Rates[[Column1]:[Column71]],
MATCH('[1]SOW Units'!$B179,[1]!Rates[Pay Item],0),
MATCH(TEXT(#REF!,"0"),[1]!Rates[[#Headers],[Column1]:[Column71]],0)),0)</f>
        <v>0</v>
      </c>
      <c r="G176" s="69">
        <f t="shared" si="11"/>
        <v>0</v>
      </c>
      <c r="H176" s="6">
        <f t="shared" si="12"/>
        <v>0</v>
      </c>
      <c r="I176" s="80"/>
      <c r="J176" s="80"/>
      <c r="K176" s="80"/>
      <c r="L176" s="80"/>
      <c r="M176" s="80"/>
      <c r="N176" s="80"/>
      <c r="O176" s="80"/>
      <c r="P176" s="80"/>
      <c r="Q176" s="80"/>
      <c r="R176" s="80"/>
      <c r="S176" s="54" t="b">
        <f t="shared" si="13"/>
        <v>0</v>
      </c>
      <c r="T176" s="66" t="str">
        <f t="shared" si="10"/>
        <v>8-71.</v>
      </c>
      <c r="U176" s="51" t="str">
        <f t="shared" si="10"/>
        <v>Air, Volatile Organic Compounds (EPA Method TO-17)</v>
      </c>
    </row>
    <row r="177" spans="1:21" s="67" customFormat="1" ht="49.5" hidden="1" x14ac:dyDescent="0.3">
      <c r="A177" s="62">
        <v>186</v>
      </c>
      <c r="B177" s="36" t="s">
        <v>815</v>
      </c>
      <c r="C177" s="98" t="s">
        <v>816</v>
      </c>
      <c r="D177" s="99"/>
      <c r="E177" s="10" t="s">
        <v>570</v>
      </c>
      <c r="F177" s="68">
        <f>IFERROR(INDEX([1]!Rates[[Column1]:[Column71]],
MATCH('[1]SOW Units'!$B180,[1]!Rates[Pay Item],0),
MATCH(TEXT(#REF!,"0"),[1]!Rates[[#Headers],[Column1]:[Column71]],0)),0)</f>
        <v>0</v>
      </c>
      <c r="G177" s="69">
        <f t="shared" si="11"/>
        <v>0</v>
      </c>
      <c r="H177" s="6">
        <f t="shared" si="12"/>
        <v>0</v>
      </c>
      <c r="I177" s="80"/>
      <c r="J177" s="80"/>
      <c r="K177" s="80"/>
      <c r="L177" s="80"/>
      <c r="M177" s="80"/>
      <c r="N177" s="80"/>
      <c r="O177" s="80"/>
      <c r="P177" s="80"/>
      <c r="Q177" s="80"/>
      <c r="R177" s="80"/>
      <c r="S177" s="54" t="b">
        <f t="shared" si="13"/>
        <v>0</v>
      </c>
      <c r="T177" s="66" t="str">
        <f t="shared" si="10"/>
        <v>8-72.</v>
      </c>
      <c r="U177" s="51" t="str">
        <f t="shared" si="10"/>
        <v xml:space="preserve">Additional Laboratory charge for 7 Day Turnaround. This is an additional charge (percentage) above the normal rate for expedited turnaround by the laboratory for an analysis. For Example: entering 0.05 is a 5% surcharge for 7 Day Turnaround above the rate for normal turnaround. </v>
      </c>
    </row>
    <row r="178" spans="1:21" s="67" customFormat="1" ht="49.5" hidden="1" x14ac:dyDescent="0.3">
      <c r="A178" s="62">
        <v>187</v>
      </c>
      <c r="B178" s="36" t="s">
        <v>817</v>
      </c>
      <c r="C178" s="98" t="s">
        <v>818</v>
      </c>
      <c r="D178" s="99"/>
      <c r="E178" s="10" t="s">
        <v>570</v>
      </c>
      <c r="F178" s="68">
        <f>IFERROR(INDEX([1]!Rates[[Column1]:[Column71]],
MATCH('[1]SOW Units'!$B181,[1]!Rates[Pay Item],0),
MATCH(TEXT(#REF!,"0"),[1]!Rates[[#Headers],[Column1]:[Column71]],0)),0)</f>
        <v>0</v>
      </c>
      <c r="G178" s="69">
        <f t="shared" si="11"/>
        <v>0</v>
      </c>
      <c r="H178" s="6">
        <f t="shared" si="12"/>
        <v>0</v>
      </c>
      <c r="I178" s="80"/>
      <c r="J178" s="80"/>
      <c r="K178" s="80"/>
      <c r="L178" s="80"/>
      <c r="M178" s="80"/>
      <c r="N178" s="80"/>
      <c r="O178" s="80"/>
      <c r="P178" s="80"/>
      <c r="Q178" s="80"/>
      <c r="R178" s="80"/>
      <c r="S178" s="54" t="b">
        <f t="shared" si="13"/>
        <v>0</v>
      </c>
      <c r="T178" s="66" t="str">
        <f t="shared" si="10"/>
        <v>8-73.</v>
      </c>
      <c r="U178" s="51" t="str">
        <f t="shared" si="10"/>
        <v xml:space="preserve">Additional Laboratory charge for 3 Day Turnaround. This is an additional charge (percentage) above the normal rate for expedited turnaround by the laboratory for an analysis. For Example: entering 0.50 is a 50% surcharge for 3 Day Turnaround above the rate for normal turnaround. </v>
      </c>
    </row>
    <row r="179" spans="1:21" s="67" customFormat="1" ht="49.5" hidden="1" x14ac:dyDescent="0.3">
      <c r="A179" s="62">
        <v>188</v>
      </c>
      <c r="B179" s="36" t="s">
        <v>819</v>
      </c>
      <c r="C179" s="98" t="s">
        <v>820</v>
      </c>
      <c r="D179" s="99"/>
      <c r="E179" s="10" t="s">
        <v>570</v>
      </c>
      <c r="F179" s="68">
        <f>IFERROR(INDEX([1]!Rates[[Column1]:[Column71]],
MATCH('[1]SOW Units'!$B182,[1]!Rates[Pay Item],0),
MATCH(TEXT(#REF!,"0"),[1]!Rates[[#Headers],[Column1]:[Column71]],0)),0)</f>
        <v>0</v>
      </c>
      <c r="G179" s="69">
        <f t="shared" si="11"/>
        <v>0</v>
      </c>
      <c r="H179" s="6">
        <f t="shared" si="12"/>
        <v>0</v>
      </c>
      <c r="I179" s="80"/>
      <c r="J179" s="80"/>
      <c r="K179" s="80"/>
      <c r="L179" s="80"/>
      <c r="M179" s="80"/>
      <c r="N179" s="80"/>
      <c r="O179" s="80"/>
      <c r="P179" s="80"/>
      <c r="Q179" s="80"/>
      <c r="R179" s="80"/>
      <c r="S179" s="54" t="b">
        <f t="shared" si="13"/>
        <v>0</v>
      </c>
      <c r="T179" s="66" t="str">
        <f t="shared" si="10"/>
        <v>8-74.</v>
      </c>
      <c r="U179" s="51" t="str">
        <f t="shared" si="10"/>
        <v xml:space="preserve">Additional Laboratory charge for 1 Day Turnaround. This is an additional charge (percentage) above the normal rate for expedited turnaround by the laboratory for an analysis. For Example: entering 1.00 is a 100% surcharge for 1 Day Turnaround above the rate for normal turnaround. </v>
      </c>
    </row>
    <row r="180" spans="1:21" s="67" customFormat="1" hidden="1" x14ac:dyDescent="0.3">
      <c r="A180" s="62">
        <v>189</v>
      </c>
      <c r="B180" s="75" t="s">
        <v>133</v>
      </c>
      <c r="C180" s="96" t="s">
        <v>207</v>
      </c>
      <c r="D180" s="97"/>
      <c r="E180" s="76"/>
      <c r="F180" s="77"/>
      <c r="G180" s="78"/>
      <c r="H180" s="8"/>
      <c r="I180" s="79"/>
      <c r="J180" s="79"/>
      <c r="K180" s="79"/>
      <c r="L180" s="79"/>
      <c r="M180" s="79"/>
      <c r="N180" s="79"/>
      <c r="O180" s="79"/>
      <c r="P180" s="79"/>
      <c r="Q180" s="79"/>
      <c r="R180" s="79"/>
      <c r="S180" s="54" t="b">
        <f t="shared" si="13"/>
        <v>0</v>
      </c>
      <c r="T180" s="66"/>
      <c r="U180" s="51" t="str">
        <f t="shared" si="10"/>
        <v>SOIL SOURCE REMOVAL RELATED</v>
      </c>
    </row>
    <row r="181" spans="1:21" s="67" customFormat="1" hidden="1" x14ac:dyDescent="0.3">
      <c r="A181" s="62">
        <v>190</v>
      </c>
      <c r="B181" s="36" t="s">
        <v>821</v>
      </c>
      <c r="C181" s="98" t="s">
        <v>596</v>
      </c>
      <c r="D181" s="99"/>
      <c r="E181" s="10" t="s">
        <v>597</v>
      </c>
      <c r="F181" s="68">
        <f>IFERROR(INDEX([1]!Rates[[Column1]:[Column71]],
MATCH('[1]SOW Units'!$B184,[1]!Rates[Pay Item],0),
MATCH(TEXT(#REF!,"0"),[1]!Rates[[#Headers],[Column1]:[Column71]],0)),0)</f>
        <v>0</v>
      </c>
      <c r="G181" s="69">
        <f t="shared" si="11"/>
        <v>0</v>
      </c>
      <c r="H181" s="6">
        <f t="shared" si="12"/>
        <v>0</v>
      </c>
      <c r="I181" s="80"/>
      <c r="J181" s="80"/>
      <c r="K181" s="80"/>
      <c r="L181" s="80"/>
      <c r="M181" s="80"/>
      <c r="N181" s="80"/>
      <c r="O181" s="80"/>
      <c r="P181" s="80"/>
      <c r="Q181" s="80"/>
      <c r="R181" s="80"/>
      <c r="S181" s="54" t="b">
        <f t="shared" si="13"/>
        <v>0</v>
      </c>
      <c r="T181" s="66" t="str">
        <f t="shared" si="10"/>
        <v>9-1.a.</v>
      </c>
      <c r="U181" s="51" t="str">
        <f t="shared" si="10"/>
        <v>Sheet Piling Installation for ≤  20 feet deep Excavation</v>
      </c>
    </row>
    <row r="182" spans="1:21" s="67" customFormat="1" hidden="1" x14ac:dyDescent="0.3">
      <c r="A182" s="62">
        <v>191</v>
      </c>
      <c r="B182" s="36" t="s">
        <v>822</v>
      </c>
      <c r="C182" s="98" t="s">
        <v>598</v>
      </c>
      <c r="D182" s="99"/>
      <c r="E182" s="10" t="s">
        <v>209</v>
      </c>
      <c r="F182" s="68">
        <f>IFERROR(INDEX([1]!Rates[[Column1]:[Column71]],
MATCH('[1]SOW Units'!$B185,[1]!Rates[Pay Item],0),
MATCH(TEXT(#REF!,"0"),[1]!Rates[[#Headers],[Column1]:[Column71]],0)),0)</f>
        <v>0</v>
      </c>
      <c r="G182" s="69">
        <f t="shared" si="11"/>
        <v>0</v>
      </c>
      <c r="H182" s="6">
        <f t="shared" si="12"/>
        <v>0</v>
      </c>
      <c r="I182" s="80"/>
      <c r="J182" s="80"/>
      <c r="K182" s="80"/>
      <c r="L182" s="80"/>
      <c r="M182" s="80"/>
      <c r="N182" s="80"/>
      <c r="O182" s="80"/>
      <c r="P182" s="80"/>
      <c r="Q182" s="80"/>
      <c r="R182" s="80"/>
      <c r="S182" s="54" t="b">
        <f t="shared" si="13"/>
        <v>0</v>
      </c>
      <c r="T182" s="66" t="str">
        <f t="shared" si="10"/>
        <v>9-1.b.</v>
      </c>
      <c r="U182" s="51" t="str">
        <f t="shared" si="10"/>
        <v>Sheet Piling Rental for ≤  20 feet deep Excavation</v>
      </c>
    </row>
    <row r="183" spans="1:21" s="67" customFormat="1" ht="33" hidden="1" x14ac:dyDescent="0.3">
      <c r="A183" s="62">
        <v>192</v>
      </c>
      <c r="B183" s="36" t="s">
        <v>823</v>
      </c>
      <c r="C183" s="98" t="s">
        <v>824</v>
      </c>
      <c r="D183" s="99"/>
      <c r="E183" s="10" t="s">
        <v>211</v>
      </c>
      <c r="F183" s="68">
        <f>IFERROR(INDEX([1]!Rates[[Column1]:[Column71]],
MATCH('[1]SOW Units'!$B186,[1]!Rates[Pay Item],0),
MATCH(TEXT(#REF!,"0"),[1]!Rates[[#Headers],[Column1]:[Column71]],0)),0)</f>
        <v>0</v>
      </c>
      <c r="G183" s="69">
        <f t="shared" si="11"/>
        <v>0</v>
      </c>
      <c r="H183" s="6">
        <f t="shared" si="12"/>
        <v>0</v>
      </c>
      <c r="I183" s="80"/>
      <c r="J183" s="80"/>
      <c r="K183" s="80"/>
      <c r="L183" s="80"/>
      <c r="M183" s="80"/>
      <c r="N183" s="80"/>
      <c r="O183" s="80"/>
      <c r="P183" s="80"/>
      <c r="Q183" s="80"/>
      <c r="R183" s="80"/>
      <c r="S183" s="54" t="b">
        <f t="shared" si="13"/>
        <v>0</v>
      </c>
      <c r="T183" s="66" t="str">
        <f t="shared" si="10"/>
        <v>9-1.c.</v>
      </c>
      <c r="U183" s="51" t="str">
        <f t="shared" si="10"/>
        <v xml:space="preserve">Sheet Piling Rental for ≤  20 feet deep Excavation </v>
      </c>
    </row>
    <row r="184" spans="1:21" s="67" customFormat="1" ht="33" hidden="1" x14ac:dyDescent="0.3">
      <c r="A184" s="62">
        <v>193</v>
      </c>
      <c r="B184" s="36" t="s">
        <v>825</v>
      </c>
      <c r="C184" s="98" t="s">
        <v>824</v>
      </c>
      <c r="D184" s="99"/>
      <c r="E184" s="10" t="s">
        <v>213</v>
      </c>
      <c r="F184" s="68">
        <f>IFERROR(INDEX([1]!Rates[[Column1]:[Column71]],
MATCH('[1]SOW Units'!$B187,[1]!Rates[Pay Item],0),
MATCH(TEXT(#REF!,"0"),[1]!Rates[[#Headers],[Column1]:[Column71]],0)),0)</f>
        <v>0</v>
      </c>
      <c r="G184" s="69">
        <f t="shared" si="11"/>
        <v>0</v>
      </c>
      <c r="H184" s="6">
        <f t="shared" si="12"/>
        <v>0</v>
      </c>
      <c r="I184" s="80"/>
      <c r="J184" s="80"/>
      <c r="K184" s="80"/>
      <c r="L184" s="80"/>
      <c r="M184" s="80"/>
      <c r="N184" s="80"/>
      <c r="O184" s="80"/>
      <c r="P184" s="80"/>
      <c r="Q184" s="80"/>
      <c r="R184" s="80"/>
      <c r="S184" s="54" t="b">
        <f t="shared" si="13"/>
        <v>0</v>
      </c>
      <c r="T184" s="66" t="str">
        <f t="shared" si="10"/>
        <v>9-1.d.</v>
      </c>
      <c r="U184" s="51" t="str">
        <f t="shared" si="10"/>
        <v xml:space="preserve">Sheet Piling Rental for ≤  20 feet deep Excavation </v>
      </c>
    </row>
    <row r="185" spans="1:21" s="67" customFormat="1" hidden="1" x14ac:dyDescent="0.3">
      <c r="A185" s="62">
        <v>194</v>
      </c>
      <c r="B185" s="36" t="s">
        <v>826</v>
      </c>
      <c r="C185" s="98" t="s">
        <v>599</v>
      </c>
      <c r="D185" s="99"/>
      <c r="E185" s="10" t="s">
        <v>597</v>
      </c>
      <c r="F185" s="68">
        <f>IFERROR(INDEX([1]!Rates[[Column1]:[Column71]],
MATCH('[1]SOW Units'!$B188,[1]!Rates[Pay Item],0),
MATCH(TEXT(#REF!,"0"),[1]!Rates[[#Headers],[Column1]:[Column71]],0)),0)</f>
        <v>0</v>
      </c>
      <c r="G185" s="69">
        <f t="shared" si="11"/>
        <v>0</v>
      </c>
      <c r="H185" s="6">
        <f t="shared" si="12"/>
        <v>0</v>
      </c>
      <c r="I185" s="80"/>
      <c r="J185" s="80"/>
      <c r="K185" s="80"/>
      <c r="L185" s="80"/>
      <c r="M185" s="80"/>
      <c r="N185" s="80"/>
      <c r="O185" s="80"/>
      <c r="P185" s="80"/>
      <c r="Q185" s="80"/>
      <c r="R185" s="80"/>
      <c r="S185" s="54" t="b">
        <f t="shared" si="13"/>
        <v>0</v>
      </c>
      <c r="T185" s="66" t="str">
        <f t="shared" si="10"/>
        <v>9-2.a.</v>
      </c>
      <c r="U185" s="51" t="str">
        <f t="shared" si="10"/>
        <v>Sheet Piling Installation for &gt; 20 feet deep Excavation</v>
      </c>
    </row>
    <row r="186" spans="1:21" s="67" customFormat="1" hidden="1" x14ac:dyDescent="0.3">
      <c r="A186" s="62">
        <v>195</v>
      </c>
      <c r="B186" s="36" t="s">
        <v>827</v>
      </c>
      <c r="C186" s="98" t="s">
        <v>600</v>
      </c>
      <c r="D186" s="99"/>
      <c r="E186" s="10" t="s">
        <v>209</v>
      </c>
      <c r="F186" s="68">
        <f>IFERROR(INDEX([1]!Rates[[Column1]:[Column71]],
MATCH('[1]SOW Units'!$B189,[1]!Rates[Pay Item],0),
MATCH(TEXT(#REF!,"0"),[1]!Rates[[#Headers],[Column1]:[Column71]],0)),0)</f>
        <v>0</v>
      </c>
      <c r="G186" s="69">
        <f t="shared" si="11"/>
        <v>0</v>
      </c>
      <c r="H186" s="6">
        <f t="shared" si="12"/>
        <v>0</v>
      </c>
      <c r="I186" s="80"/>
      <c r="J186" s="80"/>
      <c r="K186" s="80"/>
      <c r="L186" s="80"/>
      <c r="M186" s="80"/>
      <c r="N186" s="80"/>
      <c r="O186" s="80"/>
      <c r="P186" s="80"/>
      <c r="Q186" s="80"/>
      <c r="R186" s="80"/>
      <c r="S186" s="54" t="b">
        <f t="shared" si="13"/>
        <v>0</v>
      </c>
      <c r="T186" s="66" t="str">
        <f t="shared" si="10"/>
        <v>9-2.b.</v>
      </c>
      <c r="U186" s="51" t="str">
        <f t="shared" si="10"/>
        <v>Sheet Piling Rental for &gt;  20 feet deep Excavation</v>
      </c>
    </row>
    <row r="187" spans="1:21" s="67" customFormat="1" ht="33" hidden="1" x14ac:dyDescent="0.3">
      <c r="A187" s="62">
        <v>196</v>
      </c>
      <c r="B187" s="36" t="s">
        <v>828</v>
      </c>
      <c r="C187" s="98" t="s">
        <v>600</v>
      </c>
      <c r="D187" s="99"/>
      <c r="E187" s="10" t="s">
        <v>211</v>
      </c>
      <c r="F187" s="68">
        <f>IFERROR(INDEX([1]!Rates[[Column1]:[Column71]],
MATCH('[1]SOW Units'!$B190,[1]!Rates[Pay Item],0),
MATCH(TEXT(#REF!,"0"),[1]!Rates[[#Headers],[Column1]:[Column71]],0)),0)</f>
        <v>0</v>
      </c>
      <c r="G187" s="69">
        <f t="shared" si="11"/>
        <v>0</v>
      </c>
      <c r="H187" s="6">
        <f t="shared" si="12"/>
        <v>0</v>
      </c>
      <c r="I187" s="80"/>
      <c r="J187" s="80"/>
      <c r="K187" s="80"/>
      <c r="L187" s="80"/>
      <c r="M187" s="80"/>
      <c r="N187" s="80"/>
      <c r="O187" s="80"/>
      <c r="P187" s="80"/>
      <c r="Q187" s="80"/>
      <c r="R187" s="80"/>
      <c r="S187" s="54" t="b">
        <f t="shared" si="13"/>
        <v>0</v>
      </c>
      <c r="T187" s="66" t="str">
        <f t="shared" si="10"/>
        <v>9-2.c.</v>
      </c>
      <c r="U187" s="51" t="str">
        <f t="shared" si="10"/>
        <v>Sheet Piling Rental for &gt;  20 feet deep Excavation</v>
      </c>
    </row>
    <row r="188" spans="1:21" s="67" customFormat="1" ht="33" hidden="1" x14ac:dyDescent="0.3">
      <c r="A188" s="62">
        <v>197</v>
      </c>
      <c r="B188" s="36" t="s">
        <v>829</v>
      </c>
      <c r="C188" s="98" t="s">
        <v>600</v>
      </c>
      <c r="D188" s="99"/>
      <c r="E188" s="10" t="s">
        <v>213</v>
      </c>
      <c r="F188" s="68">
        <f>IFERROR(INDEX([1]!Rates[[Column1]:[Column71]],
MATCH('[1]SOW Units'!$B191,[1]!Rates[Pay Item],0),
MATCH(TEXT(#REF!,"0"),[1]!Rates[[#Headers],[Column1]:[Column71]],0)),0)</f>
        <v>0</v>
      </c>
      <c r="G188" s="69">
        <f t="shared" si="11"/>
        <v>0</v>
      </c>
      <c r="H188" s="6">
        <f t="shared" si="12"/>
        <v>0</v>
      </c>
      <c r="I188" s="80"/>
      <c r="J188" s="80"/>
      <c r="K188" s="80"/>
      <c r="L188" s="80"/>
      <c r="M188" s="80"/>
      <c r="N188" s="80"/>
      <c r="O188" s="80"/>
      <c r="P188" s="80"/>
      <c r="Q188" s="80"/>
      <c r="R188" s="80"/>
      <c r="S188" s="54" t="b">
        <f t="shared" si="13"/>
        <v>0</v>
      </c>
      <c r="T188" s="66" t="str">
        <f t="shared" si="10"/>
        <v>9-2.d.</v>
      </c>
      <c r="U188" s="51" t="str">
        <f t="shared" si="10"/>
        <v>Sheet Piling Rental for &gt;  20 feet deep Excavation</v>
      </c>
    </row>
    <row r="189" spans="1:21" s="67" customFormat="1" hidden="1" x14ac:dyDescent="0.3">
      <c r="A189" s="62">
        <v>198</v>
      </c>
      <c r="B189" s="36" t="s">
        <v>136</v>
      </c>
      <c r="C189" s="98" t="s">
        <v>215</v>
      </c>
      <c r="D189" s="99"/>
      <c r="E189" s="10" t="s">
        <v>216</v>
      </c>
      <c r="F189" s="68">
        <f>IFERROR(INDEX([1]!Rates[[Column1]:[Column71]],
MATCH('[1]SOW Units'!$B192,[1]!Rates[Pay Item],0),
MATCH(TEXT(#REF!,"0"),[1]!Rates[[#Headers],[Column1]:[Column71]],0)),0)</f>
        <v>0</v>
      </c>
      <c r="G189" s="69">
        <f t="shared" si="11"/>
        <v>0</v>
      </c>
      <c r="H189" s="6">
        <f t="shared" si="12"/>
        <v>0</v>
      </c>
      <c r="I189" s="80"/>
      <c r="J189" s="80"/>
      <c r="K189" s="80"/>
      <c r="L189" s="80"/>
      <c r="M189" s="80"/>
      <c r="N189" s="80"/>
      <c r="O189" s="80"/>
      <c r="P189" s="80"/>
      <c r="Q189" s="80"/>
      <c r="R189" s="80"/>
      <c r="S189" s="54" t="b">
        <f t="shared" si="13"/>
        <v>0</v>
      </c>
      <c r="T189" s="66" t="str">
        <f t="shared" si="10"/>
        <v>9-3.</v>
      </c>
      <c r="U189" s="51" t="str">
        <f t="shared" si="10"/>
        <v xml:space="preserve">Conventional Soil Excavation and Loading ≤ 300 cubic yards </v>
      </c>
    </row>
    <row r="190" spans="1:21" s="67" customFormat="1" hidden="1" x14ac:dyDescent="0.3">
      <c r="A190" s="62">
        <v>199</v>
      </c>
      <c r="B190" s="36" t="s">
        <v>138</v>
      </c>
      <c r="C190" s="98" t="s">
        <v>217</v>
      </c>
      <c r="D190" s="99"/>
      <c r="E190" s="10" t="s">
        <v>216</v>
      </c>
      <c r="F190" s="68">
        <f>IFERROR(INDEX([1]!Rates[[Column1]:[Column71]],
MATCH('[1]SOW Units'!$B193,[1]!Rates[Pay Item],0),
MATCH(TEXT(#REF!,"0"),[1]!Rates[[#Headers],[Column1]:[Column71]],0)),0)</f>
        <v>0</v>
      </c>
      <c r="G190" s="69">
        <f t="shared" si="11"/>
        <v>0</v>
      </c>
      <c r="H190" s="6">
        <f t="shared" si="12"/>
        <v>0</v>
      </c>
      <c r="I190" s="80"/>
      <c r="J190" s="80"/>
      <c r="K190" s="80"/>
      <c r="L190" s="80"/>
      <c r="M190" s="80"/>
      <c r="N190" s="80"/>
      <c r="O190" s="80"/>
      <c r="P190" s="80"/>
      <c r="Q190" s="80"/>
      <c r="R190" s="80"/>
      <c r="S190" s="54" t="b">
        <f t="shared" si="13"/>
        <v>0</v>
      </c>
      <c r="T190" s="66" t="str">
        <f t="shared" si="10"/>
        <v>9-4.</v>
      </c>
      <c r="U190" s="51" t="str">
        <f t="shared" si="10"/>
        <v>Conventional Soil Excavation and Loading &gt; 300 cubic yards</v>
      </c>
    </row>
    <row r="191" spans="1:21" s="67" customFormat="1" hidden="1" x14ac:dyDescent="0.3">
      <c r="A191" s="62">
        <v>200</v>
      </c>
      <c r="B191" s="36" t="s">
        <v>140</v>
      </c>
      <c r="C191" s="98" t="s">
        <v>218</v>
      </c>
      <c r="D191" s="99"/>
      <c r="E191" s="10" t="s">
        <v>216</v>
      </c>
      <c r="F191" s="68">
        <f>IFERROR(INDEX([1]!Rates[[Column1]:[Column71]],
MATCH('[1]SOW Units'!$B194,[1]!Rates[Pay Item],0),
MATCH(TEXT(#REF!,"0"),[1]!Rates[[#Headers],[Column1]:[Column71]],0)),0)</f>
        <v>0</v>
      </c>
      <c r="G191" s="69">
        <f t="shared" si="11"/>
        <v>0</v>
      </c>
      <c r="H191" s="6">
        <f t="shared" si="12"/>
        <v>0</v>
      </c>
      <c r="I191" s="80"/>
      <c r="J191" s="80"/>
      <c r="K191" s="80"/>
      <c r="L191" s="80"/>
      <c r="M191" s="80"/>
      <c r="N191" s="80"/>
      <c r="O191" s="80"/>
      <c r="P191" s="80"/>
      <c r="Q191" s="80"/>
      <c r="R191" s="80"/>
      <c r="S191" s="54" t="b">
        <f t="shared" si="13"/>
        <v>0</v>
      </c>
      <c r="T191" s="66" t="str">
        <f t="shared" si="10"/>
        <v>9-5.</v>
      </c>
      <c r="U191" s="51" t="str">
        <f t="shared" si="10"/>
        <v>LDA Excavation and Loading Without Casing ≤ 300 cubic yards</v>
      </c>
    </row>
    <row r="192" spans="1:21" s="67" customFormat="1" hidden="1" x14ac:dyDescent="0.3">
      <c r="A192" s="62">
        <v>201</v>
      </c>
      <c r="B192" s="36" t="s">
        <v>142</v>
      </c>
      <c r="C192" s="98" t="s">
        <v>219</v>
      </c>
      <c r="D192" s="99"/>
      <c r="E192" s="10" t="s">
        <v>216</v>
      </c>
      <c r="F192" s="68">
        <f>IFERROR(INDEX([1]!Rates[[Column1]:[Column71]],
MATCH('[1]SOW Units'!$B195,[1]!Rates[Pay Item],0),
MATCH(TEXT(#REF!,"0"),[1]!Rates[[#Headers],[Column1]:[Column71]],0)),0)</f>
        <v>0</v>
      </c>
      <c r="G192" s="69">
        <f t="shared" si="11"/>
        <v>0</v>
      </c>
      <c r="H192" s="6">
        <f t="shared" si="12"/>
        <v>0</v>
      </c>
      <c r="I192" s="80"/>
      <c r="J192" s="80"/>
      <c r="K192" s="80"/>
      <c r="L192" s="80"/>
      <c r="M192" s="80"/>
      <c r="N192" s="80"/>
      <c r="O192" s="80"/>
      <c r="P192" s="80"/>
      <c r="Q192" s="80"/>
      <c r="R192" s="80"/>
      <c r="S192" s="54" t="b">
        <f t="shared" si="13"/>
        <v>0</v>
      </c>
      <c r="T192" s="66" t="str">
        <f t="shared" si="10"/>
        <v>9-6.</v>
      </c>
      <c r="U192" s="51" t="str">
        <f t="shared" si="10"/>
        <v>LDA Excavation and Loading Without Casing &gt; 300 cubic yards</v>
      </c>
    </row>
    <row r="193" spans="1:21" s="67" customFormat="1" hidden="1" x14ac:dyDescent="0.3">
      <c r="A193" s="62">
        <v>202</v>
      </c>
      <c r="B193" s="36" t="s">
        <v>830</v>
      </c>
      <c r="C193" s="98" t="s">
        <v>220</v>
      </c>
      <c r="D193" s="99"/>
      <c r="E193" s="10" t="s">
        <v>216</v>
      </c>
      <c r="F193" s="68">
        <f>IFERROR(INDEX([1]!Rates[[Column1]:[Column71]],
MATCH('[1]SOW Units'!$B196,[1]!Rates[Pay Item],0),
MATCH(TEXT(#REF!,"0"),[1]!Rates[[#Headers],[Column1]:[Column71]],0)),0)</f>
        <v>0</v>
      </c>
      <c r="G193" s="69">
        <f t="shared" si="11"/>
        <v>0</v>
      </c>
      <c r="H193" s="6">
        <f t="shared" si="12"/>
        <v>0</v>
      </c>
      <c r="I193" s="80"/>
      <c r="J193" s="80"/>
      <c r="K193" s="80"/>
      <c r="L193" s="80"/>
      <c r="M193" s="80"/>
      <c r="N193" s="80"/>
      <c r="O193" s="80"/>
      <c r="P193" s="80"/>
      <c r="Q193" s="80"/>
      <c r="R193" s="80"/>
      <c r="S193" s="54" t="b">
        <f t="shared" si="13"/>
        <v>0</v>
      </c>
      <c r="T193" s="66" t="str">
        <f t="shared" si="10"/>
        <v>9-7.a</v>
      </c>
      <c r="U193" s="51" t="str">
        <f t="shared" si="10"/>
        <v>LDA Excavation and Loading With Surface Casing ≤ 300 cubic yards</v>
      </c>
    </row>
    <row r="194" spans="1:21" s="67" customFormat="1" hidden="1" x14ac:dyDescent="0.3">
      <c r="A194" s="62">
        <v>203</v>
      </c>
      <c r="B194" s="36" t="s">
        <v>831</v>
      </c>
      <c r="C194" s="98" t="s">
        <v>832</v>
      </c>
      <c r="D194" s="99"/>
      <c r="E194" s="10" t="s">
        <v>216</v>
      </c>
      <c r="F194" s="68">
        <f>IFERROR(INDEX([1]!Rates[[Column1]:[Column71]],
MATCH('[1]SOW Units'!$B197,[1]!Rates[Pay Item],0),
MATCH(TEXT(#REF!,"0"),[1]!Rates[[#Headers],[Column1]:[Column71]],0)),0)</f>
        <v>0</v>
      </c>
      <c r="G194" s="69">
        <f t="shared" si="11"/>
        <v>0</v>
      </c>
      <c r="H194" s="6">
        <f t="shared" si="12"/>
        <v>0</v>
      </c>
      <c r="I194" s="80"/>
      <c r="J194" s="80"/>
      <c r="K194" s="80"/>
      <c r="L194" s="80"/>
      <c r="M194" s="80"/>
      <c r="N194" s="80"/>
      <c r="O194" s="80"/>
      <c r="P194" s="80"/>
      <c r="Q194" s="80"/>
      <c r="R194" s="80"/>
      <c r="S194" s="54" t="b">
        <f t="shared" si="13"/>
        <v>0</v>
      </c>
      <c r="T194" s="66" t="str">
        <f t="shared" si="10"/>
        <v>9-7.b.</v>
      </c>
      <c r="U194" s="51" t="str">
        <f t="shared" si="10"/>
        <v>LDA Excavation and Loading With Driven Casing ≤ 300 cubic yards</v>
      </c>
    </row>
    <row r="195" spans="1:21" s="67" customFormat="1" hidden="1" x14ac:dyDescent="0.3">
      <c r="A195" s="62">
        <v>204</v>
      </c>
      <c r="B195" s="36" t="s">
        <v>588</v>
      </c>
      <c r="C195" s="98" t="s">
        <v>221</v>
      </c>
      <c r="D195" s="99"/>
      <c r="E195" s="10" t="s">
        <v>216</v>
      </c>
      <c r="F195" s="68">
        <f>IFERROR(INDEX([1]!Rates[[Column1]:[Column71]],
MATCH('[1]SOW Units'!$B198,[1]!Rates[Pay Item],0),
MATCH(TEXT(#REF!,"0"),[1]!Rates[[#Headers],[Column1]:[Column71]],0)),0)</f>
        <v>0</v>
      </c>
      <c r="G195" s="69">
        <f t="shared" si="11"/>
        <v>0</v>
      </c>
      <c r="H195" s="6">
        <f t="shared" si="12"/>
        <v>0</v>
      </c>
      <c r="I195" s="80"/>
      <c r="J195" s="80"/>
      <c r="K195" s="80"/>
      <c r="L195" s="80"/>
      <c r="M195" s="80"/>
      <c r="N195" s="80"/>
      <c r="O195" s="80"/>
      <c r="P195" s="80"/>
      <c r="Q195" s="80"/>
      <c r="R195" s="80"/>
      <c r="S195" s="54" t="b">
        <f t="shared" si="13"/>
        <v>0</v>
      </c>
      <c r="T195" s="66" t="str">
        <f t="shared" si="10"/>
        <v>9-8.a.</v>
      </c>
      <c r="U195" s="51" t="str">
        <f t="shared" si="10"/>
        <v>LDA Excavation and Loading With Surface Casing &gt; 300 cubic yards</v>
      </c>
    </row>
    <row r="196" spans="1:21" s="67" customFormat="1" hidden="1" x14ac:dyDescent="0.3">
      <c r="A196" s="62">
        <v>205</v>
      </c>
      <c r="B196" s="36" t="s">
        <v>833</v>
      </c>
      <c r="C196" s="98" t="s">
        <v>222</v>
      </c>
      <c r="D196" s="99"/>
      <c r="E196" s="10" t="s">
        <v>216</v>
      </c>
      <c r="F196" s="68">
        <f>IFERROR(INDEX([1]!Rates[[Column1]:[Column71]],
MATCH('[1]SOW Units'!$B199,[1]!Rates[Pay Item],0),
MATCH(TEXT(#REF!,"0"),[1]!Rates[[#Headers],[Column1]:[Column71]],0)),0)</f>
        <v>0</v>
      </c>
      <c r="G196" s="69">
        <f t="shared" si="11"/>
        <v>0</v>
      </c>
      <c r="H196" s="6">
        <f t="shared" si="12"/>
        <v>0</v>
      </c>
      <c r="I196" s="80"/>
      <c r="J196" s="80"/>
      <c r="K196" s="80"/>
      <c r="L196" s="80"/>
      <c r="M196" s="80"/>
      <c r="N196" s="80"/>
      <c r="O196" s="80"/>
      <c r="P196" s="80"/>
      <c r="Q196" s="80"/>
      <c r="R196" s="80"/>
      <c r="S196" s="54" t="b">
        <f t="shared" si="13"/>
        <v>0</v>
      </c>
      <c r="T196" s="66" t="str">
        <f t="shared" si="10"/>
        <v>9-8.b.</v>
      </c>
      <c r="U196" s="51" t="str">
        <f t="shared" si="10"/>
        <v>LDA Excavation and Loading With Driven Casing &gt; 300 cubic yards</v>
      </c>
    </row>
    <row r="197" spans="1:21" s="67" customFormat="1" hidden="1" x14ac:dyDescent="0.3">
      <c r="A197" s="62">
        <v>206</v>
      </c>
      <c r="B197" s="36" t="s">
        <v>146</v>
      </c>
      <c r="C197" s="98" t="s">
        <v>223</v>
      </c>
      <c r="D197" s="99"/>
      <c r="E197" s="10" t="s">
        <v>216</v>
      </c>
      <c r="F197" s="68">
        <f>IFERROR(INDEX([1]!Rates[[Column1]:[Column71]],
MATCH('[1]SOW Units'!$B200,[1]!Rates[Pay Item],0),
MATCH(TEXT(#REF!,"0"),[1]!Rates[[#Headers],[Column1]:[Column71]],0)),0)</f>
        <v>0</v>
      </c>
      <c r="G197" s="69">
        <f t="shared" si="11"/>
        <v>0</v>
      </c>
      <c r="H197" s="6">
        <f t="shared" si="12"/>
        <v>0</v>
      </c>
      <c r="I197" s="80"/>
      <c r="J197" s="80"/>
      <c r="K197" s="80"/>
      <c r="L197" s="80"/>
      <c r="M197" s="80"/>
      <c r="N197" s="80"/>
      <c r="O197" s="80"/>
      <c r="P197" s="80"/>
      <c r="Q197" s="80"/>
      <c r="R197" s="80"/>
      <c r="S197" s="54" t="b">
        <f t="shared" si="13"/>
        <v>0</v>
      </c>
      <c r="T197" s="66" t="str">
        <f t="shared" si="10"/>
        <v>9-9.</v>
      </c>
      <c r="U197" s="51" t="str">
        <f t="shared" si="10"/>
        <v>Flowable Fill Concrete and Installation</v>
      </c>
    </row>
    <row r="198" spans="1:21" s="67" customFormat="1" hidden="1" x14ac:dyDescent="0.3">
      <c r="A198" s="62">
        <v>207</v>
      </c>
      <c r="B198" s="36" t="s">
        <v>148</v>
      </c>
      <c r="C198" s="98" t="s">
        <v>224</v>
      </c>
      <c r="D198" s="99"/>
      <c r="E198" s="10" t="s">
        <v>216</v>
      </c>
      <c r="F198" s="68">
        <f>IFERROR(INDEX([1]!Rates[[Column1]:[Column71]],
MATCH('[1]SOW Units'!$B201,[1]!Rates[Pay Item],0),
MATCH(TEXT(#REF!,"0"),[1]!Rates[[#Headers],[Column1]:[Column71]],0)),0)</f>
        <v>0</v>
      </c>
      <c r="G198" s="69">
        <f t="shared" si="11"/>
        <v>0</v>
      </c>
      <c r="H198" s="6">
        <f t="shared" si="12"/>
        <v>0</v>
      </c>
      <c r="I198" s="80"/>
      <c r="J198" s="80"/>
      <c r="K198" s="80"/>
      <c r="L198" s="80"/>
      <c r="M198" s="80"/>
      <c r="N198" s="80"/>
      <c r="O198" s="80"/>
      <c r="P198" s="80"/>
      <c r="Q198" s="80"/>
      <c r="R198" s="80"/>
      <c r="S198" s="54" t="b">
        <f t="shared" ref="S198:S261" si="14">IF(H198&gt;0,TRUE,FALSE)</f>
        <v>0</v>
      </c>
      <c r="T198" s="66" t="str">
        <f t="shared" si="10"/>
        <v>9-10.</v>
      </c>
      <c r="U198" s="51" t="str">
        <f t="shared" si="10"/>
        <v>Clean Backfill Material, Compaction and Testing (includes transport) ≤ 300 cubic yards</v>
      </c>
    </row>
    <row r="199" spans="1:21" s="67" customFormat="1" hidden="1" x14ac:dyDescent="0.3">
      <c r="A199" s="62">
        <v>208</v>
      </c>
      <c r="B199" s="36" t="s">
        <v>149</v>
      </c>
      <c r="C199" s="98" t="s">
        <v>225</v>
      </c>
      <c r="D199" s="99"/>
      <c r="E199" s="10" t="s">
        <v>216</v>
      </c>
      <c r="F199" s="68">
        <f>IFERROR(INDEX([1]!Rates[[Column1]:[Column71]],
MATCH('[1]SOW Units'!$B202,[1]!Rates[Pay Item],0),
MATCH(TEXT(#REF!,"0"),[1]!Rates[[#Headers],[Column1]:[Column71]],0)),0)</f>
        <v>0</v>
      </c>
      <c r="G199" s="69">
        <f t="shared" si="11"/>
        <v>0</v>
      </c>
      <c r="H199" s="6">
        <f t="shared" si="12"/>
        <v>0</v>
      </c>
      <c r="I199" s="80"/>
      <c r="J199" s="80"/>
      <c r="K199" s="80"/>
      <c r="L199" s="80"/>
      <c r="M199" s="80"/>
      <c r="N199" s="80"/>
      <c r="O199" s="80"/>
      <c r="P199" s="80"/>
      <c r="Q199" s="80"/>
      <c r="R199" s="80"/>
      <c r="S199" s="54" t="b">
        <f t="shared" si="14"/>
        <v>0</v>
      </c>
      <c r="T199" s="66" t="str">
        <f t="shared" si="10"/>
        <v>9-11.</v>
      </c>
      <c r="U199" s="51" t="str">
        <f t="shared" si="10"/>
        <v>Clean Backfill Material, Compaction and Testing (includes transport) &gt; 300 cubic yards</v>
      </c>
    </row>
    <row r="200" spans="1:21" s="67" customFormat="1" hidden="1" x14ac:dyDescent="0.3">
      <c r="A200" s="62">
        <v>210</v>
      </c>
      <c r="B200" s="36" t="s">
        <v>834</v>
      </c>
      <c r="C200" s="98" t="s">
        <v>601</v>
      </c>
      <c r="D200" s="99"/>
      <c r="E200" s="10" t="s">
        <v>216</v>
      </c>
      <c r="F200" s="68">
        <f>IFERROR(INDEX([1]!Rates[[Column1]:[Column71]],
MATCH('[1]SOW Units'!$B203,[1]!Rates[Pay Item],0),
MATCH(TEXT(#REF!,"0"),[1]!Rates[[#Headers],[Column1]:[Column71]],0)),0)</f>
        <v>0</v>
      </c>
      <c r="G200" s="69">
        <f t="shared" si="11"/>
        <v>0</v>
      </c>
      <c r="H200" s="6">
        <f t="shared" si="12"/>
        <v>0</v>
      </c>
      <c r="I200" s="80"/>
      <c r="J200" s="80"/>
      <c r="K200" s="80"/>
      <c r="L200" s="80"/>
      <c r="M200" s="80"/>
      <c r="N200" s="80"/>
      <c r="O200" s="80"/>
      <c r="P200" s="80"/>
      <c r="Q200" s="80"/>
      <c r="R200" s="80"/>
      <c r="S200" s="54" t="b">
        <f t="shared" si="14"/>
        <v>0</v>
      </c>
      <c r="T200" s="66" t="str">
        <f t="shared" si="10"/>
        <v>9-12.a.</v>
      </c>
      <c r="U200" s="51" t="str">
        <f t="shared" si="10"/>
        <v>Clean Overburden Used As Backfill, Compaction and Testing ≤ 300 cubic yards</v>
      </c>
    </row>
    <row r="201" spans="1:21" s="67" customFormat="1" hidden="1" x14ac:dyDescent="0.3">
      <c r="A201" s="62">
        <v>211</v>
      </c>
      <c r="B201" s="36" t="s">
        <v>835</v>
      </c>
      <c r="C201" s="98" t="s">
        <v>602</v>
      </c>
      <c r="D201" s="99"/>
      <c r="E201" s="10" t="s">
        <v>216</v>
      </c>
      <c r="F201" s="68">
        <f>IFERROR(INDEX([1]!Rates[[Column1]:[Column71]],
MATCH('[1]SOW Units'!$B204,[1]!Rates[Pay Item],0),
MATCH(TEXT(#REF!,"0"),[1]!Rates[[#Headers],[Column1]:[Column71]],0)),0)</f>
        <v>0</v>
      </c>
      <c r="G201" s="69">
        <f t="shared" si="11"/>
        <v>0</v>
      </c>
      <c r="H201" s="6">
        <f t="shared" si="12"/>
        <v>0</v>
      </c>
      <c r="I201" s="80"/>
      <c r="J201" s="80"/>
      <c r="K201" s="80"/>
      <c r="L201" s="80"/>
      <c r="M201" s="80"/>
      <c r="N201" s="80"/>
      <c r="O201" s="80"/>
      <c r="P201" s="80"/>
      <c r="Q201" s="80"/>
      <c r="R201" s="80"/>
      <c r="S201" s="54" t="b">
        <f t="shared" si="14"/>
        <v>0</v>
      </c>
      <c r="T201" s="66" t="str">
        <f t="shared" si="10"/>
        <v>9-12.b.</v>
      </c>
      <c r="U201" s="51" t="str">
        <f t="shared" si="10"/>
        <v>Clean Overburden Used As Backfill, Compaction and Testing &gt; 300 cubic yards</v>
      </c>
    </row>
    <row r="202" spans="1:21" s="67" customFormat="1" hidden="1" x14ac:dyDescent="0.3">
      <c r="A202" s="62">
        <v>212</v>
      </c>
      <c r="B202" s="36" t="s">
        <v>152</v>
      </c>
      <c r="C202" s="98" t="s">
        <v>226</v>
      </c>
      <c r="D202" s="99"/>
      <c r="E202" s="10" t="s">
        <v>227</v>
      </c>
      <c r="F202" s="68">
        <f>IFERROR(INDEX([1]!Rates[[Column1]:[Column71]],
MATCH('[1]SOW Units'!$B205,[1]!Rates[Pay Item],0),
MATCH(TEXT(#REF!,"0"),[1]!Rates[[#Headers],[Column1]:[Column71]],0)),0)</f>
        <v>0</v>
      </c>
      <c r="G202" s="69">
        <f t="shared" si="11"/>
        <v>0</v>
      </c>
      <c r="H202" s="6">
        <f t="shared" si="12"/>
        <v>0</v>
      </c>
      <c r="I202" s="80"/>
      <c r="J202" s="80"/>
      <c r="K202" s="80"/>
      <c r="L202" s="80"/>
      <c r="M202" s="80"/>
      <c r="N202" s="80"/>
      <c r="O202" s="80"/>
      <c r="P202" s="80"/>
      <c r="Q202" s="80"/>
      <c r="R202" s="80"/>
      <c r="S202" s="54" t="b">
        <f t="shared" si="14"/>
        <v>0</v>
      </c>
      <c r="T202" s="66" t="str">
        <f t="shared" si="10"/>
        <v>9-13.</v>
      </c>
      <c r="U202" s="51" t="str">
        <f t="shared" si="10"/>
        <v>Pea Gravel</v>
      </c>
    </row>
    <row r="203" spans="1:21" s="67" customFormat="1" hidden="1" x14ac:dyDescent="0.3">
      <c r="A203" s="62">
        <v>213</v>
      </c>
      <c r="B203" s="36" t="s">
        <v>154</v>
      </c>
      <c r="C203" s="98" t="s">
        <v>228</v>
      </c>
      <c r="D203" s="99"/>
      <c r="E203" s="10" t="s">
        <v>227</v>
      </c>
      <c r="F203" s="68">
        <f>IFERROR(INDEX([1]!Rates[[Column1]:[Column71]],
MATCH('[1]SOW Units'!$B206,[1]!Rates[Pay Item],0),
MATCH(TEXT(#REF!,"0"),[1]!Rates[[#Headers],[Column1]:[Column71]],0)),0)</f>
        <v>0</v>
      </c>
      <c r="G203" s="69">
        <f t="shared" si="11"/>
        <v>0</v>
      </c>
      <c r="H203" s="6">
        <f t="shared" si="12"/>
        <v>0</v>
      </c>
      <c r="I203" s="80"/>
      <c r="J203" s="80"/>
      <c r="K203" s="80"/>
      <c r="L203" s="80"/>
      <c r="M203" s="80"/>
      <c r="N203" s="80"/>
      <c r="O203" s="80"/>
      <c r="P203" s="80"/>
      <c r="Q203" s="80"/>
      <c r="R203" s="80"/>
      <c r="S203" s="54" t="b">
        <f t="shared" si="14"/>
        <v>0</v>
      </c>
      <c r="T203" s="66" t="str">
        <f t="shared" si="10"/>
        <v>9-14.</v>
      </c>
      <c r="U203" s="51" t="str">
        <f t="shared" si="10"/>
        <v>#57 Stone</v>
      </c>
    </row>
    <row r="204" spans="1:21" s="67" customFormat="1" hidden="1" x14ac:dyDescent="0.3">
      <c r="A204" s="62">
        <v>215</v>
      </c>
      <c r="B204" s="36" t="s">
        <v>156</v>
      </c>
      <c r="C204" s="98" t="s">
        <v>229</v>
      </c>
      <c r="D204" s="99"/>
      <c r="E204" s="10" t="s">
        <v>28</v>
      </c>
      <c r="F204" s="68">
        <f>IFERROR(INDEX([1]!Rates[[Column1]:[Column71]],
MATCH('[1]SOW Units'!$B207,[1]!Rates[Pay Item],0),
MATCH(TEXT(#REF!,"0"),[1]!Rates[[#Headers],[Column1]:[Column71]],0)),0)</f>
        <v>0</v>
      </c>
      <c r="G204" s="69">
        <f t="shared" si="11"/>
        <v>0</v>
      </c>
      <c r="H204" s="6">
        <f t="shared" si="12"/>
        <v>0</v>
      </c>
      <c r="I204" s="80"/>
      <c r="J204" s="80"/>
      <c r="K204" s="80"/>
      <c r="L204" s="80"/>
      <c r="M204" s="80"/>
      <c r="N204" s="80"/>
      <c r="O204" s="80"/>
      <c r="P204" s="80"/>
      <c r="Q204" s="80"/>
      <c r="R204" s="80"/>
      <c r="S204" s="54" t="b">
        <f t="shared" si="14"/>
        <v>0</v>
      </c>
      <c r="T204" s="66" t="str">
        <f t="shared" ref="T204:U219" si="15">B204</f>
        <v>9-15.</v>
      </c>
      <c r="U204" s="51" t="str">
        <f t="shared" si="15"/>
        <v>Dewatering System, up to 12 well points (includes installation)</v>
      </c>
    </row>
    <row r="205" spans="1:21" s="67" customFormat="1" hidden="1" x14ac:dyDescent="0.3">
      <c r="A205" s="62">
        <v>216</v>
      </c>
      <c r="B205" s="36" t="s">
        <v>158</v>
      </c>
      <c r="C205" s="98" t="s">
        <v>230</v>
      </c>
      <c r="D205" s="99"/>
      <c r="E205" s="10" t="s">
        <v>28</v>
      </c>
      <c r="F205" s="68">
        <f>IFERROR(INDEX([1]!Rates[[Column1]:[Column71]],
MATCH('[1]SOW Units'!$B208,[1]!Rates[Pay Item],0),
MATCH(TEXT(#REF!,"0"),[1]!Rates[[#Headers],[Column1]:[Column71]],0)),0)</f>
        <v>0</v>
      </c>
      <c r="G205" s="69">
        <f t="shared" si="11"/>
        <v>0</v>
      </c>
      <c r="H205" s="6">
        <f t="shared" si="12"/>
        <v>0</v>
      </c>
      <c r="I205" s="80"/>
      <c r="J205" s="80"/>
      <c r="K205" s="80"/>
      <c r="L205" s="80"/>
      <c r="M205" s="80"/>
      <c r="N205" s="80"/>
      <c r="O205" s="80"/>
      <c r="P205" s="80"/>
      <c r="Q205" s="80"/>
      <c r="R205" s="80"/>
      <c r="S205" s="54" t="b">
        <f t="shared" si="14"/>
        <v>0</v>
      </c>
      <c r="T205" s="66" t="str">
        <f t="shared" si="15"/>
        <v>9-16.</v>
      </c>
      <c r="U205" s="51" t="str">
        <f t="shared" si="15"/>
        <v>Additional Dewatering System Well Points (2) (includes installation)</v>
      </c>
    </row>
    <row r="206" spans="1:21" s="67" customFormat="1" hidden="1" x14ac:dyDescent="0.3">
      <c r="A206" s="62">
        <v>217</v>
      </c>
      <c r="B206" s="36" t="s">
        <v>159</v>
      </c>
      <c r="C206" s="98" t="s">
        <v>229</v>
      </c>
      <c r="D206" s="99"/>
      <c r="E206" s="10" t="s">
        <v>231</v>
      </c>
      <c r="F206" s="68">
        <f>IFERROR(INDEX([1]!Rates[[Column1]:[Column71]],
MATCH('[1]SOW Units'!$B209,[1]!Rates[Pay Item],0),
MATCH(TEXT(#REF!,"0"),[1]!Rates[[#Headers],[Column1]:[Column71]],0)),0)</f>
        <v>0</v>
      </c>
      <c r="G206" s="69">
        <f t="shared" si="11"/>
        <v>0</v>
      </c>
      <c r="H206" s="6">
        <f t="shared" si="12"/>
        <v>0</v>
      </c>
      <c r="I206" s="80"/>
      <c r="J206" s="80"/>
      <c r="K206" s="80"/>
      <c r="L206" s="80"/>
      <c r="M206" s="80"/>
      <c r="N206" s="80"/>
      <c r="O206" s="80"/>
      <c r="P206" s="80"/>
      <c r="Q206" s="80"/>
      <c r="R206" s="80"/>
      <c r="S206" s="54" t="b">
        <f t="shared" si="14"/>
        <v>0</v>
      </c>
      <c r="T206" s="66" t="str">
        <f t="shared" si="15"/>
        <v>9-17.</v>
      </c>
      <c r="U206" s="51" t="str">
        <f t="shared" si="15"/>
        <v>Dewatering System, up to 12 well points (includes installation)</v>
      </c>
    </row>
    <row r="207" spans="1:21" s="67" customFormat="1" hidden="1" x14ac:dyDescent="0.3">
      <c r="A207" s="62">
        <v>218</v>
      </c>
      <c r="B207" s="36" t="s">
        <v>161</v>
      </c>
      <c r="C207" s="98" t="s">
        <v>230</v>
      </c>
      <c r="D207" s="99"/>
      <c r="E207" s="10" t="s">
        <v>231</v>
      </c>
      <c r="F207" s="68">
        <f>IFERROR(INDEX([1]!Rates[[Column1]:[Column71]],
MATCH('[1]SOW Units'!$B210,[1]!Rates[Pay Item],0),
MATCH(TEXT(#REF!,"0"),[1]!Rates[[#Headers],[Column1]:[Column71]],0)),0)</f>
        <v>0</v>
      </c>
      <c r="G207" s="69">
        <f t="shared" si="11"/>
        <v>0</v>
      </c>
      <c r="H207" s="6">
        <f t="shared" si="12"/>
        <v>0</v>
      </c>
      <c r="I207" s="80"/>
      <c r="J207" s="80"/>
      <c r="K207" s="80"/>
      <c r="L207" s="80"/>
      <c r="M207" s="80"/>
      <c r="N207" s="80"/>
      <c r="O207" s="80"/>
      <c r="P207" s="80"/>
      <c r="Q207" s="80"/>
      <c r="R207" s="80"/>
      <c r="S207" s="54" t="b">
        <f t="shared" si="14"/>
        <v>0</v>
      </c>
      <c r="T207" s="66" t="str">
        <f t="shared" si="15"/>
        <v>9-18.</v>
      </c>
      <c r="U207" s="51" t="str">
        <f t="shared" si="15"/>
        <v>Additional Dewatering System Well Points (2) (includes installation)</v>
      </c>
    </row>
    <row r="208" spans="1:21" s="67" customFormat="1" hidden="1" x14ac:dyDescent="0.3">
      <c r="A208" s="62">
        <v>220</v>
      </c>
      <c r="B208" s="36" t="s">
        <v>162</v>
      </c>
      <c r="C208" s="98" t="s">
        <v>229</v>
      </c>
      <c r="D208" s="99"/>
      <c r="E208" s="10" t="s">
        <v>232</v>
      </c>
      <c r="F208" s="68">
        <f>IFERROR(INDEX([1]!Rates[[Column1]:[Column71]],
MATCH('[1]SOW Units'!$B211,[1]!Rates[Pay Item],0),
MATCH(TEXT(#REF!,"0"),[1]!Rates[[#Headers],[Column1]:[Column71]],0)),0)</f>
        <v>0</v>
      </c>
      <c r="G208" s="69">
        <f t="shared" si="11"/>
        <v>0</v>
      </c>
      <c r="H208" s="6">
        <f t="shared" si="12"/>
        <v>0</v>
      </c>
      <c r="I208" s="80"/>
      <c r="J208" s="80"/>
      <c r="K208" s="80"/>
      <c r="L208" s="80"/>
      <c r="M208" s="80"/>
      <c r="N208" s="80"/>
      <c r="O208" s="80"/>
      <c r="P208" s="80"/>
      <c r="Q208" s="80"/>
      <c r="R208" s="80"/>
      <c r="S208" s="54" t="b">
        <f t="shared" si="14"/>
        <v>0</v>
      </c>
      <c r="T208" s="66" t="str">
        <f t="shared" si="15"/>
        <v>9-19.</v>
      </c>
      <c r="U208" s="51" t="str">
        <f t="shared" si="15"/>
        <v>Dewatering System, up to 12 well points (includes installation)</v>
      </c>
    </row>
    <row r="209" spans="1:21" s="67" customFormat="1" hidden="1" x14ac:dyDescent="0.3">
      <c r="A209" s="62">
        <v>221</v>
      </c>
      <c r="B209" s="36" t="s">
        <v>164</v>
      </c>
      <c r="C209" s="98" t="s">
        <v>230</v>
      </c>
      <c r="D209" s="99"/>
      <c r="E209" s="10" t="s">
        <v>232</v>
      </c>
      <c r="F209" s="68">
        <f>IFERROR(INDEX([1]!Rates[[Column1]:[Column71]],
MATCH('[1]SOW Units'!$B212,[1]!Rates[Pay Item],0),
MATCH(TEXT(#REF!,"0"),[1]!Rates[[#Headers],[Column1]:[Column71]],0)),0)</f>
        <v>0</v>
      </c>
      <c r="G209" s="69">
        <f t="shared" si="11"/>
        <v>0</v>
      </c>
      <c r="H209" s="6">
        <f t="shared" si="12"/>
        <v>0</v>
      </c>
      <c r="I209" s="80"/>
      <c r="J209" s="80"/>
      <c r="K209" s="80"/>
      <c r="L209" s="80"/>
      <c r="M209" s="80"/>
      <c r="N209" s="80"/>
      <c r="O209" s="80"/>
      <c r="P209" s="80"/>
      <c r="Q209" s="80"/>
      <c r="R209" s="80"/>
      <c r="S209" s="54" t="b">
        <f t="shared" si="14"/>
        <v>0</v>
      </c>
      <c r="T209" s="66" t="str">
        <f t="shared" si="15"/>
        <v>9-20.</v>
      </c>
      <c r="U209" s="51" t="str">
        <f t="shared" si="15"/>
        <v>Additional Dewatering System Well Points (2) (includes installation)</v>
      </c>
    </row>
    <row r="210" spans="1:21" s="67" customFormat="1" hidden="1" x14ac:dyDescent="0.3">
      <c r="A210" s="62">
        <v>222</v>
      </c>
      <c r="B210" s="75" t="s">
        <v>206</v>
      </c>
      <c r="C210" s="96" t="s">
        <v>234</v>
      </c>
      <c r="D210" s="97"/>
      <c r="E210" s="76"/>
      <c r="F210" s="77"/>
      <c r="G210" s="78"/>
      <c r="H210" s="8"/>
      <c r="I210" s="79"/>
      <c r="J210" s="79"/>
      <c r="K210" s="79"/>
      <c r="L210" s="79"/>
      <c r="M210" s="79"/>
      <c r="N210" s="79"/>
      <c r="O210" s="79"/>
      <c r="P210" s="79"/>
      <c r="Q210" s="79"/>
      <c r="R210" s="79"/>
      <c r="S210" s="54" t="b">
        <f t="shared" si="14"/>
        <v>0</v>
      </c>
      <c r="T210" s="66"/>
      <c r="U210" s="51" t="str">
        <f t="shared" si="15"/>
        <v>PETROLEUM STORAGE TANK REMOVAL AND DISPOSAL</v>
      </c>
    </row>
    <row r="211" spans="1:21" s="67" customFormat="1" hidden="1" x14ac:dyDescent="0.3">
      <c r="A211" s="62">
        <v>223</v>
      </c>
      <c r="B211" s="36" t="s">
        <v>208</v>
      </c>
      <c r="C211" s="98" t="s">
        <v>236</v>
      </c>
      <c r="D211" s="99"/>
      <c r="E211" s="10" t="s">
        <v>237</v>
      </c>
      <c r="F211" s="68">
        <f>IFERROR(INDEX([1]!Rates[[Column1]:[Column71]],
MATCH('[1]SOW Units'!$B214,[1]!Rates[Pay Item],0),
MATCH(TEXT(#REF!,"0"),[1]!Rates[[#Headers],[Column1]:[Column71]],0)),0)</f>
        <v>0</v>
      </c>
      <c r="G211" s="69">
        <f t="shared" ref="G211:G287" si="16">F211</f>
        <v>0</v>
      </c>
      <c r="H211" s="6">
        <f t="shared" ref="H211:H274" si="17">SUM(I211:R211)</f>
        <v>0</v>
      </c>
      <c r="I211" s="80"/>
      <c r="J211" s="80"/>
      <c r="K211" s="80"/>
      <c r="L211" s="80"/>
      <c r="M211" s="80"/>
      <c r="N211" s="80"/>
      <c r="O211" s="80"/>
      <c r="P211" s="80"/>
      <c r="Q211" s="80"/>
      <c r="R211" s="80"/>
      <c r="S211" s="54" t="b">
        <f t="shared" si="14"/>
        <v>0</v>
      </c>
      <c r="T211" s="66" t="str">
        <f t="shared" ref="T211:U284" si="18">B211</f>
        <v>10-1.</v>
      </c>
      <c r="U211" s="51" t="str">
        <f t="shared" si="15"/>
        <v>Remove and Dispose Petroleum Storage Tank - ≤ 1,000 gal. capacity</v>
      </c>
    </row>
    <row r="212" spans="1:21" s="67" customFormat="1" hidden="1" x14ac:dyDescent="0.3">
      <c r="A212" s="62">
        <v>228</v>
      </c>
      <c r="B212" s="36" t="s">
        <v>210</v>
      </c>
      <c r="C212" s="98" t="s">
        <v>239</v>
      </c>
      <c r="D212" s="99"/>
      <c r="E212" s="10" t="s">
        <v>237</v>
      </c>
      <c r="F212" s="68">
        <f>IFERROR(INDEX([1]!Rates[[Column1]:[Column71]],
MATCH('[1]SOW Units'!$B215,[1]!Rates[Pay Item],0),
MATCH(TEXT(#REF!,"0"),[1]!Rates[[#Headers],[Column1]:[Column71]],0)),0)</f>
        <v>0</v>
      </c>
      <c r="G212" s="69">
        <f t="shared" si="16"/>
        <v>0</v>
      </c>
      <c r="H212" s="6">
        <f t="shared" si="17"/>
        <v>0</v>
      </c>
      <c r="I212" s="80"/>
      <c r="J212" s="80"/>
      <c r="K212" s="80"/>
      <c r="L212" s="80"/>
      <c r="M212" s="80"/>
      <c r="N212" s="80"/>
      <c r="O212" s="80"/>
      <c r="P212" s="80"/>
      <c r="Q212" s="80"/>
      <c r="R212" s="80"/>
      <c r="S212" s="54" t="b">
        <f t="shared" si="14"/>
        <v>0</v>
      </c>
      <c r="T212" s="66" t="str">
        <f t="shared" si="18"/>
        <v>10-2.</v>
      </c>
      <c r="U212" s="51" t="str">
        <f t="shared" si="15"/>
        <v>Remove and Dispose Petroleum Storage Tank - &gt; 1,000 to 5,000 gal. capacity</v>
      </c>
    </row>
    <row r="213" spans="1:21" s="67" customFormat="1" hidden="1" x14ac:dyDescent="0.3">
      <c r="A213" s="62">
        <v>229</v>
      </c>
      <c r="B213" s="36" t="s">
        <v>212</v>
      </c>
      <c r="C213" s="98" t="s">
        <v>240</v>
      </c>
      <c r="D213" s="99"/>
      <c r="E213" s="10" t="s">
        <v>237</v>
      </c>
      <c r="F213" s="68">
        <f>IFERROR(INDEX([1]!Rates[[Column1]:[Column71]],
MATCH('[1]SOW Units'!$B216,[1]!Rates[Pay Item],0),
MATCH(TEXT(#REF!,"0"),[1]!Rates[[#Headers],[Column1]:[Column71]],0)),0)</f>
        <v>0</v>
      </c>
      <c r="G213" s="69">
        <f t="shared" si="16"/>
        <v>0</v>
      </c>
      <c r="H213" s="6">
        <f t="shared" si="17"/>
        <v>0</v>
      </c>
      <c r="I213" s="80"/>
      <c r="J213" s="80"/>
      <c r="K213" s="80"/>
      <c r="L213" s="80"/>
      <c r="M213" s="80"/>
      <c r="N213" s="80"/>
      <c r="O213" s="80"/>
      <c r="P213" s="80"/>
      <c r="Q213" s="80"/>
      <c r="R213" s="80"/>
      <c r="S213" s="54" t="b">
        <f t="shared" si="14"/>
        <v>0</v>
      </c>
      <c r="T213" s="66" t="str">
        <f t="shared" si="18"/>
        <v>10-3.</v>
      </c>
      <c r="U213" s="51" t="str">
        <f t="shared" si="15"/>
        <v>Remove and Dispose Petroleum Storage Tank - &gt; 5,000 to 10,000 gal. capacity</v>
      </c>
    </row>
    <row r="214" spans="1:21" s="67" customFormat="1" hidden="1" x14ac:dyDescent="0.3">
      <c r="A214" s="62">
        <v>230</v>
      </c>
      <c r="B214" s="36" t="s">
        <v>214</v>
      </c>
      <c r="C214" s="98" t="s">
        <v>242</v>
      </c>
      <c r="D214" s="99"/>
      <c r="E214" s="10" t="s">
        <v>237</v>
      </c>
      <c r="F214" s="68">
        <f>IFERROR(INDEX([1]!Rates[[Column1]:[Column71]],
MATCH('[1]SOW Units'!$B217,[1]!Rates[Pay Item],0),
MATCH(TEXT(#REF!,"0"),[1]!Rates[[#Headers],[Column1]:[Column71]],0)),0)</f>
        <v>0</v>
      </c>
      <c r="G214" s="69">
        <f t="shared" si="16"/>
        <v>0</v>
      </c>
      <c r="H214" s="6">
        <f t="shared" si="17"/>
        <v>0</v>
      </c>
      <c r="I214" s="80"/>
      <c r="J214" s="80"/>
      <c r="K214" s="80"/>
      <c r="L214" s="80"/>
      <c r="M214" s="80"/>
      <c r="N214" s="80"/>
      <c r="O214" s="80"/>
      <c r="P214" s="80"/>
      <c r="Q214" s="80"/>
      <c r="R214" s="80"/>
      <c r="S214" s="54" t="b">
        <f t="shared" si="14"/>
        <v>0</v>
      </c>
      <c r="T214" s="66" t="str">
        <f t="shared" si="18"/>
        <v>10-4.</v>
      </c>
      <c r="U214" s="51" t="str">
        <f t="shared" si="15"/>
        <v>Remove and Dispose Petroleum Storage Tank - &gt; 10,000 gal. capacity</v>
      </c>
    </row>
    <row r="215" spans="1:21" s="67" customFormat="1" x14ac:dyDescent="0.3">
      <c r="A215" s="62">
        <v>231</v>
      </c>
      <c r="B215" s="75" t="s">
        <v>233</v>
      </c>
      <c r="C215" s="96" t="s">
        <v>244</v>
      </c>
      <c r="D215" s="97"/>
      <c r="E215" s="76"/>
      <c r="F215" s="77"/>
      <c r="G215" s="78"/>
      <c r="H215" s="8"/>
      <c r="I215" s="79"/>
      <c r="J215" s="79"/>
      <c r="K215" s="79"/>
      <c r="L215" s="79"/>
      <c r="M215" s="79"/>
      <c r="N215" s="79"/>
      <c r="O215" s="79"/>
      <c r="P215" s="79"/>
      <c r="Q215" s="79"/>
      <c r="R215" s="79"/>
      <c r="S215" s="54" t="b">
        <f t="shared" si="14"/>
        <v>0</v>
      </c>
      <c r="T215" s="66"/>
      <c r="U215" s="51" t="str">
        <f t="shared" si="15"/>
        <v xml:space="preserve">DEBRIS, WASTE AND PRODUCT REMOVAL AND DISPOSAL </v>
      </c>
    </row>
    <row r="216" spans="1:21" s="67" customFormat="1" x14ac:dyDescent="0.3">
      <c r="A216" s="62">
        <v>232</v>
      </c>
      <c r="B216" s="36" t="s">
        <v>235</v>
      </c>
      <c r="C216" s="98" t="s">
        <v>246</v>
      </c>
      <c r="D216" s="99"/>
      <c r="E216" s="10" t="s">
        <v>247</v>
      </c>
      <c r="F216" s="68">
        <f>IFERROR(INDEX([1]!Rates[[Column1]:[Column71]],
MATCH('[1]SOW Units'!$B219,[1]!Rates[Pay Item],0),
MATCH(TEXT(#REF!,"0"),[1]!Rates[[#Headers],[Column1]:[Column71]],0)),0)</f>
        <v>0</v>
      </c>
      <c r="G216" s="69">
        <f t="shared" si="16"/>
        <v>0</v>
      </c>
      <c r="H216" s="6">
        <f t="shared" si="17"/>
        <v>0</v>
      </c>
      <c r="I216" s="80"/>
      <c r="J216" s="80"/>
      <c r="K216" s="80" t="s">
        <v>1045</v>
      </c>
      <c r="L216" s="80"/>
      <c r="M216" s="80"/>
      <c r="N216" s="80"/>
      <c r="O216" s="80"/>
      <c r="P216" s="80"/>
      <c r="Q216" s="80"/>
      <c r="R216" s="80"/>
      <c r="S216" s="54" t="b">
        <f t="shared" si="14"/>
        <v>0</v>
      </c>
      <c r="T216" s="66" t="str">
        <f t="shared" si="18"/>
        <v>11-1.</v>
      </c>
      <c r="U216" s="51" t="str">
        <f t="shared" si="15"/>
        <v>Removal and Loading of Asphalt and/or Concrete - up to 4 inch thickness</v>
      </c>
    </row>
    <row r="217" spans="1:21" s="67" customFormat="1" x14ac:dyDescent="0.3">
      <c r="A217" s="62">
        <v>233</v>
      </c>
      <c r="B217" s="36" t="s">
        <v>238</v>
      </c>
      <c r="C217" s="98" t="s">
        <v>249</v>
      </c>
      <c r="D217" s="99"/>
      <c r="E217" s="10" t="s">
        <v>247</v>
      </c>
      <c r="F217" s="68">
        <f>IFERROR(INDEX([1]!Rates[[Column1]:[Column71]],
MATCH('[1]SOW Units'!$B220,[1]!Rates[Pay Item],0),
MATCH(TEXT(#REF!,"0"),[1]!Rates[[#Headers],[Column1]:[Column71]],0)),0)</f>
        <v>0</v>
      </c>
      <c r="G217" s="69">
        <f t="shared" si="16"/>
        <v>0</v>
      </c>
      <c r="H217" s="6">
        <f t="shared" si="17"/>
        <v>0</v>
      </c>
      <c r="I217" s="80"/>
      <c r="J217" s="80"/>
      <c r="K217" s="80" t="s">
        <v>1045</v>
      </c>
      <c r="L217" s="80"/>
      <c r="M217" s="80"/>
      <c r="N217" s="80"/>
      <c r="O217" s="80"/>
      <c r="P217" s="80"/>
      <c r="Q217" s="80"/>
      <c r="R217" s="80"/>
      <c r="S217" s="54" t="b">
        <f t="shared" si="14"/>
        <v>0</v>
      </c>
      <c r="T217" s="66" t="str">
        <f t="shared" si="18"/>
        <v>11-2.</v>
      </c>
      <c r="U217" s="51" t="str">
        <f t="shared" si="15"/>
        <v xml:space="preserve">Additional Removal/Loading Cost for Concrete - &gt; 4 inch thickness </v>
      </c>
    </row>
    <row r="218" spans="1:21" s="67" customFormat="1" hidden="1" x14ac:dyDescent="0.3">
      <c r="A218" s="62">
        <v>234</v>
      </c>
      <c r="B218" s="36" t="s">
        <v>836</v>
      </c>
      <c r="C218" s="98" t="s">
        <v>251</v>
      </c>
      <c r="D218" s="99"/>
      <c r="E218" s="10" t="s">
        <v>227</v>
      </c>
      <c r="F218" s="68">
        <f>IFERROR(INDEX([1]!Rates[[Column1]:[Column71]],
MATCH('[1]SOW Units'!$B221,[1]!Rates[Pay Item],0),
MATCH(TEXT(#REF!,"0"),[1]!Rates[[#Headers],[Column1]:[Column71]],0)),0)</f>
        <v>0</v>
      </c>
      <c r="G218" s="69">
        <f t="shared" si="16"/>
        <v>0</v>
      </c>
      <c r="H218" s="6">
        <f t="shared" si="17"/>
        <v>0</v>
      </c>
      <c r="I218" s="80"/>
      <c r="J218" s="80"/>
      <c r="K218" s="80"/>
      <c r="L218" s="80"/>
      <c r="M218" s="80"/>
      <c r="N218" s="80"/>
      <c r="O218" s="80"/>
      <c r="P218" s="80"/>
      <c r="Q218" s="80"/>
      <c r="R218" s="80"/>
      <c r="S218" s="54" t="b">
        <f t="shared" si="14"/>
        <v>0</v>
      </c>
      <c r="T218" s="66" t="str">
        <f t="shared" si="18"/>
        <v>11-3.</v>
      </c>
      <c r="U218" s="51" t="str">
        <f t="shared" si="15"/>
        <v xml:space="preserve">Loading, Transport and Disposal/Recycle Clean Overburden </v>
      </c>
    </row>
    <row r="219" spans="1:21" s="67" customFormat="1" hidden="1" x14ac:dyDescent="0.3">
      <c r="A219" s="62">
        <v>235</v>
      </c>
      <c r="B219" s="36" t="s">
        <v>241</v>
      </c>
      <c r="C219" s="98" t="s">
        <v>253</v>
      </c>
      <c r="D219" s="99"/>
      <c r="E219" s="10" t="s">
        <v>227</v>
      </c>
      <c r="F219" s="68">
        <f>IFERROR(INDEX([1]!Rates[[Column1]:[Column71]],
MATCH('[1]SOW Units'!$B222,[1]!Rates[Pay Item],0),
MATCH(TEXT(#REF!,"0"),[1]!Rates[[#Headers],[Column1]:[Column71]],0)),0)</f>
        <v>0</v>
      </c>
      <c r="G219" s="69">
        <f t="shared" si="16"/>
        <v>0</v>
      </c>
      <c r="H219" s="6">
        <f t="shared" si="17"/>
        <v>0</v>
      </c>
      <c r="I219" s="80"/>
      <c r="J219" s="80"/>
      <c r="K219" s="80"/>
      <c r="L219" s="80"/>
      <c r="M219" s="80"/>
      <c r="N219" s="80"/>
      <c r="O219" s="80"/>
      <c r="P219" s="80"/>
      <c r="Q219" s="80"/>
      <c r="R219" s="80"/>
      <c r="S219" s="54" t="b">
        <f t="shared" si="14"/>
        <v>0</v>
      </c>
      <c r="T219" s="66" t="str">
        <f t="shared" si="18"/>
        <v>11-4.</v>
      </c>
      <c r="U219" s="51" t="str">
        <f t="shared" si="15"/>
        <v xml:space="preserve">Transport and Disposal of Clean Concrete </v>
      </c>
    </row>
    <row r="220" spans="1:21" s="67" customFormat="1" hidden="1" x14ac:dyDescent="0.3">
      <c r="A220" s="62">
        <v>236</v>
      </c>
      <c r="B220" s="36" t="s">
        <v>837</v>
      </c>
      <c r="C220" s="98" t="s">
        <v>255</v>
      </c>
      <c r="D220" s="99"/>
      <c r="E220" s="10" t="s">
        <v>227</v>
      </c>
      <c r="F220" s="68">
        <f>IFERROR(INDEX([1]!Rates[[Column1]:[Column71]],
MATCH('[1]SOW Units'!$B223,[1]!Rates[Pay Item],0),
MATCH(TEXT(#REF!,"0"),[1]!Rates[[#Headers],[Column1]:[Column71]],0)),0)</f>
        <v>0</v>
      </c>
      <c r="G220" s="69">
        <f t="shared" si="16"/>
        <v>0</v>
      </c>
      <c r="H220" s="6">
        <f t="shared" si="17"/>
        <v>0</v>
      </c>
      <c r="I220" s="80"/>
      <c r="J220" s="80"/>
      <c r="K220" s="80"/>
      <c r="L220" s="80"/>
      <c r="M220" s="80"/>
      <c r="N220" s="80"/>
      <c r="O220" s="80"/>
      <c r="P220" s="80"/>
      <c r="Q220" s="80"/>
      <c r="R220" s="80"/>
      <c r="S220" s="54" t="b">
        <f t="shared" si="14"/>
        <v>0</v>
      </c>
      <c r="T220" s="66" t="str">
        <f t="shared" si="18"/>
        <v>11-5.</v>
      </c>
      <c r="U220" s="51" t="str">
        <f t="shared" si="18"/>
        <v xml:space="preserve">Transport and Disposal of Mixed Debris  </v>
      </c>
    </row>
    <row r="221" spans="1:21" s="67" customFormat="1" x14ac:dyDescent="0.3">
      <c r="A221" s="62">
        <v>237</v>
      </c>
      <c r="B221" s="36" t="s">
        <v>838</v>
      </c>
      <c r="C221" s="98" t="s">
        <v>257</v>
      </c>
      <c r="D221" s="99"/>
      <c r="E221" s="10" t="s">
        <v>258</v>
      </c>
      <c r="F221" s="68">
        <f>IFERROR(INDEX([1]!Rates[[Column1]:[Column71]],
MATCH('[1]SOW Units'!$B224,[1]!Rates[Pay Item],0),
MATCH(TEXT(#REF!,"0"),[1]!Rates[[#Headers],[Column1]:[Column71]],0)),0)</f>
        <v>0</v>
      </c>
      <c r="G221" s="69">
        <f t="shared" si="16"/>
        <v>0</v>
      </c>
      <c r="H221" s="6">
        <f t="shared" si="17"/>
        <v>0</v>
      </c>
      <c r="I221" s="80"/>
      <c r="J221" s="80" t="s">
        <v>1045</v>
      </c>
      <c r="K221" s="80"/>
      <c r="L221" s="80"/>
      <c r="M221" s="80"/>
      <c r="N221" s="80"/>
      <c r="O221" s="80"/>
      <c r="P221" s="80"/>
      <c r="Q221" s="80"/>
      <c r="R221" s="80"/>
      <c r="S221" s="54" t="b">
        <f t="shared" si="14"/>
        <v>0</v>
      </c>
      <c r="T221" s="66" t="str">
        <f t="shared" si="18"/>
        <v>11-6.</v>
      </c>
      <c r="U221" s="51" t="str">
        <f t="shared" si="18"/>
        <v>Transport and Disposal of Petroleum Impacted Soil (includes drum)</v>
      </c>
    </row>
    <row r="222" spans="1:21" s="67" customFormat="1" hidden="1" x14ac:dyDescent="0.3">
      <c r="A222" s="62">
        <v>238</v>
      </c>
      <c r="B222" s="36" t="s">
        <v>839</v>
      </c>
      <c r="C222" s="98" t="s">
        <v>260</v>
      </c>
      <c r="D222" s="99"/>
      <c r="E222" s="10" t="s">
        <v>227</v>
      </c>
      <c r="F222" s="68">
        <f>IFERROR(INDEX([1]!Rates[[Column1]:[Column71]],
MATCH('[1]SOW Units'!$B225,[1]!Rates[Pay Item],0),
MATCH(TEXT(#REF!,"0"),[1]!Rates[[#Headers],[Column1]:[Column71]],0)),0)</f>
        <v>0</v>
      </c>
      <c r="G222" s="69">
        <f t="shared" si="16"/>
        <v>0</v>
      </c>
      <c r="H222" s="6">
        <f t="shared" si="17"/>
        <v>0</v>
      </c>
      <c r="I222" s="80"/>
      <c r="J222" s="80"/>
      <c r="K222" s="80"/>
      <c r="L222" s="80"/>
      <c r="M222" s="80"/>
      <c r="N222" s="80"/>
      <c r="O222" s="80"/>
      <c r="P222" s="80"/>
      <c r="Q222" s="80"/>
      <c r="R222" s="80"/>
      <c r="S222" s="54" t="b">
        <f t="shared" si="14"/>
        <v>0</v>
      </c>
      <c r="T222" s="66" t="str">
        <f t="shared" si="18"/>
        <v>11-7.</v>
      </c>
      <c r="U222" s="51" t="str">
        <f t="shared" si="18"/>
        <v>Transport Petroleum Impacted Soil (bulk) ≤ 100 miles</v>
      </c>
    </row>
    <row r="223" spans="1:21" s="67" customFormat="1" hidden="1" x14ac:dyDescent="0.3">
      <c r="A223" s="62">
        <v>239</v>
      </c>
      <c r="B223" s="36" t="s">
        <v>840</v>
      </c>
      <c r="C223" s="98" t="s">
        <v>261</v>
      </c>
      <c r="D223" s="99"/>
      <c r="E223" s="10" t="s">
        <v>227</v>
      </c>
      <c r="F223" s="68">
        <f>IFERROR(INDEX([1]!Rates[[Column1]:[Column71]],
MATCH('[1]SOW Units'!$B226,[1]!Rates[Pay Item],0),
MATCH(TEXT(#REF!,"0"),[1]!Rates[[#Headers],[Column1]:[Column71]],0)),0)</f>
        <v>0</v>
      </c>
      <c r="G223" s="69">
        <f t="shared" si="16"/>
        <v>0</v>
      </c>
      <c r="H223" s="6">
        <f t="shared" si="17"/>
        <v>0</v>
      </c>
      <c r="I223" s="80"/>
      <c r="J223" s="80"/>
      <c r="K223" s="80"/>
      <c r="L223" s="80"/>
      <c r="M223" s="80"/>
      <c r="N223" s="80"/>
      <c r="O223" s="80"/>
      <c r="P223" s="80"/>
      <c r="Q223" s="80"/>
      <c r="R223" s="80"/>
      <c r="S223" s="54" t="b">
        <f t="shared" si="14"/>
        <v>0</v>
      </c>
      <c r="T223" s="66" t="str">
        <f t="shared" si="18"/>
        <v>11-8.</v>
      </c>
      <c r="U223" s="51" t="str">
        <f t="shared" si="18"/>
        <v>Transport Petroleum Impacted Soil (bulk) &gt; 100 miles</v>
      </c>
    </row>
    <row r="224" spans="1:21" s="67" customFormat="1" hidden="1" x14ac:dyDescent="0.3">
      <c r="A224" s="62">
        <v>240</v>
      </c>
      <c r="B224" s="36" t="s">
        <v>841</v>
      </c>
      <c r="C224" s="98" t="s">
        <v>262</v>
      </c>
      <c r="D224" s="99"/>
      <c r="E224" s="10" t="s">
        <v>227</v>
      </c>
      <c r="F224" s="68">
        <f>IFERROR(INDEX([1]!Rates[[Column1]:[Column71]],
MATCH('[1]SOW Units'!$B227,[1]!Rates[Pay Item],0),
MATCH(TEXT(#REF!,"0"),[1]!Rates[[#Headers],[Column1]:[Column71]],0)),0)</f>
        <v>0</v>
      </c>
      <c r="G224" s="69">
        <f t="shared" si="16"/>
        <v>0</v>
      </c>
      <c r="H224" s="6">
        <f t="shared" si="17"/>
        <v>0</v>
      </c>
      <c r="I224" s="80"/>
      <c r="J224" s="80"/>
      <c r="K224" s="80"/>
      <c r="L224" s="80"/>
      <c r="M224" s="80"/>
      <c r="N224" s="80"/>
      <c r="O224" s="80"/>
      <c r="P224" s="80"/>
      <c r="Q224" s="80"/>
      <c r="R224" s="80"/>
      <c r="S224" s="54" t="b">
        <f t="shared" si="14"/>
        <v>0</v>
      </c>
      <c r="T224" s="66" t="str">
        <f t="shared" si="18"/>
        <v>11-9.</v>
      </c>
      <c r="U224" s="51" t="str">
        <f t="shared" si="18"/>
        <v>Disposal of Petroleum Impacted Soil at a Landfill (bulk) ≤ 450 tons</v>
      </c>
    </row>
    <row r="225" spans="1:21" s="67" customFormat="1" hidden="1" x14ac:dyDescent="0.3">
      <c r="A225" s="62">
        <v>241</v>
      </c>
      <c r="B225" s="36" t="s">
        <v>842</v>
      </c>
      <c r="C225" s="98" t="s">
        <v>263</v>
      </c>
      <c r="D225" s="99"/>
      <c r="E225" s="10" t="s">
        <v>227</v>
      </c>
      <c r="F225" s="68">
        <f>IFERROR(INDEX([1]!Rates[[Column1]:[Column71]],
MATCH('[1]SOW Units'!$B228,[1]!Rates[Pay Item],0),
MATCH(TEXT(#REF!,"0"),[1]!Rates[[#Headers],[Column1]:[Column71]],0)),0)</f>
        <v>0</v>
      </c>
      <c r="G225" s="69">
        <f t="shared" si="16"/>
        <v>0</v>
      </c>
      <c r="H225" s="6">
        <f t="shared" si="17"/>
        <v>0</v>
      </c>
      <c r="I225" s="80"/>
      <c r="J225" s="80"/>
      <c r="K225" s="80"/>
      <c r="L225" s="80"/>
      <c r="M225" s="80"/>
      <c r="N225" s="80"/>
      <c r="O225" s="80"/>
      <c r="P225" s="80"/>
      <c r="Q225" s="80"/>
      <c r="R225" s="80"/>
      <c r="S225" s="54" t="b">
        <f t="shared" si="14"/>
        <v>0</v>
      </c>
      <c r="T225" s="66" t="str">
        <f t="shared" si="18"/>
        <v>11-10.</v>
      </c>
      <c r="U225" s="51" t="str">
        <f t="shared" si="18"/>
        <v>Disposal of Petroleum Impacted Soil at a Landfill (bulk) &gt; 450 tons</v>
      </c>
    </row>
    <row r="226" spans="1:21" s="67" customFormat="1" hidden="1" x14ac:dyDescent="0.3">
      <c r="A226" s="62">
        <v>242</v>
      </c>
      <c r="B226" s="36" t="s">
        <v>843</v>
      </c>
      <c r="C226" s="98" t="s">
        <v>264</v>
      </c>
      <c r="D226" s="99"/>
      <c r="E226" s="10" t="s">
        <v>227</v>
      </c>
      <c r="F226" s="68">
        <f>IFERROR(INDEX([1]!Rates[[Column1]:[Column71]],
MATCH('[1]SOW Units'!$B229,[1]!Rates[Pay Item],0),
MATCH(TEXT(#REF!,"0"),[1]!Rates[[#Headers],[Column1]:[Column71]],0)),0)</f>
        <v>0</v>
      </c>
      <c r="G226" s="69">
        <f t="shared" si="16"/>
        <v>0</v>
      </c>
      <c r="H226" s="6">
        <f t="shared" si="17"/>
        <v>0</v>
      </c>
      <c r="I226" s="80"/>
      <c r="J226" s="80"/>
      <c r="K226" s="80"/>
      <c r="L226" s="80"/>
      <c r="M226" s="80"/>
      <c r="N226" s="80"/>
      <c r="O226" s="80"/>
      <c r="P226" s="80"/>
      <c r="Q226" s="80"/>
      <c r="R226" s="80"/>
      <c r="S226" s="54" t="b">
        <f t="shared" si="14"/>
        <v>0</v>
      </c>
      <c r="T226" s="66" t="str">
        <f t="shared" si="18"/>
        <v>11-11.</v>
      </c>
      <c r="U226" s="51" t="str">
        <f t="shared" si="18"/>
        <v>Disposal of Petroleum Impacted Soil at a Thermal Treatment Facility (bulk) ≤ 450 tons</v>
      </c>
    </row>
    <row r="227" spans="1:21" s="67" customFormat="1" hidden="1" x14ac:dyDescent="0.3">
      <c r="A227" s="62">
        <v>243</v>
      </c>
      <c r="B227" s="36" t="s">
        <v>844</v>
      </c>
      <c r="C227" s="98" t="s">
        <v>265</v>
      </c>
      <c r="D227" s="99"/>
      <c r="E227" s="10" t="s">
        <v>227</v>
      </c>
      <c r="F227" s="68">
        <f>IFERROR(INDEX([1]!Rates[[Column1]:[Column71]],
MATCH('[1]SOW Units'!$B230,[1]!Rates[Pay Item],0),
MATCH(TEXT(#REF!,"0"),[1]!Rates[[#Headers],[Column1]:[Column71]],0)),0)</f>
        <v>0</v>
      </c>
      <c r="G227" s="69">
        <f t="shared" si="16"/>
        <v>0</v>
      </c>
      <c r="H227" s="6">
        <f t="shared" si="17"/>
        <v>0</v>
      </c>
      <c r="I227" s="80"/>
      <c r="J227" s="80"/>
      <c r="K227" s="80"/>
      <c r="L227" s="80"/>
      <c r="M227" s="80"/>
      <c r="N227" s="80"/>
      <c r="O227" s="80"/>
      <c r="P227" s="80"/>
      <c r="Q227" s="80"/>
      <c r="R227" s="80"/>
      <c r="S227" s="54" t="b">
        <f t="shared" si="14"/>
        <v>0</v>
      </c>
      <c r="T227" s="66" t="str">
        <f t="shared" si="18"/>
        <v>11-12.</v>
      </c>
      <c r="U227" s="51" t="str">
        <f t="shared" si="18"/>
        <v>Disposal of Petroleum Impacted Soil at a Thermal Treatment Facility (bulk) &gt; 450 tons</v>
      </c>
    </row>
    <row r="228" spans="1:21" s="67" customFormat="1" x14ac:dyDescent="0.3">
      <c r="A228" s="62">
        <v>244</v>
      </c>
      <c r="B228" s="36" t="s">
        <v>845</v>
      </c>
      <c r="C228" s="98" t="s">
        <v>266</v>
      </c>
      <c r="D228" s="99"/>
      <c r="E228" s="10" t="s">
        <v>258</v>
      </c>
      <c r="F228" s="68">
        <f>IFERROR(INDEX([1]!Rates[[Column1]:[Column71]],
MATCH('[1]SOW Units'!$B231,[1]!Rates[Pay Item],0),
MATCH(TEXT(#REF!,"0"),[1]!Rates[[#Headers],[Column1]:[Column71]],0)),0)</f>
        <v>0</v>
      </c>
      <c r="G228" s="69">
        <f t="shared" si="16"/>
        <v>0</v>
      </c>
      <c r="H228" s="6">
        <f t="shared" si="17"/>
        <v>0</v>
      </c>
      <c r="I228" s="80"/>
      <c r="J228" s="80" t="s">
        <v>1045</v>
      </c>
      <c r="K228" s="80"/>
      <c r="L228" s="80"/>
      <c r="M228" s="80"/>
      <c r="N228" s="80"/>
      <c r="O228" s="80"/>
      <c r="P228" s="80"/>
      <c r="Q228" s="80"/>
      <c r="R228" s="80"/>
      <c r="S228" s="54" t="b">
        <f t="shared" si="14"/>
        <v>0</v>
      </c>
      <c r="T228" s="66" t="str">
        <f t="shared" si="18"/>
        <v>11-13.</v>
      </c>
      <c r="U228" s="51" t="str">
        <f t="shared" si="18"/>
        <v>Transport and Disposal of Petroleum Contact Water (includes drum)</v>
      </c>
    </row>
    <row r="229" spans="1:21" s="67" customFormat="1" hidden="1" x14ac:dyDescent="0.3">
      <c r="A229" s="62">
        <v>245</v>
      </c>
      <c r="B229" s="36" t="s">
        <v>846</v>
      </c>
      <c r="C229" s="98" t="s">
        <v>267</v>
      </c>
      <c r="D229" s="99"/>
      <c r="E229" s="10" t="s">
        <v>268</v>
      </c>
      <c r="F229" s="68">
        <f>IFERROR(INDEX([1]!Rates[[Column1]:[Column71]],
MATCH('[1]SOW Units'!$B232,[1]!Rates[Pay Item],0),
MATCH(TEXT(#REF!,"0"),[1]!Rates[[#Headers],[Column1]:[Column71]],0)),0)</f>
        <v>0</v>
      </c>
      <c r="G229" s="69">
        <f t="shared" si="16"/>
        <v>0</v>
      </c>
      <c r="H229" s="6">
        <f t="shared" si="17"/>
        <v>0</v>
      </c>
      <c r="I229" s="80"/>
      <c r="J229" s="80"/>
      <c r="K229" s="80"/>
      <c r="L229" s="80"/>
      <c r="M229" s="80"/>
      <c r="N229" s="80"/>
      <c r="O229" s="80"/>
      <c r="P229" s="80"/>
      <c r="Q229" s="80"/>
      <c r="R229" s="80"/>
      <c r="S229" s="54" t="b">
        <f t="shared" si="14"/>
        <v>0</v>
      </c>
      <c r="T229" s="66" t="str">
        <f t="shared" si="18"/>
        <v>11-14.</v>
      </c>
      <c r="U229" s="51" t="str">
        <f t="shared" si="18"/>
        <v>Transport and Disposal of Petroleum Contact Water (bulk)</v>
      </c>
    </row>
    <row r="230" spans="1:21" s="67" customFormat="1" hidden="1" x14ac:dyDescent="0.3">
      <c r="A230" s="62">
        <v>246</v>
      </c>
      <c r="B230" s="36" t="s">
        <v>847</v>
      </c>
      <c r="C230" s="101" t="s">
        <v>848</v>
      </c>
      <c r="D230" s="102"/>
      <c r="E230" s="7" t="s">
        <v>14</v>
      </c>
      <c r="F230" s="71">
        <v>1</v>
      </c>
      <c r="G230" s="72">
        <f t="shared" si="16"/>
        <v>1</v>
      </c>
      <c r="H230" s="7">
        <f t="shared" si="17"/>
        <v>0</v>
      </c>
      <c r="I230" s="81"/>
      <c r="J230" s="81"/>
      <c r="K230" s="81"/>
      <c r="L230" s="81"/>
      <c r="M230" s="81"/>
      <c r="N230" s="81"/>
      <c r="O230" s="81"/>
      <c r="P230" s="81"/>
      <c r="Q230" s="81"/>
      <c r="R230" s="81"/>
      <c r="S230" s="54" t="b">
        <f t="shared" si="14"/>
        <v>0</v>
      </c>
      <c r="T230" s="66" t="str">
        <f t="shared" si="18"/>
        <v>11-15.</v>
      </c>
      <c r="U230" s="51"/>
    </row>
    <row r="231" spans="1:21" s="67" customFormat="1" hidden="1" x14ac:dyDescent="0.3">
      <c r="A231" s="62">
        <v>247</v>
      </c>
      <c r="B231" s="36" t="s">
        <v>849</v>
      </c>
      <c r="C231" s="98" t="s">
        <v>269</v>
      </c>
      <c r="D231" s="99"/>
      <c r="E231" s="10" t="s">
        <v>258</v>
      </c>
      <c r="F231" s="68">
        <f>IFERROR(INDEX([1]!Rates[[Column1]:[Column71]],
MATCH('[1]SOW Units'!$B234,[1]!Rates[Pay Item],0),
MATCH(TEXT(#REF!,"0"),[1]!Rates[[#Headers],[Column1]:[Column71]],0)),0)</f>
        <v>0</v>
      </c>
      <c r="G231" s="69">
        <f t="shared" si="16"/>
        <v>0</v>
      </c>
      <c r="H231" s="6">
        <f t="shared" si="17"/>
        <v>0</v>
      </c>
      <c r="I231" s="80"/>
      <c r="J231" s="80"/>
      <c r="K231" s="80"/>
      <c r="L231" s="80"/>
      <c r="M231" s="80"/>
      <c r="N231" s="80"/>
      <c r="O231" s="80"/>
      <c r="P231" s="80"/>
      <c r="Q231" s="80"/>
      <c r="R231" s="80"/>
      <c r="S231" s="54" t="b">
        <f t="shared" si="14"/>
        <v>0</v>
      </c>
      <c r="T231" s="66" t="str">
        <f t="shared" si="18"/>
        <v>11-16.</v>
      </c>
      <c r="U231" s="51" t="str">
        <f t="shared" si="18"/>
        <v>Transport and Disposal of Petroleum Product (includes drum)</v>
      </c>
    </row>
    <row r="232" spans="1:21" s="67" customFormat="1" hidden="1" x14ac:dyDescent="0.3">
      <c r="A232" s="62">
        <v>248</v>
      </c>
      <c r="B232" s="36" t="s">
        <v>850</v>
      </c>
      <c r="C232" s="98" t="s">
        <v>270</v>
      </c>
      <c r="D232" s="99"/>
      <c r="E232" s="10" t="s">
        <v>268</v>
      </c>
      <c r="F232" s="68">
        <f>IFERROR(INDEX([1]!Rates[[Column1]:[Column71]],
MATCH('[1]SOW Units'!$B235,[1]!Rates[Pay Item],0),
MATCH(TEXT(#REF!,"0"),[1]!Rates[[#Headers],[Column1]:[Column71]],0)),0)</f>
        <v>0</v>
      </c>
      <c r="G232" s="69">
        <f t="shared" si="16"/>
        <v>0</v>
      </c>
      <c r="H232" s="6">
        <f t="shared" si="17"/>
        <v>0</v>
      </c>
      <c r="I232" s="80"/>
      <c r="J232" s="80"/>
      <c r="K232" s="80"/>
      <c r="L232" s="80"/>
      <c r="M232" s="80"/>
      <c r="N232" s="80"/>
      <c r="O232" s="80"/>
      <c r="P232" s="80"/>
      <c r="Q232" s="80"/>
      <c r="R232" s="80"/>
      <c r="S232" s="54" t="b">
        <f t="shared" si="14"/>
        <v>0</v>
      </c>
      <c r="T232" s="66" t="str">
        <f t="shared" si="18"/>
        <v>11-17.</v>
      </c>
      <c r="U232" s="51" t="str">
        <f t="shared" si="18"/>
        <v>Transport and Disposal of Petroleum Product (bulk)</v>
      </c>
    </row>
    <row r="233" spans="1:21" s="67" customFormat="1" hidden="1" x14ac:dyDescent="0.3">
      <c r="A233" s="62">
        <v>249</v>
      </c>
      <c r="B233" s="36" t="s">
        <v>851</v>
      </c>
      <c r="C233" s="98" t="s">
        <v>603</v>
      </c>
      <c r="D233" s="99"/>
      <c r="E233" s="10" t="s">
        <v>231</v>
      </c>
      <c r="F233" s="68">
        <f>IFERROR(INDEX([1]!Rates[[Column1]:[Column71]],
MATCH('[1]SOW Units'!$B236,[1]!Rates[Pay Item],0),
MATCH(TEXT(#REF!,"0"),[1]!Rates[[#Headers],[Column1]:[Column71]],0)),0)</f>
        <v>0</v>
      </c>
      <c r="G233" s="69">
        <f t="shared" si="16"/>
        <v>0</v>
      </c>
      <c r="H233" s="6">
        <f t="shared" si="17"/>
        <v>0</v>
      </c>
      <c r="I233" s="80"/>
      <c r="J233" s="80"/>
      <c r="K233" s="80"/>
      <c r="L233" s="80"/>
      <c r="M233" s="80"/>
      <c r="N233" s="80"/>
      <c r="O233" s="80"/>
      <c r="P233" s="80"/>
      <c r="Q233" s="80"/>
      <c r="R233" s="80"/>
      <c r="S233" s="54" t="b">
        <f t="shared" si="14"/>
        <v>0</v>
      </c>
      <c r="T233" s="66" t="str">
        <f t="shared" si="18"/>
        <v>11-18.</v>
      </c>
      <c r="U233" s="51" t="str">
        <f t="shared" si="18"/>
        <v>Delivery, Pick Up and Rental of 20 Cubic Yard Roll-Off Container</v>
      </c>
    </row>
    <row r="234" spans="1:21" s="67" customFormat="1" hidden="1" x14ac:dyDescent="0.3">
      <c r="A234" s="62">
        <v>250</v>
      </c>
      <c r="B234" s="36" t="s">
        <v>852</v>
      </c>
      <c r="C234" s="98" t="s">
        <v>604</v>
      </c>
      <c r="D234" s="99"/>
      <c r="E234" s="10" t="s">
        <v>231</v>
      </c>
      <c r="F234" s="68">
        <f>IFERROR(INDEX([1]!Rates[[Column1]:[Column71]],
MATCH('[1]SOW Units'!$B237,[1]!Rates[Pay Item],0),
MATCH(TEXT(#REF!,"0"),[1]!Rates[[#Headers],[Column1]:[Column71]],0)),0)</f>
        <v>0</v>
      </c>
      <c r="G234" s="69">
        <f t="shared" si="16"/>
        <v>0</v>
      </c>
      <c r="H234" s="6">
        <f t="shared" si="17"/>
        <v>0</v>
      </c>
      <c r="I234" s="80"/>
      <c r="J234" s="80"/>
      <c r="K234" s="80"/>
      <c r="L234" s="80"/>
      <c r="M234" s="80"/>
      <c r="N234" s="80"/>
      <c r="O234" s="80"/>
      <c r="P234" s="80"/>
      <c r="Q234" s="80"/>
      <c r="R234" s="80"/>
      <c r="S234" s="54" t="b">
        <f t="shared" si="14"/>
        <v>0</v>
      </c>
      <c r="T234" s="66" t="str">
        <f t="shared" si="18"/>
        <v>11-19.</v>
      </c>
      <c r="U234" s="51" t="str">
        <f t="shared" si="18"/>
        <v>Additional Rental of 20 Cubic Yard Roll-Off Container</v>
      </c>
    </row>
    <row r="235" spans="1:21" s="67" customFormat="1" x14ac:dyDescent="0.3">
      <c r="A235" s="62">
        <v>251</v>
      </c>
      <c r="B235" s="75" t="s">
        <v>243</v>
      </c>
      <c r="C235" s="96" t="s">
        <v>272</v>
      </c>
      <c r="D235" s="97"/>
      <c r="E235" s="76"/>
      <c r="F235" s="78"/>
      <c r="G235" s="78"/>
      <c r="H235" s="8"/>
      <c r="I235" s="79"/>
      <c r="J235" s="79"/>
      <c r="K235" s="79"/>
      <c r="L235" s="79"/>
      <c r="M235" s="79"/>
      <c r="N235" s="79"/>
      <c r="O235" s="79"/>
      <c r="P235" s="79"/>
      <c r="Q235" s="79"/>
      <c r="R235" s="79"/>
      <c r="S235" s="54" t="b">
        <f t="shared" si="14"/>
        <v>0</v>
      </c>
      <c r="T235" s="66"/>
      <c r="U235" s="51" t="str">
        <f t="shared" si="18"/>
        <v>RESURFACING</v>
      </c>
    </row>
    <row r="236" spans="1:21" s="67" customFormat="1" x14ac:dyDescent="0.3">
      <c r="A236" s="62">
        <v>252</v>
      </c>
      <c r="B236" s="36" t="s">
        <v>245</v>
      </c>
      <c r="C236" s="98" t="s">
        <v>274</v>
      </c>
      <c r="D236" s="99"/>
      <c r="E236" s="10" t="s">
        <v>247</v>
      </c>
      <c r="F236" s="68">
        <f>IFERROR(INDEX([1]!Rates[[Column1]:[Column71]],
MATCH('[1]SOW Units'!$B239,[1]!Rates[Pay Item],0),
MATCH(TEXT(#REF!,"0"),[1]!Rates[[#Headers],[Column1]:[Column71]],0)),0)</f>
        <v>0</v>
      </c>
      <c r="G236" s="69">
        <f t="shared" si="16"/>
        <v>0</v>
      </c>
      <c r="H236" s="6">
        <f t="shared" si="17"/>
        <v>0</v>
      </c>
      <c r="I236" s="80"/>
      <c r="J236" s="80"/>
      <c r="K236" s="80" t="s">
        <v>1045</v>
      </c>
      <c r="L236" s="80"/>
      <c r="M236" s="80"/>
      <c r="N236" s="80"/>
      <c r="O236" s="80"/>
      <c r="P236" s="80"/>
      <c r="Q236" s="80"/>
      <c r="R236" s="80"/>
      <c r="S236" s="54" t="b">
        <f t="shared" si="14"/>
        <v>0</v>
      </c>
      <c r="T236" s="66" t="str">
        <f t="shared" si="18"/>
        <v>12-1.</v>
      </c>
      <c r="U236" s="51" t="str">
        <f t="shared" si="18"/>
        <v>Asphalt Paving - 2 inch thickness (includes sub-base)</v>
      </c>
    </row>
    <row r="237" spans="1:21" s="67" customFormat="1" x14ac:dyDescent="0.3">
      <c r="A237" s="62">
        <v>253</v>
      </c>
      <c r="B237" s="36" t="s">
        <v>248</v>
      </c>
      <c r="C237" s="98" t="s">
        <v>276</v>
      </c>
      <c r="D237" s="99"/>
      <c r="E237" s="10" t="s">
        <v>247</v>
      </c>
      <c r="F237" s="68">
        <f>IFERROR(INDEX([1]!Rates[[Column1]:[Column71]],
MATCH('[1]SOW Units'!$B240,[1]!Rates[Pay Item],0),
MATCH(TEXT(#REF!,"0"),[1]!Rates[[#Headers],[Column1]:[Column71]],0)),0)</f>
        <v>0</v>
      </c>
      <c r="G237" s="69">
        <f t="shared" si="16"/>
        <v>0</v>
      </c>
      <c r="H237" s="6">
        <f t="shared" si="17"/>
        <v>0</v>
      </c>
      <c r="I237" s="80"/>
      <c r="J237" s="80"/>
      <c r="K237" s="80" t="s">
        <v>1045</v>
      </c>
      <c r="L237" s="80"/>
      <c r="M237" s="80"/>
      <c r="N237" s="80"/>
      <c r="O237" s="80"/>
      <c r="P237" s="80"/>
      <c r="Q237" s="80"/>
      <c r="R237" s="80"/>
      <c r="S237" s="54" t="b">
        <f t="shared" si="14"/>
        <v>0</v>
      </c>
      <c r="T237" s="66" t="str">
        <f t="shared" si="18"/>
        <v>12-2.</v>
      </c>
      <c r="U237" s="51" t="str">
        <f t="shared" si="18"/>
        <v xml:space="preserve">Asphalt Paving - additional 1 inch thickness </v>
      </c>
    </row>
    <row r="238" spans="1:21" s="67" customFormat="1" x14ac:dyDescent="0.3">
      <c r="A238" s="62">
        <v>254</v>
      </c>
      <c r="B238" s="36" t="s">
        <v>250</v>
      </c>
      <c r="C238" s="98" t="s">
        <v>278</v>
      </c>
      <c r="D238" s="99"/>
      <c r="E238" s="10" t="s">
        <v>247</v>
      </c>
      <c r="F238" s="68">
        <f>IFERROR(INDEX([1]!Rates[[Column1]:[Column71]],
MATCH('[1]SOW Units'!$B241,[1]!Rates[Pay Item],0),
MATCH(TEXT(#REF!,"0"),[1]!Rates[[#Headers],[Column1]:[Column71]],0)),0)</f>
        <v>0</v>
      </c>
      <c r="G238" s="69">
        <f t="shared" si="16"/>
        <v>0</v>
      </c>
      <c r="H238" s="6">
        <f t="shared" si="17"/>
        <v>0</v>
      </c>
      <c r="I238" s="80"/>
      <c r="J238" s="80"/>
      <c r="K238" s="80" t="s">
        <v>1045</v>
      </c>
      <c r="L238" s="80"/>
      <c r="M238" s="80"/>
      <c r="N238" s="80"/>
      <c r="O238" s="80"/>
      <c r="P238" s="80"/>
      <c r="Q238" s="80"/>
      <c r="R238" s="80"/>
      <c r="S238" s="54" t="b">
        <f t="shared" si="14"/>
        <v>0</v>
      </c>
      <c r="T238" s="66" t="str">
        <f t="shared" si="18"/>
        <v>12-3.</v>
      </c>
      <c r="U238" s="51" t="str">
        <f t="shared" si="18"/>
        <v>Concrete Paving - 4 inch thickness (includes sub-base)</v>
      </c>
    </row>
    <row r="239" spans="1:21" s="67" customFormat="1" x14ac:dyDescent="0.3">
      <c r="A239" s="62">
        <v>255</v>
      </c>
      <c r="B239" s="36" t="s">
        <v>252</v>
      </c>
      <c r="C239" s="98" t="s">
        <v>280</v>
      </c>
      <c r="D239" s="99"/>
      <c r="E239" s="10" t="s">
        <v>247</v>
      </c>
      <c r="F239" s="68">
        <f>IFERROR(INDEX([1]!Rates[[Column1]:[Column71]],
MATCH('[1]SOW Units'!$B242,[1]!Rates[Pay Item],0),
MATCH(TEXT(#REF!,"0"),[1]!Rates[[#Headers],[Column1]:[Column71]],0)),0)</f>
        <v>0</v>
      </c>
      <c r="G239" s="69">
        <f t="shared" si="16"/>
        <v>0</v>
      </c>
      <c r="H239" s="6">
        <f t="shared" si="17"/>
        <v>0</v>
      </c>
      <c r="I239" s="80"/>
      <c r="J239" s="80"/>
      <c r="K239" s="80" t="s">
        <v>1045</v>
      </c>
      <c r="L239" s="80"/>
      <c r="M239" s="80"/>
      <c r="N239" s="80"/>
      <c r="O239" s="80"/>
      <c r="P239" s="80"/>
      <c r="Q239" s="80"/>
      <c r="R239" s="80"/>
      <c r="S239" s="54" t="b">
        <f t="shared" si="14"/>
        <v>0</v>
      </c>
      <c r="T239" s="66" t="str">
        <f t="shared" si="18"/>
        <v>12-4.</v>
      </c>
      <c r="U239" s="51" t="str">
        <f t="shared" si="18"/>
        <v xml:space="preserve">Concrete Paving - additional 1 inch thickness </v>
      </c>
    </row>
    <row r="240" spans="1:21" s="67" customFormat="1" hidden="1" x14ac:dyDescent="0.3">
      <c r="A240" s="62">
        <v>256</v>
      </c>
      <c r="B240" s="36" t="s">
        <v>254</v>
      </c>
      <c r="C240" s="98" t="s">
        <v>282</v>
      </c>
      <c r="D240" s="99"/>
      <c r="E240" s="10" t="s">
        <v>247</v>
      </c>
      <c r="F240" s="68">
        <f>IFERROR(INDEX([1]!Rates[[Column1]:[Column71]],
MATCH('[1]SOW Units'!$B243,[1]!Rates[Pay Item],0),
MATCH(TEXT(#REF!,"0"),[1]!Rates[[#Headers],[Column1]:[Column71]],0)),0)</f>
        <v>0</v>
      </c>
      <c r="G240" s="69">
        <f t="shared" si="16"/>
        <v>0</v>
      </c>
      <c r="H240" s="6">
        <f t="shared" si="17"/>
        <v>0</v>
      </c>
      <c r="I240" s="80"/>
      <c r="J240" s="80"/>
      <c r="K240" s="80"/>
      <c r="L240" s="80"/>
      <c r="M240" s="80"/>
      <c r="N240" s="80"/>
      <c r="O240" s="80"/>
      <c r="P240" s="80"/>
      <c r="Q240" s="80"/>
      <c r="R240" s="80"/>
      <c r="S240" s="54" t="b">
        <f t="shared" si="14"/>
        <v>0</v>
      </c>
      <c r="T240" s="66" t="str">
        <f t="shared" si="18"/>
        <v>12-5.</v>
      </c>
      <c r="U240" s="51" t="str">
        <f t="shared" si="18"/>
        <v>Crushed Lime Rock Cover - 2 inch thickness</v>
      </c>
    </row>
    <row r="241" spans="1:21" s="67" customFormat="1" x14ac:dyDescent="0.3">
      <c r="A241" s="62">
        <v>257</v>
      </c>
      <c r="B241" s="36" t="s">
        <v>256</v>
      </c>
      <c r="C241" s="98" t="s">
        <v>283</v>
      </c>
      <c r="D241" s="99"/>
      <c r="E241" s="10" t="s">
        <v>247</v>
      </c>
      <c r="F241" s="68">
        <f>IFERROR(INDEX([1]!Rates[[Column1]:[Column71]],
MATCH('[1]SOW Units'!$B244,[1]!Rates[Pay Item],0),
MATCH(TEXT(#REF!,"0"),[1]!Rates[[#Headers],[Column1]:[Column71]],0)),0)</f>
        <v>0</v>
      </c>
      <c r="G241" s="69">
        <f t="shared" si="16"/>
        <v>0</v>
      </c>
      <c r="H241" s="6">
        <f t="shared" si="17"/>
        <v>0</v>
      </c>
      <c r="I241" s="80"/>
      <c r="J241" s="80"/>
      <c r="K241" s="80" t="s">
        <v>1045</v>
      </c>
      <c r="L241" s="80"/>
      <c r="M241" s="80"/>
      <c r="N241" s="80"/>
      <c r="O241" s="80"/>
      <c r="P241" s="80"/>
      <c r="Q241" s="80"/>
      <c r="R241" s="80"/>
      <c r="S241" s="54" t="b">
        <f t="shared" si="14"/>
        <v>0</v>
      </c>
      <c r="T241" s="66" t="str">
        <f t="shared" si="18"/>
        <v>12-6.</v>
      </c>
      <c r="U241" s="51" t="str">
        <f t="shared" si="18"/>
        <v>Grass - Sod</v>
      </c>
    </row>
    <row r="242" spans="1:21" s="67" customFormat="1" hidden="1" x14ac:dyDescent="0.3">
      <c r="A242" s="62">
        <v>258</v>
      </c>
      <c r="B242" s="36" t="s">
        <v>259</v>
      </c>
      <c r="C242" s="98" t="s">
        <v>284</v>
      </c>
      <c r="D242" s="99"/>
      <c r="E242" s="10" t="s">
        <v>247</v>
      </c>
      <c r="F242" s="68">
        <f>IFERROR(INDEX([1]!Rates[[Column1]:[Column71]],
MATCH('[1]SOW Units'!$B245,[1]!Rates[Pay Item],0),
MATCH(TEXT(#REF!,"0"),[1]!Rates[[#Headers],[Column1]:[Column71]],0)),0)</f>
        <v>0</v>
      </c>
      <c r="G242" s="69">
        <f t="shared" si="16"/>
        <v>0</v>
      </c>
      <c r="H242" s="6">
        <f t="shared" si="17"/>
        <v>0</v>
      </c>
      <c r="I242" s="80"/>
      <c r="J242" s="80"/>
      <c r="K242" s="80"/>
      <c r="L242" s="80"/>
      <c r="M242" s="80"/>
      <c r="N242" s="80"/>
      <c r="O242" s="80"/>
      <c r="P242" s="80"/>
      <c r="Q242" s="80"/>
      <c r="R242" s="80"/>
      <c r="S242" s="54" t="b">
        <f t="shared" si="14"/>
        <v>0</v>
      </c>
      <c r="T242" s="66" t="str">
        <f t="shared" si="18"/>
        <v>12-7.</v>
      </c>
      <c r="U242" s="51" t="str">
        <f t="shared" si="18"/>
        <v xml:space="preserve">Grass - Seed and Mulch </v>
      </c>
    </row>
    <row r="243" spans="1:21" s="67" customFormat="1" x14ac:dyDescent="0.3">
      <c r="A243" s="62">
        <v>259</v>
      </c>
      <c r="B243" s="75" t="s">
        <v>271</v>
      </c>
      <c r="C243" s="96" t="s">
        <v>286</v>
      </c>
      <c r="D243" s="97"/>
      <c r="E243" s="76"/>
      <c r="F243" s="78"/>
      <c r="G243" s="78"/>
      <c r="H243" s="8"/>
      <c r="I243" s="79"/>
      <c r="J243" s="79"/>
      <c r="K243" s="79"/>
      <c r="L243" s="79"/>
      <c r="M243" s="79"/>
      <c r="N243" s="79"/>
      <c r="O243" s="79"/>
      <c r="P243" s="79"/>
      <c r="Q243" s="79"/>
      <c r="R243" s="79"/>
      <c r="S243" s="54" t="b">
        <f t="shared" si="14"/>
        <v>0</v>
      </c>
      <c r="T243" s="66"/>
      <c r="U243" s="51" t="str">
        <f t="shared" si="18"/>
        <v>IN-SITU INJECTION</v>
      </c>
    </row>
    <row r="244" spans="1:21" s="67" customFormat="1" x14ac:dyDescent="0.3">
      <c r="A244" s="62">
        <v>260</v>
      </c>
      <c r="B244" s="36" t="s">
        <v>273</v>
      </c>
      <c r="C244" s="98" t="s">
        <v>287</v>
      </c>
      <c r="D244" s="99"/>
      <c r="E244" s="10" t="s">
        <v>28</v>
      </c>
      <c r="F244" s="68">
        <f>IFERROR(INDEX([1]!Rates[[Column1]:[Column71]],
MATCH('[1]SOW Units'!$B247,[1]!Rates[Pay Item],0),
MATCH(TEXT(#REF!,"0"),[1]!Rates[[#Headers],[Column1]:[Column71]],0)),0)</f>
        <v>0</v>
      </c>
      <c r="G244" s="69">
        <f t="shared" si="16"/>
        <v>0</v>
      </c>
      <c r="H244" s="6">
        <f t="shared" si="17"/>
        <v>0</v>
      </c>
      <c r="I244" s="80"/>
      <c r="J244" s="80"/>
      <c r="K244" s="80"/>
      <c r="L244" s="80" t="s">
        <v>1045</v>
      </c>
      <c r="M244" s="80"/>
      <c r="N244" s="80"/>
      <c r="O244" s="80"/>
      <c r="P244" s="80"/>
      <c r="Q244" s="80"/>
      <c r="R244" s="80"/>
      <c r="S244" s="54" t="b">
        <f t="shared" si="14"/>
        <v>0</v>
      </c>
      <c r="T244" s="66" t="str">
        <f t="shared" si="18"/>
        <v>13-1.</v>
      </c>
      <c r="U244" s="51" t="str">
        <f t="shared" si="18"/>
        <v>Direct Push Boring with In-Situ Injection</v>
      </c>
    </row>
    <row r="245" spans="1:21" s="67" customFormat="1" x14ac:dyDescent="0.3">
      <c r="A245" s="62">
        <v>261</v>
      </c>
      <c r="B245" s="36" t="s">
        <v>275</v>
      </c>
      <c r="C245" s="98" t="s">
        <v>289</v>
      </c>
      <c r="D245" s="99"/>
      <c r="E245" s="10" t="s">
        <v>28</v>
      </c>
      <c r="F245" s="68">
        <f>IFERROR(INDEX([1]!Rates[[Column1]:[Column71]],
MATCH('[1]SOW Units'!$B248,[1]!Rates[Pay Item],0),
MATCH(TEXT(#REF!,"0"),[1]!Rates[[#Headers],[Column1]:[Column71]],0)),0)</f>
        <v>0</v>
      </c>
      <c r="G245" s="69">
        <f t="shared" si="16"/>
        <v>0</v>
      </c>
      <c r="H245" s="6">
        <f t="shared" si="17"/>
        <v>0</v>
      </c>
      <c r="I245" s="80"/>
      <c r="J245" s="80"/>
      <c r="K245" s="80"/>
      <c r="L245" s="80" t="s">
        <v>1045</v>
      </c>
      <c r="M245" s="80"/>
      <c r="N245" s="80"/>
      <c r="O245" s="80"/>
      <c r="P245" s="80"/>
      <c r="Q245" s="80"/>
      <c r="R245" s="80"/>
      <c r="S245" s="54" t="b">
        <f t="shared" si="14"/>
        <v>0</v>
      </c>
      <c r="T245" s="66" t="str">
        <f t="shared" si="18"/>
        <v>13-2.</v>
      </c>
      <c r="U245" s="51" t="str">
        <f t="shared" si="18"/>
        <v>In-Situ Injection Into Existing Well/Treatment Point</v>
      </c>
    </row>
    <row r="246" spans="1:21" s="67" customFormat="1" x14ac:dyDescent="0.3">
      <c r="A246" s="62">
        <v>262</v>
      </c>
      <c r="B246" s="36" t="s">
        <v>277</v>
      </c>
      <c r="C246" s="101" t="s">
        <v>290</v>
      </c>
      <c r="D246" s="102"/>
      <c r="E246" s="7" t="s">
        <v>14</v>
      </c>
      <c r="F246" s="71">
        <v>1</v>
      </c>
      <c r="G246" s="72">
        <f>F246</f>
        <v>1</v>
      </c>
      <c r="H246" s="7">
        <f t="shared" si="17"/>
        <v>0</v>
      </c>
      <c r="I246" s="81"/>
      <c r="J246" s="81"/>
      <c r="K246" s="81"/>
      <c r="L246" s="81" t="s">
        <v>1045</v>
      </c>
      <c r="M246" s="81"/>
      <c r="N246" s="81"/>
      <c r="O246" s="81"/>
      <c r="P246" s="81"/>
      <c r="Q246" s="81"/>
      <c r="R246" s="81"/>
      <c r="S246" s="54" t="b">
        <f t="shared" si="14"/>
        <v>0</v>
      </c>
      <c r="T246" s="66"/>
      <c r="U246" s="51"/>
    </row>
    <row r="247" spans="1:21" s="67" customFormat="1" x14ac:dyDescent="0.3">
      <c r="A247" s="62">
        <v>263</v>
      </c>
      <c r="B247" s="36" t="s">
        <v>279</v>
      </c>
      <c r="C247" s="98" t="s">
        <v>606</v>
      </c>
      <c r="D247" s="99"/>
      <c r="E247" s="10" t="s">
        <v>231</v>
      </c>
      <c r="F247" s="68">
        <f>IFERROR(INDEX([1]!Rates[[Column1]:[Column71]],
MATCH('[1]SOW Units'!$B250,[1]!Rates[Pay Item],0),
MATCH(TEXT(#REF!,"0"),[1]!Rates[[#Headers],[Column1]:[Column71]],0)),0)</f>
        <v>0</v>
      </c>
      <c r="G247" s="69">
        <f t="shared" si="16"/>
        <v>0</v>
      </c>
      <c r="H247" s="6">
        <f t="shared" si="17"/>
        <v>0</v>
      </c>
      <c r="I247" s="80"/>
      <c r="J247" s="80"/>
      <c r="K247" s="80"/>
      <c r="L247" s="80" t="s">
        <v>1045</v>
      </c>
      <c r="M247" s="80"/>
      <c r="N247" s="80"/>
      <c r="O247" s="80"/>
      <c r="P247" s="80"/>
      <c r="Q247" s="80"/>
      <c r="R247" s="80"/>
      <c r="S247" s="54" t="b">
        <f t="shared" si="14"/>
        <v>0</v>
      </c>
      <c r="T247" s="66" t="str">
        <f t="shared" si="18"/>
        <v>13-4.</v>
      </c>
      <c r="U247" s="51" t="str">
        <f t="shared" si="18"/>
        <v>Groundwater Injection System (not by direct push)</v>
      </c>
    </row>
    <row r="248" spans="1:21" s="67" customFormat="1" x14ac:dyDescent="0.3">
      <c r="A248" s="62">
        <v>264</v>
      </c>
      <c r="B248" s="36" t="s">
        <v>281</v>
      </c>
      <c r="C248" s="98" t="s">
        <v>606</v>
      </c>
      <c r="D248" s="99"/>
      <c r="E248" s="10" t="s">
        <v>232</v>
      </c>
      <c r="F248" s="68">
        <f>IFERROR(INDEX([1]!Rates[[Column1]:[Column71]],
MATCH('[1]SOW Units'!$B251,[1]!Rates[Pay Item],0),
MATCH(TEXT(#REF!,"0"),[1]!Rates[[#Headers],[Column1]:[Column71]],0)),0)</f>
        <v>0</v>
      </c>
      <c r="G248" s="69">
        <f t="shared" si="16"/>
        <v>0</v>
      </c>
      <c r="H248" s="6">
        <f t="shared" si="17"/>
        <v>0</v>
      </c>
      <c r="I248" s="80"/>
      <c r="J248" s="80"/>
      <c r="K248" s="80"/>
      <c r="L248" s="80" t="s">
        <v>1045</v>
      </c>
      <c r="M248" s="80"/>
      <c r="N248" s="80"/>
      <c r="O248" s="80"/>
      <c r="P248" s="80"/>
      <c r="Q248" s="80"/>
      <c r="R248" s="80"/>
      <c r="S248" s="54" t="b">
        <f t="shared" si="14"/>
        <v>0</v>
      </c>
      <c r="T248" s="66" t="str">
        <f t="shared" si="18"/>
        <v>13-5.</v>
      </c>
      <c r="U248" s="51" t="str">
        <f t="shared" si="18"/>
        <v>Groundwater Injection System (not by direct push)</v>
      </c>
    </row>
    <row r="249" spans="1:21" s="67" customFormat="1" x14ac:dyDescent="0.3">
      <c r="A249" s="62">
        <v>265</v>
      </c>
      <c r="B249" s="75" t="s">
        <v>285</v>
      </c>
      <c r="C249" s="96" t="s">
        <v>853</v>
      </c>
      <c r="D249" s="97"/>
      <c r="E249" s="76"/>
      <c r="F249" s="78"/>
      <c r="G249" s="78"/>
      <c r="H249" s="8"/>
      <c r="I249" s="79"/>
      <c r="J249" s="79"/>
      <c r="K249" s="79"/>
      <c r="L249" s="79"/>
      <c r="M249" s="79"/>
      <c r="N249" s="79"/>
      <c r="O249" s="79"/>
      <c r="P249" s="79"/>
      <c r="Q249" s="79"/>
      <c r="R249" s="79"/>
      <c r="S249" s="54" t="b">
        <f t="shared" si="14"/>
        <v>0</v>
      </c>
      <c r="T249" s="66"/>
      <c r="U249" s="51" t="str">
        <f t="shared" si="18"/>
        <v>TRENCHING, INTEGRATION AND STARTUP</v>
      </c>
    </row>
    <row r="250" spans="1:21" s="67" customFormat="1" x14ac:dyDescent="0.3">
      <c r="A250" s="62">
        <v>266</v>
      </c>
      <c r="B250" s="75" t="s">
        <v>854</v>
      </c>
      <c r="C250" s="96" t="s">
        <v>293</v>
      </c>
      <c r="D250" s="97"/>
      <c r="E250" s="76"/>
      <c r="F250" s="78"/>
      <c r="G250" s="78"/>
      <c r="H250" s="8"/>
      <c r="I250" s="79"/>
      <c r="J250" s="79"/>
      <c r="K250" s="79"/>
      <c r="L250" s="79"/>
      <c r="M250" s="79"/>
      <c r="N250" s="79"/>
      <c r="O250" s="79"/>
      <c r="P250" s="79"/>
      <c r="Q250" s="79"/>
      <c r="R250" s="79"/>
      <c r="S250" s="54" t="b">
        <f t="shared" si="14"/>
        <v>0</v>
      </c>
      <c r="T250" s="66"/>
      <c r="U250" s="51"/>
    </row>
    <row r="251" spans="1:21" s="67" customFormat="1" ht="33" x14ac:dyDescent="0.3">
      <c r="A251" s="62">
        <v>267</v>
      </c>
      <c r="B251" s="36" t="s">
        <v>649</v>
      </c>
      <c r="C251" s="98" t="s">
        <v>608</v>
      </c>
      <c r="D251" s="99"/>
      <c r="E251" s="10" t="s">
        <v>855</v>
      </c>
      <c r="F251" s="68">
        <f>IFERROR(INDEX([1]!Rates[[Column1]:[Column71]],
MATCH('[1]SOW Units'!$B254,[1]!Rates[Pay Item],0),
MATCH(TEXT(#REF!,"0"),[1]!Rates[[#Headers],[Column1]:[Column71]],0)),0)</f>
        <v>0</v>
      </c>
      <c r="G251" s="69">
        <f t="shared" si="16"/>
        <v>0</v>
      </c>
      <c r="H251" s="6">
        <f t="shared" si="17"/>
        <v>0</v>
      </c>
      <c r="I251" s="80"/>
      <c r="J251" s="80"/>
      <c r="K251" s="80" t="s">
        <v>1045</v>
      </c>
      <c r="L251" s="80"/>
      <c r="M251" s="80"/>
      <c r="N251" s="80"/>
      <c r="O251" s="80"/>
      <c r="P251" s="80"/>
      <c r="Q251" s="80"/>
      <c r="R251" s="80"/>
      <c r="S251" s="54" t="b">
        <f t="shared" si="14"/>
        <v>0</v>
      </c>
      <c r="T251" s="66" t="str">
        <f t="shared" si="18"/>
        <v>14-1.a.</v>
      </c>
      <c r="U251" s="51" t="str">
        <f t="shared" si="18"/>
        <v>Trenching and Installation of 1-10 Plumbing (and Electrical) Lines in Trench</v>
      </c>
    </row>
    <row r="252" spans="1:21" s="67" customFormat="1" ht="33" x14ac:dyDescent="0.3">
      <c r="A252" s="62">
        <v>268</v>
      </c>
      <c r="B252" s="36" t="s">
        <v>856</v>
      </c>
      <c r="C252" s="98" t="s">
        <v>609</v>
      </c>
      <c r="D252" s="99"/>
      <c r="E252" s="10" t="s">
        <v>855</v>
      </c>
      <c r="F252" s="68">
        <f>IFERROR(INDEX([1]!Rates[[Column1]:[Column71]],
MATCH('[1]SOW Units'!$B255,[1]!Rates[Pay Item],0),
MATCH(TEXT(#REF!,"0"),[1]!Rates[[#Headers],[Column1]:[Column71]],0)),0)</f>
        <v>0</v>
      </c>
      <c r="G252" s="69">
        <f t="shared" si="16"/>
        <v>0</v>
      </c>
      <c r="H252" s="6">
        <f t="shared" si="17"/>
        <v>0</v>
      </c>
      <c r="I252" s="80"/>
      <c r="J252" s="80"/>
      <c r="K252" s="80" t="s">
        <v>1045</v>
      </c>
      <c r="L252" s="80"/>
      <c r="M252" s="80"/>
      <c r="N252" s="80"/>
      <c r="O252" s="80"/>
      <c r="P252" s="80"/>
      <c r="Q252" s="80"/>
      <c r="R252" s="80"/>
      <c r="S252" s="54" t="b">
        <f t="shared" si="14"/>
        <v>0</v>
      </c>
      <c r="T252" s="66" t="str">
        <f t="shared" si="18"/>
        <v>14-1.b.</v>
      </c>
      <c r="U252" s="51" t="str">
        <f t="shared" si="18"/>
        <v>Trenching and Installation of 11 - 20  Lines</v>
      </c>
    </row>
    <row r="253" spans="1:21" s="67" customFormat="1" ht="33" x14ac:dyDescent="0.3">
      <c r="A253" s="62">
        <v>269</v>
      </c>
      <c r="B253" s="36" t="s">
        <v>857</v>
      </c>
      <c r="C253" s="98" t="s">
        <v>610</v>
      </c>
      <c r="D253" s="99"/>
      <c r="E253" s="10" t="s">
        <v>855</v>
      </c>
      <c r="F253" s="68">
        <f>IFERROR(INDEX([1]!Rates[[Column1]:[Column71]],
MATCH('[1]SOW Units'!$B256,[1]!Rates[Pay Item],0),
MATCH(TEXT(#REF!,"0"),[1]!Rates[[#Headers],[Column1]:[Column71]],0)),0)</f>
        <v>0</v>
      </c>
      <c r="G253" s="69">
        <f t="shared" si="16"/>
        <v>0</v>
      </c>
      <c r="H253" s="6">
        <f t="shared" si="17"/>
        <v>0</v>
      </c>
      <c r="I253" s="80"/>
      <c r="J253" s="80"/>
      <c r="K253" s="80" t="s">
        <v>1045</v>
      </c>
      <c r="L253" s="80"/>
      <c r="M253" s="80"/>
      <c r="N253" s="80"/>
      <c r="O253" s="80"/>
      <c r="P253" s="80"/>
      <c r="Q253" s="80"/>
      <c r="R253" s="80"/>
      <c r="S253" s="54" t="b">
        <f t="shared" si="14"/>
        <v>0</v>
      </c>
      <c r="T253" s="66" t="str">
        <f t="shared" si="18"/>
        <v>14-1.c.</v>
      </c>
      <c r="U253" s="51" t="str">
        <f t="shared" si="18"/>
        <v>Trenching and Installation of 21 - 30 Lines</v>
      </c>
    </row>
    <row r="254" spans="1:21" s="67" customFormat="1" ht="33" x14ac:dyDescent="0.3">
      <c r="A254" s="62">
        <v>270</v>
      </c>
      <c r="B254" s="36" t="s">
        <v>858</v>
      </c>
      <c r="C254" s="98" t="s">
        <v>611</v>
      </c>
      <c r="D254" s="99"/>
      <c r="E254" s="10" t="s">
        <v>855</v>
      </c>
      <c r="F254" s="68">
        <f>IFERROR(INDEX([1]!Rates[[Column1]:[Column71]],
MATCH('[1]SOW Units'!$B257,[1]!Rates[Pay Item],0),
MATCH(TEXT(#REF!,"0"),[1]!Rates[[#Headers],[Column1]:[Column71]],0)),0)</f>
        <v>0</v>
      </c>
      <c r="G254" s="69">
        <f t="shared" si="16"/>
        <v>0</v>
      </c>
      <c r="H254" s="6">
        <f t="shared" si="17"/>
        <v>0</v>
      </c>
      <c r="I254" s="80"/>
      <c r="J254" s="80"/>
      <c r="K254" s="80" t="s">
        <v>1045</v>
      </c>
      <c r="L254" s="80"/>
      <c r="M254" s="80"/>
      <c r="N254" s="80"/>
      <c r="O254" s="80"/>
      <c r="P254" s="80"/>
      <c r="Q254" s="80"/>
      <c r="R254" s="80"/>
      <c r="S254" s="54" t="b">
        <f t="shared" si="14"/>
        <v>0</v>
      </c>
      <c r="T254" s="66" t="str">
        <f t="shared" si="18"/>
        <v>14-1.d.</v>
      </c>
      <c r="U254" s="51" t="str">
        <f t="shared" si="18"/>
        <v>Trenching and Installation of Additional 1-10 Lines Greater Than 30 Lines</v>
      </c>
    </row>
    <row r="255" spans="1:21" s="67" customFormat="1" x14ac:dyDescent="0.3">
      <c r="A255" s="62">
        <v>271</v>
      </c>
      <c r="B255" s="36" t="s">
        <v>288</v>
      </c>
      <c r="C255" s="98" t="s">
        <v>859</v>
      </c>
      <c r="D255" s="99"/>
      <c r="E255" s="10" t="s">
        <v>48</v>
      </c>
      <c r="F255" s="68">
        <f>IFERROR(INDEX([1]!Rates[[Column1]:[Column71]],
MATCH('[1]SOW Units'!$B258,[1]!Rates[Pay Item],0),
MATCH(TEXT(#REF!,"0"),[1]!Rates[[#Headers],[Column1]:[Column71]],0)),0)</f>
        <v>0</v>
      </c>
      <c r="G255" s="69">
        <f t="shared" si="16"/>
        <v>0</v>
      </c>
      <c r="H255" s="6">
        <f t="shared" si="17"/>
        <v>0</v>
      </c>
      <c r="I255" s="80"/>
      <c r="J255" s="80"/>
      <c r="K255" s="80" t="s">
        <v>1045</v>
      </c>
      <c r="L255" s="80"/>
      <c r="M255" s="80"/>
      <c r="N255" s="80"/>
      <c r="O255" s="80"/>
      <c r="P255" s="80"/>
      <c r="Q255" s="80"/>
      <c r="R255" s="80"/>
      <c r="S255" s="54" t="b">
        <f t="shared" si="14"/>
        <v>0</v>
      </c>
      <c r="T255" s="66" t="str">
        <f t="shared" si="18"/>
        <v>14-2.</v>
      </c>
      <c r="U255" s="51" t="str">
        <f t="shared" si="18"/>
        <v>Installation of Plumbing (and Electrical) Lines Above Ground</v>
      </c>
    </row>
    <row r="256" spans="1:21" s="67" customFormat="1" ht="31.5" customHeight="1" x14ac:dyDescent="0.3">
      <c r="A256" s="62">
        <v>272</v>
      </c>
      <c r="B256" s="36" t="s">
        <v>605</v>
      </c>
      <c r="C256" s="101" t="s">
        <v>612</v>
      </c>
      <c r="D256" s="102"/>
      <c r="E256" s="7" t="s">
        <v>14</v>
      </c>
      <c r="F256" s="71">
        <v>1</v>
      </c>
      <c r="G256" s="72">
        <f>F256</f>
        <v>1</v>
      </c>
      <c r="H256" s="7">
        <f t="shared" si="17"/>
        <v>0</v>
      </c>
      <c r="I256" s="81"/>
      <c r="J256" s="81"/>
      <c r="K256" s="81" t="s">
        <v>1045</v>
      </c>
      <c r="L256" s="81"/>
      <c r="M256" s="81"/>
      <c r="N256" s="81"/>
      <c r="O256" s="81"/>
      <c r="P256" s="81"/>
      <c r="Q256" s="81"/>
      <c r="R256" s="81"/>
      <c r="S256" s="54" t="b">
        <f t="shared" si="14"/>
        <v>0</v>
      </c>
      <c r="T256" s="66"/>
      <c r="U256" s="51"/>
    </row>
    <row r="257" spans="1:21" s="67" customFormat="1" x14ac:dyDescent="0.3">
      <c r="A257" s="62">
        <v>273</v>
      </c>
      <c r="B257" s="36" t="s">
        <v>860</v>
      </c>
      <c r="C257" s="101" t="s">
        <v>613</v>
      </c>
      <c r="D257" s="102"/>
      <c r="E257" s="7" t="s">
        <v>14</v>
      </c>
      <c r="F257" s="71">
        <v>1</v>
      </c>
      <c r="G257" s="72">
        <f t="shared" ref="G257:G258" si="19">F257</f>
        <v>1</v>
      </c>
      <c r="H257" s="7">
        <f t="shared" si="17"/>
        <v>0</v>
      </c>
      <c r="I257" s="81"/>
      <c r="J257" s="81"/>
      <c r="K257" s="81" t="s">
        <v>1045</v>
      </c>
      <c r="L257" s="81"/>
      <c r="M257" s="81"/>
      <c r="N257" s="81"/>
      <c r="O257" s="81"/>
      <c r="P257" s="81"/>
      <c r="Q257" s="81"/>
      <c r="R257" s="81"/>
      <c r="S257" s="54" t="b">
        <f t="shared" si="14"/>
        <v>0</v>
      </c>
      <c r="T257" s="66"/>
      <c r="U257" s="51"/>
    </row>
    <row r="258" spans="1:21" s="67" customFormat="1" x14ac:dyDescent="0.3">
      <c r="A258" s="62">
        <v>274</v>
      </c>
      <c r="B258" s="36" t="s">
        <v>861</v>
      </c>
      <c r="C258" s="101" t="s">
        <v>614</v>
      </c>
      <c r="D258" s="102"/>
      <c r="E258" s="7" t="s">
        <v>14</v>
      </c>
      <c r="F258" s="71">
        <v>1</v>
      </c>
      <c r="G258" s="72">
        <f t="shared" si="19"/>
        <v>1</v>
      </c>
      <c r="H258" s="7">
        <f t="shared" si="17"/>
        <v>0</v>
      </c>
      <c r="I258" s="81"/>
      <c r="J258" s="81"/>
      <c r="K258" s="81" t="s">
        <v>1045</v>
      </c>
      <c r="L258" s="81"/>
      <c r="M258" s="81"/>
      <c r="N258" s="81"/>
      <c r="O258" s="81"/>
      <c r="P258" s="81"/>
      <c r="Q258" s="81"/>
      <c r="R258" s="81"/>
      <c r="S258" s="54" t="b">
        <f t="shared" si="14"/>
        <v>0</v>
      </c>
      <c r="T258" s="66"/>
      <c r="U258" s="51"/>
    </row>
    <row r="259" spans="1:21" s="67" customFormat="1" x14ac:dyDescent="0.3">
      <c r="A259" s="62">
        <v>275</v>
      </c>
      <c r="B259" s="75" t="s">
        <v>862</v>
      </c>
      <c r="C259" s="96" t="s">
        <v>298</v>
      </c>
      <c r="D259" s="97"/>
      <c r="E259" s="76"/>
      <c r="F259" s="78"/>
      <c r="G259" s="78"/>
      <c r="H259" s="8"/>
      <c r="I259" s="79"/>
      <c r="J259" s="79"/>
      <c r="K259" s="79"/>
      <c r="L259" s="79"/>
      <c r="M259" s="79"/>
      <c r="N259" s="79"/>
      <c r="O259" s="79"/>
      <c r="P259" s="79"/>
      <c r="Q259" s="79"/>
      <c r="R259" s="79"/>
      <c r="S259" s="54" t="b">
        <f t="shared" si="14"/>
        <v>0</v>
      </c>
      <c r="T259" s="66"/>
      <c r="U259" s="51"/>
    </row>
    <row r="260" spans="1:21" s="67" customFormat="1" ht="50.1" customHeight="1" x14ac:dyDescent="0.3">
      <c r="A260" s="62">
        <v>276</v>
      </c>
      <c r="B260" s="36" t="s">
        <v>863</v>
      </c>
      <c r="C260" s="98" t="s">
        <v>864</v>
      </c>
      <c r="D260" s="99"/>
      <c r="E260" s="10" t="s">
        <v>615</v>
      </c>
      <c r="F260" s="68">
        <f>IFERROR(INDEX([1]!Rates[[Column1]:[Column71]],
MATCH('[1]SOW Units'!$B263,[1]!Rates[Pay Item],0),
MATCH(TEXT(#REF!,"0"),[1]!Rates[[#Headers],[Column1]:[Column71]],0)),0)</f>
        <v>0</v>
      </c>
      <c r="G260" s="69">
        <f t="shared" si="16"/>
        <v>0</v>
      </c>
      <c r="H260" s="6">
        <f t="shared" si="17"/>
        <v>0</v>
      </c>
      <c r="I260" s="80"/>
      <c r="J260" s="80"/>
      <c r="K260" s="80"/>
      <c r="L260" s="80" t="s">
        <v>1045</v>
      </c>
      <c r="M260" s="80"/>
      <c r="N260" s="80"/>
      <c r="O260" s="80"/>
      <c r="P260" s="80"/>
      <c r="Q260" s="80"/>
      <c r="R260" s="80"/>
      <c r="S260" s="54" t="b">
        <f t="shared" si="14"/>
        <v>0</v>
      </c>
      <c r="T260" s="66" t="str">
        <f t="shared" si="18"/>
        <v>14-4.a.</v>
      </c>
      <c r="U260" s="51" t="str">
        <f t="shared" si="18"/>
        <v>System Installation/Integration/Startup - 1 Technology Component - 1-10 Recovery/Treatment Points</v>
      </c>
    </row>
    <row r="261" spans="1:21" s="67" customFormat="1" ht="50.1" customHeight="1" x14ac:dyDescent="0.3">
      <c r="A261" s="62">
        <v>277</v>
      </c>
      <c r="B261" s="36" t="s">
        <v>865</v>
      </c>
      <c r="C261" s="98" t="s">
        <v>866</v>
      </c>
      <c r="D261" s="99"/>
      <c r="E261" s="10" t="s">
        <v>615</v>
      </c>
      <c r="F261" s="68">
        <f>IFERROR(INDEX([1]!Rates[[Column1]:[Column71]],
MATCH('[1]SOW Units'!$B264,[1]!Rates[Pay Item],0),
MATCH(TEXT(#REF!,"0"),[1]!Rates[[#Headers],[Column1]:[Column71]],0)),0)</f>
        <v>0</v>
      </c>
      <c r="G261" s="69">
        <f t="shared" si="16"/>
        <v>0</v>
      </c>
      <c r="H261" s="6">
        <f t="shared" si="17"/>
        <v>0</v>
      </c>
      <c r="I261" s="80"/>
      <c r="J261" s="80"/>
      <c r="K261" s="80"/>
      <c r="L261" s="80" t="s">
        <v>1045</v>
      </c>
      <c r="M261" s="80"/>
      <c r="N261" s="80"/>
      <c r="O261" s="80"/>
      <c r="P261" s="80"/>
      <c r="Q261" s="80"/>
      <c r="R261" s="80"/>
      <c r="S261" s="54" t="b">
        <f t="shared" si="14"/>
        <v>0</v>
      </c>
      <c r="T261" s="66" t="str">
        <f t="shared" si="18"/>
        <v>14-4.b.</v>
      </c>
      <c r="U261" s="51" t="str">
        <f t="shared" si="18"/>
        <v>System Installation/Integration/Startup - 1 Technology Component - 11-20 Recovery/Treatment Points</v>
      </c>
    </row>
    <row r="262" spans="1:21" s="67" customFormat="1" ht="50.1" customHeight="1" x14ac:dyDescent="0.3">
      <c r="A262" s="62">
        <v>278</v>
      </c>
      <c r="B262" s="36" t="s">
        <v>867</v>
      </c>
      <c r="C262" s="98" t="s">
        <v>868</v>
      </c>
      <c r="D262" s="99"/>
      <c r="E262" s="10" t="s">
        <v>615</v>
      </c>
      <c r="F262" s="68">
        <f>IFERROR(INDEX([1]!Rates[[Column1]:[Column71]],
MATCH('[1]SOW Units'!$B265,[1]!Rates[Pay Item],0),
MATCH(TEXT(#REF!,"0"),[1]!Rates[[#Headers],[Column1]:[Column71]],0)),0)</f>
        <v>0</v>
      </c>
      <c r="G262" s="69">
        <f t="shared" si="16"/>
        <v>0</v>
      </c>
      <c r="H262" s="6">
        <f t="shared" si="17"/>
        <v>0</v>
      </c>
      <c r="I262" s="80"/>
      <c r="J262" s="80"/>
      <c r="K262" s="80"/>
      <c r="L262" s="80" t="s">
        <v>1045</v>
      </c>
      <c r="M262" s="80"/>
      <c r="N262" s="80"/>
      <c r="O262" s="80"/>
      <c r="P262" s="80"/>
      <c r="Q262" s="80"/>
      <c r="R262" s="80"/>
      <c r="S262" s="54" t="b">
        <f t="shared" ref="S262:S325" si="20">IF(H262&gt;0,TRUE,FALSE)</f>
        <v>0</v>
      </c>
      <c r="T262" s="66" t="str">
        <f t="shared" si="18"/>
        <v>14-4.c.</v>
      </c>
      <c r="U262" s="51" t="str">
        <f t="shared" si="18"/>
        <v>System Installation/Integration/Startup - 1 Technology Component - 21-30 Recovery/Treatment Points</v>
      </c>
    </row>
    <row r="263" spans="1:21" s="67" customFormat="1" ht="50.1" customHeight="1" x14ac:dyDescent="0.3">
      <c r="A263" s="62">
        <v>279</v>
      </c>
      <c r="B263" s="36" t="s">
        <v>869</v>
      </c>
      <c r="C263" s="98" t="s">
        <v>870</v>
      </c>
      <c r="D263" s="99"/>
      <c r="E263" s="10" t="s">
        <v>615</v>
      </c>
      <c r="F263" s="68">
        <f>IFERROR(INDEX([1]!Rates[[Column1]:[Column71]],
MATCH('[1]SOW Units'!$B266,[1]!Rates[Pay Item],0),
MATCH(TEXT(#REF!,"0"),[1]!Rates[[#Headers],[Column1]:[Column71]],0)),0)</f>
        <v>0</v>
      </c>
      <c r="G263" s="69">
        <f t="shared" si="16"/>
        <v>0</v>
      </c>
      <c r="H263" s="6">
        <f t="shared" si="17"/>
        <v>0</v>
      </c>
      <c r="I263" s="80"/>
      <c r="J263" s="80"/>
      <c r="K263" s="80"/>
      <c r="L263" s="80" t="s">
        <v>1045</v>
      </c>
      <c r="M263" s="80"/>
      <c r="N263" s="80"/>
      <c r="O263" s="80"/>
      <c r="P263" s="80"/>
      <c r="Q263" s="80"/>
      <c r="R263" s="80"/>
      <c r="S263" s="54" t="b">
        <f t="shared" si="20"/>
        <v>0</v>
      </c>
      <c r="T263" s="66" t="str">
        <f t="shared" si="18"/>
        <v>14-4.d.</v>
      </c>
      <c r="U263" s="51" t="str">
        <f t="shared" si="18"/>
        <v>System Installation/Integration/Startup - 1 Technology Component - 1-10 Additional Recovery/Treatment Points greater Than 30 (This tem is used in conjunction with 14.4.c when needed)</v>
      </c>
    </row>
    <row r="264" spans="1:21" s="67" customFormat="1" ht="49.5" x14ac:dyDescent="0.3">
      <c r="A264" s="62">
        <v>280</v>
      </c>
      <c r="B264" s="36" t="s">
        <v>607</v>
      </c>
      <c r="C264" s="98" t="s">
        <v>871</v>
      </c>
      <c r="D264" s="99"/>
      <c r="E264" s="10" t="s">
        <v>872</v>
      </c>
      <c r="F264" s="68">
        <f>IFERROR(INDEX([1]!Rates[[Column1]:[Column71]],
MATCH('[1]SOW Units'!$B267,[1]!Rates[Pay Item],0),
MATCH(TEXT(#REF!,"0"),[1]!Rates[[#Headers],[Column1]:[Column71]],0)),0)</f>
        <v>0</v>
      </c>
      <c r="G264" s="69">
        <f t="shared" si="16"/>
        <v>0</v>
      </c>
      <c r="H264" s="6">
        <f t="shared" si="17"/>
        <v>0</v>
      </c>
      <c r="I264" s="80"/>
      <c r="J264" s="80"/>
      <c r="K264" s="80"/>
      <c r="L264" s="80" t="s">
        <v>1045</v>
      </c>
      <c r="M264" s="80"/>
      <c r="N264" s="80"/>
      <c r="O264" s="80"/>
      <c r="P264" s="80"/>
      <c r="Q264" s="80"/>
      <c r="R264" s="80"/>
      <c r="S264" s="54" t="b">
        <f t="shared" si="20"/>
        <v>0</v>
      </c>
      <c r="T264" s="66" t="str">
        <f t="shared" si="18"/>
        <v>14-5.</v>
      </c>
      <c r="U264" s="51" t="str">
        <f t="shared" si="18"/>
        <v>System Installation/Integration/Startup – Addition of 1 Technology Component</v>
      </c>
    </row>
    <row r="265" spans="1:21" s="67" customFormat="1" x14ac:dyDescent="0.3">
      <c r="A265" s="62">
        <v>281</v>
      </c>
      <c r="B265" s="36" t="s">
        <v>873</v>
      </c>
      <c r="C265" s="101" t="s">
        <v>874</v>
      </c>
      <c r="D265" s="102"/>
      <c r="E265" s="7" t="s">
        <v>14</v>
      </c>
      <c r="F265" s="71">
        <v>1</v>
      </c>
      <c r="G265" s="72">
        <f>F265</f>
        <v>1</v>
      </c>
      <c r="H265" s="7">
        <f t="shared" si="17"/>
        <v>0</v>
      </c>
      <c r="I265" s="81"/>
      <c r="J265" s="81"/>
      <c r="K265" s="81"/>
      <c r="L265" s="81" t="s">
        <v>1045</v>
      </c>
      <c r="M265" s="81"/>
      <c r="N265" s="81"/>
      <c r="O265" s="81"/>
      <c r="P265" s="81"/>
      <c r="Q265" s="81"/>
      <c r="R265" s="81"/>
      <c r="S265" s="54" t="b">
        <f t="shared" si="20"/>
        <v>0</v>
      </c>
      <c r="T265" s="66"/>
      <c r="U265" s="51"/>
    </row>
    <row r="266" spans="1:21" s="67" customFormat="1" x14ac:dyDescent="0.3">
      <c r="A266" s="62">
        <v>283</v>
      </c>
      <c r="B266" s="36" t="s">
        <v>875</v>
      </c>
      <c r="C266" s="101" t="s">
        <v>618</v>
      </c>
      <c r="D266" s="102"/>
      <c r="E266" s="7" t="s">
        <v>14</v>
      </c>
      <c r="F266" s="71">
        <v>1</v>
      </c>
      <c r="G266" s="72">
        <f t="shared" ref="G266:G269" si="21">F266</f>
        <v>1</v>
      </c>
      <c r="H266" s="7">
        <f t="shared" si="17"/>
        <v>0</v>
      </c>
      <c r="I266" s="81"/>
      <c r="J266" s="81"/>
      <c r="K266" s="81"/>
      <c r="L266" s="81" t="s">
        <v>1045</v>
      </c>
      <c r="M266" s="81"/>
      <c r="N266" s="81"/>
      <c r="O266" s="81"/>
      <c r="P266" s="81"/>
      <c r="Q266" s="81"/>
      <c r="R266" s="81"/>
      <c r="S266" s="54" t="b">
        <f t="shared" si="20"/>
        <v>0</v>
      </c>
      <c r="T266" s="66"/>
      <c r="U266" s="51"/>
    </row>
    <row r="267" spans="1:21" s="67" customFormat="1" x14ac:dyDescent="0.3">
      <c r="A267" s="62">
        <v>285</v>
      </c>
      <c r="B267" s="36" t="s">
        <v>876</v>
      </c>
      <c r="C267" s="101" t="s">
        <v>620</v>
      </c>
      <c r="D267" s="102"/>
      <c r="E267" s="7" t="s">
        <v>14</v>
      </c>
      <c r="F267" s="71">
        <v>1</v>
      </c>
      <c r="G267" s="72">
        <f t="shared" si="21"/>
        <v>1</v>
      </c>
      <c r="H267" s="7">
        <f t="shared" si="17"/>
        <v>0</v>
      </c>
      <c r="I267" s="81"/>
      <c r="J267" s="81"/>
      <c r="K267" s="81"/>
      <c r="L267" s="81" t="s">
        <v>1045</v>
      </c>
      <c r="M267" s="81"/>
      <c r="N267" s="81"/>
      <c r="O267" s="81"/>
      <c r="P267" s="81"/>
      <c r="Q267" s="81"/>
      <c r="R267" s="81"/>
      <c r="S267" s="54" t="b">
        <f t="shared" si="20"/>
        <v>0</v>
      </c>
      <c r="T267" s="66"/>
      <c r="U267" s="51"/>
    </row>
    <row r="268" spans="1:21" s="67" customFormat="1" x14ac:dyDescent="0.3">
      <c r="A268" s="62">
        <v>286</v>
      </c>
      <c r="B268" s="36" t="s">
        <v>877</v>
      </c>
      <c r="C268" s="101" t="s">
        <v>622</v>
      </c>
      <c r="D268" s="102"/>
      <c r="E268" s="7" t="s">
        <v>14</v>
      </c>
      <c r="F268" s="71">
        <v>1</v>
      </c>
      <c r="G268" s="72">
        <f t="shared" si="21"/>
        <v>1</v>
      </c>
      <c r="H268" s="7">
        <f t="shared" si="17"/>
        <v>0</v>
      </c>
      <c r="I268" s="81"/>
      <c r="J268" s="81"/>
      <c r="K268" s="81"/>
      <c r="L268" s="81" t="s">
        <v>1045</v>
      </c>
      <c r="M268" s="81"/>
      <c r="N268" s="81"/>
      <c r="O268" s="81"/>
      <c r="P268" s="81"/>
      <c r="Q268" s="81"/>
      <c r="R268" s="81"/>
      <c r="S268" s="54" t="b">
        <f t="shared" si="20"/>
        <v>0</v>
      </c>
      <c r="T268" s="66"/>
      <c r="U268" s="51"/>
    </row>
    <row r="269" spans="1:21" s="67" customFormat="1" x14ac:dyDescent="0.3">
      <c r="A269" s="62">
        <v>287</v>
      </c>
      <c r="B269" s="36" t="s">
        <v>878</v>
      </c>
      <c r="C269" s="101" t="s">
        <v>879</v>
      </c>
      <c r="D269" s="102"/>
      <c r="E269" s="7" t="s">
        <v>14</v>
      </c>
      <c r="F269" s="71">
        <v>1</v>
      </c>
      <c r="G269" s="72">
        <f t="shared" si="21"/>
        <v>1</v>
      </c>
      <c r="H269" s="7">
        <f t="shared" si="17"/>
        <v>0</v>
      </c>
      <c r="I269" s="81"/>
      <c r="J269" s="81"/>
      <c r="K269" s="81"/>
      <c r="L269" s="81" t="s">
        <v>1045</v>
      </c>
      <c r="M269" s="81"/>
      <c r="N269" s="81"/>
      <c r="O269" s="81"/>
      <c r="P269" s="81"/>
      <c r="Q269" s="81"/>
      <c r="R269" s="81"/>
      <c r="S269" s="54" t="b">
        <f t="shared" si="20"/>
        <v>0</v>
      </c>
      <c r="T269" s="66"/>
      <c r="U269" s="51"/>
    </row>
    <row r="270" spans="1:21" s="67" customFormat="1" ht="35.25" customHeight="1" x14ac:dyDescent="0.3">
      <c r="A270" s="62">
        <v>288</v>
      </c>
      <c r="B270" s="75" t="s">
        <v>291</v>
      </c>
      <c r="C270" s="96" t="s">
        <v>303</v>
      </c>
      <c r="D270" s="97"/>
      <c r="E270" s="76"/>
      <c r="F270" s="78"/>
      <c r="G270" s="78"/>
      <c r="H270" s="8"/>
      <c r="I270" s="79"/>
      <c r="J270" s="79"/>
      <c r="K270" s="79"/>
      <c r="L270" s="79"/>
      <c r="M270" s="79"/>
      <c r="N270" s="79"/>
      <c r="O270" s="79"/>
      <c r="P270" s="79"/>
      <c r="Q270" s="79"/>
      <c r="R270" s="79"/>
      <c r="S270" s="54" t="b">
        <f t="shared" si="20"/>
        <v>0</v>
      </c>
      <c r="T270" s="66"/>
      <c r="U270" s="51" t="str">
        <f t="shared" si="18"/>
        <v>REMEDIAL ACTION - PACKAGED WORK SCOPES (Including Remediation System Equipment)</v>
      </c>
    </row>
    <row r="271" spans="1:21" s="67" customFormat="1" ht="18.75" hidden="1" customHeight="1" x14ac:dyDescent="0.3">
      <c r="A271" s="62">
        <v>289</v>
      </c>
      <c r="B271" s="75" t="s">
        <v>292</v>
      </c>
      <c r="C271" s="96" t="s">
        <v>304</v>
      </c>
      <c r="D271" s="97"/>
      <c r="E271" s="76"/>
      <c r="F271" s="78"/>
      <c r="G271" s="78"/>
      <c r="H271" s="8"/>
      <c r="I271" s="79"/>
      <c r="J271" s="79"/>
      <c r="K271" s="79"/>
      <c r="L271" s="79"/>
      <c r="M271" s="79"/>
      <c r="N271" s="79"/>
      <c r="O271" s="79"/>
      <c r="P271" s="79"/>
      <c r="Q271" s="79"/>
      <c r="R271" s="79"/>
      <c r="S271" s="54" t="b">
        <f t="shared" si="20"/>
        <v>0</v>
      </c>
      <c r="T271" s="66"/>
      <c r="U271" s="51"/>
    </row>
    <row r="272" spans="1:21" s="67" customFormat="1" ht="18.75" hidden="1" customHeight="1" x14ac:dyDescent="0.3">
      <c r="A272" s="62">
        <v>290</v>
      </c>
      <c r="B272" s="36" t="s">
        <v>294</v>
      </c>
      <c r="C272" s="98" t="s">
        <v>306</v>
      </c>
      <c r="D272" s="99"/>
      <c r="E272" s="10" t="s">
        <v>307</v>
      </c>
      <c r="F272" s="68">
        <f>IFERROR(INDEX([1]!Rates[[Column1]:[Column71]],
MATCH('[1]SOW Units'!$B275,[1]!Rates[Pay Item],0),
MATCH(TEXT(#REF!,"0"),[1]!Rates[[#Headers],[Column1]:[Column71]],0)),0)</f>
        <v>0</v>
      </c>
      <c r="G272" s="69">
        <f t="shared" si="16"/>
        <v>0</v>
      </c>
      <c r="H272" s="6">
        <f t="shared" si="17"/>
        <v>0</v>
      </c>
      <c r="I272" s="80"/>
      <c r="J272" s="80"/>
      <c r="K272" s="80"/>
      <c r="L272" s="80"/>
      <c r="M272" s="80"/>
      <c r="N272" s="80"/>
      <c r="O272" s="80"/>
      <c r="P272" s="80"/>
      <c r="Q272" s="80"/>
      <c r="R272" s="80"/>
      <c r="S272" s="54" t="b">
        <f t="shared" si="20"/>
        <v>0</v>
      </c>
      <c r="T272" s="66" t="str">
        <f t="shared" si="18"/>
        <v>15-1.</v>
      </c>
      <c r="U272" s="51" t="str">
        <f t="shared" si="18"/>
        <v xml:space="preserve">Groundwater Recovery System Pilot Test - 8 hours </v>
      </c>
    </row>
    <row r="273" spans="1:21" s="67" customFormat="1" ht="18.75" hidden="1" customHeight="1" x14ac:dyDescent="0.3">
      <c r="A273" s="62">
        <v>292</v>
      </c>
      <c r="B273" s="36" t="s">
        <v>295</v>
      </c>
      <c r="C273" s="98" t="s">
        <v>309</v>
      </c>
      <c r="D273" s="99"/>
      <c r="E273" s="10" t="s">
        <v>880</v>
      </c>
      <c r="F273" s="68">
        <f>IFERROR(INDEX([1]!Rates[[Column1]:[Column71]],
MATCH('[1]SOW Units'!$B276,[1]!Rates[Pay Item],0),
MATCH(TEXT(#REF!,"0"),[1]!Rates[[#Headers],[Column1]:[Column71]],0)),0)</f>
        <v>0</v>
      </c>
      <c r="G273" s="69">
        <f t="shared" si="16"/>
        <v>0</v>
      </c>
      <c r="H273" s="6">
        <f t="shared" si="17"/>
        <v>0</v>
      </c>
      <c r="I273" s="80"/>
      <c r="J273" s="80"/>
      <c r="K273" s="80"/>
      <c r="L273" s="80"/>
      <c r="M273" s="80"/>
      <c r="N273" s="80"/>
      <c r="O273" s="80"/>
      <c r="P273" s="80"/>
      <c r="Q273" s="80"/>
      <c r="R273" s="80"/>
      <c r="S273" s="54" t="b">
        <f t="shared" si="20"/>
        <v>0</v>
      </c>
      <c r="T273" s="66" t="str">
        <f t="shared" si="18"/>
        <v>15-2.</v>
      </c>
      <c r="U273" s="51" t="str">
        <f t="shared" si="18"/>
        <v xml:space="preserve">Groundwater Recovery System Pilot Test - Additional Time  </v>
      </c>
    </row>
    <row r="274" spans="1:21" s="67" customFormat="1" ht="18.75" hidden="1" customHeight="1" x14ac:dyDescent="0.3">
      <c r="A274" s="62">
        <v>293</v>
      </c>
      <c r="B274" s="36" t="s">
        <v>296</v>
      </c>
      <c r="C274" s="98" t="s">
        <v>311</v>
      </c>
      <c r="D274" s="99"/>
      <c r="E274" s="10" t="s">
        <v>307</v>
      </c>
      <c r="F274" s="68">
        <f>IFERROR(INDEX([1]!Rates[[Column1]:[Column71]],
MATCH('[1]SOW Units'!$B277,[1]!Rates[Pay Item],0),
MATCH(TEXT(#REF!,"0"),[1]!Rates[[#Headers],[Column1]:[Column71]],0)),0)</f>
        <v>0</v>
      </c>
      <c r="G274" s="69">
        <f t="shared" si="16"/>
        <v>0</v>
      </c>
      <c r="H274" s="6">
        <f t="shared" si="17"/>
        <v>0</v>
      </c>
      <c r="I274" s="80"/>
      <c r="J274" s="80"/>
      <c r="K274" s="80"/>
      <c r="L274" s="80"/>
      <c r="M274" s="80"/>
      <c r="N274" s="80"/>
      <c r="O274" s="80"/>
      <c r="P274" s="80"/>
      <c r="Q274" s="80"/>
      <c r="R274" s="80"/>
      <c r="S274" s="54" t="b">
        <f t="shared" si="20"/>
        <v>0</v>
      </c>
      <c r="T274" s="66" t="str">
        <f t="shared" si="18"/>
        <v>15-3.</v>
      </c>
      <c r="U274" s="51" t="str">
        <f t="shared" si="18"/>
        <v>Air Sparging or Biosparging Pilot Test - 8 hours</v>
      </c>
    </row>
    <row r="275" spans="1:21" s="67" customFormat="1" ht="18.75" hidden="1" customHeight="1" x14ac:dyDescent="0.3">
      <c r="A275" s="62">
        <v>294</v>
      </c>
      <c r="B275" s="36" t="s">
        <v>299</v>
      </c>
      <c r="C275" s="98" t="s">
        <v>313</v>
      </c>
      <c r="D275" s="99"/>
      <c r="E275" s="10" t="s">
        <v>880</v>
      </c>
      <c r="F275" s="68">
        <f>IFERROR(INDEX([1]!Rates[[Column1]:[Column71]],
MATCH('[1]SOW Units'!$B278,[1]!Rates[Pay Item],0),
MATCH(TEXT(#REF!,"0"),[1]!Rates[[#Headers],[Column1]:[Column71]],0)),0)</f>
        <v>0</v>
      </c>
      <c r="G275" s="69">
        <f t="shared" si="16"/>
        <v>0</v>
      </c>
      <c r="H275" s="6">
        <f t="shared" ref="H275:H360" si="22">SUM(I275:R275)</f>
        <v>0</v>
      </c>
      <c r="I275" s="80"/>
      <c r="J275" s="80"/>
      <c r="K275" s="80"/>
      <c r="L275" s="80"/>
      <c r="M275" s="80"/>
      <c r="N275" s="80"/>
      <c r="O275" s="80"/>
      <c r="P275" s="80"/>
      <c r="Q275" s="80"/>
      <c r="R275" s="80"/>
      <c r="S275" s="54" t="b">
        <f t="shared" si="20"/>
        <v>0</v>
      </c>
      <c r="T275" s="66" t="str">
        <f t="shared" si="18"/>
        <v>15-4.</v>
      </c>
      <c r="U275" s="51" t="str">
        <f t="shared" si="18"/>
        <v>Air Sparging or Biosparging Pilot Test - Additional Time</v>
      </c>
    </row>
    <row r="276" spans="1:21" s="67" customFormat="1" ht="18.75" hidden="1" customHeight="1" x14ac:dyDescent="0.3">
      <c r="A276" s="62">
        <v>295</v>
      </c>
      <c r="B276" s="36" t="s">
        <v>300</v>
      </c>
      <c r="C276" s="98" t="s">
        <v>315</v>
      </c>
      <c r="D276" s="99"/>
      <c r="E276" s="10" t="s">
        <v>307</v>
      </c>
      <c r="F276" s="68">
        <f>IFERROR(INDEX([1]!Rates[[Column1]:[Column71]],
MATCH('[1]SOW Units'!$B279,[1]!Rates[Pay Item],0),
MATCH(TEXT(#REF!,"0"),[1]!Rates[[#Headers],[Column1]:[Column71]],0)),0)</f>
        <v>0</v>
      </c>
      <c r="G276" s="69">
        <f t="shared" si="16"/>
        <v>0</v>
      </c>
      <c r="H276" s="6">
        <f t="shared" si="22"/>
        <v>0</v>
      </c>
      <c r="I276" s="80"/>
      <c r="J276" s="80"/>
      <c r="K276" s="80"/>
      <c r="L276" s="80"/>
      <c r="M276" s="80"/>
      <c r="N276" s="80"/>
      <c r="O276" s="80"/>
      <c r="P276" s="80"/>
      <c r="Q276" s="80"/>
      <c r="R276" s="80"/>
      <c r="S276" s="54" t="b">
        <f t="shared" si="20"/>
        <v>0</v>
      </c>
      <c r="T276" s="66" t="str">
        <f t="shared" si="18"/>
        <v>15-5.</v>
      </c>
      <c r="U276" s="51" t="str">
        <f t="shared" si="18"/>
        <v>Vapor Extraction Pilot Test - 8 hours</v>
      </c>
    </row>
    <row r="277" spans="1:21" s="67" customFormat="1" ht="18.75" hidden="1" customHeight="1" x14ac:dyDescent="0.3">
      <c r="A277" s="62">
        <v>297</v>
      </c>
      <c r="B277" s="36" t="s">
        <v>301</v>
      </c>
      <c r="C277" s="98" t="s">
        <v>316</v>
      </c>
      <c r="D277" s="99"/>
      <c r="E277" s="10" t="s">
        <v>880</v>
      </c>
      <c r="F277" s="68">
        <f>IFERROR(INDEX([1]!Rates[[Column1]:[Column71]],
MATCH('[1]SOW Units'!$B280,[1]!Rates[Pay Item],0),
MATCH(TEXT(#REF!,"0"),[1]!Rates[[#Headers],[Column1]:[Column71]],0)),0)</f>
        <v>0</v>
      </c>
      <c r="G277" s="69">
        <f t="shared" si="16"/>
        <v>0</v>
      </c>
      <c r="H277" s="6">
        <f t="shared" si="22"/>
        <v>0</v>
      </c>
      <c r="I277" s="80"/>
      <c r="J277" s="80"/>
      <c r="K277" s="80"/>
      <c r="L277" s="80"/>
      <c r="M277" s="80"/>
      <c r="N277" s="80"/>
      <c r="O277" s="80"/>
      <c r="P277" s="80"/>
      <c r="Q277" s="80"/>
      <c r="R277" s="80"/>
      <c r="S277" s="54" t="b">
        <f t="shared" si="20"/>
        <v>0</v>
      </c>
      <c r="T277" s="66" t="str">
        <f t="shared" si="18"/>
        <v>15-6.</v>
      </c>
      <c r="U277" s="51" t="str">
        <f t="shared" si="18"/>
        <v>Vapor Extraction Pilot Test - Additional Time</v>
      </c>
    </row>
    <row r="278" spans="1:21" s="67" customFormat="1" ht="18.75" hidden="1" customHeight="1" x14ac:dyDescent="0.3">
      <c r="A278" s="62">
        <v>298</v>
      </c>
      <c r="B278" s="36" t="s">
        <v>616</v>
      </c>
      <c r="C278" s="98" t="s">
        <v>317</v>
      </c>
      <c r="D278" s="99"/>
      <c r="E278" s="10" t="s">
        <v>307</v>
      </c>
      <c r="F278" s="68">
        <f>IFERROR(INDEX([1]!Rates[[Column1]:[Column71]],
MATCH('[1]SOW Units'!$B281,[1]!Rates[Pay Item],0),
MATCH(TEXT(#REF!,"0"),[1]!Rates[[#Headers],[Column1]:[Column71]],0)),0)</f>
        <v>0</v>
      </c>
      <c r="G278" s="69">
        <f t="shared" si="16"/>
        <v>0</v>
      </c>
      <c r="H278" s="6">
        <f t="shared" si="22"/>
        <v>0</v>
      </c>
      <c r="I278" s="80"/>
      <c r="J278" s="80"/>
      <c r="K278" s="80"/>
      <c r="L278" s="80"/>
      <c r="M278" s="80"/>
      <c r="N278" s="80"/>
      <c r="O278" s="80"/>
      <c r="P278" s="80"/>
      <c r="Q278" s="80"/>
      <c r="R278" s="80"/>
      <c r="S278" s="54" t="b">
        <f t="shared" si="20"/>
        <v>0</v>
      </c>
      <c r="T278" s="66" t="str">
        <f t="shared" si="18"/>
        <v>15-7.</v>
      </c>
      <c r="U278" s="51" t="str">
        <f t="shared" si="18"/>
        <v xml:space="preserve">Vapor Extraction/Aquifer Pumping Test - 8 hours  </v>
      </c>
    </row>
    <row r="279" spans="1:21" s="67" customFormat="1" ht="18.75" hidden="1" customHeight="1" x14ac:dyDescent="0.3">
      <c r="A279" s="62">
        <v>299</v>
      </c>
      <c r="B279" s="36" t="s">
        <v>617</v>
      </c>
      <c r="C279" s="98" t="s">
        <v>318</v>
      </c>
      <c r="D279" s="99"/>
      <c r="E279" s="10" t="s">
        <v>880</v>
      </c>
      <c r="F279" s="68">
        <f>IFERROR(INDEX([1]!Rates[[Column1]:[Column71]],
MATCH('[1]SOW Units'!$B282,[1]!Rates[Pay Item],0),
MATCH(TEXT(#REF!,"0"),[1]!Rates[[#Headers],[Column1]:[Column71]],0)),0)</f>
        <v>0</v>
      </c>
      <c r="G279" s="69">
        <f t="shared" si="16"/>
        <v>0</v>
      </c>
      <c r="H279" s="6">
        <f t="shared" si="22"/>
        <v>0</v>
      </c>
      <c r="I279" s="80"/>
      <c r="J279" s="80"/>
      <c r="K279" s="80"/>
      <c r="L279" s="80"/>
      <c r="M279" s="80"/>
      <c r="N279" s="80"/>
      <c r="O279" s="80"/>
      <c r="P279" s="80"/>
      <c r="Q279" s="80"/>
      <c r="R279" s="80"/>
      <c r="S279" s="54" t="b">
        <f t="shared" si="20"/>
        <v>0</v>
      </c>
      <c r="T279" s="66" t="str">
        <f t="shared" si="18"/>
        <v>15-8.</v>
      </c>
      <c r="U279" s="51" t="str">
        <f t="shared" si="18"/>
        <v xml:space="preserve">Vapor Extraction/Aquifer Pumping Test - Additional Time  </v>
      </c>
    </row>
    <row r="280" spans="1:21" s="67" customFormat="1" ht="18.75" hidden="1" customHeight="1" x14ac:dyDescent="0.3">
      <c r="A280" s="62">
        <v>300</v>
      </c>
      <c r="B280" s="36" t="s">
        <v>619</v>
      </c>
      <c r="C280" s="98" t="s">
        <v>319</v>
      </c>
      <c r="D280" s="99"/>
      <c r="E280" s="10" t="s">
        <v>307</v>
      </c>
      <c r="F280" s="68">
        <f>IFERROR(INDEX([1]!Rates[[Column1]:[Column71]],
MATCH('[1]SOW Units'!$B283,[1]!Rates[Pay Item],0),
MATCH(TEXT(#REF!,"0"),[1]!Rates[[#Headers],[Column1]:[Column71]],0)),0)</f>
        <v>0</v>
      </c>
      <c r="G280" s="69">
        <f t="shared" si="16"/>
        <v>0</v>
      </c>
      <c r="H280" s="6">
        <f t="shared" si="22"/>
        <v>0</v>
      </c>
      <c r="I280" s="80"/>
      <c r="J280" s="80"/>
      <c r="K280" s="80"/>
      <c r="L280" s="80"/>
      <c r="M280" s="80"/>
      <c r="N280" s="80"/>
      <c r="O280" s="80"/>
      <c r="P280" s="80"/>
      <c r="Q280" s="80"/>
      <c r="R280" s="80"/>
      <c r="S280" s="54" t="b">
        <f t="shared" si="20"/>
        <v>0</v>
      </c>
      <c r="T280" s="66" t="str">
        <f t="shared" si="18"/>
        <v>15-9.</v>
      </c>
      <c r="U280" s="51" t="str">
        <f t="shared" si="18"/>
        <v>Air Sparging/Vapor Extraction Pilot Test - 8 hours</v>
      </c>
    </row>
    <row r="281" spans="1:21" s="67" customFormat="1" ht="18.75" hidden="1" customHeight="1" x14ac:dyDescent="0.3">
      <c r="A281" s="62">
        <v>301</v>
      </c>
      <c r="B281" s="36" t="s">
        <v>621</v>
      </c>
      <c r="C281" s="98" t="s">
        <v>320</v>
      </c>
      <c r="D281" s="99"/>
      <c r="E281" s="10" t="s">
        <v>880</v>
      </c>
      <c r="F281" s="68">
        <f>IFERROR(INDEX([1]!Rates[[Column1]:[Column71]],
MATCH('[1]SOW Units'!$B284,[1]!Rates[Pay Item],0),
MATCH(TEXT(#REF!,"0"),[1]!Rates[[#Headers],[Column1]:[Column71]],0)),0)</f>
        <v>0</v>
      </c>
      <c r="G281" s="69">
        <f t="shared" si="16"/>
        <v>0</v>
      </c>
      <c r="H281" s="6">
        <f t="shared" si="22"/>
        <v>0</v>
      </c>
      <c r="I281" s="80"/>
      <c r="J281" s="80"/>
      <c r="K281" s="80"/>
      <c r="L281" s="80"/>
      <c r="M281" s="80"/>
      <c r="N281" s="80"/>
      <c r="O281" s="80"/>
      <c r="P281" s="80"/>
      <c r="Q281" s="80"/>
      <c r="R281" s="80"/>
      <c r="S281" s="54" t="b">
        <f t="shared" si="20"/>
        <v>0</v>
      </c>
      <c r="T281" s="66" t="str">
        <f t="shared" si="18"/>
        <v>15-10.</v>
      </c>
      <c r="U281" s="51" t="str">
        <f t="shared" si="18"/>
        <v>Air Sparging/Vapor Extraction Pilot Test - Additional Time</v>
      </c>
    </row>
    <row r="282" spans="1:21" s="67" customFormat="1" ht="18.75" hidden="1" customHeight="1" x14ac:dyDescent="0.3">
      <c r="A282" s="62">
        <v>303</v>
      </c>
      <c r="B282" s="36" t="s">
        <v>881</v>
      </c>
      <c r="C282" s="98" t="s">
        <v>321</v>
      </c>
      <c r="D282" s="99"/>
      <c r="E282" s="10" t="s">
        <v>307</v>
      </c>
      <c r="F282" s="68">
        <f>IFERROR(INDEX([1]!Rates[[Column1]:[Column71]],
MATCH('[1]SOW Units'!$B285,[1]!Rates[Pay Item],0),
MATCH(TEXT(#REF!,"0"),[1]!Rates[[#Headers],[Column1]:[Column71]],0)),0)</f>
        <v>0</v>
      </c>
      <c r="G282" s="69">
        <f t="shared" si="16"/>
        <v>0</v>
      </c>
      <c r="H282" s="6">
        <f t="shared" si="22"/>
        <v>0</v>
      </c>
      <c r="I282" s="80"/>
      <c r="J282" s="80"/>
      <c r="K282" s="80"/>
      <c r="L282" s="80"/>
      <c r="M282" s="80"/>
      <c r="N282" s="80"/>
      <c r="O282" s="80"/>
      <c r="P282" s="80"/>
      <c r="Q282" s="80"/>
      <c r="R282" s="80"/>
      <c r="S282" s="54" t="b">
        <f t="shared" si="20"/>
        <v>0</v>
      </c>
      <c r="T282" s="66" t="str">
        <f t="shared" si="18"/>
        <v>15-11.</v>
      </c>
      <c r="U282" s="51" t="str">
        <f t="shared" si="18"/>
        <v>Multi-Phase Pilot Test - 8 hours</v>
      </c>
    </row>
    <row r="283" spans="1:21" s="67" customFormat="1" ht="18.75" hidden="1" customHeight="1" x14ac:dyDescent="0.3">
      <c r="A283" s="62">
        <v>304</v>
      </c>
      <c r="B283" s="36" t="s">
        <v>882</v>
      </c>
      <c r="C283" s="98" t="s">
        <v>322</v>
      </c>
      <c r="D283" s="99"/>
      <c r="E283" s="10" t="s">
        <v>880</v>
      </c>
      <c r="F283" s="68">
        <f>IFERROR(INDEX([1]!Rates[[Column1]:[Column71]],
MATCH('[1]SOW Units'!$B286,[1]!Rates[Pay Item],0),
MATCH(TEXT(#REF!,"0"),[1]!Rates[[#Headers],[Column1]:[Column71]],0)),0)</f>
        <v>0</v>
      </c>
      <c r="G283" s="69">
        <f t="shared" si="16"/>
        <v>0</v>
      </c>
      <c r="H283" s="6">
        <f t="shared" si="22"/>
        <v>0</v>
      </c>
      <c r="I283" s="80"/>
      <c r="J283" s="80"/>
      <c r="K283" s="80"/>
      <c r="L283" s="80"/>
      <c r="M283" s="80"/>
      <c r="N283" s="80"/>
      <c r="O283" s="80"/>
      <c r="P283" s="80"/>
      <c r="Q283" s="80"/>
      <c r="R283" s="80"/>
      <c r="S283" s="54" t="b">
        <f t="shared" si="20"/>
        <v>0</v>
      </c>
      <c r="T283" s="66" t="str">
        <f t="shared" si="18"/>
        <v>15-12.</v>
      </c>
      <c r="U283" s="51" t="str">
        <f t="shared" si="18"/>
        <v>Multi-Phase Pilot Test - Additional Time</v>
      </c>
    </row>
    <row r="284" spans="1:21" s="67" customFormat="1" ht="18.75" hidden="1" customHeight="1" x14ac:dyDescent="0.3">
      <c r="A284" s="62">
        <v>305</v>
      </c>
      <c r="B284" s="36" t="s">
        <v>883</v>
      </c>
      <c r="C284" s="98" t="s">
        <v>623</v>
      </c>
      <c r="D284" s="99"/>
      <c r="E284" s="10" t="s">
        <v>307</v>
      </c>
      <c r="F284" s="68">
        <f>IFERROR(INDEX([1]!Rates[[Column1]:[Column71]],
MATCH('[1]SOW Units'!$B287,[1]!Rates[Pay Item],0),
MATCH(TEXT(#REF!,"0"),[1]!Rates[[#Headers],[Column1]:[Column71]],0)),0)</f>
        <v>0</v>
      </c>
      <c r="G284" s="69">
        <f t="shared" si="16"/>
        <v>0</v>
      </c>
      <c r="H284" s="6">
        <f t="shared" si="22"/>
        <v>0</v>
      </c>
      <c r="I284" s="80"/>
      <c r="J284" s="80"/>
      <c r="K284" s="80"/>
      <c r="L284" s="80"/>
      <c r="M284" s="80"/>
      <c r="N284" s="80"/>
      <c r="O284" s="80"/>
      <c r="P284" s="80"/>
      <c r="Q284" s="80"/>
      <c r="R284" s="80"/>
      <c r="S284" s="54" t="b">
        <f t="shared" si="20"/>
        <v>0</v>
      </c>
      <c r="T284" s="66" t="str">
        <f t="shared" si="18"/>
        <v>15-13.</v>
      </c>
      <c r="U284" s="51" t="str">
        <f t="shared" si="18"/>
        <v>Air Sparging/Multiphase Extraction Pilot Test - 8 hours</v>
      </c>
    </row>
    <row r="285" spans="1:21" s="67" customFormat="1" ht="18.75" hidden="1" customHeight="1" x14ac:dyDescent="0.3">
      <c r="A285" s="62">
        <v>306</v>
      </c>
      <c r="B285" s="36" t="s">
        <v>884</v>
      </c>
      <c r="C285" s="98" t="s">
        <v>624</v>
      </c>
      <c r="D285" s="99"/>
      <c r="E285" s="10" t="s">
        <v>625</v>
      </c>
      <c r="F285" s="68">
        <f>IFERROR(INDEX([1]!Rates[[Column1]:[Column71]],
MATCH('[1]SOW Units'!$B288,[1]!Rates[Pay Item],0),
MATCH(TEXT(#REF!,"0"),[1]!Rates[[#Headers],[Column1]:[Column71]],0)),0)</f>
        <v>0</v>
      </c>
      <c r="G285" s="69">
        <f t="shared" si="16"/>
        <v>0</v>
      </c>
      <c r="H285" s="6">
        <f t="shared" si="22"/>
        <v>0</v>
      </c>
      <c r="I285" s="80"/>
      <c r="J285" s="80"/>
      <c r="K285" s="80"/>
      <c r="L285" s="80"/>
      <c r="M285" s="80"/>
      <c r="N285" s="80"/>
      <c r="O285" s="80"/>
      <c r="P285" s="80"/>
      <c r="Q285" s="80"/>
      <c r="R285" s="80"/>
      <c r="S285" s="54" t="b">
        <f t="shared" si="20"/>
        <v>0</v>
      </c>
      <c r="T285" s="66" t="str">
        <f t="shared" ref="T285:U335" si="23">B285</f>
        <v>15-14.</v>
      </c>
      <c r="U285" s="51" t="str">
        <f t="shared" si="23"/>
        <v>Air Sparging/Multiphase Extraction Pilot Test - Additional Time</v>
      </c>
    </row>
    <row r="286" spans="1:21" s="67" customFormat="1" ht="18.75" hidden="1" customHeight="1" x14ac:dyDescent="0.3">
      <c r="A286" s="62">
        <v>307</v>
      </c>
      <c r="B286" s="82" t="s">
        <v>885</v>
      </c>
      <c r="C286" s="98" t="s">
        <v>886</v>
      </c>
      <c r="D286" s="99"/>
      <c r="E286" s="10" t="s">
        <v>307</v>
      </c>
      <c r="F286" s="68">
        <f>IFERROR(INDEX([1]!Rates[[Column1]:[Column71]],
MATCH('[1]SOW Units'!$B289,[1]!Rates[Pay Item],0),
MATCH(TEXT(#REF!,"0"),[1]!Rates[[#Headers],[Column1]:[Column71]],0)),0)</f>
        <v>0</v>
      </c>
      <c r="G286" s="69">
        <f t="shared" si="16"/>
        <v>0</v>
      </c>
      <c r="H286" s="6">
        <f t="shared" si="22"/>
        <v>0</v>
      </c>
      <c r="I286" s="80"/>
      <c r="J286" s="80"/>
      <c r="K286" s="80"/>
      <c r="L286" s="80"/>
      <c r="M286" s="80"/>
      <c r="N286" s="80"/>
      <c r="O286" s="80"/>
      <c r="P286" s="80"/>
      <c r="Q286" s="80"/>
      <c r="R286" s="80"/>
      <c r="S286" s="54" t="b">
        <f t="shared" si="20"/>
        <v>0</v>
      </c>
      <c r="T286" s="66" t="str">
        <f t="shared" si="23"/>
        <v>15-15.</v>
      </c>
      <c r="U286" s="51" t="str">
        <f t="shared" si="23"/>
        <v>In-Situ Chemical Oxidation (including Ozone) Pilot Test - 8 hours</v>
      </c>
    </row>
    <row r="287" spans="1:21" s="67" customFormat="1" ht="18.75" hidden="1" customHeight="1" x14ac:dyDescent="0.3">
      <c r="A287" s="62">
        <v>309</v>
      </c>
      <c r="B287" s="82" t="s">
        <v>887</v>
      </c>
      <c r="C287" s="98" t="s">
        <v>888</v>
      </c>
      <c r="D287" s="99"/>
      <c r="E287" s="10" t="s">
        <v>880</v>
      </c>
      <c r="F287" s="68">
        <f>IFERROR(INDEX([1]!Rates[[Column1]:[Column71]],
MATCH('[1]SOW Units'!$B290,[1]!Rates[Pay Item],0),
MATCH(TEXT(#REF!,"0"),[1]!Rates[[#Headers],[Column1]:[Column71]],0)),0)</f>
        <v>0</v>
      </c>
      <c r="G287" s="69">
        <f t="shared" si="16"/>
        <v>0</v>
      </c>
      <c r="H287" s="6">
        <f t="shared" si="22"/>
        <v>0</v>
      </c>
      <c r="I287" s="80"/>
      <c r="J287" s="80"/>
      <c r="K287" s="80"/>
      <c r="L287" s="80"/>
      <c r="M287" s="80"/>
      <c r="N287" s="80"/>
      <c r="O287" s="80"/>
      <c r="P287" s="80"/>
      <c r="Q287" s="80"/>
      <c r="R287" s="80"/>
      <c r="S287" s="54" t="b">
        <f t="shared" si="20"/>
        <v>0</v>
      </c>
      <c r="T287" s="66" t="str">
        <f t="shared" si="23"/>
        <v>15-16.</v>
      </c>
      <c r="U287" s="51" t="str">
        <f t="shared" si="23"/>
        <v>In-Situ Chemical Oxidation (including Ozone) Pilot Test - Additional Time</v>
      </c>
    </row>
    <row r="288" spans="1:21" s="67" customFormat="1" ht="30.75" customHeight="1" x14ac:dyDescent="0.3">
      <c r="A288" s="62">
        <v>310</v>
      </c>
      <c r="B288" s="75" t="s">
        <v>297</v>
      </c>
      <c r="C288" s="96" t="s">
        <v>323</v>
      </c>
      <c r="D288" s="97"/>
      <c r="E288" s="76"/>
      <c r="F288" s="78"/>
      <c r="G288" s="78"/>
      <c r="H288" s="8"/>
      <c r="I288" s="79"/>
      <c r="J288" s="79"/>
      <c r="K288" s="79"/>
      <c r="L288" s="79"/>
      <c r="M288" s="79"/>
      <c r="N288" s="79"/>
      <c r="O288" s="79"/>
      <c r="P288" s="79"/>
      <c r="Q288" s="79"/>
      <c r="R288" s="79"/>
      <c r="S288" s="54" t="b">
        <f t="shared" si="20"/>
        <v>0</v>
      </c>
      <c r="T288" s="66"/>
      <c r="U288" s="51"/>
    </row>
    <row r="289" spans="1:21" s="67" customFormat="1" x14ac:dyDescent="0.3">
      <c r="A289" s="62">
        <v>311</v>
      </c>
      <c r="B289" s="36" t="s">
        <v>889</v>
      </c>
      <c r="C289" s="98" t="s">
        <v>324</v>
      </c>
      <c r="D289" s="99"/>
      <c r="E289" s="10" t="s">
        <v>28</v>
      </c>
      <c r="F289" s="68">
        <f>IFERROR(INDEX([1]!Rates[[Column1]:[Column71]],
MATCH('[1]SOW Units'!$B292,[1]!Rates[Pay Item],0),
MATCH(TEXT(#REF!,"0"),[1]!Rates[[#Headers],[Column1]:[Column71]],0)),0)</f>
        <v>0</v>
      </c>
      <c r="G289" s="69">
        <f t="shared" ref="G289:G352" si="24">F289</f>
        <v>0</v>
      </c>
      <c r="H289" s="6">
        <f t="shared" si="22"/>
        <v>0</v>
      </c>
      <c r="I289" s="80"/>
      <c r="J289" s="80"/>
      <c r="K289" s="80"/>
      <c r="L289" s="80" t="s">
        <v>1045</v>
      </c>
      <c r="M289" s="80"/>
      <c r="N289" s="80"/>
      <c r="O289" s="80"/>
      <c r="P289" s="80"/>
      <c r="Q289" s="80"/>
      <c r="R289" s="80"/>
      <c r="S289" s="54" t="b">
        <f t="shared" si="20"/>
        <v>0</v>
      </c>
      <c r="T289" s="66" t="str">
        <f t="shared" si="23"/>
        <v>15-17.</v>
      </c>
      <c r="U289" s="51" t="str">
        <f t="shared" si="23"/>
        <v>Groundwater Treatment System Package - Medium</v>
      </c>
    </row>
    <row r="290" spans="1:21" s="67" customFormat="1" x14ac:dyDescent="0.3">
      <c r="A290" s="62">
        <v>312</v>
      </c>
      <c r="B290" s="36" t="s">
        <v>890</v>
      </c>
      <c r="C290" s="98" t="s">
        <v>324</v>
      </c>
      <c r="D290" s="99"/>
      <c r="E290" s="10" t="s">
        <v>231</v>
      </c>
      <c r="F290" s="68">
        <f>IFERROR(INDEX([1]!Rates[[Column1]:[Column71]],
MATCH('[1]SOW Units'!$B293,[1]!Rates[Pay Item],0),
MATCH(TEXT(#REF!,"0"),[1]!Rates[[#Headers],[Column1]:[Column71]],0)),0)</f>
        <v>0</v>
      </c>
      <c r="G290" s="69">
        <f t="shared" si="24"/>
        <v>0</v>
      </c>
      <c r="H290" s="6">
        <f t="shared" si="22"/>
        <v>0</v>
      </c>
      <c r="I290" s="80"/>
      <c r="J290" s="80"/>
      <c r="K290" s="80"/>
      <c r="L290" s="80" t="s">
        <v>1045</v>
      </c>
      <c r="M290" s="80"/>
      <c r="N290" s="80"/>
      <c r="O290" s="80"/>
      <c r="P290" s="80"/>
      <c r="Q290" s="80"/>
      <c r="R290" s="80"/>
      <c r="S290" s="54" t="b">
        <f t="shared" si="20"/>
        <v>0</v>
      </c>
      <c r="T290" s="66" t="str">
        <f t="shared" si="23"/>
        <v>15-18.</v>
      </c>
      <c r="U290" s="51" t="str">
        <f t="shared" si="23"/>
        <v>Groundwater Treatment System Package - Medium</v>
      </c>
    </row>
    <row r="291" spans="1:21" s="67" customFormat="1" x14ac:dyDescent="0.3">
      <c r="A291" s="62">
        <v>313</v>
      </c>
      <c r="B291" s="36" t="s">
        <v>891</v>
      </c>
      <c r="C291" s="98" t="s">
        <v>325</v>
      </c>
      <c r="D291" s="99"/>
      <c r="E291" s="10" t="s">
        <v>28</v>
      </c>
      <c r="F291" s="68">
        <f>IFERROR(INDEX([1]!Rates[[Column1]:[Column71]],
MATCH('[1]SOW Units'!$B294,[1]!Rates[Pay Item],0),
MATCH(TEXT(#REF!,"0"),[1]!Rates[[#Headers],[Column1]:[Column71]],0)),0)</f>
        <v>0</v>
      </c>
      <c r="G291" s="69">
        <f t="shared" si="24"/>
        <v>0</v>
      </c>
      <c r="H291" s="6">
        <f t="shared" si="22"/>
        <v>0</v>
      </c>
      <c r="I291" s="80"/>
      <c r="J291" s="80"/>
      <c r="K291" s="80"/>
      <c r="L291" s="80" t="s">
        <v>1045</v>
      </c>
      <c r="M291" s="80"/>
      <c r="N291" s="80"/>
      <c r="O291" s="80"/>
      <c r="P291" s="80"/>
      <c r="Q291" s="80"/>
      <c r="R291" s="80"/>
      <c r="S291" s="54" t="b">
        <f t="shared" si="20"/>
        <v>0</v>
      </c>
      <c r="T291" s="66" t="str">
        <f t="shared" si="23"/>
        <v>15-19.</v>
      </c>
      <c r="U291" s="51" t="str">
        <f t="shared" si="23"/>
        <v>Air Sparge System Package - Medium</v>
      </c>
    </row>
    <row r="292" spans="1:21" s="67" customFormat="1" x14ac:dyDescent="0.3">
      <c r="A292" s="62">
        <v>314</v>
      </c>
      <c r="B292" s="36" t="s">
        <v>892</v>
      </c>
      <c r="C292" s="98" t="s">
        <v>325</v>
      </c>
      <c r="D292" s="99"/>
      <c r="E292" s="10" t="s">
        <v>231</v>
      </c>
      <c r="F292" s="68">
        <f>IFERROR(INDEX([1]!Rates[[Column1]:[Column71]],
MATCH('[1]SOW Units'!$B295,[1]!Rates[Pay Item],0),
MATCH(TEXT(#REF!,"0"),[1]!Rates[[#Headers],[Column1]:[Column71]],0)),0)</f>
        <v>0</v>
      </c>
      <c r="G292" s="69">
        <f t="shared" si="24"/>
        <v>0</v>
      </c>
      <c r="H292" s="6">
        <f t="shared" si="22"/>
        <v>0</v>
      </c>
      <c r="I292" s="80"/>
      <c r="J292" s="80"/>
      <c r="K292" s="80"/>
      <c r="L292" s="80" t="s">
        <v>1045</v>
      </c>
      <c r="M292" s="80"/>
      <c r="N292" s="80"/>
      <c r="O292" s="80"/>
      <c r="P292" s="80"/>
      <c r="Q292" s="80"/>
      <c r="R292" s="80"/>
      <c r="S292" s="54" t="b">
        <f t="shared" si="20"/>
        <v>0</v>
      </c>
      <c r="T292" s="66" t="str">
        <f t="shared" si="23"/>
        <v>15-20.</v>
      </c>
      <c r="U292" s="51" t="str">
        <f t="shared" si="23"/>
        <v>Air Sparge System Package - Medium</v>
      </c>
    </row>
    <row r="293" spans="1:21" s="67" customFormat="1" x14ac:dyDescent="0.3">
      <c r="A293" s="62">
        <v>315</v>
      </c>
      <c r="B293" s="36" t="s">
        <v>893</v>
      </c>
      <c r="C293" s="98" t="s">
        <v>326</v>
      </c>
      <c r="D293" s="99"/>
      <c r="E293" s="10" t="s">
        <v>28</v>
      </c>
      <c r="F293" s="68">
        <f>IFERROR(INDEX([1]!Rates[[Column1]:[Column71]],
MATCH('[1]SOW Units'!$B296,[1]!Rates[Pay Item],0),
MATCH(TEXT(#REF!,"0"),[1]!Rates[[#Headers],[Column1]:[Column71]],0)),0)</f>
        <v>0</v>
      </c>
      <c r="G293" s="69">
        <f t="shared" si="24"/>
        <v>0</v>
      </c>
      <c r="H293" s="6">
        <f t="shared" si="22"/>
        <v>0</v>
      </c>
      <c r="I293" s="80"/>
      <c r="J293" s="80"/>
      <c r="K293" s="80"/>
      <c r="L293" s="80" t="s">
        <v>1045</v>
      </c>
      <c r="M293" s="80"/>
      <c r="N293" s="80"/>
      <c r="O293" s="80"/>
      <c r="P293" s="80"/>
      <c r="Q293" s="80"/>
      <c r="R293" s="80"/>
      <c r="S293" s="54" t="b">
        <f t="shared" si="20"/>
        <v>0</v>
      </c>
      <c r="T293" s="66" t="str">
        <f t="shared" si="23"/>
        <v>15-21.</v>
      </c>
      <c r="U293" s="51" t="str">
        <f t="shared" si="23"/>
        <v xml:space="preserve">AS/SVE System Package - Medium </v>
      </c>
    </row>
    <row r="294" spans="1:21" s="67" customFormat="1" x14ac:dyDescent="0.3">
      <c r="A294" s="62">
        <v>316</v>
      </c>
      <c r="B294" s="36" t="s">
        <v>894</v>
      </c>
      <c r="C294" s="98" t="s">
        <v>326</v>
      </c>
      <c r="D294" s="99"/>
      <c r="E294" s="10" t="s">
        <v>231</v>
      </c>
      <c r="F294" s="68">
        <f>IFERROR(INDEX([1]!Rates[[Column1]:[Column71]],
MATCH('[1]SOW Units'!$B297,[1]!Rates[Pay Item],0),
MATCH(TEXT(#REF!,"0"),[1]!Rates[[#Headers],[Column1]:[Column71]],0)),0)</f>
        <v>0</v>
      </c>
      <c r="G294" s="69">
        <f t="shared" si="24"/>
        <v>0</v>
      </c>
      <c r="H294" s="6">
        <f t="shared" si="22"/>
        <v>0</v>
      </c>
      <c r="I294" s="80"/>
      <c r="J294" s="80"/>
      <c r="K294" s="80"/>
      <c r="L294" s="80" t="s">
        <v>1045</v>
      </c>
      <c r="M294" s="80"/>
      <c r="N294" s="80"/>
      <c r="O294" s="80"/>
      <c r="P294" s="80"/>
      <c r="Q294" s="80"/>
      <c r="R294" s="80"/>
      <c r="S294" s="54" t="b">
        <f t="shared" si="20"/>
        <v>0</v>
      </c>
      <c r="T294" s="66" t="str">
        <f t="shared" si="23"/>
        <v>15-22.</v>
      </c>
      <c r="U294" s="51" t="str">
        <f t="shared" si="23"/>
        <v xml:space="preserve">AS/SVE System Package - Medium </v>
      </c>
    </row>
    <row r="295" spans="1:21" s="67" customFormat="1" x14ac:dyDescent="0.3">
      <c r="A295" s="62">
        <v>317</v>
      </c>
      <c r="B295" s="36" t="s">
        <v>895</v>
      </c>
      <c r="C295" s="98" t="s">
        <v>327</v>
      </c>
      <c r="D295" s="99"/>
      <c r="E295" s="10" t="s">
        <v>28</v>
      </c>
      <c r="F295" s="68">
        <f>IFERROR(INDEX([1]!Rates[[Column1]:[Column71]],
MATCH('[1]SOW Units'!$B298,[1]!Rates[Pay Item],0),
MATCH(TEXT(#REF!,"0"),[1]!Rates[[#Headers],[Column1]:[Column71]],0)),0)</f>
        <v>0</v>
      </c>
      <c r="G295" s="69">
        <f t="shared" si="24"/>
        <v>0</v>
      </c>
      <c r="H295" s="6">
        <f t="shared" si="22"/>
        <v>0</v>
      </c>
      <c r="I295" s="80"/>
      <c r="J295" s="80"/>
      <c r="K295" s="80"/>
      <c r="L295" s="80" t="s">
        <v>1045</v>
      </c>
      <c r="M295" s="80"/>
      <c r="N295" s="80"/>
      <c r="O295" s="80"/>
      <c r="P295" s="80"/>
      <c r="Q295" s="80"/>
      <c r="R295" s="80"/>
      <c r="S295" s="54" t="b">
        <f t="shared" si="20"/>
        <v>0</v>
      </c>
      <c r="T295" s="66" t="str">
        <f t="shared" si="23"/>
        <v>15-23.</v>
      </c>
      <c r="U295" s="51" t="str">
        <f t="shared" si="23"/>
        <v xml:space="preserve">MPE System Package - Medium </v>
      </c>
    </row>
    <row r="296" spans="1:21" s="67" customFormat="1" x14ac:dyDescent="0.3">
      <c r="A296" s="62">
        <v>318</v>
      </c>
      <c r="B296" s="36" t="s">
        <v>896</v>
      </c>
      <c r="C296" s="98" t="s">
        <v>328</v>
      </c>
      <c r="D296" s="99"/>
      <c r="E296" s="10" t="s">
        <v>231</v>
      </c>
      <c r="F296" s="68">
        <f>IFERROR(INDEX([1]!Rates[[Column1]:[Column71]],
MATCH('[1]SOW Units'!$B299,[1]!Rates[Pay Item],0),
MATCH(TEXT(#REF!,"0"),[1]!Rates[[#Headers],[Column1]:[Column71]],0)),0)</f>
        <v>0</v>
      </c>
      <c r="G296" s="69">
        <f t="shared" si="24"/>
        <v>0</v>
      </c>
      <c r="H296" s="6">
        <f t="shared" si="22"/>
        <v>0</v>
      </c>
      <c r="I296" s="80"/>
      <c r="J296" s="80"/>
      <c r="K296" s="80"/>
      <c r="L296" s="80" t="s">
        <v>1045</v>
      </c>
      <c r="M296" s="80"/>
      <c r="N296" s="80"/>
      <c r="O296" s="80"/>
      <c r="P296" s="80"/>
      <c r="Q296" s="80"/>
      <c r="R296" s="80"/>
      <c r="S296" s="54" t="b">
        <f t="shared" si="20"/>
        <v>0</v>
      </c>
      <c r="T296" s="66" t="str">
        <f t="shared" si="23"/>
        <v>15-24.</v>
      </c>
      <c r="U296" s="51" t="str">
        <f t="shared" si="23"/>
        <v>MPE System Package - Medium</v>
      </c>
    </row>
    <row r="297" spans="1:21" s="67" customFormat="1" x14ac:dyDescent="0.3">
      <c r="A297" s="62">
        <v>319</v>
      </c>
      <c r="B297" s="36" t="s">
        <v>897</v>
      </c>
      <c r="C297" s="98" t="s">
        <v>626</v>
      </c>
      <c r="D297" s="99"/>
      <c r="E297" s="10" t="s">
        <v>28</v>
      </c>
      <c r="F297" s="68">
        <f>IFERROR(INDEX([1]!Rates[[Column1]:[Column71]],
MATCH('[1]SOW Units'!$B300,[1]!Rates[Pay Item],0),
MATCH(TEXT(#REF!,"0"),[1]!Rates[[#Headers],[Column1]:[Column71]],0)),0)</f>
        <v>0</v>
      </c>
      <c r="G297" s="69">
        <f t="shared" si="24"/>
        <v>0</v>
      </c>
      <c r="H297" s="6">
        <f t="shared" si="22"/>
        <v>0</v>
      </c>
      <c r="I297" s="80"/>
      <c r="J297" s="80"/>
      <c r="K297" s="80"/>
      <c r="L297" s="80" t="s">
        <v>1045</v>
      </c>
      <c r="M297" s="80"/>
      <c r="N297" s="80"/>
      <c r="O297" s="80"/>
      <c r="P297" s="80"/>
      <c r="Q297" s="80"/>
      <c r="R297" s="80"/>
      <c r="S297" s="54" t="b">
        <f t="shared" si="20"/>
        <v>0</v>
      </c>
      <c r="T297" s="66" t="str">
        <f t="shared" si="23"/>
        <v>15-25.</v>
      </c>
      <c r="U297" s="51" t="str">
        <f t="shared" si="23"/>
        <v>AS/MPE System Package - Medium</v>
      </c>
    </row>
    <row r="298" spans="1:21" s="67" customFormat="1" x14ac:dyDescent="0.3">
      <c r="A298" s="62">
        <v>320</v>
      </c>
      <c r="B298" s="36" t="s">
        <v>898</v>
      </c>
      <c r="C298" s="98" t="s">
        <v>626</v>
      </c>
      <c r="D298" s="99"/>
      <c r="E298" s="10" t="s">
        <v>231</v>
      </c>
      <c r="F298" s="68">
        <f>IFERROR(INDEX([1]!Rates[[Column1]:[Column71]],
MATCH('[1]SOW Units'!$B301,[1]!Rates[Pay Item],0),
MATCH(TEXT(#REF!,"0"),[1]!Rates[[#Headers],[Column1]:[Column71]],0)),0)</f>
        <v>0</v>
      </c>
      <c r="G298" s="69">
        <f t="shared" si="24"/>
        <v>0</v>
      </c>
      <c r="H298" s="6">
        <f t="shared" si="22"/>
        <v>0</v>
      </c>
      <c r="I298" s="80"/>
      <c r="J298" s="80"/>
      <c r="K298" s="80"/>
      <c r="L298" s="80" t="s">
        <v>1045</v>
      </c>
      <c r="M298" s="80"/>
      <c r="N298" s="80"/>
      <c r="O298" s="80"/>
      <c r="P298" s="80"/>
      <c r="Q298" s="80"/>
      <c r="R298" s="80"/>
      <c r="S298" s="54" t="b">
        <f t="shared" si="20"/>
        <v>0</v>
      </c>
      <c r="T298" s="66" t="str">
        <f t="shared" si="23"/>
        <v>15-26.</v>
      </c>
      <c r="U298" s="51" t="str">
        <f t="shared" si="23"/>
        <v>AS/MPE System Package - Medium</v>
      </c>
    </row>
    <row r="299" spans="1:21" s="67" customFormat="1" x14ac:dyDescent="0.3">
      <c r="A299" s="62">
        <v>321</v>
      </c>
      <c r="B299" s="36" t="s">
        <v>899</v>
      </c>
      <c r="C299" s="98" t="s">
        <v>627</v>
      </c>
      <c r="D299" s="99"/>
      <c r="E299" s="10" t="s">
        <v>28</v>
      </c>
      <c r="F299" s="68">
        <f>IFERROR(INDEX([1]!Rates[[Column1]:[Column71]],
MATCH('[1]SOW Units'!$B302,[1]!Rates[Pay Item],0),
MATCH(TEXT(#REF!,"0"),[1]!Rates[[#Headers],[Column1]:[Column71]],0)),0)</f>
        <v>0</v>
      </c>
      <c r="G299" s="69">
        <f t="shared" si="24"/>
        <v>0</v>
      </c>
      <c r="H299" s="6">
        <f t="shared" si="22"/>
        <v>0</v>
      </c>
      <c r="I299" s="80"/>
      <c r="J299" s="80"/>
      <c r="K299" s="80"/>
      <c r="L299" s="80" t="s">
        <v>1045</v>
      </c>
      <c r="M299" s="80"/>
      <c r="N299" s="80"/>
      <c r="O299" s="80"/>
      <c r="P299" s="80"/>
      <c r="Q299" s="80"/>
      <c r="R299" s="80"/>
      <c r="S299" s="54" t="b">
        <f t="shared" si="20"/>
        <v>0</v>
      </c>
      <c r="T299" s="66" t="str">
        <f t="shared" si="23"/>
        <v>15-27.</v>
      </c>
      <c r="U299" s="51" t="str">
        <f t="shared" si="23"/>
        <v>SVE System Package - Medium</v>
      </c>
    </row>
    <row r="300" spans="1:21" s="67" customFormat="1" x14ac:dyDescent="0.3">
      <c r="A300" s="62">
        <v>322</v>
      </c>
      <c r="B300" s="36" t="s">
        <v>900</v>
      </c>
      <c r="C300" s="98" t="s">
        <v>627</v>
      </c>
      <c r="D300" s="99"/>
      <c r="E300" s="10" t="s">
        <v>231</v>
      </c>
      <c r="F300" s="68">
        <f>IFERROR(INDEX([1]!Rates[[Column1]:[Column71]],
MATCH('[1]SOW Units'!$B303,[1]!Rates[Pay Item],0),
MATCH(TEXT(#REF!,"0"),[1]!Rates[[#Headers],[Column1]:[Column71]],0)),0)</f>
        <v>0</v>
      </c>
      <c r="G300" s="69">
        <f t="shared" si="24"/>
        <v>0</v>
      </c>
      <c r="H300" s="6">
        <f t="shared" si="22"/>
        <v>0</v>
      </c>
      <c r="I300" s="80"/>
      <c r="J300" s="80"/>
      <c r="K300" s="80"/>
      <c r="L300" s="80" t="s">
        <v>1045</v>
      </c>
      <c r="M300" s="80"/>
      <c r="N300" s="80"/>
      <c r="O300" s="80"/>
      <c r="P300" s="80"/>
      <c r="Q300" s="80"/>
      <c r="R300" s="80"/>
      <c r="S300" s="54" t="b">
        <f t="shared" si="20"/>
        <v>0</v>
      </c>
      <c r="T300" s="66" t="str">
        <f t="shared" si="23"/>
        <v>15-28.</v>
      </c>
      <c r="U300" s="51" t="str">
        <f t="shared" si="23"/>
        <v>SVE System Package - Medium</v>
      </c>
    </row>
    <row r="301" spans="1:21" s="67" customFormat="1" x14ac:dyDescent="0.3">
      <c r="A301" s="62">
        <v>323</v>
      </c>
      <c r="B301" s="36" t="s">
        <v>901</v>
      </c>
      <c r="C301" s="98" t="s">
        <v>902</v>
      </c>
      <c r="D301" s="99"/>
      <c r="E301" s="10" t="s">
        <v>28</v>
      </c>
      <c r="F301" s="68">
        <f>IFERROR(INDEX([1]!Rates[[Column1]:[Column71]],
MATCH('[1]SOW Units'!$B304,[1]!Rates[Pay Item],0),
MATCH(TEXT(#REF!,"0"),[1]!Rates[[#Headers],[Column1]:[Column71]],0)),0)</f>
        <v>0</v>
      </c>
      <c r="G301" s="69">
        <f t="shared" si="24"/>
        <v>0</v>
      </c>
      <c r="H301" s="6">
        <f t="shared" si="22"/>
        <v>0</v>
      </c>
      <c r="I301" s="80"/>
      <c r="J301" s="80"/>
      <c r="K301" s="80"/>
      <c r="L301" s="80" t="s">
        <v>1045</v>
      </c>
      <c r="M301" s="80"/>
      <c r="N301" s="80"/>
      <c r="O301" s="80"/>
      <c r="P301" s="80"/>
      <c r="Q301" s="80"/>
      <c r="R301" s="80"/>
      <c r="S301" s="54" t="b">
        <f t="shared" si="20"/>
        <v>0</v>
      </c>
      <c r="T301" s="66" t="str">
        <f t="shared" si="23"/>
        <v>15-29.</v>
      </c>
      <c r="U301" s="51" t="str">
        <f t="shared" si="23"/>
        <v>In-Situ Chemical Oxidation (including Ozone) Package – Medium</v>
      </c>
    </row>
    <row r="302" spans="1:21" s="67" customFormat="1" x14ac:dyDescent="0.3">
      <c r="A302" s="62">
        <v>324</v>
      </c>
      <c r="B302" s="36" t="s">
        <v>903</v>
      </c>
      <c r="C302" s="98" t="s">
        <v>902</v>
      </c>
      <c r="D302" s="99"/>
      <c r="E302" s="10" t="s">
        <v>231</v>
      </c>
      <c r="F302" s="68">
        <f>IFERROR(INDEX([1]!Rates[[Column1]:[Column71]],
MATCH('[1]SOW Units'!$B305,[1]!Rates[Pay Item],0),
MATCH(TEXT(#REF!,"0"),[1]!Rates[[#Headers],[Column1]:[Column71]],0)),0)</f>
        <v>0</v>
      </c>
      <c r="G302" s="69">
        <f t="shared" si="24"/>
        <v>0</v>
      </c>
      <c r="H302" s="6">
        <f t="shared" si="22"/>
        <v>0</v>
      </c>
      <c r="I302" s="80"/>
      <c r="J302" s="80"/>
      <c r="K302" s="80"/>
      <c r="L302" s="80" t="s">
        <v>1045</v>
      </c>
      <c r="M302" s="80"/>
      <c r="N302" s="80"/>
      <c r="O302" s="80"/>
      <c r="P302" s="80"/>
      <c r="Q302" s="80"/>
      <c r="R302" s="80"/>
      <c r="S302" s="54" t="b">
        <f t="shared" si="20"/>
        <v>0</v>
      </c>
      <c r="T302" s="66" t="str">
        <f t="shared" si="23"/>
        <v>15-30.</v>
      </c>
      <c r="U302" s="51" t="str">
        <f t="shared" si="23"/>
        <v>In-Situ Chemical Oxidation (including Ozone) Package – Medium</v>
      </c>
    </row>
    <row r="303" spans="1:21" s="67" customFormat="1" ht="33.75" customHeight="1" x14ac:dyDescent="0.3">
      <c r="A303" s="62">
        <v>325</v>
      </c>
      <c r="B303" s="75" t="s">
        <v>302</v>
      </c>
      <c r="C303" s="96" t="s">
        <v>330</v>
      </c>
      <c r="D303" s="97"/>
      <c r="E303" s="76"/>
      <c r="F303" s="78"/>
      <c r="G303" s="78"/>
      <c r="H303" s="8"/>
      <c r="I303" s="79"/>
      <c r="J303" s="79"/>
      <c r="K303" s="79"/>
      <c r="L303" s="79"/>
      <c r="M303" s="79"/>
      <c r="N303" s="79"/>
      <c r="O303" s="79"/>
      <c r="P303" s="79"/>
      <c r="Q303" s="79"/>
      <c r="R303" s="79"/>
      <c r="S303" s="54" t="b">
        <f t="shared" si="20"/>
        <v>0</v>
      </c>
      <c r="T303" s="66"/>
      <c r="U303" s="51" t="str">
        <f t="shared" si="23"/>
        <v>MONTHLY REMEDIATION SYSTEM O&amp;M PACKAGED WORK SCOPES (Excluding Remediation System Equipment)</v>
      </c>
    </row>
    <row r="304" spans="1:21" s="67" customFormat="1" x14ac:dyDescent="0.3">
      <c r="A304" s="62">
        <v>326</v>
      </c>
      <c r="B304" s="36" t="s">
        <v>305</v>
      </c>
      <c r="C304" s="98" t="s">
        <v>904</v>
      </c>
      <c r="D304" s="99"/>
      <c r="E304" s="10" t="s">
        <v>232</v>
      </c>
      <c r="F304" s="68">
        <f>IFERROR(INDEX([1]!Rates[[Column1]:[Column71]],
MATCH('[1]SOW Units'!$B307,[1]!Rates[Pay Item],0),
MATCH(TEXT(#REF!,"0"),[1]!Rates[[#Headers],[Column1]:[Column71]],0)),0)</f>
        <v>0</v>
      </c>
      <c r="G304" s="69">
        <f t="shared" si="24"/>
        <v>0</v>
      </c>
      <c r="H304" s="6">
        <f t="shared" si="22"/>
        <v>0</v>
      </c>
      <c r="I304" s="80"/>
      <c r="J304" s="80"/>
      <c r="K304" s="80"/>
      <c r="L304" s="80"/>
      <c r="M304" s="80" t="s">
        <v>1045</v>
      </c>
      <c r="N304" s="80"/>
      <c r="O304" s="80"/>
      <c r="P304" s="80"/>
      <c r="Q304" s="80"/>
      <c r="R304" s="80"/>
      <c r="S304" s="54" t="b">
        <f t="shared" si="20"/>
        <v>0</v>
      </c>
      <c r="T304" s="66" t="str">
        <f t="shared" si="23"/>
        <v>16-1.</v>
      </c>
      <c r="U304" s="51" t="str">
        <f t="shared" si="23"/>
        <v xml:space="preserve">System O&amp;M Package (excludes system) - Small </v>
      </c>
    </row>
    <row r="305" spans="1:21" s="67" customFormat="1" x14ac:dyDescent="0.3">
      <c r="A305" s="62">
        <v>327</v>
      </c>
      <c r="B305" s="36" t="s">
        <v>308</v>
      </c>
      <c r="C305" s="98" t="s">
        <v>905</v>
      </c>
      <c r="D305" s="99"/>
      <c r="E305" s="10" t="s">
        <v>232</v>
      </c>
      <c r="F305" s="68">
        <f>IFERROR(INDEX([1]!Rates[[Column1]:[Column71]],
MATCH('[1]SOW Units'!$B308,[1]!Rates[Pay Item],0),
MATCH(TEXT(#REF!,"0"),[1]!Rates[[#Headers],[Column1]:[Column71]],0)),0)</f>
        <v>0</v>
      </c>
      <c r="G305" s="69">
        <f t="shared" si="24"/>
        <v>0</v>
      </c>
      <c r="H305" s="6">
        <f t="shared" si="22"/>
        <v>0</v>
      </c>
      <c r="I305" s="80"/>
      <c r="J305" s="80"/>
      <c r="K305" s="80"/>
      <c r="L305" s="80"/>
      <c r="M305" s="80" t="s">
        <v>1045</v>
      </c>
      <c r="N305" s="80"/>
      <c r="O305" s="80"/>
      <c r="P305" s="80"/>
      <c r="Q305" s="80"/>
      <c r="R305" s="80"/>
      <c r="S305" s="54" t="b">
        <f t="shared" si="20"/>
        <v>0</v>
      </c>
      <c r="T305" s="66" t="str">
        <f t="shared" si="23"/>
        <v>16-2.</v>
      </c>
      <c r="U305" s="51" t="str">
        <f t="shared" si="23"/>
        <v>System O&amp;M Package (excludes system) - Medium</v>
      </c>
    </row>
    <row r="306" spans="1:21" s="67" customFormat="1" x14ac:dyDescent="0.3">
      <c r="A306" s="62">
        <v>328</v>
      </c>
      <c r="B306" s="36" t="s">
        <v>310</v>
      </c>
      <c r="C306" s="98" t="s">
        <v>906</v>
      </c>
      <c r="D306" s="99"/>
      <c r="E306" s="10" t="s">
        <v>232</v>
      </c>
      <c r="F306" s="68">
        <f>IFERROR(INDEX([1]!Rates[[Column1]:[Column71]],
MATCH('[1]SOW Units'!$B309,[1]!Rates[Pay Item],0),
MATCH(TEXT(#REF!,"0"),[1]!Rates[[#Headers],[Column1]:[Column71]],0)),0)</f>
        <v>0</v>
      </c>
      <c r="G306" s="69">
        <f t="shared" si="24"/>
        <v>0</v>
      </c>
      <c r="H306" s="6">
        <f t="shared" si="22"/>
        <v>0</v>
      </c>
      <c r="I306" s="80"/>
      <c r="J306" s="80"/>
      <c r="K306" s="80"/>
      <c r="L306" s="80"/>
      <c r="M306" s="80" t="s">
        <v>1045</v>
      </c>
      <c r="N306" s="80"/>
      <c r="O306" s="80"/>
      <c r="P306" s="80"/>
      <c r="Q306" s="80"/>
      <c r="R306" s="80"/>
      <c r="S306" s="54" t="b">
        <f t="shared" si="20"/>
        <v>0</v>
      </c>
      <c r="T306" s="66" t="str">
        <f t="shared" si="23"/>
        <v>16-3.</v>
      </c>
      <c r="U306" s="51" t="str">
        <f t="shared" si="23"/>
        <v xml:space="preserve">System O&amp;M Package (excludes system) - Large </v>
      </c>
    </row>
    <row r="307" spans="1:21" s="67" customFormat="1" x14ac:dyDescent="0.3">
      <c r="A307" s="62">
        <v>329</v>
      </c>
      <c r="B307" s="36" t="s">
        <v>312</v>
      </c>
      <c r="C307" s="98" t="s">
        <v>907</v>
      </c>
      <c r="D307" s="99"/>
      <c r="E307" s="10" t="s">
        <v>232</v>
      </c>
      <c r="F307" s="68">
        <f>IFERROR(INDEX([1]!Rates[[Column1]:[Column71]],
MATCH('[1]SOW Units'!$B310,[1]!Rates[Pay Item],0),
MATCH(TEXT(#REF!,"0"),[1]!Rates[[#Headers],[Column1]:[Column71]],0)),0)</f>
        <v>0</v>
      </c>
      <c r="G307" s="69">
        <f t="shared" si="24"/>
        <v>0</v>
      </c>
      <c r="H307" s="6">
        <f t="shared" si="22"/>
        <v>0</v>
      </c>
      <c r="I307" s="80"/>
      <c r="J307" s="80"/>
      <c r="K307" s="80"/>
      <c r="L307" s="80"/>
      <c r="M307" s="80" t="s">
        <v>1045</v>
      </c>
      <c r="N307" s="80"/>
      <c r="O307" s="80"/>
      <c r="P307" s="80"/>
      <c r="Q307" s="80"/>
      <c r="R307" s="80"/>
      <c r="S307" s="54" t="b">
        <f t="shared" si="20"/>
        <v>0</v>
      </c>
      <c r="T307" s="66" t="str">
        <f t="shared" si="23"/>
        <v>16-4.</v>
      </c>
      <c r="U307" s="51" t="str">
        <f t="shared" si="23"/>
        <v xml:space="preserve">System O&amp;M Package (excludes system) - Extra Large </v>
      </c>
    </row>
    <row r="308" spans="1:21" s="67" customFormat="1" x14ac:dyDescent="0.3">
      <c r="A308" s="62">
        <v>330</v>
      </c>
      <c r="B308" s="36" t="s">
        <v>314</v>
      </c>
      <c r="C308" s="98" t="s">
        <v>336</v>
      </c>
      <c r="D308" s="99"/>
      <c r="E308" s="10" t="s">
        <v>232</v>
      </c>
      <c r="F308" s="68">
        <f>IFERROR(INDEX([1]!Rates[[Column1]:[Column71]],
MATCH('[1]SOW Units'!$B311,[1]!Rates[Pay Item],0),
MATCH(TEXT(#REF!,"0"),[1]!Rates[[#Headers],[Column1]:[Column71]],0)),0)</f>
        <v>0</v>
      </c>
      <c r="G308" s="69">
        <f t="shared" si="24"/>
        <v>0</v>
      </c>
      <c r="H308" s="6">
        <f t="shared" si="22"/>
        <v>0</v>
      </c>
      <c r="I308" s="80"/>
      <c r="J308" s="80"/>
      <c r="K308" s="80"/>
      <c r="L308" s="80"/>
      <c r="M308" s="80" t="s">
        <v>1045</v>
      </c>
      <c r="N308" s="80"/>
      <c r="O308" s="80"/>
      <c r="P308" s="80"/>
      <c r="Q308" s="80"/>
      <c r="R308" s="80"/>
      <c r="S308" s="54" t="b">
        <f t="shared" si="20"/>
        <v>0</v>
      </c>
      <c r="T308" s="66" t="str">
        <f t="shared" si="23"/>
        <v>16-5.</v>
      </c>
      <c r="U308" s="51" t="str">
        <f t="shared" si="23"/>
        <v>Supplemental System O&amp;M Package - Add Thermox or Catox Treatment</v>
      </c>
    </row>
    <row r="309" spans="1:21" s="67" customFormat="1" x14ac:dyDescent="0.3">
      <c r="A309" s="62">
        <v>331</v>
      </c>
      <c r="B309" s="75" t="s">
        <v>329</v>
      </c>
      <c r="C309" s="96" t="s">
        <v>338</v>
      </c>
      <c r="D309" s="97"/>
      <c r="E309" s="76"/>
      <c r="F309" s="78"/>
      <c r="G309" s="78"/>
      <c r="H309" s="8"/>
      <c r="I309" s="79"/>
      <c r="J309" s="79"/>
      <c r="K309" s="79"/>
      <c r="L309" s="79"/>
      <c r="M309" s="79"/>
      <c r="N309" s="79"/>
      <c r="O309" s="79"/>
      <c r="P309" s="79"/>
      <c r="Q309" s="79"/>
      <c r="R309" s="79"/>
      <c r="S309" s="54" t="b">
        <f t="shared" si="20"/>
        <v>0</v>
      </c>
      <c r="T309" s="66"/>
      <c r="U309" s="51" t="str">
        <f t="shared" si="23"/>
        <v>REMEDIAL ACTION SYSTEM/EQUIPMENT USE (Equipment Only, Excluding O&amp;M)</v>
      </c>
    </row>
    <row r="310" spans="1:21" s="67" customFormat="1" hidden="1" x14ac:dyDescent="0.3">
      <c r="A310" s="62">
        <v>332</v>
      </c>
      <c r="B310" s="36" t="s">
        <v>331</v>
      </c>
      <c r="C310" s="98" t="s">
        <v>340</v>
      </c>
      <c r="D310" s="99"/>
      <c r="E310" s="10" t="s">
        <v>232</v>
      </c>
      <c r="F310" s="68">
        <f>IFERROR(INDEX([1]!Rates[[Column1]:[Column71]],
MATCH('[1]SOW Units'!$B313,[1]!Rates[Pay Item],0),
MATCH(TEXT(#REF!,"0"),[1]!Rates[[#Headers],[Column1]:[Column71]],0)),0)</f>
        <v>0</v>
      </c>
      <c r="G310" s="69">
        <f t="shared" si="24"/>
        <v>0</v>
      </c>
      <c r="H310" s="6">
        <f t="shared" si="22"/>
        <v>0</v>
      </c>
      <c r="I310" s="80"/>
      <c r="J310" s="80"/>
      <c r="K310" s="80"/>
      <c r="L310" s="80"/>
      <c r="M310" s="80"/>
      <c r="N310" s="80"/>
      <c r="O310" s="80"/>
      <c r="P310" s="80"/>
      <c r="Q310" s="80"/>
      <c r="R310" s="80"/>
      <c r="S310" s="54" t="b">
        <f t="shared" si="20"/>
        <v>0</v>
      </c>
      <c r="T310" s="66" t="str">
        <f t="shared" si="23"/>
        <v>17-1.</v>
      </c>
      <c r="U310" s="51" t="str">
        <f t="shared" si="23"/>
        <v>Medium Holding Tank - 2,000 to 6,000 gal. capacity - Short Term ≤ 6 mos.</v>
      </c>
    </row>
    <row r="311" spans="1:21" s="67" customFormat="1" hidden="1" x14ac:dyDescent="0.3">
      <c r="A311" s="62">
        <v>333</v>
      </c>
      <c r="B311" s="36" t="s">
        <v>332</v>
      </c>
      <c r="C311" s="98" t="s">
        <v>342</v>
      </c>
      <c r="D311" s="99"/>
      <c r="E311" s="10" t="s">
        <v>232</v>
      </c>
      <c r="F311" s="68">
        <f>IFERROR(INDEX([1]!Rates[[Column1]:[Column71]],
MATCH('[1]SOW Units'!$B314,[1]!Rates[Pay Item],0),
MATCH(TEXT(#REF!,"0"),[1]!Rates[[#Headers],[Column1]:[Column71]],0)),0)</f>
        <v>0</v>
      </c>
      <c r="G311" s="69">
        <f t="shared" si="24"/>
        <v>0</v>
      </c>
      <c r="H311" s="6">
        <f t="shared" si="22"/>
        <v>0</v>
      </c>
      <c r="I311" s="80"/>
      <c r="J311" s="80"/>
      <c r="K311" s="80"/>
      <c r="L311" s="80"/>
      <c r="M311" s="80"/>
      <c r="N311" s="80"/>
      <c r="O311" s="80"/>
      <c r="P311" s="80"/>
      <c r="Q311" s="80"/>
      <c r="R311" s="80"/>
      <c r="S311" s="54" t="b">
        <f t="shared" si="20"/>
        <v>0</v>
      </c>
      <c r="T311" s="66" t="str">
        <f t="shared" si="23"/>
        <v>17-2.</v>
      </c>
      <c r="U311" s="51" t="str">
        <f t="shared" si="23"/>
        <v>Medium Holding Tank - 2,000 to 6,000 gal. capacity - Long Term &gt; 6 mos.</v>
      </c>
    </row>
    <row r="312" spans="1:21" s="67" customFormat="1" hidden="1" x14ac:dyDescent="0.3">
      <c r="A312" s="62">
        <v>334</v>
      </c>
      <c r="B312" s="36" t="s">
        <v>333</v>
      </c>
      <c r="C312" s="98" t="s">
        <v>344</v>
      </c>
      <c r="D312" s="99"/>
      <c r="E312" s="10" t="s">
        <v>232</v>
      </c>
      <c r="F312" s="68">
        <f>IFERROR(INDEX([1]!Rates[[Column1]:[Column71]],
MATCH('[1]SOW Units'!$B315,[1]!Rates[Pay Item],0),
MATCH(TEXT(#REF!,"0"),[1]!Rates[[#Headers],[Column1]:[Column71]],0)),0)</f>
        <v>0</v>
      </c>
      <c r="G312" s="69">
        <f t="shared" si="24"/>
        <v>0</v>
      </c>
      <c r="H312" s="6">
        <f t="shared" si="22"/>
        <v>0</v>
      </c>
      <c r="I312" s="80"/>
      <c r="J312" s="80"/>
      <c r="K312" s="80"/>
      <c r="L312" s="80"/>
      <c r="M312" s="80"/>
      <c r="N312" s="80"/>
      <c r="O312" s="80"/>
      <c r="P312" s="80"/>
      <c r="Q312" s="80"/>
      <c r="R312" s="80"/>
      <c r="S312" s="54" t="b">
        <f t="shared" si="20"/>
        <v>0</v>
      </c>
      <c r="T312" s="66" t="str">
        <f t="shared" si="23"/>
        <v>17-3.</v>
      </c>
      <c r="U312" s="51" t="str">
        <f t="shared" si="23"/>
        <v>Large Holding Tank &gt; 6,000 to 10,000 gal. capacity - Short Term ≤ 6 mos.</v>
      </c>
    </row>
    <row r="313" spans="1:21" s="67" customFormat="1" hidden="1" x14ac:dyDescent="0.3">
      <c r="A313" s="62">
        <v>335</v>
      </c>
      <c r="B313" s="36" t="s">
        <v>334</v>
      </c>
      <c r="C313" s="98" t="s">
        <v>346</v>
      </c>
      <c r="D313" s="99"/>
      <c r="E313" s="10" t="s">
        <v>232</v>
      </c>
      <c r="F313" s="68">
        <f>IFERROR(INDEX([1]!Rates[[Column1]:[Column71]],
MATCH('[1]SOW Units'!$B316,[1]!Rates[Pay Item],0),
MATCH(TEXT(#REF!,"0"),[1]!Rates[[#Headers],[Column1]:[Column71]],0)),0)</f>
        <v>0</v>
      </c>
      <c r="G313" s="69">
        <f t="shared" si="24"/>
        <v>0</v>
      </c>
      <c r="H313" s="6">
        <f t="shared" si="22"/>
        <v>0</v>
      </c>
      <c r="I313" s="80"/>
      <c r="J313" s="80"/>
      <c r="K313" s="80"/>
      <c r="L313" s="80"/>
      <c r="M313" s="80"/>
      <c r="N313" s="80"/>
      <c r="O313" s="80"/>
      <c r="P313" s="80"/>
      <c r="Q313" s="80"/>
      <c r="R313" s="80"/>
      <c r="S313" s="54" t="b">
        <f t="shared" si="20"/>
        <v>0</v>
      </c>
      <c r="T313" s="66" t="str">
        <f t="shared" si="23"/>
        <v>17-4.</v>
      </c>
      <c r="U313" s="51" t="str">
        <f t="shared" si="23"/>
        <v>Large Holding Tank &gt; 6,000 to 10,000 gal. capacity - Long Term &gt; 6 mos.</v>
      </c>
    </row>
    <row r="314" spans="1:21" s="67" customFormat="1" x14ac:dyDescent="0.3">
      <c r="A314" s="62">
        <v>336</v>
      </c>
      <c r="B314" s="36" t="s">
        <v>335</v>
      </c>
      <c r="C314" s="98" t="s">
        <v>348</v>
      </c>
      <c r="D314" s="99"/>
      <c r="E314" s="10" t="s">
        <v>232</v>
      </c>
      <c r="F314" s="68">
        <f>IFERROR(INDEX([1]!Rates[[Column1]:[Column71]],
MATCH('[1]SOW Units'!$B317,[1]!Rates[Pay Item],0),
MATCH(TEXT(#REF!,"0"),[1]!Rates[[#Headers],[Column1]:[Column71]],0)),0)</f>
        <v>0</v>
      </c>
      <c r="G314" s="69">
        <f t="shared" si="24"/>
        <v>0</v>
      </c>
      <c r="H314" s="6">
        <f t="shared" si="22"/>
        <v>0</v>
      </c>
      <c r="I314" s="80"/>
      <c r="J314" s="80"/>
      <c r="K314" s="80"/>
      <c r="L314" s="80" t="s">
        <v>1045</v>
      </c>
      <c r="M314" s="80"/>
      <c r="N314" s="80"/>
      <c r="O314" s="80"/>
      <c r="P314" s="80"/>
      <c r="Q314" s="80"/>
      <c r="R314" s="80"/>
      <c r="S314" s="54" t="b">
        <f t="shared" si="20"/>
        <v>0</v>
      </c>
      <c r="T314" s="66" t="str">
        <f t="shared" si="23"/>
        <v>17-5.</v>
      </c>
      <c r="U314" s="51" t="str">
        <f t="shared" si="23"/>
        <v>Groundwater Treatment System - Stand Alone Small - Short Term ≤ 6 mos.</v>
      </c>
    </row>
    <row r="315" spans="1:21" s="67" customFormat="1" x14ac:dyDescent="0.3">
      <c r="A315" s="62">
        <v>337</v>
      </c>
      <c r="B315" s="36" t="s">
        <v>908</v>
      </c>
      <c r="C315" s="98" t="s">
        <v>350</v>
      </c>
      <c r="D315" s="99"/>
      <c r="E315" s="10" t="s">
        <v>232</v>
      </c>
      <c r="F315" s="68">
        <f>IFERROR(INDEX([1]!Rates[[Column1]:[Column71]],
MATCH('[1]SOW Units'!$B318,[1]!Rates[Pay Item],0),
MATCH(TEXT(#REF!,"0"),[1]!Rates[[#Headers],[Column1]:[Column71]],0)),0)</f>
        <v>0</v>
      </c>
      <c r="G315" s="69">
        <f t="shared" si="24"/>
        <v>0</v>
      </c>
      <c r="H315" s="6">
        <f t="shared" si="22"/>
        <v>0</v>
      </c>
      <c r="I315" s="80"/>
      <c r="J315" s="80"/>
      <c r="K315" s="80"/>
      <c r="L315" s="80" t="s">
        <v>1045</v>
      </c>
      <c r="M315" s="80"/>
      <c r="N315" s="80"/>
      <c r="O315" s="80"/>
      <c r="P315" s="80"/>
      <c r="Q315" s="80"/>
      <c r="R315" s="80"/>
      <c r="S315" s="54" t="b">
        <f t="shared" si="20"/>
        <v>0</v>
      </c>
      <c r="T315" s="66" t="str">
        <f t="shared" si="23"/>
        <v>17-6.</v>
      </c>
      <c r="U315" s="51" t="str">
        <f t="shared" si="23"/>
        <v>Groundwater Treatment System - Stand Alone Small - Long Term &gt; 6 mos.</v>
      </c>
    </row>
    <row r="316" spans="1:21" s="67" customFormat="1" x14ac:dyDescent="0.3">
      <c r="A316" s="62">
        <v>338</v>
      </c>
      <c r="B316" s="36" t="s">
        <v>909</v>
      </c>
      <c r="C316" s="98" t="s">
        <v>352</v>
      </c>
      <c r="D316" s="99"/>
      <c r="E316" s="10" t="s">
        <v>232</v>
      </c>
      <c r="F316" s="68">
        <f>IFERROR(INDEX([1]!Rates[[Column1]:[Column71]],
MATCH('[1]SOW Units'!$B319,[1]!Rates[Pay Item],0),
MATCH(TEXT(#REF!,"0"),[1]!Rates[[#Headers],[Column1]:[Column71]],0)),0)</f>
        <v>0</v>
      </c>
      <c r="G316" s="69">
        <f t="shared" si="24"/>
        <v>0</v>
      </c>
      <c r="H316" s="6">
        <f t="shared" si="22"/>
        <v>0</v>
      </c>
      <c r="I316" s="80"/>
      <c r="J316" s="80"/>
      <c r="K316" s="80"/>
      <c r="L316" s="80" t="s">
        <v>1045</v>
      </c>
      <c r="M316" s="80"/>
      <c r="N316" s="80"/>
      <c r="O316" s="80"/>
      <c r="P316" s="80"/>
      <c r="Q316" s="80"/>
      <c r="R316" s="80"/>
      <c r="S316" s="54" t="b">
        <f t="shared" si="20"/>
        <v>0</v>
      </c>
      <c r="T316" s="66" t="str">
        <f t="shared" si="23"/>
        <v>17-7.</v>
      </c>
      <c r="U316" s="51" t="str">
        <f t="shared" si="23"/>
        <v>Groundwater Treatment System - Stand Alone Medium - Short Term ≤ 6 mos.</v>
      </c>
    </row>
    <row r="317" spans="1:21" s="67" customFormat="1" x14ac:dyDescent="0.3">
      <c r="A317" s="62">
        <v>339</v>
      </c>
      <c r="B317" s="36" t="s">
        <v>910</v>
      </c>
      <c r="C317" s="98" t="s">
        <v>354</v>
      </c>
      <c r="D317" s="99"/>
      <c r="E317" s="10" t="s">
        <v>232</v>
      </c>
      <c r="F317" s="68">
        <f>IFERROR(INDEX([1]!Rates[[Column1]:[Column71]],
MATCH('[1]SOW Units'!$B320,[1]!Rates[Pay Item],0),
MATCH(TEXT(#REF!,"0"),[1]!Rates[[#Headers],[Column1]:[Column71]],0)),0)</f>
        <v>0</v>
      </c>
      <c r="G317" s="69">
        <f t="shared" si="24"/>
        <v>0</v>
      </c>
      <c r="H317" s="6">
        <f t="shared" si="22"/>
        <v>0</v>
      </c>
      <c r="I317" s="80"/>
      <c r="J317" s="80"/>
      <c r="K317" s="80"/>
      <c r="L317" s="80" t="s">
        <v>1045</v>
      </c>
      <c r="M317" s="80"/>
      <c r="N317" s="80"/>
      <c r="O317" s="80"/>
      <c r="P317" s="80"/>
      <c r="Q317" s="80"/>
      <c r="R317" s="80"/>
      <c r="S317" s="54" t="b">
        <f t="shared" si="20"/>
        <v>0</v>
      </c>
      <c r="T317" s="66" t="str">
        <f t="shared" si="23"/>
        <v>17-8.</v>
      </c>
      <c r="U317" s="51" t="str">
        <f t="shared" si="23"/>
        <v>Groundwater Treatment System - Stand Alone Medium - Long Term &gt; 6 mos.</v>
      </c>
    </row>
    <row r="318" spans="1:21" s="67" customFormat="1" x14ac:dyDescent="0.3">
      <c r="A318" s="62">
        <v>340</v>
      </c>
      <c r="B318" s="36" t="s">
        <v>911</v>
      </c>
      <c r="C318" s="98" t="s">
        <v>356</v>
      </c>
      <c r="D318" s="99"/>
      <c r="E318" s="10" t="s">
        <v>232</v>
      </c>
      <c r="F318" s="68">
        <f>IFERROR(INDEX([1]!Rates[[Column1]:[Column71]],
MATCH('[1]SOW Units'!$B321,[1]!Rates[Pay Item],0),
MATCH(TEXT(#REF!,"0"),[1]!Rates[[#Headers],[Column1]:[Column71]],0)),0)</f>
        <v>0</v>
      </c>
      <c r="G318" s="69">
        <f t="shared" si="24"/>
        <v>0</v>
      </c>
      <c r="H318" s="6">
        <f t="shared" si="22"/>
        <v>0</v>
      </c>
      <c r="I318" s="80"/>
      <c r="J318" s="80"/>
      <c r="K318" s="80"/>
      <c r="L318" s="80" t="s">
        <v>1045</v>
      </c>
      <c r="M318" s="80"/>
      <c r="N318" s="80"/>
      <c r="O318" s="80"/>
      <c r="P318" s="80"/>
      <c r="Q318" s="80"/>
      <c r="R318" s="80"/>
      <c r="S318" s="54" t="b">
        <f t="shared" si="20"/>
        <v>0</v>
      </c>
      <c r="T318" s="66" t="str">
        <f t="shared" si="23"/>
        <v>17-9.</v>
      </c>
      <c r="U318" s="51" t="str">
        <f t="shared" si="23"/>
        <v>Groundwater Treatment System - Stand Alone Large - Short Term ≤ 6 mos.</v>
      </c>
    </row>
    <row r="319" spans="1:21" s="67" customFormat="1" x14ac:dyDescent="0.3">
      <c r="A319" s="62">
        <v>341</v>
      </c>
      <c r="B319" s="36" t="s">
        <v>912</v>
      </c>
      <c r="C319" s="98" t="s">
        <v>358</v>
      </c>
      <c r="D319" s="99"/>
      <c r="E319" s="10" t="s">
        <v>232</v>
      </c>
      <c r="F319" s="68">
        <f>IFERROR(INDEX([1]!Rates[[Column1]:[Column71]],
MATCH('[1]SOW Units'!$B322,[1]!Rates[Pay Item],0),
MATCH(TEXT(#REF!,"0"),[1]!Rates[[#Headers],[Column1]:[Column71]],0)),0)</f>
        <v>0</v>
      </c>
      <c r="G319" s="69">
        <f t="shared" si="24"/>
        <v>0</v>
      </c>
      <c r="H319" s="6">
        <f t="shared" si="22"/>
        <v>0</v>
      </c>
      <c r="I319" s="80"/>
      <c r="J319" s="80"/>
      <c r="K319" s="80"/>
      <c r="L319" s="80" t="s">
        <v>1045</v>
      </c>
      <c r="M319" s="80"/>
      <c r="N319" s="80"/>
      <c r="O319" s="80"/>
      <c r="P319" s="80"/>
      <c r="Q319" s="80"/>
      <c r="R319" s="80"/>
      <c r="S319" s="54" t="b">
        <f t="shared" si="20"/>
        <v>0</v>
      </c>
      <c r="T319" s="66" t="str">
        <f t="shared" si="23"/>
        <v>17-10.</v>
      </c>
      <c r="U319" s="51" t="str">
        <f t="shared" si="23"/>
        <v>Groundwater Treatment System - Stand Alone Large - Long Term &gt; 6 mos.</v>
      </c>
    </row>
    <row r="320" spans="1:21" s="67" customFormat="1" x14ac:dyDescent="0.3">
      <c r="A320" s="62">
        <v>342</v>
      </c>
      <c r="B320" s="36" t="s">
        <v>913</v>
      </c>
      <c r="C320" s="98" t="s">
        <v>360</v>
      </c>
      <c r="D320" s="99"/>
      <c r="E320" s="10" t="s">
        <v>232</v>
      </c>
      <c r="F320" s="68">
        <f>IFERROR(INDEX([1]!Rates[[Column1]:[Column71]],
MATCH('[1]SOW Units'!$B323,[1]!Rates[Pay Item],0),
MATCH(TEXT(#REF!,"0"),[1]!Rates[[#Headers],[Column1]:[Column71]],0)),0)</f>
        <v>0</v>
      </c>
      <c r="G320" s="69">
        <f t="shared" si="24"/>
        <v>0</v>
      </c>
      <c r="H320" s="6">
        <f t="shared" si="22"/>
        <v>0</v>
      </c>
      <c r="I320" s="80"/>
      <c r="J320" s="80"/>
      <c r="K320" s="80"/>
      <c r="L320" s="80" t="s">
        <v>1045</v>
      </c>
      <c r="M320" s="80"/>
      <c r="N320" s="80"/>
      <c r="O320" s="80"/>
      <c r="P320" s="80"/>
      <c r="Q320" s="80"/>
      <c r="R320" s="80"/>
      <c r="S320" s="54" t="b">
        <f t="shared" si="20"/>
        <v>0</v>
      </c>
      <c r="T320" s="66" t="str">
        <f t="shared" si="23"/>
        <v>17-11.</v>
      </c>
      <c r="U320" s="51" t="str">
        <f t="shared" si="23"/>
        <v>Air Sparge System - Small - Short Term ≤ 6 mos.</v>
      </c>
    </row>
    <row r="321" spans="1:21" s="67" customFormat="1" x14ac:dyDescent="0.3">
      <c r="A321" s="62">
        <v>343</v>
      </c>
      <c r="B321" s="36" t="s">
        <v>914</v>
      </c>
      <c r="C321" s="98" t="s">
        <v>362</v>
      </c>
      <c r="D321" s="99"/>
      <c r="E321" s="10" t="s">
        <v>232</v>
      </c>
      <c r="F321" s="68">
        <f>IFERROR(INDEX([1]!Rates[[Column1]:[Column71]],
MATCH('[1]SOW Units'!$B324,[1]!Rates[Pay Item],0),
MATCH(TEXT(#REF!,"0"),[1]!Rates[[#Headers],[Column1]:[Column71]],0)),0)</f>
        <v>0</v>
      </c>
      <c r="G321" s="69">
        <f t="shared" si="24"/>
        <v>0</v>
      </c>
      <c r="H321" s="6">
        <f t="shared" si="22"/>
        <v>0</v>
      </c>
      <c r="I321" s="80"/>
      <c r="J321" s="80"/>
      <c r="K321" s="80"/>
      <c r="L321" s="80" t="s">
        <v>1045</v>
      </c>
      <c r="M321" s="80"/>
      <c r="N321" s="80"/>
      <c r="O321" s="80"/>
      <c r="P321" s="80"/>
      <c r="Q321" s="80"/>
      <c r="R321" s="80"/>
      <c r="S321" s="54" t="b">
        <f t="shared" si="20"/>
        <v>0</v>
      </c>
      <c r="T321" s="66" t="str">
        <f t="shared" si="23"/>
        <v>17-12.</v>
      </c>
      <c r="U321" s="51" t="str">
        <f t="shared" si="23"/>
        <v>Air Sparge System - Small - Long Term &gt; 6 mos.</v>
      </c>
    </row>
    <row r="322" spans="1:21" s="67" customFormat="1" x14ac:dyDescent="0.3">
      <c r="A322" s="62">
        <v>344</v>
      </c>
      <c r="B322" s="36" t="s">
        <v>915</v>
      </c>
      <c r="C322" s="98" t="s">
        <v>364</v>
      </c>
      <c r="D322" s="99"/>
      <c r="E322" s="10" t="s">
        <v>232</v>
      </c>
      <c r="F322" s="68">
        <f>IFERROR(INDEX([1]!Rates[[Column1]:[Column71]],
MATCH('[1]SOW Units'!$B325,[1]!Rates[Pay Item],0),
MATCH(TEXT(#REF!,"0"),[1]!Rates[[#Headers],[Column1]:[Column71]],0)),0)</f>
        <v>0</v>
      </c>
      <c r="G322" s="69">
        <f t="shared" si="24"/>
        <v>0</v>
      </c>
      <c r="H322" s="6">
        <f t="shared" si="22"/>
        <v>0</v>
      </c>
      <c r="I322" s="80"/>
      <c r="J322" s="80"/>
      <c r="K322" s="80"/>
      <c r="L322" s="80" t="s">
        <v>1045</v>
      </c>
      <c r="M322" s="80"/>
      <c r="N322" s="80"/>
      <c r="O322" s="80"/>
      <c r="P322" s="80"/>
      <c r="Q322" s="80"/>
      <c r="R322" s="80"/>
      <c r="S322" s="54" t="b">
        <f t="shared" si="20"/>
        <v>0</v>
      </c>
      <c r="T322" s="66" t="str">
        <f t="shared" si="23"/>
        <v>17-13.</v>
      </c>
      <c r="U322" s="51" t="str">
        <f t="shared" si="23"/>
        <v>Air Sparge System - Medium - Short Term ≤ 6 mos.</v>
      </c>
    </row>
    <row r="323" spans="1:21" s="67" customFormat="1" x14ac:dyDescent="0.3">
      <c r="A323" s="62">
        <v>345</v>
      </c>
      <c r="B323" s="36" t="s">
        <v>916</v>
      </c>
      <c r="C323" s="98" t="s">
        <v>366</v>
      </c>
      <c r="D323" s="99"/>
      <c r="E323" s="10" t="s">
        <v>232</v>
      </c>
      <c r="F323" s="68">
        <f>IFERROR(INDEX([1]!Rates[[Column1]:[Column71]],
MATCH('[1]SOW Units'!$B326,[1]!Rates[Pay Item],0),
MATCH(TEXT(#REF!,"0"),[1]!Rates[[#Headers],[Column1]:[Column71]],0)),0)</f>
        <v>0</v>
      </c>
      <c r="G323" s="69">
        <f t="shared" si="24"/>
        <v>0</v>
      </c>
      <c r="H323" s="6">
        <f t="shared" si="22"/>
        <v>0</v>
      </c>
      <c r="I323" s="80"/>
      <c r="J323" s="80"/>
      <c r="K323" s="80"/>
      <c r="L323" s="80" t="s">
        <v>1045</v>
      </c>
      <c r="M323" s="80"/>
      <c r="N323" s="80"/>
      <c r="O323" s="80"/>
      <c r="P323" s="80"/>
      <c r="Q323" s="80"/>
      <c r="R323" s="80"/>
      <c r="S323" s="54" t="b">
        <f t="shared" si="20"/>
        <v>0</v>
      </c>
      <c r="T323" s="66" t="str">
        <f t="shared" si="23"/>
        <v>17-14.</v>
      </c>
      <c r="U323" s="51" t="str">
        <f t="shared" si="23"/>
        <v>Air Sparge System - Medium - Long Term &gt; 6 mos.</v>
      </c>
    </row>
    <row r="324" spans="1:21" s="67" customFormat="1" x14ac:dyDescent="0.3">
      <c r="A324" s="62">
        <v>346</v>
      </c>
      <c r="B324" s="36" t="s">
        <v>917</v>
      </c>
      <c r="C324" s="98" t="s">
        <v>368</v>
      </c>
      <c r="D324" s="99"/>
      <c r="E324" s="10" t="s">
        <v>232</v>
      </c>
      <c r="F324" s="68">
        <f>IFERROR(INDEX([1]!Rates[[Column1]:[Column71]],
MATCH('[1]SOW Units'!$B327,[1]!Rates[Pay Item],0),
MATCH(TEXT(#REF!,"0"),[1]!Rates[[#Headers],[Column1]:[Column71]],0)),0)</f>
        <v>0</v>
      </c>
      <c r="G324" s="69">
        <f t="shared" si="24"/>
        <v>0</v>
      </c>
      <c r="H324" s="6">
        <f t="shared" si="22"/>
        <v>0</v>
      </c>
      <c r="I324" s="80"/>
      <c r="J324" s="80"/>
      <c r="K324" s="80"/>
      <c r="L324" s="80" t="s">
        <v>1045</v>
      </c>
      <c r="M324" s="80"/>
      <c r="N324" s="80"/>
      <c r="O324" s="80"/>
      <c r="P324" s="80"/>
      <c r="Q324" s="80"/>
      <c r="R324" s="80"/>
      <c r="S324" s="54" t="b">
        <f t="shared" si="20"/>
        <v>0</v>
      </c>
      <c r="T324" s="66" t="str">
        <f t="shared" si="23"/>
        <v>17-15.</v>
      </c>
      <c r="U324" s="51" t="str">
        <f t="shared" si="23"/>
        <v>Air Sparge System - Large - Short Term ≤ 6 mos.</v>
      </c>
    </row>
    <row r="325" spans="1:21" s="67" customFormat="1" x14ac:dyDescent="0.3">
      <c r="A325" s="62">
        <v>347</v>
      </c>
      <c r="B325" s="36" t="s">
        <v>918</v>
      </c>
      <c r="C325" s="98" t="s">
        <v>370</v>
      </c>
      <c r="D325" s="99"/>
      <c r="E325" s="10" t="s">
        <v>232</v>
      </c>
      <c r="F325" s="68">
        <f>IFERROR(INDEX([1]!Rates[[Column1]:[Column71]],
MATCH('[1]SOW Units'!$B328,[1]!Rates[Pay Item],0),
MATCH(TEXT(#REF!,"0"),[1]!Rates[[#Headers],[Column1]:[Column71]],0)),0)</f>
        <v>0</v>
      </c>
      <c r="G325" s="69">
        <f t="shared" si="24"/>
        <v>0</v>
      </c>
      <c r="H325" s="6">
        <f t="shared" si="22"/>
        <v>0</v>
      </c>
      <c r="I325" s="80"/>
      <c r="J325" s="80"/>
      <c r="K325" s="80"/>
      <c r="L325" s="80" t="s">
        <v>1045</v>
      </c>
      <c r="M325" s="80"/>
      <c r="N325" s="80"/>
      <c r="O325" s="80"/>
      <c r="P325" s="80"/>
      <c r="Q325" s="80"/>
      <c r="R325" s="80"/>
      <c r="S325" s="54" t="b">
        <f t="shared" si="20"/>
        <v>0</v>
      </c>
      <c r="T325" s="66" t="str">
        <f t="shared" si="23"/>
        <v>17-16.</v>
      </c>
      <c r="U325" s="51" t="str">
        <f t="shared" si="23"/>
        <v>Air Sparge System - Large - Long Term &gt; 6 mos.</v>
      </c>
    </row>
    <row r="326" spans="1:21" s="67" customFormat="1" x14ac:dyDescent="0.3">
      <c r="A326" s="62">
        <v>348</v>
      </c>
      <c r="B326" s="36" t="s">
        <v>919</v>
      </c>
      <c r="C326" s="98" t="s">
        <v>372</v>
      </c>
      <c r="D326" s="99"/>
      <c r="E326" s="10" t="s">
        <v>232</v>
      </c>
      <c r="F326" s="68">
        <f>IFERROR(INDEX([1]!Rates[[Column1]:[Column71]],
MATCH('[1]SOW Units'!$B329,[1]!Rates[Pay Item],0),
MATCH(TEXT(#REF!,"0"),[1]!Rates[[#Headers],[Column1]:[Column71]],0)),0)</f>
        <v>0</v>
      </c>
      <c r="G326" s="69">
        <f t="shared" si="24"/>
        <v>0</v>
      </c>
      <c r="H326" s="6">
        <f t="shared" si="22"/>
        <v>0</v>
      </c>
      <c r="I326" s="80"/>
      <c r="J326" s="80"/>
      <c r="K326" s="80"/>
      <c r="L326" s="80" t="s">
        <v>1045</v>
      </c>
      <c r="M326" s="80"/>
      <c r="N326" s="80"/>
      <c r="O326" s="80"/>
      <c r="P326" s="80"/>
      <c r="Q326" s="80"/>
      <c r="R326" s="80"/>
      <c r="S326" s="54" t="b">
        <f t="shared" ref="S326:S389" si="25">IF(H326&gt;0,TRUE,FALSE)</f>
        <v>0</v>
      </c>
      <c r="T326" s="66" t="str">
        <f t="shared" si="23"/>
        <v>17-17.</v>
      </c>
      <c r="U326" s="51" t="str">
        <f t="shared" si="23"/>
        <v>AS/SVE System - Small - Short Term ≤ 6 mos.</v>
      </c>
    </row>
    <row r="327" spans="1:21" s="67" customFormat="1" x14ac:dyDescent="0.3">
      <c r="A327" s="62">
        <v>349</v>
      </c>
      <c r="B327" s="36" t="s">
        <v>920</v>
      </c>
      <c r="C327" s="98" t="s">
        <v>374</v>
      </c>
      <c r="D327" s="99"/>
      <c r="E327" s="10" t="s">
        <v>232</v>
      </c>
      <c r="F327" s="68">
        <f>IFERROR(INDEX([1]!Rates[[Column1]:[Column71]],
MATCH('[1]SOW Units'!$B330,[1]!Rates[Pay Item],0),
MATCH(TEXT(#REF!,"0"),[1]!Rates[[#Headers],[Column1]:[Column71]],0)),0)</f>
        <v>0</v>
      </c>
      <c r="G327" s="69">
        <f t="shared" si="24"/>
        <v>0</v>
      </c>
      <c r="H327" s="6">
        <f t="shared" si="22"/>
        <v>0</v>
      </c>
      <c r="I327" s="80"/>
      <c r="J327" s="80"/>
      <c r="K327" s="80"/>
      <c r="L327" s="80" t="s">
        <v>1045</v>
      </c>
      <c r="M327" s="80"/>
      <c r="N327" s="80"/>
      <c r="O327" s="80"/>
      <c r="P327" s="80"/>
      <c r="Q327" s="80"/>
      <c r="R327" s="80"/>
      <c r="S327" s="54" t="b">
        <f t="shared" si="25"/>
        <v>0</v>
      </c>
      <c r="T327" s="66" t="str">
        <f t="shared" si="23"/>
        <v>17-18.</v>
      </c>
      <c r="U327" s="51" t="str">
        <f t="shared" si="23"/>
        <v>AS/SVE System - Small - Long Term &gt; 6 mos.</v>
      </c>
    </row>
    <row r="328" spans="1:21" s="67" customFormat="1" x14ac:dyDescent="0.3">
      <c r="A328" s="62">
        <v>350</v>
      </c>
      <c r="B328" s="36" t="s">
        <v>921</v>
      </c>
      <c r="C328" s="98" t="s">
        <v>376</v>
      </c>
      <c r="D328" s="99"/>
      <c r="E328" s="10" t="s">
        <v>232</v>
      </c>
      <c r="F328" s="68">
        <f>IFERROR(INDEX([1]!Rates[[Column1]:[Column71]],
MATCH('[1]SOW Units'!$B331,[1]!Rates[Pay Item],0),
MATCH(TEXT(#REF!,"0"),[1]!Rates[[#Headers],[Column1]:[Column71]],0)),0)</f>
        <v>0</v>
      </c>
      <c r="G328" s="69">
        <f t="shared" si="24"/>
        <v>0</v>
      </c>
      <c r="H328" s="6">
        <f t="shared" si="22"/>
        <v>0</v>
      </c>
      <c r="I328" s="80"/>
      <c r="J328" s="80"/>
      <c r="K328" s="80"/>
      <c r="L328" s="80" t="s">
        <v>1045</v>
      </c>
      <c r="M328" s="80"/>
      <c r="N328" s="80"/>
      <c r="O328" s="80"/>
      <c r="P328" s="80"/>
      <c r="Q328" s="80"/>
      <c r="R328" s="80"/>
      <c r="S328" s="54" t="b">
        <f t="shared" si="25"/>
        <v>0</v>
      </c>
      <c r="T328" s="66" t="str">
        <f t="shared" si="23"/>
        <v>17-19.</v>
      </c>
      <c r="U328" s="51" t="str">
        <f t="shared" si="23"/>
        <v>AS/SVE System - Medium - Short Term ≤ 6 mos.</v>
      </c>
    </row>
    <row r="329" spans="1:21" s="67" customFormat="1" x14ac:dyDescent="0.3">
      <c r="A329" s="62">
        <v>351</v>
      </c>
      <c r="B329" s="36" t="s">
        <v>922</v>
      </c>
      <c r="C329" s="98" t="s">
        <v>378</v>
      </c>
      <c r="D329" s="99"/>
      <c r="E329" s="10" t="s">
        <v>232</v>
      </c>
      <c r="F329" s="68">
        <f>IFERROR(INDEX([1]!Rates[[Column1]:[Column71]],
MATCH('[1]SOW Units'!$B332,[1]!Rates[Pay Item],0),
MATCH(TEXT(#REF!,"0"),[1]!Rates[[#Headers],[Column1]:[Column71]],0)),0)</f>
        <v>0</v>
      </c>
      <c r="G329" s="69">
        <f t="shared" si="24"/>
        <v>0</v>
      </c>
      <c r="H329" s="6">
        <f t="shared" si="22"/>
        <v>0</v>
      </c>
      <c r="I329" s="80"/>
      <c r="J329" s="80"/>
      <c r="K329" s="80"/>
      <c r="L329" s="80" t="s">
        <v>1045</v>
      </c>
      <c r="M329" s="80"/>
      <c r="N329" s="80"/>
      <c r="O329" s="80"/>
      <c r="P329" s="80"/>
      <c r="Q329" s="80"/>
      <c r="R329" s="80"/>
      <c r="S329" s="54" t="b">
        <f t="shared" si="25"/>
        <v>0</v>
      </c>
      <c r="T329" s="66" t="str">
        <f t="shared" si="23"/>
        <v>17-20.</v>
      </c>
      <c r="U329" s="51" t="str">
        <f t="shared" si="23"/>
        <v>AS/SVE System - Medium - Long Term &gt; 6 mos.</v>
      </c>
    </row>
    <row r="330" spans="1:21" s="67" customFormat="1" x14ac:dyDescent="0.3">
      <c r="A330" s="62">
        <v>352</v>
      </c>
      <c r="B330" s="36" t="s">
        <v>923</v>
      </c>
      <c r="C330" s="98" t="s">
        <v>380</v>
      </c>
      <c r="D330" s="99"/>
      <c r="E330" s="10" t="s">
        <v>232</v>
      </c>
      <c r="F330" s="68">
        <f>IFERROR(INDEX([1]!Rates[[Column1]:[Column71]],
MATCH('[1]SOW Units'!$B333,[1]!Rates[Pay Item],0),
MATCH(TEXT(#REF!,"0"),[1]!Rates[[#Headers],[Column1]:[Column71]],0)),0)</f>
        <v>0</v>
      </c>
      <c r="G330" s="69">
        <f t="shared" si="24"/>
        <v>0</v>
      </c>
      <c r="H330" s="6">
        <f t="shared" si="22"/>
        <v>0</v>
      </c>
      <c r="I330" s="80"/>
      <c r="J330" s="80"/>
      <c r="K330" s="80"/>
      <c r="L330" s="80" t="s">
        <v>1045</v>
      </c>
      <c r="M330" s="80"/>
      <c r="N330" s="80"/>
      <c r="O330" s="80"/>
      <c r="P330" s="80"/>
      <c r="Q330" s="80"/>
      <c r="R330" s="80"/>
      <c r="S330" s="54" t="b">
        <f t="shared" si="25"/>
        <v>0</v>
      </c>
      <c r="T330" s="66" t="str">
        <f t="shared" si="23"/>
        <v>17-21.</v>
      </c>
      <c r="U330" s="51" t="str">
        <f t="shared" si="23"/>
        <v>AS/SVE System - Large - Short Term ≤ 6 mos.</v>
      </c>
    </row>
    <row r="331" spans="1:21" s="67" customFormat="1" x14ac:dyDescent="0.3">
      <c r="A331" s="62">
        <v>353</v>
      </c>
      <c r="B331" s="36" t="s">
        <v>924</v>
      </c>
      <c r="C331" s="98" t="s">
        <v>382</v>
      </c>
      <c r="D331" s="99"/>
      <c r="E331" s="10" t="s">
        <v>232</v>
      </c>
      <c r="F331" s="68">
        <f>IFERROR(INDEX([1]!Rates[[Column1]:[Column71]],
MATCH('[1]SOW Units'!$B334,[1]!Rates[Pay Item],0),
MATCH(TEXT(#REF!,"0"),[1]!Rates[[#Headers],[Column1]:[Column71]],0)),0)</f>
        <v>0</v>
      </c>
      <c r="G331" s="69">
        <f t="shared" si="24"/>
        <v>0</v>
      </c>
      <c r="H331" s="6">
        <f t="shared" si="22"/>
        <v>0</v>
      </c>
      <c r="I331" s="80"/>
      <c r="J331" s="80"/>
      <c r="K331" s="80"/>
      <c r="L331" s="80" t="s">
        <v>1045</v>
      </c>
      <c r="M331" s="80"/>
      <c r="N331" s="80"/>
      <c r="O331" s="80"/>
      <c r="P331" s="80"/>
      <c r="Q331" s="80"/>
      <c r="R331" s="80"/>
      <c r="S331" s="54" t="b">
        <f t="shared" si="25"/>
        <v>0</v>
      </c>
      <c r="T331" s="66" t="str">
        <f t="shared" si="23"/>
        <v>17-22.</v>
      </c>
      <c r="U331" s="51" t="str">
        <f t="shared" si="23"/>
        <v>AS/SVE System - Large - Long Term &gt; 6 mos.</v>
      </c>
    </row>
    <row r="332" spans="1:21" s="67" customFormat="1" x14ac:dyDescent="0.3">
      <c r="A332" s="62">
        <v>354</v>
      </c>
      <c r="B332" s="36" t="s">
        <v>925</v>
      </c>
      <c r="C332" s="98" t="s">
        <v>384</v>
      </c>
      <c r="D332" s="99"/>
      <c r="E332" s="10" t="s">
        <v>232</v>
      </c>
      <c r="F332" s="68">
        <f>IFERROR(INDEX([1]!Rates[[Column1]:[Column71]],
MATCH('[1]SOW Units'!$B335,[1]!Rates[Pay Item],0),
MATCH(TEXT(#REF!,"0"),[1]!Rates[[#Headers],[Column1]:[Column71]],0)),0)</f>
        <v>0</v>
      </c>
      <c r="G332" s="69">
        <f t="shared" si="24"/>
        <v>0</v>
      </c>
      <c r="H332" s="6">
        <f t="shared" si="22"/>
        <v>0</v>
      </c>
      <c r="I332" s="80"/>
      <c r="J332" s="80"/>
      <c r="K332" s="80"/>
      <c r="L332" s="80" t="s">
        <v>1045</v>
      </c>
      <c r="M332" s="80"/>
      <c r="N332" s="80"/>
      <c r="O332" s="80"/>
      <c r="P332" s="80"/>
      <c r="Q332" s="80"/>
      <c r="R332" s="80"/>
      <c r="S332" s="54" t="b">
        <f t="shared" si="25"/>
        <v>0</v>
      </c>
      <c r="T332" s="66" t="str">
        <f t="shared" si="23"/>
        <v>17-23.</v>
      </c>
      <c r="U332" s="51" t="str">
        <f t="shared" si="23"/>
        <v>MPE System - Small - Short Term ≤ 6 mos.</v>
      </c>
    </row>
    <row r="333" spans="1:21" s="67" customFormat="1" x14ac:dyDescent="0.3">
      <c r="A333" s="62">
        <v>355</v>
      </c>
      <c r="B333" s="36" t="s">
        <v>926</v>
      </c>
      <c r="C333" s="98" t="s">
        <v>386</v>
      </c>
      <c r="D333" s="99"/>
      <c r="E333" s="10" t="s">
        <v>232</v>
      </c>
      <c r="F333" s="68">
        <f>IFERROR(INDEX([1]!Rates[[Column1]:[Column71]],
MATCH('[1]SOW Units'!$B336,[1]!Rates[Pay Item],0),
MATCH(TEXT(#REF!,"0"),[1]!Rates[[#Headers],[Column1]:[Column71]],0)),0)</f>
        <v>0</v>
      </c>
      <c r="G333" s="69">
        <f t="shared" si="24"/>
        <v>0</v>
      </c>
      <c r="H333" s="6">
        <f t="shared" si="22"/>
        <v>0</v>
      </c>
      <c r="I333" s="80"/>
      <c r="J333" s="80"/>
      <c r="K333" s="80"/>
      <c r="L333" s="80" t="s">
        <v>1045</v>
      </c>
      <c r="M333" s="80"/>
      <c r="N333" s="80"/>
      <c r="O333" s="80"/>
      <c r="P333" s="80"/>
      <c r="Q333" s="80"/>
      <c r="R333" s="80"/>
      <c r="S333" s="54" t="b">
        <f t="shared" si="25"/>
        <v>0</v>
      </c>
      <c r="T333" s="66" t="str">
        <f t="shared" si="23"/>
        <v>17-24.</v>
      </c>
      <c r="U333" s="51" t="str">
        <f t="shared" si="23"/>
        <v>MPE System - Small - Long Term &gt; 6 mos.</v>
      </c>
    </row>
    <row r="334" spans="1:21" s="67" customFormat="1" x14ac:dyDescent="0.3">
      <c r="A334" s="62">
        <v>356</v>
      </c>
      <c r="B334" s="36" t="s">
        <v>927</v>
      </c>
      <c r="C334" s="98" t="s">
        <v>388</v>
      </c>
      <c r="D334" s="99"/>
      <c r="E334" s="10" t="s">
        <v>232</v>
      </c>
      <c r="F334" s="68">
        <f>IFERROR(INDEX([1]!Rates[[Column1]:[Column71]],
MATCH('[1]SOW Units'!$B337,[1]!Rates[Pay Item],0),
MATCH(TEXT(#REF!,"0"),[1]!Rates[[#Headers],[Column1]:[Column71]],0)),0)</f>
        <v>0</v>
      </c>
      <c r="G334" s="69">
        <f t="shared" si="24"/>
        <v>0</v>
      </c>
      <c r="H334" s="6">
        <f t="shared" si="22"/>
        <v>0</v>
      </c>
      <c r="I334" s="80"/>
      <c r="J334" s="80"/>
      <c r="K334" s="80"/>
      <c r="L334" s="80" t="s">
        <v>1045</v>
      </c>
      <c r="M334" s="80"/>
      <c r="N334" s="80"/>
      <c r="O334" s="80"/>
      <c r="P334" s="80"/>
      <c r="Q334" s="80"/>
      <c r="R334" s="80"/>
      <c r="S334" s="54" t="b">
        <f t="shared" si="25"/>
        <v>0</v>
      </c>
      <c r="T334" s="66" t="str">
        <f t="shared" si="23"/>
        <v>17-25.</v>
      </c>
      <c r="U334" s="51" t="str">
        <f t="shared" si="23"/>
        <v>MPE System - Medium - Short Term ≤ 6 mos.</v>
      </c>
    </row>
    <row r="335" spans="1:21" s="67" customFormat="1" x14ac:dyDescent="0.3">
      <c r="A335" s="62">
        <v>357</v>
      </c>
      <c r="B335" s="36" t="s">
        <v>928</v>
      </c>
      <c r="C335" s="98" t="s">
        <v>390</v>
      </c>
      <c r="D335" s="99"/>
      <c r="E335" s="10" t="s">
        <v>232</v>
      </c>
      <c r="F335" s="68">
        <f>IFERROR(INDEX([1]!Rates[[Column1]:[Column71]],
MATCH('[1]SOW Units'!$B338,[1]!Rates[Pay Item],0),
MATCH(TEXT(#REF!,"0"),[1]!Rates[[#Headers],[Column1]:[Column71]],0)),0)</f>
        <v>0</v>
      </c>
      <c r="G335" s="69">
        <f t="shared" si="24"/>
        <v>0</v>
      </c>
      <c r="H335" s="6">
        <f t="shared" si="22"/>
        <v>0</v>
      </c>
      <c r="I335" s="80"/>
      <c r="J335" s="80"/>
      <c r="K335" s="80"/>
      <c r="L335" s="80" t="s">
        <v>1045</v>
      </c>
      <c r="M335" s="80"/>
      <c r="N335" s="80"/>
      <c r="O335" s="80"/>
      <c r="P335" s="80"/>
      <c r="Q335" s="80"/>
      <c r="R335" s="80"/>
      <c r="S335" s="54" t="b">
        <f t="shared" si="25"/>
        <v>0</v>
      </c>
      <c r="T335" s="66" t="str">
        <f t="shared" si="23"/>
        <v>17-26.</v>
      </c>
      <c r="U335" s="51" t="str">
        <f t="shared" si="23"/>
        <v>MPE System - Medium - Long Term &gt; 6 mos.</v>
      </c>
    </row>
    <row r="336" spans="1:21" s="67" customFormat="1" x14ac:dyDescent="0.3">
      <c r="A336" s="62">
        <v>358</v>
      </c>
      <c r="B336" s="36" t="s">
        <v>929</v>
      </c>
      <c r="C336" s="98" t="s">
        <v>392</v>
      </c>
      <c r="D336" s="99"/>
      <c r="E336" s="10" t="s">
        <v>232</v>
      </c>
      <c r="F336" s="68">
        <f>IFERROR(INDEX([1]!Rates[[Column1]:[Column71]],
MATCH('[1]SOW Units'!$B339,[1]!Rates[Pay Item],0),
MATCH(TEXT(#REF!,"0"),[1]!Rates[[#Headers],[Column1]:[Column71]],0)),0)</f>
        <v>0</v>
      </c>
      <c r="G336" s="69">
        <f t="shared" si="24"/>
        <v>0</v>
      </c>
      <c r="H336" s="6">
        <f t="shared" si="22"/>
        <v>0</v>
      </c>
      <c r="I336" s="80"/>
      <c r="J336" s="80"/>
      <c r="K336" s="80"/>
      <c r="L336" s="80" t="s">
        <v>1045</v>
      </c>
      <c r="M336" s="80"/>
      <c r="N336" s="80"/>
      <c r="O336" s="80"/>
      <c r="P336" s="80"/>
      <c r="Q336" s="80"/>
      <c r="R336" s="80"/>
      <c r="S336" s="54" t="b">
        <f t="shared" si="25"/>
        <v>0</v>
      </c>
      <c r="T336" s="66" t="str">
        <f t="shared" ref="T336:U395" si="26">B336</f>
        <v>17-27.</v>
      </c>
      <c r="U336" s="51" t="str">
        <f t="shared" si="26"/>
        <v>MPE System - Large - Short Term ≤ 6 mos.</v>
      </c>
    </row>
    <row r="337" spans="1:21" s="67" customFormat="1" x14ac:dyDescent="0.3">
      <c r="A337" s="62">
        <v>359</v>
      </c>
      <c r="B337" s="36" t="s">
        <v>930</v>
      </c>
      <c r="C337" s="98" t="s">
        <v>393</v>
      </c>
      <c r="D337" s="99"/>
      <c r="E337" s="10" t="s">
        <v>232</v>
      </c>
      <c r="F337" s="68">
        <f>IFERROR(INDEX([1]!Rates[[Column1]:[Column71]],
MATCH('[1]SOW Units'!$B340,[1]!Rates[Pay Item],0),
MATCH(TEXT(#REF!,"0"),[1]!Rates[[#Headers],[Column1]:[Column71]],0)),0)</f>
        <v>0</v>
      </c>
      <c r="G337" s="69">
        <f t="shared" si="24"/>
        <v>0</v>
      </c>
      <c r="H337" s="6">
        <f t="shared" si="22"/>
        <v>0</v>
      </c>
      <c r="I337" s="80"/>
      <c r="J337" s="80"/>
      <c r="K337" s="80"/>
      <c r="L337" s="80" t="s">
        <v>1045</v>
      </c>
      <c r="M337" s="80"/>
      <c r="N337" s="80"/>
      <c r="O337" s="80"/>
      <c r="P337" s="80"/>
      <c r="Q337" s="80"/>
      <c r="R337" s="80"/>
      <c r="S337" s="54" t="b">
        <f t="shared" si="25"/>
        <v>0</v>
      </c>
      <c r="T337" s="66" t="str">
        <f t="shared" si="26"/>
        <v>17-28.</v>
      </c>
      <c r="U337" s="51" t="str">
        <f t="shared" si="26"/>
        <v>MPE System - Large - Long Term &gt; 6 mos.</v>
      </c>
    </row>
    <row r="338" spans="1:21" s="67" customFormat="1" x14ac:dyDescent="0.3">
      <c r="A338" s="62">
        <v>360</v>
      </c>
      <c r="B338" s="36" t="s">
        <v>931</v>
      </c>
      <c r="C338" s="98" t="s">
        <v>394</v>
      </c>
      <c r="D338" s="99"/>
      <c r="E338" s="10" t="s">
        <v>232</v>
      </c>
      <c r="F338" s="68">
        <f>IFERROR(INDEX([1]!Rates[[Column1]:[Column71]],
MATCH('[1]SOW Units'!$B341,[1]!Rates[Pay Item],0),
MATCH(TEXT(#REF!,"0"),[1]!Rates[[#Headers],[Column1]:[Column71]],0)),0)</f>
        <v>0</v>
      </c>
      <c r="G338" s="69">
        <f t="shared" si="24"/>
        <v>0</v>
      </c>
      <c r="H338" s="6">
        <f t="shared" si="22"/>
        <v>0</v>
      </c>
      <c r="I338" s="80"/>
      <c r="J338" s="80"/>
      <c r="K338" s="80"/>
      <c r="L338" s="80" t="s">
        <v>1045</v>
      </c>
      <c r="M338" s="80"/>
      <c r="N338" s="80"/>
      <c r="O338" s="80"/>
      <c r="P338" s="80"/>
      <c r="Q338" s="80"/>
      <c r="R338" s="80"/>
      <c r="S338" s="54" t="b">
        <f t="shared" si="25"/>
        <v>0</v>
      </c>
      <c r="T338" s="66" t="str">
        <f t="shared" si="26"/>
        <v>17-29.</v>
      </c>
      <c r="U338" s="51" t="str">
        <f t="shared" si="26"/>
        <v>Groundwater Treatment - Add On - Small - Short Term ≤ 6 mos.</v>
      </c>
    </row>
    <row r="339" spans="1:21" s="67" customFormat="1" x14ac:dyDescent="0.3">
      <c r="A339" s="62">
        <v>361</v>
      </c>
      <c r="B339" s="36" t="s">
        <v>932</v>
      </c>
      <c r="C339" s="98" t="s">
        <v>395</v>
      </c>
      <c r="D339" s="99"/>
      <c r="E339" s="10" t="s">
        <v>232</v>
      </c>
      <c r="F339" s="68">
        <f>IFERROR(INDEX([1]!Rates[[Column1]:[Column71]],
MATCH('[1]SOW Units'!$B342,[1]!Rates[Pay Item],0),
MATCH(TEXT(#REF!,"0"),[1]!Rates[[#Headers],[Column1]:[Column71]],0)),0)</f>
        <v>0</v>
      </c>
      <c r="G339" s="69">
        <f t="shared" si="24"/>
        <v>0</v>
      </c>
      <c r="H339" s="6">
        <f t="shared" si="22"/>
        <v>0</v>
      </c>
      <c r="I339" s="80"/>
      <c r="J339" s="80"/>
      <c r="K339" s="80"/>
      <c r="L339" s="80" t="s">
        <v>1045</v>
      </c>
      <c r="M339" s="80"/>
      <c r="N339" s="80"/>
      <c r="O339" s="80"/>
      <c r="P339" s="80"/>
      <c r="Q339" s="80"/>
      <c r="R339" s="80"/>
      <c r="S339" s="54" t="b">
        <f t="shared" si="25"/>
        <v>0</v>
      </c>
      <c r="T339" s="66" t="str">
        <f t="shared" si="26"/>
        <v>17-30.</v>
      </c>
      <c r="U339" s="51" t="str">
        <f t="shared" si="26"/>
        <v>Groundwater Treatment - Add On - Medium - Short Term ≤ 6 mos.</v>
      </c>
    </row>
    <row r="340" spans="1:21" s="67" customFormat="1" x14ac:dyDescent="0.3">
      <c r="A340" s="62">
        <v>362</v>
      </c>
      <c r="B340" s="36" t="s">
        <v>933</v>
      </c>
      <c r="C340" s="98" t="s">
        <v>396</v>
      </c>
      <c r="D340" s="99"/>
      <c r="E340" s="10" t="s">
        <v>232</v>
      </c>
      <c r="F340" s="68">
        <f>IFERROR(INDEX([1]!Rates[[Column1]:[Column71]],
MATCH('[1]SOW Units'!$B343,[1]!Rates[Pay Item],0),
MATCH(TEXT(#REF!,"0"),[1]!Rates[[#Headers],[Column1]:[Column71]],0)),0)</f>
        <v>0</v>
      </c>
      <c r="G340" s="69">
        <f t="shared" si="24"/>
        <v>0</v>
      </c>
      <c r="H340" s="6">
        <f t="shared" si="22"/>
        <v>0</v>
      </c>
      <c r="I340" s="80"/>
      <c r="J340" s="80"/>
      <c r="K340" s="80"/>
      <c r="L340" s="80" t="s">
        <v>1045</v>
      </c>
      <c r="M340" s="80"/>
      <c r="N340" s="80"/>
      <c r="O340" s="80"/>
      <c r="P340" s="80"/>
      <c r="Q340" s="80"/>
      <c r="R340" s="80"/>
      <c r="S340" s="54" t="b">
        <f t="shared" si="25"/>
        <v>0</v>
      </c>
      <c r="T340" s="66" t="str">
        <f t="shared" si="26"/>
        <v>17-31.</v>
      </c>
      <c r="U340" s="51" t="str">
        <f t="shared" si="26"/>
        <v>Groundwater Treatment - Add On - Large - Short Term ≤ 6 mos.</v>
      </c>
    </row>
    <row r="341" spans="1:21" s="67" customFormat="1" x14ac:dyDescent="0.3">
      <c r="A341" s="62">
        <v>363</v>
      </c>
      <c r="B341" s="36" t="s">
        <v>934</v>
      </c>
      <c r="C341" s="98" t="s">
        <v>397</v>
      </c>
      <c r="D341" s="99"/>
      <c r="E341" s="10" t="s">
        <v>232</v>
      </c>
      <c r="F341" s="68">
        <f>IFERROR(INDEX([1]!Rates[[Column1]:[Column71]],
MATCH('[1]SOW Units'!$B344,[1]!Rates[Pay Item],0),
MATCH(TEXT(#REF!,"0"),[1]!Rates[[#Headers],[Column1]:[Column71]],0)),0)</f>
        <v>0</v>
      </c>
      <c r="G341" s="69">
        <f t="shared" si="24"/>
        <v>0</v>
      </c>
      <c r="H341" s="6">
        <f t="shared" si="22"/>
        <v>0</v>
      </c>
      <c r="I341" s="80"/>
      <c r="J341" s="80"/>
      <c r="K341" s="80"/>
      <c r="L341" s="80" t="s">
        <v>1045</v>
      </c>
      <c r="M341" s="80"/>
      <c r="N341" s="80"/>
      <c r="O341" s="80"/>
      <c r="P341" s="80"/>
      <c r="Q341" s="80"/>
      <c r="R341" s="80"/>
      <c r="S341" s="54" t="b">
        <f t="shared" si="25"/>
        <v>0</v>
      </c>
      <c r="T341" s="66" t="str">
        <f t="shared" si="26"/>
        <v>17-32.</v>
      </c>
      <c r="U341" s="51" t="str">
        <f t="shared" si="26"/>
        <v>Groundwater Treatment - Add On - Small - Long Term &gt; 6 mos.</v>
      </c>
    </row>
    <row r="342" spans="1:21" s="67" customFormat="1" x14ac:dyDescent="0.3">
      <c r="A342" s="62">
        <v>364</v>
      </c>
      <c r="B342" s="36" t="s">
        <v>935</v>
      </c>
      <c r="C342" s="98" t="s">
        <v>398</v>
      </c>
      <c r="D342" s="99"/>
      <c r="E342" s="10" t="s">
        <v>232</v>
      </c>
      <c r="F342" s="68">
        <f>IFERROR(INDEX([1]!Rates[[Column1]:[Column71]],
MATCH('[1]SOW Units'!$B345,[1]!Rates[Pay Item],0),
MATCH(TEXT(#REF!,"0"),[1]!Rates[[#Headers],[Column1]:[Column71]],0)),0)</f>
        <v>0</v>
      </c>
      <c r="G342" s="69">
        <f t="shared" si="24"/>
        <v>0</v>
      </c>
      <c r="H342" s="6">
        <f t="shared" si="22"/>
        <v>0</v>
      </c>
      <c r="I342" s="80"/>
      <c r="J342" s="80"/>
      <c r="K342" s="80"/>
      <c r="L342" s="80" t="s">
        <v>1045</v>
      </c>
      <c r="M342" s="80"/>
      <c r="N342" s="80"/>
      <c r="O342" s="80"/>
      <c r="P342" s="80"/>
      <c r="Q342" s="80"/>
      <c r="R342" s="80"/>
      <c r="S342" s="54" t="b">
        <f t="shared" si="25"/>
        <v>0</v>
      </c>
      <c r="T342" s="66" t="str">
        <f t="shared" si="26"/>
        <v>17-33.</v>
      </c>
      <c r="U342" s="51" t="str">
        <f t="shared" si="26"/>
        <v>Groundwater Treatment - Add On - Medium - Long Term &gt; 6 mos.</v>
      </c>
    </row>
    <row r="343" spans="1:21" s="67" customFormat="1" x14ac:dyDescent="0.3">
      <c r="A343" s="62">
        <v>365</v>
      </c>
      <c r="B343" s="36" t="s">
        <v>936</v>
      </c>
      <c r="C343" s="98" t="s">
        <v>399</v>
      </c>
      <c r="D343" s="99"/>
      <c r="E343" s="10" t="s">
        <v>232</v>
      </c>
      <c r="F343" s="68">
        <f>IFERROR(INDEX([1]!Rates[[Column1]:[Column71]],
MATCH('[1]SOW Units'!$B346,[1]!Rates[Pay Item],0),
MATCH(TEXT(#REF!,"0"),[1]!Rates[[#Headers],[Column1]:[Column71]],0)),0)</f>
        <v>0</v>
      </c>
      <c r="G343" s="69">
        <f t="shared" si="24"/>
        <v>0</v>
      </c>
      <c r="H343" s="6">
        <f t="shared" si="22"/>
        <v>0</v>
      </c>
      <c r="I343" s="80"/>
      <c r="J343" s="80"/>
      <c r="K343" s="80"/>
      <c r="L343" s="80" t="s">
        <v>1045</v>
      </c>
      <c r="M343" s="80"/>
      <c r="N343" s="80"/>
      <c r="O343" s="80"/>
      <c r="P343" s="80"/>
      <c r="Q343" s="80"/>
      <c r="R343" s="80"/>
      <c r="S343" s="54" t="b">
        <f t="shared" si="25"/>
        <v>0</v>
      </c>
      <c r="T343" s="66" t="str">
        <f t="shared" si="26"/>
        <v>17-34.</v>
      </c>
      <c r="U343" s="51" t="str">
        <f t="shared" si="26"/>
        <v>Groundwater Treatment - Add On - Large - Long Term &gt; 6 mos.</v>
      </c>
    </row>
    <row r="344" spans="1:21" s="67" customFormat="1" x14ac:dyDescent="0.3">
      <c r="A344" s="62">
        <v>366</v>
      </c>
      <c r="B344" s="36" t="s">
        <v>937</v>
      </c>
      <c r="C344" s="98" t="s">
        <v>400</v>
      </c>
      <c r="D344" s="99"/>
      <c r="E344" s="10" t="s">
        <v>232</v>
      </c>
      <c r="F344" s="68">
        <f>IFERROR(INDEX([1]!Rates[[Column1]:[Column71]],
MATCH('[1]SOW Units'!$B347,[1]!Rates[Pay Item],0),
MATCH(TEXT(#REF!,"0"),[1]!Rates[[#Headers],[Column1]:[Column71]],0)),0)</f>
        <v>0</v>
      </c>
      <c r="G344" s="69">
        <f t="shared" si="24"/>
        <v>0</v>
      </c>
      <c r="H344" s="6">
        <f t="shared" si="22"/>
        <v>0</v>
      </c>
      <c r="I344" s="80"/>
      <c r="J344" s="80"/>
      <c r="K344" s="80"/>
      <c r="L344" s="80" t="s">
        <v>1045</v>
      </c>
      <c r="M344" s="80"/>
      <c r="N344" s="80"/>
      <c r="O344" s="80"/>
      <c r="P344" s="80"/>
      <c r="Q344" s="80"/>
      <c r="R344" s="80"/>
      <c r="S344" s="54" t="b">
        <f t="shared" si="25"/>
        <v>0</v>
      </c>
      <c r="T344" s="66" t="str">
        <f t="shared" si="26"/>
        <v>17-35.</v>
      </c>
      <c r="U344" s="51" t="str">
        <f t="shared" si="26"/>
        <v>Carbon Off Gas Treatment - Add On - Small - Short Term ≤ 6 mos.</v>
      </c>
    </row>
    <row r="345" spans="1:21" s="67" customFormat="1" x14ac:dyDescent="0.3">
      <c r="A345" s="62">
        <v>367</v>
      </c>
      <c r="B345" s="36" t="s">
        <v>938</v>
      </c>
      <c r="C345" s="98" t="s">
        <v>401</v>
      </c>
      <c r="D345" s="99"/>
      <c r="E345" s="10" t="s">
        <v>232</v>
      </c>
      <c r="F345" s="68">
        <f>IFERROR(INDEX([1]!Rates[[Column1]:[Column71]],
MATCH('[1]SOW Units'!$B348,[1]!Rates[Pay Item],0),
MATCH(TEXT(#REF!,"0"),[1]!Rates[[#Headers],[Column1]:[Column71]],0)),0)</f>
        <v>0</v>
      </c>
      <c r="G345" s="69">
        <f t="shared" si="24"/>
        <v>0</v>
      </c>
      <c r="H345" s="6">
        <f t="shared" si="22"/>
        <v>0</v>
      </c>
      <c r="I345" s="80"/>
      <c r="J345" s="80"/>
      <c r="K345" s="80"/>
      <c r="L345" s="80" t="s">
        <v>1045</v>
      </c>
      <c r="M345" s="80"/>
      <c r="N345" s="80"/>
      <c r="O345" s="80"/>
      <c r="P345" s="80"/>
      <c r="Q345" s="80"/>
      <c r="R345" s="80"/>
      <c r="S345" s="54" t="b">
        <f t="shared" si="25"/>
        <v>0</v>
      </c>
      <c r="T345" s="66" t="str">
        <f t="shared" si="26"/>
        <v>17-36.</v>
      </c>
      <c r="U345" s="51" t="str">
        <f t="shared" si="26"/>
        <v>Carbon Off Gas Treatment - Add On - Medium - Short Term ≤ 6 mos.</v>
      </c>
    </row>
    <row r="346" spans="1:21" s="67" customFormat="1" x14ac:dyDescent="0.3">
      <c r="A346" s="62">
        <v>368</v>
      </c>
      <c r="B346" s="36" t="s">
        <v>939</v>
      </c>
      <c r="C346" s="98" t="s">
        <v>940</v>
      </c>
      <c r="D346" s="99"/>
      <c r="E346" s="10" t="s">
        <v>232</v>
      </c>
      <c r="F346" s="68">
        <f>IFERROR(INDEX([1]!Rates[[Column1]:[Column71]],
MATCH('[1]SOW Units'!$B349,[1]!Rates[Pay Item],0),
MATCH(TEXT(#REF!,"0"),[1]!Rates[[#Headers],[Column1]:[Column71]],0)),0)</f>
        <v>0</v>
      </c>
      <c r="G346" s="69">
        <f t="shared" si="24"/>
        <v>0</v>
      </c>
      <c r="H346" s="6">
        <f t="shared" si="22"/>
        <v>0</v>
      </c>
      <c r="I346" s="80"/>
      <c r="J346" s="80"/>
      <c r="K346" s="80"/>
      <c r="L346" s="80" t="s">
        <v>1045</v>
      </c>
      <c r="M346" s="80"/>
      <c r="N346" s="80"/>
      <c r="O346" s="80"/>
      <c r="P346" s="80"/>
      <c r="Q346" s="80"/>
      <c r="R346" s="80"/>
      <c r="S346" s="54" t="b">
        <f t="shared" si="25"/>
        <v>0</v>
      </c>
      <c r="T346" s="66" t="str">
        <f t="shared" si="26"/>
        <v>17-37.</v>
      </c>
      <c r="U346" s="51" t="str">
        <f t="shared" si="26"/>
        <v>Carbon Off Gas Treatment - Add On - Large - Short Term ≤ 6 mos.</v>
      </c>
    </row>
    <row r="347" spans="1:21" s="67" customFormat="1" x14ac:dyDescent="0.3">
      <c r="A347" s="62">
        <v>369</v>
      </c>
      <c r="B347" s="36" t="s">
        <v>941</v>
      </c>
      <c r="C347" s="98" t="s">
        <v>402</v>
      </c>
      <c r="D347" s="99"/>
      <c r="E347" s="10" t="s">
        <v>232</v>
      </c>
      <c r="F347" s="68">
        <f>IFERROR(INDEX([1]!Rates[[Column1]:[Column71]],
MATCH('[1]SOW Units'!$B350,[1]!Rates[Pay Item],0),
MATCH(TEXT(#REF!,"0"),[1]!Rates[[#Headers],[Column1]:[Column71]],0)),0)</f>
        <v>0</v>
      </c>
      <c r="G347" s="69">
        <f t="shared" si="24"/>
        <v>0</v>
      </c>
      <c r="H347" s="6">
        <f t="shared" si="22"/>
        <v>0</v>
      </c>
      <c r="I347" s="80"/>
      <c r="J347" s="80"/>
      <c r="K347" s="80"/>
      <c r="L347" s="80" t="s">
        <v>1045</v>
      </c>
      <c r="M347" s="80"/>
      <c r="N347" s="80"/>
      <c r="O347" s="80"/>
      <c r="P347" s="80"/>
      <c r="Q347" s="80"/>
      <c r="R347" s="80"/>
      <c r="S347" s="54" t="b">
        <f t="shared" si="25"/>
        <v>0</v>
      </c>
      <c r="T347" s="66" t="str">
        <f t="shared" si="26"/>
        <v>17-38.</v>
      </c>
      <c r="U347" s="51" t="str">
        <f t="shared" si="26"/>
        <v>Carbon Off Gas Treatment - Add On - Small- Long Term &gt; 6 mos.</v>
      </c>
    </row>
    <row r="348" spans="1:21" s="67" customFormat="1" x14ac:dyDescent="0.3">
      <c r="A348" s="62">
        <v>370</v>
      </c>
      <c r="B348" s="36" t="s">
        <v>942</v>
      </c>
      <c r="C348" s="98" t="s">
        <v>403</v>
      </c>
      <c r="D348" s="99"/>
      <c r="E348" s="10" t="s">
        <v>232</v>
      </c>
      <c r="F348" s="68">
        <f>IFERROR(INDEX([1]!Rates[[Column1]:[Column71]],
MATCH('[1]SOW Units'!$B351,[1]!Rates[Pay Item],0),
MATCH(TEXT(#REF!,"0"),[1]!Rates[[#Headers],[Column1]:[Column71]],0)),0)</f>
        <v>0</v>
      </c>
      <c r="G348" s="69">
        <f t="shared" si="24"/>
        <v>0</v>
      </c>
      <c r="H348" s="6">
        <f t="shared" si="22"/>
        <v>0</v>
      </c>
      <c r="I348" s="80"/>
      <c r="J348" s="80"/>
      <c r="K348" s="80"/>
      <c r="L348" s="80" t="s">
        <v>1045</v>
      </c>
      <c r="M348" s="80"/>
      <c r="N348" s="80"/>
      <c r="O348" s="80"/>
      <c r="P348" s="80"/>
      <c r="Q348" s="80"/>
      <c r="R348" s="80"/>
      <c r="S348" s="54" t="b">
        <f t="shared" si="25"/>
        <v>0</v>
      </c>
      <c r="T348" s="66" t="str">
        <f t="shared" si="26"/>
        <v>17-39.</v>
      </c>
      <c r="U348" s="51" t="str">
        <f t="shared" si="26"/>
        <v>Carbon Off Gas Treatment - Add On - Medium - Long Term &gt; 6 mos.</v>
      </c>
    </row>
    <row r="349" spans="1:21" s="67" customFormat="1" x14ac:dyDescent="0.3">
      <c r="A349" s="62">
        <v>371</v>
      </c>
      <c r="B349" s="36" t="s">
        <v>943</v>
      </c>
      <c r="C349" s="98" t="s">
        <v>404</v>
      </c>
      <c r="D349" s="99"/>
      <c r="E349" s="10" t="s">
        <v>232</v>
      </c>
      <c r="F349" s="68">
        <f>IFERROR(INDEX([1]!Rates[[Column1]:[Column71]],
MATCH('[1]SOW Units'!$B352,[1]!Rates[Pay Item],0),
MATCH(TEXT(#REF!,"0"),[1]!Rates[[#Headers],[Column1]:[Column71]],0)),0)</f>
        <v>0</v>
      </c>
      <c r="G349" s="69">
        <f t="shared" si="24"/>
        <v>0</v>
      </c>
      <c r="H349" s="6">
        <f t="shared" si="22"/>
        <v>0</v>
      </c>
      <c r="I349" s="80"/>
      <c r="J349" s="80"/>
      <c r="K349" s="80"/>
      <c r="L349" s="80" t="s">
        <v>1045</v>
      </c>
      <c r="M349" s="80"/>
      <c r="N349" s="80"/>
      <c r="O349" s="80"/>
      <c r="P349" s="80"/>
      <c r="Q349" s="80"/>
      <c r="R349" s="80"/>
      <c r="S349" s="54" t="b">
        <f t="shared" si="25"/>
        <v>0</v>
      </c>
      <c r="T349" s="66" t="str">
        <f t="shared" si="26"/>
        <v>17-40.</v>
      </c>
      <c r="U349" s="51" t="str">
        <f t="shared" si="26"/>
        <v xml:space="preserve">Carbon Off Gas Treatment - Add On - Large - Long Term &gt; 6 mos. </v>
      </c>
    </row>
    <row r="350" spans="1:21" s="67" customFormat="1" x14ac:dyDescent="0.3">
      <c r="A350" s="62">
        <v>372</v>
      </c>
      <c r="B350" s="36" t="s">
        <v>944</v>
      </c>
      <c r="C350" s="98" t="s">
        <v>405</v>
      </c>
      <c r="D350" s="99"/>
      <c r="E350" s="10" t="s">
        <v>232</v>
      </c>
      <c r="F350" s="68">
        <f>IFERROR(INDEX([1]!Rates[[Column1]:[Column71]],
MATCH('[1]SOW Units'!$B353,[1]!Rates[Pay Item],0),
MATCH(TEXT(#REF!,"0"),[1]!Rates[[#Headers],[Column1]:[Column71]],0)),0)</f>
        <v>0</v>
      </c>
      <c r="G350" s="69">
        <f t="shared" si="24"/>
        <v>0</v>
      </c>
      <c r="H350" s="6">
        <f t="shared" si="22"/>
        <v>0</v>
      </c>
      <c r="I350" s="80"/>
      <c r="J350" s="80"/>
      <c r="K350" s="80"/>
      <c r="L350" s="80" t="s">
        <v>1045</v>
      </c>
      <c r="M350" s="80"/>
      <c r="N350" s="80"/>
      <c r="O350" s="80"/>
      <c r="P350" s="80"/>
      <c r="Q350" s="80"/>
      <c r="R350" s="80"/>
      <c r="S350" s="54" t="b">
        <f t="shared" si="25"/>
        <v>0</v>
      </c>
      <c r="T350" s="66" t="str">
        <f t="shared" si="26"/>
        <v>17-41.</v>
      </c>
      <c r="U350" s="51" t="str">
        <f t="shared" si="26"/>
        <v>Thermox/Catox Off Gas Treatment - Add On - Small - Short Term ≤ 6 mos.</v>
      </c>
    </row>
    <row r="351" spans="1:21" s="67" customFormat="1" x14ac:dyDescent="0.3">
      <c r="A351" s="62">
        <v>373</v>
      </c>
      <c r="B351" s="36" t="s">
        <v>945</v>
      </c>
      <c r="C351" s="98" t="s">
        <v>406</v>
      </c>
      <c r="D351" s="99"/>
      <c r="E351" s="10" t="s">
        <v>232</v>
      </c>
      <c r="F351" s="68">
        <f>IFERROR(INDEX([1]!Rates[[Column1]:[Column71]],
MATCH('[1]SOW Units'!$B354,[1]!Rates[Pay Item],0),
MATCH(TEXT(#REF!,"0"),[1]!Rates[[#Headers],[Column1]:[Column71]],0)),0)</f>
        <v>0</v>
      </c>
      <c r="G351" s="69">
        <f t="shared" si="24"/>
        <v>0</v>
      </c>
      <c r="H351" s="6">
        <f t="shared" si="22"/>
        <v>0</v>
      </c>
      <c r="I351" s="80"/>
      <c r="J351" s="80"/>
      <c r="K351" s="80"/>
      <c r="L351" s="80" t="s">
        <v>1045</v>
      </c>
      <c r="M351" s="80"/>
      <c r="N351" s="80"/>
      <c r="O351" s="80"/>
      <c r="P351" s="80"/>
      <c r="Q351" s="80"/>
      <c r="R351" s="80"/>
      <c r="S351" s="54" t="b">
        <f t="shared" si="25"/>
        <v>0</v>
      </c>
      <c r="T351" s="66" t="str">
        <f t="shared" si="26"/>
        <v>17-42.</v>
      </c>
      <c r="U351" s="51" t="str">
        <f t="shared" si="26"/>
        <v>Thermox/Catox Off Gas Treatment - Add On - Medium - Short Term ≤ 6 mos.</v>
      </c>
    </row>
    <row r="352" spans="1:21" s="67" customFormat="1" x14ac:dyDescent="0.3">
      <c r="A352" s="62">
        <v>374</v>
      </c>
      <c r="B352" s="36" t="s">
        <v>946</v>
      </c>
      <c r="C352" s="98" t="s">
        <v>407</v>
      </c>
      <c r="D352" s="99"/>
      <c r="E352" s="10" t="s">
        <v>232</v>
      </c>
      <c r="F352" s="68">
        <f>IFERROR(INDEX([1]!Rates[[Column1]:[Column71]],
MATCH('[1]SOW Units'!$B355,[1]!Rates[Pay Item],0),
MATCH(TEXT(#REF!,"0"),[1]!Rates[[#Headers],[Column1]:[Column71]],0)),0)</f>
        <v>0</v>
      </c>
      <c r="G352" s="69">
        <f t="shared" si="24"/>
        <v>0</v>
      </c>
      <c r="H352" s="6">
        <f t="shared" si="22"/>
        <v>0</v>
      </c>
      <c r="I352" s="80"/>
      <c r="J352" s="80"/>
      <c r="K352" s="80"/>
      <c r="L352" s="80" t="s">
        <v>1045</v>
      </c>
      <c r="M352" s="80"/>
      <c r="N352" s="80"/>
      <c r="O352" s="80"/>
      <c r="P352" s="80"/>
      <c r="Q352" s="80"/>
      <c r="R352" s="80"/>
      <c r="S352" s="54" t="b">
        <f t="shared" si="25"/>
        <v>0</v>
      </c>
      <c r="T352" s="66" t="str">
        <f t="shared" si="26"/>
        <v>17-43.</v>
      </c>
      <c r="U352" s="51" t="str">
        <f t="shared" si="26"/>
        <v>Thermox/Catox Off Gas Treatment - Add On - Large - Short Term ≤ 6 mos.</v>
      </c>
    </row>
    <row r="353" spans="1:21" s="67" customFormat="1" x14ac:dyDescent="0.3">
      <c r="A353" s="62">
        <v>375</v>
      </c>
      <c r="B353" s="36" t="s">
        <v>947</v>
      </c>
      <c r="C353" s="98" t="s">
        <v>408</v>
      </c>
      <c r="D353" s="99"/>
      <c r="E353" s="10" t="s">
        <v>232</v>
      </c>
      <c r="F353" s="68">
        <f>IFERROR(INDEX([1]!Rates[[Column1]:[Column71]],
MATCH('[1]SOW Units'!$B356,[1]!Rates[Pay Item],0),
MATCH(TEXT(#REF!,"0"),[1]!Rates[[#Headers],[Column1]:[Column71]],0)),0)</f>
        <v>0</v>
      </c>
      <c r="G353" s="69">
        <f t="shared" ref="G353:G373" si="27">F353</f>
        <v>0</v>
      </c>
      <c r="H353" s="6">
        <f t="shared" si="22"/>
        <v>0</v>
      </c>
      <c r="I353" s="80"/>
      <c r="J353" s="80"/>
      <c r="K353" s="80"/>
      <c r="L353" s="80" t="s">
        <v>1045</v>
      </c>
      <c r="M353" s="80"/>
      <c r="N353" s="80"/>
      <c r="O353" s="80"/>
      <c r="P353" s="80"/>
      <c r="Q353" s="80"/>
      <c r="R353" s="80"/>
      <c r="S353" s="54" t="b">
        <f t="shared" si="25"/>
        <v>0</v>
      </c>
      <c r="T353" s="66" t="str">
        <f t="shared" si="26"/>
        <v>17-44.</v>
      </c>
      <c r="U353" s="51" t="str">
        <f t="shared" si="26"/>
        <v xml:space="preserve">Thermox/Catox Off Gas Treatment - Add On - Small - Long Term &gt; 6 mos. </v>
      </c>
    </row>
    <row r="354" spans="1:21" s="67" customFormat="1" x14ac:dyDescent="0.3">
      <c r="A354" s="62">
        <v>376</v>
      </c>
      <c r="B354" s="36" t="s">
        <v>948</v>
      </c>
      <c r="C354" s="98" t="s">
        <v>409</v>
      </c>
      <c r="D354" s="99"/>
      <c r="E354" s="10" t="s">
        <v>232</v>
      </c>
      <c r="F354" s="68">
        <f>IFERROR(INDEX([1]!Rates[[Column1]:[Column71]],
MATCH('[1]SOW Units'!$B357,[1]!Rates[Pay Item],0),
MATCH(TEXT(#REF!,"0"),[1]!Rates[[#Headers],[Column1]:[Column71]],0)),0)</f>
        <v>0</v>
      </c>
      <c r="G354" s="69">
        <f t="shared" si="27"/>
        <v>0</v>
      </c>
      <c r="H354" s="6">
        <f t="shared" si="22"/>
        <v>0</v>
      </c>
      <c r="I354" s="80"/>
      <c r="J354" s="80"/>
      <c r="K354" s="80"/>
      <c r="L354" s="80" t="s">
        <v>1045</v>
      </c>
      <c r="M354" s="80"/>
      <c r="N354" s="80"/>
      <c r="O354" s="80"/>
      <c r="P354" s="80"/>
      <c r="Q354" s="80"/>
      <c r="R354" s="80"/>
      <c r="S354" s="54" t="b">
        <f t="shared" si="25"/>
        <v>0</v>
      </c>
      <c r="T354" s="66" t="str">
        <f t="shared" si="26"/>
        <v>17-45.</v>
      </c>
      <c r="U354" s="51" t="str">
        <f t="shared" si="26"/>
        <v xml:space="preserve">Thermox/Catox Off Gas Treatment - Add On - Medium - Long Term &gt; 6 mos. </v>
      </c>
    </row>
    <row r="355" spans="1:21" s="67" customFormat="1" x14ac:dyDescent="0.3">
      <c r="A355" s="62">
        <v>377</v>
      </c>
      <c r="B355" s="36" t="s">
        <v>949</v>
      </c>
      <c r="C355" s="98" t="s">
        <v>410</v>
      </c>
      <c r="D355" s="99"/>
      <c r="E355" s="10" t="s">
        <v>232</v>
      </c>
      <c r="F355" s="68">
        <f>IFERROR(INDEX([1]!Rates[[Column1]:[Column71]],
MATCH('[1]SOW Units'!$B358,[1]!Rates[Pay Item],0),
MATCH(TEXT(#REF!,"0"),[1]!Rates[[#Headers],[Column1]:[Column71]],0)),0)</f>
        <v>0</v>
      </c>
      <c r="G355" s="69">
        <f t="shared" si="27"/>
        <v>0</v>
      </c>
      <c r="H355" s="6">
        <f t="shared" si="22"/>
        <v>0</v>
      </c>
      <c r="I355" s="80"/>
      <c r="J355" s="80"/>
      <c r="K355" s="80"/>
      <c r="L355" s="80" t="s">
        <v>1045</v>
      </c>
      <c r="M355" s="80"/>
      <c r="N355" s="80"/>
      <c r="O355" s="80"/>
      <c r="P355" s="80"/>
      <c r="Q355" s="80"/>
      <c r="R355" s="80"/>
      <c r="S355" s="54" t="b">
        <f t="shared" si="25"/>
        <v>0</v>
      </c>
      <c r="T355" s="66" t="str">
        <f t="shared" si="26"/>
        <v>17-46.</v>
      </c>
      <c r="U355" s="51" t="str">
        <f t="shared" si="26"/>
        <v xml:space="preserve">Thermox/Catox Off Gas Treatment - Add On - Large - Long Term &gt; 6 mos. </v>
      </c>
    </row>
    <row r="356" spans="1:21" s="67" customFormat="1" x14ac:dyDescent="0.3">
      <c r="A356" s="62">
        <v>378</v>
      </c>
      <c r="B356" s="36" t="s">
        <v>950</v>
      </c>
      <c r="C356" s="98" t="s">
        <v>628</v>
      </c>
      <c r="D356" s="99"/>
      <c r="E356" s="10" t="s">
        <v>232</v>
      </c>
      <c r="F356" s="68">
        <f>IFERROR(INDEX([1]!Rates[[Column1]:[Column71]],
MATCH('[1]SOW Units'!$B359,[1]!Rates[Pay Item],0),
MATCH(TEXT(#REF!,"0"),[1]!Rates[[#Headers],[Column1]:[Column71]],0)),0)</f>
        <v>0</v>
      </c>
      <c r="G356" s="69">
        <f t="shared" si="27"/>
        <v>0</v>
      </c>
      <c r="H356" s="6">
        <f t="shared" si="22"/>
        <v>0</v>
      </c>
      <c r="I356" s="80"/>
      <c r="J356" s="80"/>
      <c r="K356" s="80"/>
      <c r="L356" s="80" t="s">
        <v>1045</v>
      </c>
      <c r="M356" s="80"/>
      <c r="N356" s="80"/>
      <c r="O356" s="80"/>
      <c r="P356" s="80"/>
      <c r="Q356" s="80"/>
      <c r="R356" s="80"/>
      <c r="S356" s="54" t="b">
        <f t="shared" si="25"/>
        <v>0</v>
      </c>
      <c r="T356" s="66" t="str">
        <f t="shared" si="26"/>
        <v>17-47.</v>
      </c>
      <c r="U356" s="51" t="str">
        <f t="shared" si="26"/>
        <v>Soil Vapor Extraction (SVE) System - Small - Short Term ≤ 6 Months</v>
      </c>
    </row>
    <row r="357" spans="1:21" s="67" customFormat="1" x14ac:dyDescent="0.3">
      <c r="A357" s="62">
        <v>379</v>
      </c>
      <c r="B357" s="36" t="s">
        <v>951</v>
      </c>
      <c r="C357" s="98" t="s">
        <v>629</v>
      </c>
      <c r="D357" s="99"/>
      <c r="E357" s="10" t="s">
        <v>232</v>
      </c>
      <c r="F357" s="68">
        <f>IFERROR(INDEX([1]!Rates[[Column1]:[Column71]],
MATCH('[1]SOW Units'!$B360,[1]!Rates[Pay Item],0),
MATCH(TEXT(#REF!,"0"),[1]!Rates[[#Headers],[Column1]:[Column71]],0)),0)</f>
        <v>0</v>
      </c>
      <c r="G357" s="69">
        <f t="shared" si="27"/>
        <v>0</v>
      </c>
      <c r="H357" s="6">
        <f t="shared" si="22"/>
        <v>0</v>
      </c>
      <c r="I357" s="80"/>
      <c r="J357" s="80"/>
      <c r="K357" s="80"/>
      <c r="L357" s="80" t="s">
        <v>1045</v>
      </c>
      <c r="M357" s="80"/>
      <c r="N357" s="80"/>
      <c r="O357" s="80"/>
      <c r="P357" s="80"/>
      <c r="Q357" s="80"/>
      <c r="R357" s="80"/>
      <c r="S357" s="54" t="b">
        <f t="shared" si="25"/>
        <v>0</v>
      </c>
      <c r="T357" s="66" t="str">
        <f t="shared" si="26"/>
        <v>17-48.</v>
      </c>
      <c r="U357" s="51" t="str">
        <f t="shared" si="26"/>
        <v>Soil Vapor Extraction (SVE) System - Small - Long Term &gt; 6 Months</v>
      </c>
    </row>
    <row r="358" spans="1:21" s="67" customFormat="1" x14ac:dyDescent="0.3">
      <c r="A358" s="62">
        <v>380</v>
      </c>
      <c r="B358" s="36" t="s">
        <v>952</v>
      </c>
      <c r="C358" s="98" t="s">
        <v>630</v>
      </c>
      <c r="D358" s="99"/>
      <c r="E358" s="10" t="s">
        <v>232</v>
      </c>
      <c r="F358" s="68">
        <f>IFERROR(INDEX([1]!Rates[[Column1]:[Column71]],
MATCH('[1]SOW Units'!$B361,[1]!Rates[Pay Item],0),
MATCH(TEXT(#REF!,"0"),[1]!Rates[[#Headers],[Column1]:[Column71]],0)),0)</f>
        <v>0</v>
      </c>
      <c r="G358" s="69">
        <f t="shared" si="27"/>
        <v>0</v>
      </c>
      <c r="H358" s="6">
        <f t="shared" si="22"/>
        <v>0</v>
      </c>
      <c r="I358" s="80"/>
      <c r="J358" s="80"/>
      <c r="K358" s="80"/>
      <c r="L358" s="80" t="s">
        <v>1045</v>
      </c>
      <c r="M358" s="80"/>
      <c r="N358" s="80"/>
      <c r="O358" s="80"/>
      <c r="P358" s="80"/>
      <c r="Q358" s="80"/>
      <c r="R358" s="80"/>
      <c r="S358" s="54" t="b">
        <f t="shared" si="25"/>
        <v>0</v>
      </c>
      <c r="T358" s="66" t="str">
        <f t="shared" si="26"/>
        <v>17-49.</v>
      </c>
      <c r="U358" s="51" t="str">
        <f t="shared" si="26"/>
        <v>Soil Vapor Extraction (SVE) System - Medium - Short Term ≤ 6 Months</v>
      </c>
    </row>
    <row r="359" spans="1:21" s="67" customFormat="1" x14ac:dyDescent="0.3">
      <c r="A359" s="62">
        <v>381</v>
      </c>
      <c r="B359" s="36" t="s">
        <v>953</v>
      </c>
      <c r="C359" s="98" t="s">
        <v>631</v>
      </c>
      <c r="D359" s="99"/>
      <c r="E359" s="10" t="s">
        <v>232</v>
      </c>
      <c r="F359" s="68">
        <f>IFERROR(INDEX([1]!Rates[[Column1]:[Column71]],
MATCH('[1]SOW Units'!$B362,[1]!Rates[Pay Item],0),
MATCH(TEXT(#REF!,"0"),[1]!Rates[[#Headers],[Column1]:[Column71]],0)),0)</f>
        <v>0</v>
      </c>
      <c r="G359" s="69">
        <f t="shared" si="27"/>
        <v>0</v>
      </c>
      <c r="H359" s="6">
        <f t="shared" si="22"/>
        <v>0</v>
      </c>
      <c r="I359" s="80"/>
      <c r="J359" s="80"/>
      <c r="K359" s="80"/>
      <c r="L359" s="80" t="s">
        <v>1045</v>
      </c>
      <c r="M359" s="80"/>
      <c r="N359" s="80"/>
      <c r="O359" s="80"/>
      <c r="P359" s="80"/>
      <c r="Q359" s="80"/>
      <c r="R359" s="80"/>
      <c r="S359" s="54" t="b">
        <f t="shared" si="25"/>
        <v>0</v>
      </c>
      <c r="T359" s="66" t="str">
        <f t="shared" si="26"/>
        <v>17-50.</v>
      </c>
      <c r="U359" s="51" t="str">
        <f t="shared" si="26"/>
        <v>Soil Vapor Extraction (SVE) System - Medium - Long Term &gt; 6 Months</v>
      </c>
    </row>
    <row r="360" spans="1:21" s="67" customFormat="1" x14ac:dyDescent="0.3">
      <c r="A360" s="62">
        <v>382</v>
      </c>
      <c r="B360" s="36" t="s">
        <v>954</v>
      </c>
      <c r="C360" s="98" t="s">
        <v>632</v>
      </c>
      <c r="D360" s="99"/>
      <c r="E360" s="10" t="s">
        <v>232</v>
      </c>
      <c r="F360" s="68">
        <f>IFERROR(INDEX([1]!Rates[[Column1]:[Column71]],
MATCH('[1]SOW Units'!$B363,[1]!Rates[Pay Item],0),
MATCH(TEXT(#REF!,"0"),[1]!Rates[[#Headers],[Column1]:[Column71]],0)),0)</f>
        <v>0</v>
      </c>
      <c r="G360" s="69">
        <f t="shared" si="27"/>
        <v>0</v>
      </c>
      <c r="H360" s="6">
        <f t="shared" si="22"/>
        <v>0</v>
      </c>
      <c r="I360" s="80"/>
      <c r="J360" s="80"/>
      <c r="K360" s="80"/>
      <c r="L360" s="80" t="s">
        <v>1045</v>
      </c>
      <c r="M360" s="80"/>
      <c r="N360" s="80"/>
      <c r="O360" s="80"/>
      <c r="P360" s="80"/>
      <c r="Q360" s="80"/>
      <c r="R360" s="80"/>
      <c r="S360" s="54" t="b">
        <f t="shared" si="25"/>
        <v>0</v>
      </c>
      <c r="T360" s="66" t="str">
        <f t="shared" si="26"/>
        <v>17-51.</v>
      </c>
      <c r="U360" s="51" t="str">
        <f t="shared" si="26"/>
        <v>Soil Vapor Extraction (SVE) System - Large - Short Term ≤ 6 Months</v>
      </c>
    </row>
    <row r="361" spans="1:21" s="67" customFormat="1" x14ac:dyDescent="0.3">
      <c r="A361" s="62">
        <v>383</v>
      </c>
      <c r="B361" s="36" t="s">
        <v>955</v>
      </c>
      <c r="C361" s="98" t="s">
        <v>633</v>
      </c>
      <c r="D361" s="99"/>
      <c r="E361" s="10" t="s">
        <v>232</v>
      </c>
      <c r="F361" s="68">
        <f>IFERROR(INDEX([1]!Rates[[Column1]:[Column71]],
MATCH('[1]SOW Units'!$B364,[1]!Rates[Pay Item],0),
MATCH(TEXT(#REF!,"0"),[1]!Rates[[#Headers],[Column1]:[Column71]],0)),0)</f>
        <v>0</v>
      </c>
      <c r="G361" s="69">
        <f t="shared" si="27"/>
        <v>0</v>
      </c>
      <c r="H361" s="6">
        <f t="shared" ref="H361:H373" si="28">SUM(I361:R361)</f>
        <v>0</v>
      </c>
      <c r="I361" s="80"/>
      <c r="J361" s="80"/>
      <c r="K361" s="80"/>
      <c r="L361" s="80" t="s">
        <v>1045</v>
      </c>
      <c r="M361" s="80"/>
      <c r="N361" s="80"/>
      <c r="O361" s="80"/>
      <c r="P361" s="80"/>
      <c r="Q361" s="80"/>
      <c r="R361" s="80"/>
      <c r="S361" s="54" t="b">
        <f t="shared" si="25"/>
        <v>0</v>
      </c>
      <c r="T361" s="66" t="str">
        <f t="shared" si="26"/>
        <v>17-52.</v>
      </c>
      <c r="U361" s="51" t="str">
        <f t="shared" si="26"/>
        <v>Soil Vapor Extraction (SVE) System - Large - Long Term &gt; 6 Months</v>
      </c>
    </row>
    <row r="362" spans="1:21" s="67" customFormat="1" x14ac:dyDescent="0.3">
      <c r="A362" s="62">
        <v>384</v>
      </c>
      <c r="B362" s="36" t="s">
        <v>956</v>
      </c>
      <c r="C362" s="98" t="s">
        <v>634</v>
      </c>
      <c r="D362" s="99"/>
      <c r="E362" s="10" t="s">
        <v>232</v>
      </c>
      <c r="F362" s="68">
        <f>IFERROR(INDEX([1]!Rates[[Column1]:[Column71]],
MATCH('[1]SOW Units'!$B365,[1]!Rates[Pay Item],0),
MATCH(TEXT(#REF!,"0"),[1]!Rates[[#Headers],[Column1]:[Column71]],0)),0)</f>
        <v>0</v>
      </c>
      <c r="G362" s="69">
        <f t="shared" si="27"/>
        <v>0</v>
      </c>
      <c r="H362" s="6">
        <f t="shared" si="28"/>
        <v>0</v>
      </c>
      <c r="I362" s="80"/>
      <c r="J362" s="80"/>
      <c r="K362" s="80"/>
      <c r="L362" s="80" t="s">
        <v>1045</v>
      </c>
      <c r="M362" s="80"/>
      <c r="N362" s="80"/>
      <c r="O362" s="80"/>
      <c r="P362" s="80"/>
      <c r="Q362" s="80"/>
      <c r="R362" s="80"/>
      <c r="S362" s="54" t="b">
        <f t="shared" si="25"/>
        <v>0</v>
      </c>
      <c r="T362" s="66" t="str">
        <f t="shared" si="26"/>
        <v>17-53.</v>
      </c>
      <c r="U362" s="51" t="str">
        <f t="shared" si="26"/>
        <v>Air Sparge/Multphase Extraction (AS/MPE) System - Small - Short Term ≤ 6 Months</v>
      </c>
    </row>
    <row r="363" spans="1:21" s="67" customFormat="1" x14ac:dyDescent="0.3">
      <c r="A363" s="62">
        <v>385</v>
      </c>
      <c r="B363" s="36" t="s">
        <v>957</v>
      </c>
      <c r="C363" s="98" t="s">
        <v>635</v>
      </c>
      <c r="D363" s="99"/>
      <c r="E363" s="10" t="s">
        <v>232</v>
      </c>
      <c r="F363" s="68">
        <f>IFERROR(INDEX([1]!Rates[[Column1]:[Column71]],
MATCH('[1]SOW Units'!$B366,[1]!Rates[Pay Item],0),
MATCH(TEXT(#REF!,"0"),[1]!Rates[[#Headers],[Column1]:[Column71]],0)),0)</f>
        <v>0</v>
      </c>
      <c r="G363" s="69">
        <f t="shared" si="27"/>
        <v>0</v>
      </c>
      <c r="H363" s="6">
        <f t="shared" si="28"/>
        <v>0</v>
      </c>
      <c r="I363" s="80"/>
      <c r="J363" s="80"/>
      <c r="K363" s="80"/>
      <c r="L363" s="80" t="s">
        <v>1045</v>
      </c>
      <c r="M363" s="80"/>
      <c r="N363" s="80"/>
      <c r="O363" s="80"/>
      <c r="P363" s="80"/>
      <c r="Q363" s="80"/>
      <c r="R363" s="80"/>
      <c r="S363" s="54" t="b">
        <f t="shared" si="25"/>
        <v>0</v>
      </c>
      <c r="T363" s="66" t="str">
        <f t="shared" si="26"/>
        <v>17-54.</v>
      </c>
      <c r="U363" s="51" t="str">
        <f t="shared" si="26"/>
        <v>Air Sparge/Multphase Extraction (AS/MPE) System - Small - Long Term &gt; 6 Months</v>
      </c>
    </row>
    <row r="364" spans="1:21" s="67" customFormat="1" x14ac:dyDescent="0.3">
      <c r="A364" s="62">
        <v>386</v>
      </c>
      <c r="B364" s="36" t="s">
        <v>958</v>
      </c>
      <c r="C364" s="98" t="s">
        <v>636</v>
      </c>
      <c r="D364" s="99"/>
      <c r="E364" s="10" t="s">
        <v>232</v>
      </c>
      <c r="F364" s="68">
        <f>IFERROR(INDEX([1]!Rates[[Column1]:[Column71]],
MATCH('[1]SOW Units'!$B367,[1]!Rates[Pay Item],0),
MATCH(TEXT(#REF!,"0"),[1]!Rates[[#Headers],[Column1]:[Column71]],0)),0)</f>
        <v>0</v>
      </c>
      <c r="G364" s="69">
        <f t="shared" si="27"/>
        <v>0</v>
      </c>
      <c r="H364" s="6">
        <f t="shared" si="28"/>
        <v>0</v>
      </c>
      <c r="I364" s="80"/>
      <c r="J364" s="80"/>
      <c r="K364" s="80"/>
      <c r="L364" s="80" t="s">
        <v>1045</v>
      </c>
      <c r="M364" s="80"/>
      <c r="N364" s="80"/>
      <c r="O364" s="80"/>
      <c r="P364" s="80"/>
      <c r="Q364" s="80"/>
      <c r="R364" s="80"/>
      <c r="S364" s="54" t="b">
        <f t="shared" si="25"/>
        <v>0</v>
      </c>
      <c r="T364" s="66" t="str">
        <f t="shared" si="26"/>
        <v>17-55.</v>
      </c>
      <c r="U364" s="51" t="str">
        <f t="shared" si="26"/>
        <v>Air Sparge/Multphase Extraction (AS/MPE) System - Medium - Short Term ≤ 6 Months</v>
      </c>
    </row>
    <row r="365" spans="1:21" s="67" customFormat="1" x14ac:dyDescent="0.3">
      <c r="A365" s="62">
        <v>387</v>
      </c>
      <c r="B365" s="36" t="s">
        <v>959</v>
      </c>
      <c r="C365" s="98" t="s">
        <v>637</v>
      </c>
      <c r="D365" s="99"/>
      <c r="E365" s="10" t="s">
        <v>232</v>
      </c>
      <c r="F365" s="68">
        <f>IFERROR(INDEX([1]!Rates[[Column1]:[Column71]],
MATCH('[1]SOW Units'!$B368,[1]!Rates[Pay Item],0),
MATCH(TEXT(#REF!,"0"),[1]!Rates[[#Headers],[Column1]:[Column71]],0)),0)</f>
        <v>0</v>
      </c>
      <c r="G365" s="69">
        <f t="shared" si="27"/>
        <v>0</v>
      </c>
      <c r="H365" s="6">
        <f t="shared" si="28"/>
        <v>0</v>
      </c>
      <c r="I365" s="80"/>
      <c r="J365" s="80"/>
      <c r="K365" s="80"/>
      <c r="L365" s="80" t="s">
        <v>1045</v>
      </c>
      <c r="M365" s="80"/>
      <c r="N365" s="80"/>
      <c r="O365" s="80"/>
      <c r="P365" s="80"/>
      <c r="Q365" s="80"/>
      <c r="R365" s="80"/>
      <c r="S365" s="54" t="b">
        <f t="shared" si="25"/>
        <v>0</v>
      </c>
      <c r="T365" s="66" t="str">
        <f t="shared" si="26"/>
        <v>17-56.</v>
      </c>
      <c r="U365" s="51" t="str">
        <f t="shared" si="26"/>
        <v>Air Sparge/Multphase Extraction (AS/MPE) System - Medium - Long Term &gt; 6 Months</v>
      </c>
    </row>
    <row r="366" spans="1:21" s="67" customFormat="1" x14ac:dyDescent="0.3">
      <c r="A366" s="62">
        <v>388</v>
      </c>
      <c r="B366" s="36" t="s">
        <v>960</v>
      </c>
      <c r="C366" s="98" t="s">
        <v>638</v>
      </c>
      <c r="D366" s="99"/>
      <c r="E366" s="10" t="s">
        <v>232</v>
      </c>
      <c r="F366" s="68">
        <f>IFERROR(INDEX([1]!Rates[[Column1]:[Column71]],
MATCH('[1]SOW Units'!$B369,[1]!Rates[Pay Item],0),
MATCH(TEXT(#REF!,"0"),[1]!Rates[[#Headers],[Column1]:[Column71]],0)),0)</f>
        <v>0</v>
      </c>
      <c r="G366" s="69">
        <f t="shared" si="27"/>
        <v>0</v>
      </c>
      <c r="H366" s="6">
        <f t="shared" si="28"/>
        <v>0</v>
      </c>
      <c r="I366" s="80"/>
      <c r="J366" s="80"/>
      <c r="K366" s="80"/>
      <c r="L366" s="80" t="s">
        <v>1045</v>
      </c>
      <c r="M366" s="80"/>
      <c r="N366" s="80"/>
      <c r="O366" s="80"/>
      <c r="P366" s="80"/>
      <c r="Q366" s="80"/>
      <c r="R366" s="80"/>
      <c r="S366" s="54" t="b">
        <f t="shared" si="25"/>
        <v>0</v>
      </c>
      <c r="T366" s="66" t="str">
        <f t="shared" si="26"/>
        <v>17-57.</v>
      </c>
      <c r="U366" s="51" t="str">
        <f t="shared" si="26"/>
        <v>Air Sparge/Multphase Extraction (AS/MPE) System - Large - Short Term ≤ 6 Months</v>
      </c>
    </row>
    <row r="367" spans="1:21" s="67" customFormat="1" x14ac:dyDescent="0.3">
      <c r="A367" s="62">
        <v>389</v>
      </c>
      <c r="B367" s="36" t="s">
        <v>961</v>
      </c>
      <c r="C367" s="98" t="s">
        <v>639</v>
      </c>
      <c r="D367" s="99"/>
      <c r="E367" s="10" t="s">
        <v>232</v>
      </c>
      <c r="F367" s="68">
        <f>IFERROR(INDEX([1]!Rates[[Column1]:[Column71]],
MATCH('[1]SOW Units'!$B370,[1]!Rates[Pay Item],0),
MATCH(TEXT(#REF!,"0"),[1]!Rates[[#Headers],[Column1]:[Column71]],0)),0)</f>
        <v>0</v>
      </c>
      <c r="G367" s="69">
        <f t="shared" si="27"/>
        <v>0</v>
      </c>
      <c r="H367" s="6">
        <f t="shared" si="28"/>
        <v>0</v>
      </c>
      <c r="I367" s="80"/>
      <c r="J367" s="80"/>
      <c r="K367" s="80"/>
      <c r="L367" s="80" t="s">
        <v>1045</v>
      </c>
      <c r="M367" s="80"/>
      <c r="N367" s="80"/>
      <c r="O367" s="80"/>
      <c r="P367" s="80"/>
      <c r="Q367" s="80"/>
      <c r="R367" s="80"/>
      <c r="S367" s="54" t="b">
        <f t="shared" si="25"/>
        <v>0</v>
      </c>
      <c r="T367" s="66" t="str">
        <f t="shared" si="26"/>
        <v>17-58.</v>
      </c>
      <c r="U367" s="51" t="str">
        <f t="shared" si="26"/>
        <v>Air Sparge/Multphase Extraction (AS/MPE) System - Large - Long Term &gt; 6 Months</v>
      </c>
    </row>
    <row r="368" spans="1:21" s="67" customFormat="1" x14ac:dyDescent="0.3">
      <c r="A368" s="62">
        <v>390</v>
      </c>
      <c r="B368" s="36" t="s">
        <v>962</v>
      </c>
      <c r="C368" s="98" t="s">
        <v>963</v>
      </c>
      <c r="D368" s="99"/>
      <c r="E368" s="10" t="s">
        <v>232</v>
      </c>
      <c r="F368" s="68">
        <f>IFERROR(INDEX([1]!Rates[[Column1]:[Column71]],
MATCH('[1]SOW Units'!$B371,[1]!Rates[Pay Item],0),
MATCH(TEXT(#REF!,"0"),[1]!Rates[[#Headers],[Column1]:[Column71]],0)),0)</f>
        <v>0</v>
      </c>
      <c r="G368" s="69">
        <f t="shared" si="27"/>
        <v>0</v>
      </c>
      <c r="H368" s="6">
        <f t="shared" si="28"/>
        <v>0</v>
      </c>
      <c r="I368" s="80"/>
      <c r="J368" s="80"/>
      <c r="K368" s="80"/>
      <c r="L368" s="80" t="s">
        <v>1045</v>
      </c>
      <c r="M368" s="80"/>
      <c r="N368" s="80"/>
      <c r="O368" s="80"/>
      <c r="P368" s="80"/>
      <c r="Q368" s="80"/>
      <c r="R368" s="80"/>
      <c r="S368" s="54" t="b">
        <f t="shared" si="25"/>
        <v>0</v>
      </c>
      <c r="T368" s="66" t="str">
        <f t="shared" si="26"/>
        <v>17-59.</v>
      </c>
      <c r="U368" s="51" t="str">
        <f t="shared" si="26"/>
        <v>In-Situ Chemical Oxidation (including Ozone) System – Small – Long Term &gt; 6 Months</v>
      </c>
    </row>
    <row r="369" spans="1:21" s="67" customFormat="1" x14ac:dyDescent="0.3">
      <c r="A369" s="62">
        <v>391</v>
      </c>
      <c r="B369" s="36" t="s">
        <v>964</v>
      </c>
      <c r="C369" s="98" t="s">
        <v>965</v>
      </c>
      <c r="D369" s="99"/>
      <c r="E369" s="10" t="s">
        <v>232</v>
      </c>
      <c r="F369" s="68">
        <f>IFERROR(INDEX([1]!Rates[[Column1]:[Column71]],
MATCH('[1]SOW Units'!$B372,[1]!Rates[Pay Item],0),
MATCH(TEXT(#REF!,"0"),[1]!Rates[[#Headers],[Column1]:[Column71]],0)),0)</f>
        <v>0</v>
      </c>
      <c r="G369" s="69">
        <f t="shared" si="27"/>
        <v>0</v>
      </c>
      <c r="H369" s="6">
        <f t="shared" si="28"/>
        <v>0</v>
      </c>
      <c r="I369" s="80"/>
      <c r="J369" s="80"/>
      <c r="K369" s="80"/>
      <c r="L369" s="80" t="s">
        <v>1045</v>
      </c>
      <c r="M369" s="80"/>
      <c r="N369" s="80"/>
      <c r="O369" s="80"/>
      <c r="P369" s="80"/>
      <c r="Q369" s="80"/>
      <c r="R369" s="80"/>
      <c r="S369" s="54" t="b">
        <f t="shared" si="25"/>
        <v>0</v>
      </c>
      <c r="T369" s="66" t="str">
        <f t="shared" si="26"/>
        <v>17-60.</v>
      </c>
      <c r="U369" s="51" t="str">
        <f t="shared" si="26"/>
        <v>In-Situ Chemical Oxidation (including Ozone) System – Small - Short Term ≤ 6 Months</v>
      </c>
    </row>
    <row r="370" spans="1:21" s="67" customFormat="1" x14ac:dyDescent="0.3">
      <c r="A370" s="62">
        <v>392</v>
      </c>
      <c r="B370" s="36" t="s">
        <v>966</v>
      </c>
      <c r="C370" s="98" t="s">
        <v>967</v>
      </c>
      <c r="D370" s="99"/>
      <c r="E370" s="10" t="s">
        <v>232</v>
      </c>
      <c r="F370" s="68">
        <f>IFERROR(INDEX([1]!Rates[[Column1]:[Column71]],
MATCH('[1]SOW Units'!$B373,[1]!Rates[Pay Item],0),
MATCH(TEXT(#REF!,"0"),[1]!Rates[[#Headers],[Column1]:[Column71]],0)),0)</f>
        <v>0</v>
      </c>
      <c r="G370" s="69">
        <f t="shared" si="27"/>
        <v>0</v>
      </c>
      <c r="H370" s="6">
        <f t="shared" si="28"/>
        <v>0</v>
      </c>
      <c r="I370" s="80"/>
      <c r="J370" s="80"/>
      <c r="K370" s="80"/>
      <c r="L370" s="80" t="s">
        <v>1045</v>
      </c>
      <c r="M370" s="80"/>
      <c r="N370" s="80"/>
      <c r="O370" s="80"/>
      <c r="P370" s="80"/>
      <c r="Q370" s="80"/>
      <c r="R370" s="80"/>
      <c r="S370" s="54" t="b">
        <f t="shared" si="25"/>
        <v>0</v>
      </c>
      <c r="T370" s="66" t="str">
        <f t="shared" si="26"/>
        <v>17-61.</v>
      </c>
      <c r="U370" s="51" t="str">
        <f t="shared" si="26"/>
        <v>In-Situ Chemical Oxidation (including Ozone) System – Medium – Long Term &gt; 6 Months</v>
      </c>
    </row>
    <row r="371" spans="1:21" s="67" customFormat="1" x14ac:dyDescent="0.3">
      <c r="A371" s="62">
        <v>393</v>
      </c>
      <c r="B371" s="36" t="s">
        <v>968</v>
      </c>
      <c r="C371" s="98" t="s">
        <v>969</v>
      </c>
      <c r="D371" s="99"/>
      <c r="E371" s="10" t="s">
        <v>232</v>
      </c>
      <c r="F371" s="68">
        <f>IFERROR(INDEX([1]!Rates[[Column1]:[Column71]],
MATCH('[1]SOW Units'!$B374,[1]!Rates[Pay Item],0),
MATCH(TEXT(#REF!,"0"),[1]!Rates[[#Headers],[Column1]:[Column71]],0)),0)</f>
        <v>0</v>
      </c>
      <c r="G371" s="69">
        <f t="shared" si="27"/>
        <v>0</v>
      </c>
      <c r="H371" s="6">
        <f t="shared" si="28"/>
        <v>0</v>
      </c>
      <c r="I371" s="80"/>
      <c r="J371" s="80"/>
      <c r="K371" s="80"/>
      <c r="L371" s="80" t="s">
        <v>1045</v>
      </c>
      <c r="M371" s="80"/>
      <c r="N371" s="80"/>
      <c r="O371" s="80"/>
      <c r="P371" s="80"/>
      <c r="Q371" s="80"/>
      <c r="R371" s="80"/>
      <c r="S371" s="54" t="b">
        <f t="shared" si="25"/>
        <v>0</v>
      </c>
      <c r="T371" s="66" t="str">
        <f t="shared" si="26"/>
        <v>17-62.</v>
      </c>
      <c r="U371" s="51" t="str">
        <f t="shared" si="26"/>
        <v>In-Situ Chemical Oxidation (including Ozone) System – Medium - Short Term ≤ 6 Months</v>
      </c>
    </row>
    <row r="372" spans="1:21" s="67" customFormat="1" x14ac:dyDescent="0.3">
      <c r="A372" s="62">
        <v>394</v>
      </c>
      <c r="B372" s="36" t="s">
        <v>970</v>
      </c>
      <c r="C372" s="98" t="s">
        <v>971</v>
      </c>
      <c r="D372" s="99"/>
      <c r="E372" s="10" t="s">
        <v>232</v>
      </c>
      <c r="F372" s="68">
        <f>IFERROR(INDEX([1]!Rates[[Column1]:[Column71]],
MATCH('[1]SOW Units'!$B375,[1]!Rates[Pay Item],0),
MATCH(TEXT(#REF!,"0"),[1]!Rates[[#Headers],[Column1]:[Column71]],0)),0)</f>
        <v>0</v>
      </c>
      <c r="G372" s="69">
        <f t="shared" si="27"/>
        <v>0</v>
      </c>
      <c r="H372" s="6">
        <f t="shared" si="28"/>
        <v>0</v>
      </c>
      <c r="I372" s="80"/>
      <c r="J372" s="80"/>
      <c r="K372" s="80"/>
      <c r="L372" s="80" t="s">
        <v>1045</v>
      </c>
      <c r="M372" s="80"/>
      <c r="N372" s="80"/>
      <c r="O372" s="80"/>
      <c r="P372" s="80"/>
      <c r="Q372" s="80"/>
      <c r="R372" s="80"/>
      <c r="S372" s="54" t="b">
        <f t="shared" si="25"/>
        <v>0</v>
      </c>
      <c r="T372" s="66" t="str">
        <f t="shared" si="26"/>
        <v>17-63.</v>
      </c>
      <c r="U372" s="51" t="str">
        <f t="shared" si="26"/>
        <v>In-Situ Chemical Oxidation (including Ozone) System – Large - Long Term &gt; 6 Months</v>
      </c>
    </row>
    <row r="373" spans="1:21" s="67" customFormat="1" x14ac:dyDescent="0.3">
      <c r="A373" s="62">
        <v>395</v>
      </c>
      <c r="B373" s="36" t="s">
        <v>972</v>
      </c>
      <c r="C373" s="98" t="s">
        <v>973</v>
      </c>
      <c r="D373" s="99"/>
      <c r="E373" s="10" t="s">
        <v>232</v>
      </c>
      <c r="F373" s="68">
        <f>IFERROR(INDEX([1]!Rates[[Column1]:[Column71]],
MATCH('[1]SOW Units'!$B376,[1]!Rates[Pay Item],0),
MATCH(TEXT(#REF!,"0"),[1]!Rates[[#Headers],[Column1]:[Column71]],0)),0)</f>
        <v>0</v>
      </c>
      <c r="G373" s="69">
        <f t="shared" si="27"/>
        <v>0</v>
      </c>
      <c r="H373" s="6">
        <f t="shared" si="28"/>
        <v>0</v>
      </c>
      <c r="I373" s="80"/>
      <c r="J373" s="80"/>
      <c r="K373" s="80"/>
      <c r="L373" s="80" t="s">
        <v>1045</v>
      </c>
      <c r="M373" s="80"/>
      <c r="N373" s="80"/>
      <c r="O373" s="80"/>
      <c r="P373" s="80"/>
      <c r="Q373" s="80"/>
      <c r="R373" s="80"/>
      <c r="S373" s="54" t="b">
        <f t="shared" si="25"/>
        <v>0</v>
      </c>
      <c r="T373" s="66" t="str">
        <f t="shared" si="26"/>
        <v>17-64.</v>
      </c>
      <c r="U373" s="51" t="str">
        <f t="shared" si="26"/>
        <v>In-Situ Chemical Oxidation (including Ozone) System – Large -Short Term ≤ 6 Months</v>
      </c>
    </row>
    <row r="374" spans="1:21" s="67" customFormat="1" x14ac:dyDescent="0.3">
      <c r="A374" s="62">
        <v>396</v>
      </c>
      <c r="B374" s="75" t="s">
        <v>337</v>
      </c>
      <c r="C374" s="96" t="s">
        <v>412</v>
      </c>
      <c r="D374" s="97"/>
      <c r="E374" s="76"/>
      <c r="F374" s="78"/>
      <c r="G374" s="78"/>
      <c r="H374" s="8"/>
      <c r="I374" s="79"/>
      <c r="J374" s="79"/>
      <c r="K374" s="79"/>
      <c r="L374" s="79"/>
      <c r="M374" s="79"/>
      <c r="N374" s="79"/>
      <c r="O374" s="79"/>
      <c r="P374" s="79"/>
      <c r="Q374" s="79"/>
      <c r="R374" s="79"/>
      <c r="S374" s="54" t="b">
        <f t="shared" si="25"/>
        <v>0</v>
      </c>
      <c r="T374" s="66"/>
      <c r="U374" s="51" t="str">
        <f t="shared" si="26"/>
        <v>REPORTS (Excluding Professional Engineering and Professional Geology Services)</v>
      </c>
    </row>
    <row r="375" spans="1:21" s="67" customFormat="1" hidden="1" x14ac:dyDescent="0.3">
      <c r="A375" s="62">
        <v>397</v>
      </c>
      <c r="B375" s="36" t="s">
        <v>339</v>
      </c>
      <c r="C375" s="98" t="s">
        <v>414</v>
      </c>
      <c r="D375" s="99"/>
      <c r="E375" s="10" t="s">
        <v>415</v>
      </c>
      <c r="F375" s="68">
        <f>IFERROR(INDEX([1]!Rates[[Column1]:[Column71]],
MATCH('[1]SOW Units'!$B378,[1]!Rates[Pay Item],0),
MATCH(TEXT(#REF!,"0"),[1]!Rates[[#Headers],[Column1]:[Column71]],0)),0)</f>
        <v>0</v>
      </c>
      <c r="G375" s="69">
        <f t="shared" ref="G375:G438" si="29">F375</f>
        <v>0</v>
      </c>
      <c r="H375" s="6">
        <f t="shared" ref="H375:H438" si="30">SUM(I375:R375)</f>
        <v>0</v>
      </c>
      <c r="I375" s="80"/>
      <c r="J375" s="80"/>
      <c r="K375" s="80"/>
      <c r="L375" s="80"/>
      <c r="M375" s="80"/>
      <c r="N375" s="80"/>
      <c r="O375" s="80"/>
      <c r="P375" s="80"/>
      <c r="Q375" s="80"/>
      <c r="R375" s="80"/>
      <c r="S375" s="54" t="b">
        <f t="shared" si="25"/>
        <v>0</v>
      </c>
      <c r="T375" s="66" t="str">
        <f t="shared" si="26"/>
        <v>18-1.</v>
      </c>
      <c r="U375" s="51" t="str">
        <f t="shared" si="26"/>
        <v>Soil Source Removal Report</v>
      </c>
    </row>
    <row r="376" spans="1:21" s="67" customFormat="1" hidden="1" x14ac:dyDescent="0.3">
      <c r="A376" s="62">
        <v>398</v>
      </c>
      <c r="B376" s="36" t="s">
        <v>341</v>
      </c>
      <c r="C376" s="98" t="s">
        <v>418</v>
      </c>
      <c r="D376" s="99"/>
      <c r="E376" s="10" t="s">
        <v>415</v>
      </c>
      <c r="F376" s="68">
        <f>IFERROR(INDEX([1]!Rates[[Column1]:[Column71]],
MATCH('[1]SOW Units'!$B379,[1]!Rates[Pay Item],0),
MATCH(TEXT(#REF!,"0"),[1]!Rates[[#Headers],[Column1]:[Column71]],0)),0)</f>
        <v>0</v>
      </c>
      <c r="G376" s="69">
        <f t="shared" si="29"/>
        <v>0</v>
      </c>
      <c r="H376" s="6">
        <f t="shared" si="30"/>
        <v>0</v>
      </c>
      <c r="I376" s="80"/>
      <c r="J376" s="80"/>
      <c r="K376" s="80"/>
      <c r="L376" s="80"/>
      <c r="M376" s="80"/>
      <c r="N376" s="80"/>
      <c r="O376" s="80"/>
      <c r="P376" s="80"/>
      <c r="Q376" s="80"/>
      <c r="R376" s="80"/>
      <c r="S376" s="54" t="b">
        <f t="shared" si="25"/>
        <v>0</v>
      </c>
      <c r="T376" s="66" t="str">
        <f t="shared" si="26"/>
        <v>18-2.</v>
      </c>
      <c r="U376" s="51" t="str">
        <f t="shared" si="26"/>
        <v>General Site Assessment Report</v>
      </c>
    </row>
    <row r="377" spans="1:21" s="67" customFormat="1" hidden="1" x14ac:dyDescent="0.3">
      <c r="A377" s="62">
        <v>399</v>
      </c>
      <c r="B377" s="36" t="s">
        <v>343</v>
      </c>
      <c r="C377" s="98" t="s">
        <v>420</v>
      </c>
      <c r="D377" s="99"/>
      <c r="E377" s="10" t="s">
        <v>415</v>
      </c>
      <c r="F377" s="68">
        <f>IFERROR(INDEX([1]!Rates[[Column1]:[Column71]],
MATCH('[1]SOW Units'!$B380,[1]!Rates[Pay Item],0),
MATCH(TEXT(#REF!,"0"),[1]!Rates[[#Headers],[Column1]:[Column71]],0)),0)</f>
        <v>0</v>
      </c>
      <c r="G377" s="69">
        <f t="shared" si="29"/>
        <v>0</v>
      </c>
      <c r="H377" s="6">
        <f t="shared" si="30"/>
        <v>0</v>
      </c>
      <c r="I377" s="80"/>
      <c r="J377" s="80"/>
      <c r="K377" s="80"/>
      <c r="L377" s="80"/>
      <c r="M377" s="80"/>
      <c r="N377" s="80"/>
      <c r="O377" s="80"/>
      <c r="P377" s="80"/>
      <c r="Q377" s="80"/>
      <c r="R377" s="80"/>
      <c r="S377" s="54" t="b">
        <f t="shared" si="25"/>
        <v>0</v>
      </c>
      <c r="T377" s="66" t="str">
        <f t="shared" si="26"/>
        <v>18-3.</v>
      </c>
      <c r="U377" s="51" t="str">
        <f t="shared" si="26"/>
        <v>Supplemental Site Assessment Report</v>
      </c>
    </row>
    <row r="378" spans="1:21" s="67" customFormat="1" hidden="1" x14ac:dyDescent="0.3">
      <c r="A378" s="62">
        <v>400</v>
      </c>
      <c r="B378" s="36" t="s">
        <v>345</v>
      </c>
      <c r="C378" s="98" t="s">
        <v>422</v>
      </c>
      <c r="D378" s="99"/>
      <c r="E378" s="10" t="s">
        <v>415</v>
      </c>
      <c r="F378" s="68">
        <f>IFERROR(INDEX([1]!Rates[[Column1]:[Column71]],
MATCH('[1]SOW Units'!$B381,[1]!Rates[Pay Item],0),
MATCH(TEXT(#REF!,"0"),[1]!Rates[[#Headers],[Column1]:[Column71]],0)),0)</f>
        <v>0</v>
      </c>
      <c r="G378" s="69">
        <f t="shared" si="29"/>
        <v>0</v>
      </c>
      <c r="H378" s="6">
        <f t="shared" si="30"/>
        <v>0</v>
      </c>
      <c r="I378" s="80"/>
      <c r="J378" s="80"/>
      <c r="K378" s="80"/>
      <c r="L378" s="80"/>
      <c r="M378" s="80"/>
      <c r="N378" s="80"/>
      <c r="O378" s="80"/>
      <c r="P378" s="80"/>
      <c r="Q378" s="80"/>
      <c r="R378" s="80"/>
      <c r="S378" s="54" t="b">
        <f t="shared" si="25"/>
        <v>0</v>
      </c>
      <c r="T378" s="66" t="str">
        <f t="shared" si="26"/>
        <v>18-4.</v>
      </c>
      <c r="U378" s="51" t="str">
        <f t="shared" si="26"/>
        <v>Receptor and Exposure Pathway Report</v>
      </c>
    </row>
    <row r="379" spans="1:21" s="67" customFormat="1" hidden="1" x14ac:dyDescent="0.3">
      <c r="A379" s="62">
        <v>401</v>
      </c>
      <c r="B379" s="36" t="s">
        <v>347</v>
      </c>
      <c r="C379" s="98" t="s">
        <v>974</v>
      </c>
      <c r="D379" s="99"/>
      <c r="E379" s="10" t="s">
        <v>425</v>
      </c>
      <c r="F379" s="68">
        <f>IFERROR(INDEX([1]!Rates[[Column1]:[Column71]],
MATCH('[1]SOW Units'!$B382,[1]!Rates[Pay Item],0),
MATCH(TEXT(#REF!,"0"),[1]!Rates[[#Headers],[Column1]:[Column71]],0)),0)</f>
        <v>0</v>
      </c>
      <c r="G379" s="69">
        <f t="shared" si="29"/>
        <v>0</v>
      </c>
      <c r="H379" s="6">
        <f t="shared" si="30"/>
        <v>0</v>
      </c>
      <c r="I379" s="80"/>
      <c r="J379" s="80"/>
      <c r="K379" s="80"/>
      <c r="L379" s="80"/>
      <c r="M379" s="80"/>
      <c r="N379" s="80"/>
      <c r="O379" s="80"/>
      <c r="P379" s="80"/>
      <c r="Q379" s="80"/>
      <c r="R379" s="80"/>
      <c r="S379" s="54" t="b">
        <f t="shared" si="25"/>
        <v>0</v>
      </c>
      <c r="T379" s="66" t="str">
        <f t="shared" si="26"/>
        <v>18-5.</v>
      </c>
      <c r="U379" s="51" t="str">
        <f t="shared" si="26"/>
        <v>Level 1 Natural Attenuation Monitoring Plan</v>
      </c>
    </row>
    <row r="380" spans="1:21" s="67" customFormat="1" hidden="1" x14ac:dyDescent="0.3">
      <c r="A380" s="62">
        <v>402</v>
      </c>
      <c r="B380" s="36" t="s">
        <v>349</v>
      </c>
      <c r="C380" s="98" t="s">
        <v>424</v>
      </c>
      <c r="D380" s="99"/>
      <c r="E380" s="10" t="s">
        <v>425</v>
      </c>
      <c r="F380" s="68">
        <f>IFERROR(INDEX([1]!Rates[[Column1]:[Column71]],
MATCH('[1]SOW Units'!$B383,[1]!Rates[Pay Item],0),
MATCH(TEXT(#REF!,"0"),[1]!Rates[[#Headers],[Column1]:[Column71]],0)),0)</f>
        <v>0</v>
      </c>
      <c r="G380" s="69">
        <f t="shared" si="29"/>
        <v>0</v>
      </c>
      <c r="H380" s="6">
        <f t="shared" si="30"/>
        <v>0</v>
      </c>
      <c r="I380" s="80"/>
      <c r="J380" s="80"/>
      <c r="K380" s="80"/>
      <c r="L380" s="80"/>
      <c r="M380" s="80"/>
      <c r="N380" s="80"/>
      <c r="O380" s="80"/>
      <c r="P380" s="80"/>
      <c r="Q380" s="80"/>
      <c r="R380" s="80"/>
      <c r="S380" s="54" t="b">
        <f t="shared" si="25"/>
        <v>0</v>
      </c>
      <c r="T380" s="66" t="str">
        <f t="shared" si="26"/>
        <v>18-6.</v>
      </c>
      <c r="U380" s="51" t="str">
        <f t="shared" si="26"/>
        <v>Level 2 Natural Attenuation Monitoring Plan</v>
      </c>
    </row>
    <row r="381" spans="1:21" s="67" customFormat="1" hidden="1" x14ac:dyDescent="0.3">
      <c r="A381" s="62">
        <v>403</v>
      </c>
      <c r="B381" s="36" t="s">
        <v>351</v>
      </c>
      <c r="C381" s="98" t="s">
        <v>427</v>
      </c>
      <c r="D381" s="99"/>
      <c r="E381" s="10" t="s">
        <v>415</v>
      </c>
      <c r="F381" s="68">
        <f>IFERROR(INDEX([1]!Rates[[Column1]:[Column71]],
MATCH('[1]SOW Units'!$B384,[1]!Rates[Pay Item],0),
MATCH(TEXT(#REF!,"0"),[1]!Rates[[#Headers],[Column1]:[Column71]],0)),0)</f>
        <v>0</v>
      </c>
      <c r="G381" s="69">
        <f t="shared" si="29"/>
        <v>0</v>
      </c>
      <c r="H381" s="6">
        <f t="shared" si="30"/>
        <v>0</v>
      </c>
      <c r="I381" s="80"/>
      <c r="J381" s="80"/>
      <c r="K381" s="80"/>
      <c r="L381" s="80"/>
      <c r="M381" s="80"/>
      <c r="N381" s="80"/>
      <c r="O381" s="80"/>
      <c r="P381" s="80"/>
      <c r="Q381" s="80"/>
      <c r="R381" s="80"/>
      <c r="S381" s="54" t="b">
        <f t="shared" si="25"/>
        <v>0</v>
      </c>
      <c r="T381" s="66" t="str">
        <f t="shared" si="26"/>
        <v>18-7.</v>
      </c>
      <c r="U381" s="51" t="str">
        <f t="shared" si="26"/>
        <v xml:space="preserve">Natural Attenuation or Post RA Monitoring Report, Quarterly or Non-Annual </v>
      </c>
    </row>
    <row r="382" spans="1:21" s="67" customFormat="1" hidden="1" x14ac:dyDescent="0.3">
      <c r="A382" s="62">
        <v>404</v>
      </c>
      <c r="B382" s="36" t="s">
        <v>353</v>
      </c>
      <c r="C382" s="98" t="s">
        <v>429</v>
      </c>
      <c r="D382" s="99"/>
      <c r="E382" s="10" t="s">
        <v>415</v>
      </c>
      <c r="F382" s="68">
        <f>IFERROR(INDEX([1]!Rates[[Column1]:[Column71]],
MATCH('[1]SOW Units'!$B385,[1]!Rates[Pay Item],0),
MATCH(TEXT(#REF!,"0"),[1]!Rates[[#Headers],[Column1]:[Column71]],0)),0)</f>
        <v>0</v>
      </c>
      <c r="G382" s="69">
        <f t="shared" si="29"/>
        <v>0</v>
      </c>
      <c r="H382" s="6">
        <f t="shared" si="30"/>
        <v>0</v>
      </c>
      <c r="I382" s="80"/>
      <c r="J382" s="80"/>
      <c r="K382" s="80"/>
      <c r="L382" s="80"/>
      <c r="M382" s="80"/>
      <c r="N382" s="80"/>
      <c r="O382" s="80"/>
      <c r="P382" s="80"/>
      <c r="Q382" s="80"/>
      <c r="R382" s="80"/>
      <c r="S382" s="54" t="b">
        <f t="shared" si="25"/>
        <v>0</v>
      </c>
      <c r="T382" s="66" t="str">
        <f t="shared" si="26"/>
        <v>18-8.</v>
      </c>
      <c r="U382" s="51" t="str">
        <f t="shared" si="26"/>
        <v xml:space="preserve">Natural Attenuation or Post RA Monitoring Report, Annual </v>
      </c>
    </row>
    <row r="383" spans="1:21" s="67" customFormat="1" hidden="1" x14ac:dyDescent="0.3">
      <c r="A383" s="62">
        <v>405</v>
      </c>
      <c r="B383" s="36" t="s">
        <v>355</v>
      </c>
      <c r="C383" s="98" t="s">
        <v>431</v>
      </c>
      <c r="D383" s="99"/>
      <c r="E383" s="10" t="s">
        <v>425</v>
      </c>
      <c r="F383" s="68">
        <f>IFERROR(INDEX([1]!Rates[[Column1]:[Column71]],
MATCH('[1]SOW Units'!$B386,[1]!Rates[Pay Item],0),
MATCH(TEXT(#REF!,"0"),[1]!Rates[[#Headers],[Column1]:[Column71]],0)),0)</f>
        <v>0</v>
      </c>
      <c r="G383" s="69">
        <f t="shared" si="29"/>
        <v>0</v>
      </c>
      <c r="H383" s="6">
        <f t="shared" si="30"/>
        <v>0</v>
      </c>
      <c r="I383" s="80"/>
      <c r="J383" s="80"/>
      <c r="K383" s="80"/>
      <c r="L383" s="80"/>
      <c r="M383" s="80"/>
      <c r="N383" s="80"/>
      <c r="O383" s="80"/>
      <c r="P383" s="80"/>
      <c r="Q383" s="80"/>
      <c r="R383" s="80"/>
      <c r="S383" s="54" t="b">
        <f t="shared" si="25"/>
        <v>0</v>
      </c>
      <c r="T383" s="66" t="str">
        <f t="shared" si="26"/>
        <v>18-9.</v>
      </c>
      <c r="U383" s="51" t="str">
        <f t="shared" si="26"/>
        <v>Pilot Test Plan</v>
      </c>
    </row>
    <row r="384" spans="1:21" s="67" customFormat="1" hidden="1" x14ac:dyDescent="0.3">
      <c r="A384" s="62">
        <v>406</v>
      </c>
      <c r="B384" s="36" t="s">
        <v>357</v>
      </c>
      <c r="C384" s="98" t="s">
        <v>433</v>
      </c>
      <c r="D384" s="99"/>
      <c r="E384" s="10" t="s">
        <v>415</v>
      </c>
      <c r="F384" s="68">
        <f>IFERROR(INDEX([1]!Rates[[Column1]:[Column71]],
MATCH('[1]SOW Units'!$B387,[1]!Rates[Pay Item],0),
MATCH(TEXT(#REF!,"0"),[1]!Rates[[#Headers],[Column1]:[Column71]],0)),0)</f>
        <v>0</v>
      </c>
      <c r="G384" s="69">
        <f t="shared" si="29"/>
        <v>0</v>
      </c>
      <c r="H384" s="6">
        <f t="shared" si="30"/>
        <v>0</v>
      </c>
      <c r="I384" s="80"/>
      <c r="J384" s="80"/>
      <c r="K384" s="80"/>
      <c r="L384" s="80"/>
      <c r="M384" s="80"/>
      <c r="N384" s="80"/>
      <c r="O384" s="80"/>
      <c r="P384" s="80"/>
      <c r="Q384" s="80"/>
      <c r="R384" s="80"/>
      <c r="S384" s="54" t="b">
        <f t="shared" si="25"/>
        <v>0</v>
      </c>
      <c r="T384" s="66" t="str">
        <f t="shared" si="26"/>
        <v>18-10.</v>
      </c>
      <c r="U384" s="51" t="str">
        <f t="shared" si="26"/>
        <v>Pilot Test Report</v>
      </c>
    </row>
    <row r="385" spans="1:21" s="67" customFormat="1" hidden="1" x14ac:dyDescent="0.3">
      <c r="A385" s="62">
        <v>407</v>
      </c>
      <c r="B385" s="36" t="s">
        <v>359</v>
      </c>
      <c r="C385" s="98" t="s">
        <v>435</v>
      </c>
      <c r="D385" s="99"/>
      <c r="E385" s="10" t="s">
        <v>425</v>
      </c>
      <c r="F385" s="68">
        <f>IFERROR(INDEX([1]!Rates[[Column1]:[Column71]],
MATCH('[1]SOW Units'!$B388,[1]!Rates[Pay Item],0),
MATCH(TEXT(#REF!,"0"),[1]!Rates[[#Headers],[Column1]:[Column71]],0)),0)</f>
        <v>0</v>
      </c>
      <c r="G385" s="69">
        <f t="shared" si="29"/>
        <v>0</v>
      </c>
      <c r="H385" s="6">
        <f t="shared" si="30"/>
        <v>0</v>
      </c>
      <c r="I385" s="80"/>
      <c r="J385" s="80"/>
      <c r="K385" s="80"/>
      <c r="L385" s="80"/>
      <c r="M385" s="80"/>
      <c r="N385" s="80"/>
      <c r="O385" s="80"/>
      <c r="P385" s="80"/>
      <c r="Q385" s="80"/>
      <c r="R385" s="80"/>
      <c r="S385" s="54" t="b">
        <f t="shared" si="25"/>
        <v>0</v>
      </c>
      <c r="T385" s="66" t="str">
        <f t="shared" si="26"/>
        <v>18-11.</v>
      </c>
      <c r="U385" s="51" t="str">
        <f t="shared" si="26"/>
        <v>Level 1 Remedial Action Plan</v>
      </c>
    </row>
    <row r="386" spans="1:21" s="67" customFormat="1" hidden="1" x14ac:dyDescent="0.3">
      <c r="A386" s="62">
        <v>408</v>
      </c>
      <c r="B386" s="36" t="s">
        <v>361</v>
      </c>
      <c r="C386" s="98" t="s">
        <v>436</v>
      </c>
      <c r="D386" s="99"/>
      <c r="E386" s="10" t="s">
        <v>425</v>
      </c>
      <c r="F386" s="68">
        <f>IFERROR(INDEX([1]!Rates[[Column1]:[Column71]],
MATCH('[1]SOW Units'!$B389,[1]!Rates[Pay Item],0),
MATCH(TEXT(#REF!,"0"),[1]!Rates[[#Headers],[Column1]:[Column71]],0)),0)</f>
        <v>0</v>
      </c>
      <c r="G386" s="69">
        <f t="shared" si="29"/>
        <v>0</v>
      </c>
      <c r="H386" s="6">
        <f t="shared" si="30"/>
        <v>0</v>
      </c>
      <c r="I386" s="80"/>
      <c r="J386" s="80"/>
      <c r="K386" s="80"/>
      <c r="L386" s="80"/>
      <c r="M386" s="80"/>
      <c r="N386" s="80"/>
      <c r="O386" s="80"/>
      <c r="P386" s="80"/>
      <c r="Q386" s="80"/>
      <c r="R386" s="80"/>
      <c r="S386" s="54" t="b">
        <f t="shared" si="25"/>
        <v>0</v>
      </c>
      <c r="T386" s="66" t="str">
        <f t="shared" si="26"/>
        <v>18-12.</v>
      </c>
      <c r="U386" s="51" t="str">
        <f t="shared" si="26"/>
        <v>Level 2 Remedial Action Plan</v>
      </c>
    </row>
    <row r="387" spans="1:21" s="67" customFormat="1" hidden="1" x14ac:dyDescent="0.3">
      <c r="A387" s="62">
        <v>410</v>
      </c>
      <c r="B387" s="36" t="s">
        <v>363</v>
      </c>
      <c r="C387" s="98" t="s">
        <v>437</v>
      </c>
      <c r="D387" s="99"/>
      <c r="E387" s="10" t="s">
        <v>425</v>
      </c>
      <c r="F387" s="68">
        <f>IFERROR(INDEX([1]!Rates[[Column1]:[Column71]],
MATCH('[1]SOW Units'!$B390,[1]!Rates[Pay Item],0),
MATCH(TEXT(#REF!,"0"),[1]!Rates[[#Headers],[Column1]:[Column71]],0)),0)</f>
        <v>0</v>
      </c>
      <c r="G387" s="69">
        <f t="shared" si="29"/>
        <v>0</v>
      </c>
      <c r="H387" s="6">
        <f t="shared" si="30"/>
        <v>0</v>
      </c>
      <c r="I387" s="80"/>
      <c r="J387" s="80"/>
      <c r="K387" s="80"/>
      <c r="L387" s="80"/>
      <c r="M387" s="80"/>
      <c r="N387" s="80"/>
      <c r="O387" s="80"/>
      <c r="P387" s="80"/>
      <c r="Q387" s="80"/>
      <c r="R387" s="80"/>
      <c r="S387" s="54" t="b">
        <f t="shared" si="25"/>
        <v>0</v>
      </c>
      <c r="T387" s="66" t="str">
        <f t="shared" si="26"/>
        <v>18-13.</v>
      </c>
      <c r="U387" s="51" t="str">
        <f t="shared" si="26"/>
        <v>Level 1 Limited Scope Remedial Action Plan or RAP Modification Plan</v>
      </c>
    </row>
    <row r="388" spans="1:21" s="67" customFormat="1" hidden="1" x14ac:dyDescent="0.3">
      <c r="A388" s="62">
        <v>411</v>
      </c>
      <c r="B388" s="36" t="s">
        <v>365</v>
      </c>
      <c r="C388" s="98" t="s">
        <v>438</v>
      </c>
      <c r="D388" s="99"/>
      <c r="E388" s="10" t="s">
        <v>425</v>
      </c>
      <c r="F388" s="68">
        <f>IFERROR(INDEX([1]!Rates[[Column1]:[Column71]],
MATCH('[1]SOW Units'!$B391,[1]!Rates[Pay Item],0),
MATCH(TEXT(#REF!,"0"),[1]!Rates[[#Headers],[Column1]:[Column71]],0)),0)</f>
        <v>0</v>
      </c>
      <c r="G388" s="69">
        <f t="shared" si="29"/>
        <v>0</v>
      </c>
      <c r="H388" s="6">
        <f t="shared" si="30"/>
        <v>0</v>
      </c>
      <c r="I388" s="80"/>
      <c r="J388" s="80"/>
      <c r="K388" s="80"/>
      <c r="L388" s="80"/>
      <c r="M388" s="80"/>
      <c r="N388" s="80"/>
      <c r="O388" s="80"/>
      <c r="P388" s="80"/>
      <c r="Q388" s="80"/>
      <c r="R388" s="80"/>
      <c r="S388" s="54" t="b">
        <f t="shared" si="25"/>
        <v>0</v>
      </c>
      <c r="T388" s="66" t="str">
        <f t="shared" si="26"/>
        <v>18-14.</v>
      </c>
      <c r="U388" s="51" t="str">
        <f t="shared" si="26"/>
        <v>Level 2 Limited Scope Remedial Action Plan or RAP Modification Plan</v>
      </c>
    </row>
    <row r="389" spans="1:21" s="67" customFormat="1" hidden="1" x14ac:dyDescent="0.3">
      <c r="A389" s="62">
        <v>412</v>
      </c>
      <c r="B389" s="36" t="s">
        <v>367</v>
      </c>
      <c r="C389" s="98" t="s">
        <v>439</v>
      </c>
      <c r="D389" s="99"/>
      <c r="E389" s="10" t="s">
        <v>425</v>
      </c>
      <c r="F389" s="68">
        <f>IFERROR(INDEX([1]!Rates[[Column1]:[Column71]],
MATCH('[1]SOW Units'!$B392,[1]!Rates[Pay Item],0),
MATCH(TEXT(#REF!,"0"),[1]!Rates[[#Headers],[Column1]:[Column71]],0)),0)</f>
        <v>0</v>
      </c>
      <c r="G389" s="69">
        <f t="shared" si="29"/>
        <v>0</v>
      </c>
      <c r="H389" s="6">
        <f t="shared" si="30"/>
        <v>0</v>
      </c>
      <c r="I389" s="80"/>
      <c r="J389" s="80"/>
      <c r="K389" s="80"/>
      <c r="L389" s="80"/>
      <c r="M389" s="80"/>
      <c r="N389" s="80"/>
      <c r="O389" s="80"/>
      <c r="P389" s="80"/>
      <c r="Q389" s="80"/>
      <c r="R389" s="80"/>
      <c r="S389" s="54" t="b">
        <f t="shared" si="25"/>
        <v>0</v>
      </c>
      <c r="T389" s="66" t="str">
        <f t="shared" si="26"/>
        <v>18-15.</v>
      </c>
      <c r="U389" s="51" t="str">
        <f t="shared" si="26"/>
        <v>Level 3 Limited Scope Remedial Action Plan or RAP Modification Plan</v>
      </c>
    </row>
    <row r="390" spans="1:21" s="67" customFormat="1" hidden="1" x14ac:dyDescent="0.3">
      <c r="A390" s="62">
        <v>413</v>
      </c>
      <c r="B390" s="36" t="s">
        <v>369</v>
      </c>
      <c r="C390" s="98" t="s">
        <v>440</v>
      </c>
      <c r="D390" s="99"/>
      <c r="E390" s="10" t="s">
        <v>425</v>
      </c>
      <c r="F390" s="68">
        <f>IFERROR(INDEX([1]!Rates[[Column1]:[Column71]],
MATCH('[1]SOW Units'!$B393,[1]!Rates[Pay Item],0),
MATCH(TEXT(#REF!,"0"),[1]!Rates[[#Headers],[Column1]:[Column71]],0)),0)</f>
        <v>0</v>
      </c>
      <c r="G390" s="69">
        <f t="shared" si="29"/>
        <v>0</v>
      </c>
      <c r="H390" s="6">
        <f t="shared" si="30"/>
        <v>0</v>
      </c>
      <c r="I390" s="80"/>
      <c r="J390" s="80"/>
      <c r="K390" s="80"/>
      <c r="L390" s="80"/>
      <c r="M390" s="80"/>
      <c r="N390" s="80"/>
      <c r="O390" s="80"/>
      <c r="P390" s="80"/>
      <c r="Q390" s="80"/>
      <c r="R390" s="80"/>
      <c r="S390" s="54" t="b">
        <f t="shared" ref="S390:S453" si="31">IF(H390&gt;0,TRUE,FALSE)</f>
        <v>0</v>
      </c>
      <c r="T390" s="66" t="str">
        <f t="shared" si="26"/>
        <v>18-16.</v>
      </c>
      <c r="U390" s="51" t="str">
        <f t="shared" si="26"/>
        <v>Level 4 Limited Scope Remedial Action Plan or RAP Modification Plan</v>
      </c>
    </row>
    <row r="391" spans="1:21" s="67" customFormat="1" hidden="1" x14ac:dyDescent="0.3">
      <c r="A391" s="62">
        <v>414</v>
      </c>
      <c r="B391" s="36" t="s">
        <v>371</v>
      </c>
      <c r="C391" s="98" t="s">
        <v>975</v>
      </c>
      <c r="D391" s="99"/>
      <c r="E391" s="10" t="s">
        <v>415</v>
      </c>
      <c r="F391" s="68">
        <f>IFERROR(INDEX([1]!Rates[[Column1]:[Column71]],
MATCH('[1]SOW Units'!$B394,[1]!Rates[Pay Item],0),
MATCH(TEXT(#REF!,"0"),[1]!Rates[[#Headers],[Column1]:[Column71]],0)),0)</f>
        <v>0</v>
      </c>
      <c r="G391" s="69">
        <f t="shared" si="29"/>
        <v>0</v>
      </c>
      <c r="H391" s="6">
        <f t="shared" si="30"/>
        <v>0</v>
      </c>
      <c r="I391" s="80"/>
      <c r="J391" s="80"/>
      <c r="K391" s="80"/>
      <c r="L391" s="80"/>
      <c r="M391" s="80"/>
      <c r="N391" s="80"/>
      <c r="O391" s="80"/>
      <c r="P391" s="80"/>
      <c r="Q391" s="80"/>
      <c r="R391" s="80"/>
      <c r="S391" s="54" t="b">
        <f t="shared" si="31"/>
        <v>0</v>
      </c>
      <c r="T391" s="66" t="str">
        <f t="shared" si="26"/>
        <v>18-17.</v>
      </c>
      <c r="U391" s="51" t="str">
        <f t="shared" si="26"/>
        <v>Construction Drawings and Design Specifications</v>
      </c>
    </row>
    <row r="392" spans="1:21" s="67" customFormat="1" x14ac:dyDescent="0.3">
      <c r="A392" s="62">
        <v>415</v>
      </c>
      <c r="B392" s="36" t="s">
        <v>373</v>
      </c>
      <c r="C392" s="98" t="s">
        <v>441</v>
      </c>
      <c r="D392" s="99"/>
      <c r="E392" s="10" t="s">
        <v>442</v>
      </c>
      <c r="F392" s="68">
        <f>IFERROR(INDEX([1]!Rates[[Column1]:[Column71]],
MATCH('[1]SOW Units'!$B395,[1]!Rates[Pay Item],0),
MATCH(TEXT(#REF!,"0"),[1]!Rates[[#Headers],[Column1]:[Column71]],0)),0)</f>
        <v>0</v>
      </c>
      <c r="G392" s="69">
        <f t="shared" si="29"/>
        <v>0</v>
      </c>
      <c r="H392" s="6">
        <f t="shared" si="30"/>
        <v>0</v>
      </c>
      <c r="I392" s="80"/>
      <c r="J392" s="80"/>
      <c r="K392" s="80" t="s">
        <v>1045</v>
      </c>
      <c r="L392" s="80"/>
      <c r="M392" s="80"/>
      <c r="N392" s="80"/>
      <c r="O392" s="80"/>
      <c r="P392" s="80"/>
      <c r="Q392" s="80"/>
      <c r="R392" s="80"/>
      <c r="S392" s="54" t="b">
        <f t="shared" si="31"/>
        <v>0</v>
      </c>
      <c r="T392" s="66" t="str">
        <f t="shared" si="26"/>
        <v>18-18.</v>
      </c>
      <c r="U392" s="51" t="str">
        <f t="shared" si="26"/>
        <v>As-Built Drawings (P.E. Sealed red lined modifications)</v>
      </c>
    </row>
    <row r="393" spans="1:21" s="67" customFormat="1" x14ac:dyDescent="0.3">
      <c r="A393" s="62">
        <v>416</v>
      </c>
      <c r="B393" s="36" t="s">
        <v>375</v>
      </c>
      <c r="C393" s="98" t="s">
        <v>443</v>
      </c>
      <c r="D393" s="99"/>
      <c r="E393" s="10" t="s">
        <v>415</v>
      </c>
      <c r="F393" s="68">
        <f>IFERROR(INDEX([1]!Rates[[Column1]:[Column71]],
MATCH('[1]SOW Units'!$B396,[1]!Rates[Pay Item],0),
MATCH(TEXT(#REF!,"0"),[1]!Rates[[#Headers],[Column1]:[Column71]],0)),0)</f>
        <v>0</v>
      </c>
      <c r="G393" s="69">
        <f t="shared" si="29"/>
        <v>0</v>
      </c>
      <c r="H393" s="6">
        <f t="shared" si="30"/>
        <v>0</v>
      </c>
      <c r="I393" s="80"/>
      <c r="J393" s="80"/>
      <c r="K393" s="80"/>
      <c r="L393" s="80" t="s">
        <v>1045</v>
      </c>
      <c r="M393" s="80"/>
      <c r="N393" s="80"/>
      <c r="O393" s="80"/>
      <c r="P393" s="80"/>
      <c r="Q393" s="80"/>
      <c r="R393" s="80"/>
      <c r="S393" s="54" t="b">
        <f t="shared" si="31"/>
        <v>0</v>
      </c>
      <c r="T393" s="66" t="str">
        <f t="shared" si="26"/>
        <v>18-19.</v>
      </c>
      <c r="U393" s="51" t="str">
        <f t="shared" si="26"/>
        <v xml:space="preserve">Remedial Action Startup Report </v>
      </c>
    </row>
    <row r="394" spans="1:21" s="67" customFormat="1" x14ac:dyDescent="0.3">
      <c r="A394" s="62">
        <v>417</v>
      </c>
      <c r="B394" s="36" t="s">
        <v>377</v>
      </c>
      <c r="C394" s="98" t="s">
        <v>444</v>
      </c>
      <c r="D394" s="99"/>
      <c r="E394" s="10" t="s">
        <v>415</v>
      </c>
      <c r="F394" s="68">
        <f>IFERROR(INDEX([1]!Rates[[Column1]:[Column71]],
MATCH('[1]SOW Units'!$B397,[1]!Rates[Pay Item],0),
MATCH(TEXT(#REF!,"0"),[1]!Rates[[#Headers],[Column1]:[Column71]],0)),0)</f>
        <v>0</v>
      </c>
      <c r="G394" s="69">
        <f t="shared" si="29"/>
        <v>0</v>
      </c>
      <c r="H394" s="6">
        <f t="shared" si="30"/>
        <v>0</v>
      </c>
      <c r="I394" s="80"/>
      <c r="J394" s="80" t="s">
        <v>1045</v>
      </c>
      <c r="K394" s="80"/>
      <c r="L394" s="80"/>
      <c r="M394" s="80"/>
      <c r="N394" s="80"/>
      <c r="O394" s="80"/>
      <c r="P394" s="80"/>
      <c r="Q394" s="80"/>
      <c r="R394" s="80"/>
      <c r="S394" s="54" t="b">
        <f t="shared" si="31"/>
        <v>0</v>
      </c>
      <c r="T394" s="66" t="str">
        <f t="shared" si="26"/>
        <v>18-20.</v>
      </c>
      <c r="U394" s="51" t="str">
        <f t="shared" si="26"/>
        <v>Letter/NPDES Report</v>
      </c>
    </row>
    <row r="395" spans="1:21" s="67" customFormat="1" x14ac:dyDescent="0.3">
      <c r="A395" s="62">
        <v>418</v>
      </c>
      <c r="B395" s="36" t="s">
        <v>379</v>
      </c>
      <c r="C395" s="98" t="s">
        <v>976</v>
      </c>
      <c r="D395" s="99"/>
      <c r="E395" s="10" t="s">
        <v>415</v>
      </c>
      <c r="F395" s="68">
        <f>IFERROR(INDEX([1]!Rates[[Column1]:[Column71]],
MATCH('[1]SOW Units'!$B398,[1]!Rates[Pay Item],0),
MATCH(TEXT(#REF!,"0"),[1]!Rates[[#Headers],[Column1]:[Column71]],0)),0)</f>
        <v>0</v>
      </c>
      <c r="G395" s="69">
        <f t="shared" si="29"/>
        <v>0</v>
      </c>
      <c r="H395" s="6">
        <f t="shared" si="30"/>
        <v>0</v>
      </c>
      <c r="I395" s="80"/>
      <c r="J395" s="80"/>
      <c r="K395" s="80"/>
      <c r="L395" s="80"/>
      <c r="M395" s="80" t="s">
        <v>1045</v>
      </c>
      <c r="N395" s="80"/>
      <c r="O395" s="80"/>
      <c r="P395" s="80"/>
      <c r="Q395" s="80"/>
      <c r="R395" s="80"/>
      <c r="S395" s="54" t="b">
        <f t="shared" si="31"/>
        <v>0</v>
      </c>
      <c r="T395" s="66" t="str">
        <f t="shared" si="26"/>
        <v>18-21.</v>
      </c>
      <c r="U395" s="51" t="str">
        <f t="shared" si="26"/>
        <v xml:space="preserve">Operation and Maintenance Report, Quarterly or Non-Annual </v>
      </c>
    </row>
    <row r="396" spans="1:21" s="67" customFormat="1" hidden="1" x14ac:dyDescent="0.3">
      <c r="A396" s="62">
        <v>419</v>
      </c>
      <c r="B396" s="36" t="s">
        <v>381</v>
      </c>
      <c r="C396" s="98" t="s">
        <v>977</v>
      </c>
      <c r="D396" s="99"/>
      <c r="E396" s="10" t="s">
        <v>415</v>
      </c>
      <c r="F396" s="68">
        <f>IFERROR(INDEX([1]!Rates[[Column1]:[Column71]],
MATCH('[1]SOW Units'!$B399,[1]!Rates[Pay Item],0),
MATCH(TEXT(#REF!,"0"),[1]!Rates[[#Headers],[Column1]:[Column71]],0)),0)</f>
        <v>0</v>
      </c>
      <c r="G396" s="69">
        <f t="shared" si="29"/>
        <v>0</v>
      </c>
      <c r="H396" s="6">
        <f t="shared" si="30"/>
        <v>0</v>
      </c>
      <c r="I396" s="80"/>
      <c r="J396" s="80"/>
      <c r="K396" s="80"/>
      <c r="L396" s="80"/>
      <c r="M396" s="80"/>
      <c r="N396" s="80"/>
      <c r="O396" s="80"/>
      <c r="P396" s="80"/>
      <c r="Q396" s="80"/>
      <c r="R396" s="80"/>
      <c r="S396" s="54" t="b">
        <f t="shared" si="31"/>
        <v>0</v>
      </c>
      <c r="T396" s="66" t="str">
        <f t="shared" ref="T396:U454" si="32">B396</f>
        <v>18-22.</v>
      </c>
      <c r="U396" s="51" t="str">
        <f t="shared" si="32"/>
        <v xml:space="preserve">Operation and Maintenance Annual Report </v>
      </c>
    </row>
    <row r="397" spans="1:21" s="67" customFormat="1" x14ac:dyDescent="0.3">
      <c r="A397" s="62">
        <v>420</v>
      </c>
      <c r="B397" s="36" t="s">
        <v>383</v>
      </c>
      <c r="C397" s="98" t="s">
        <v>445</v>
      </c>
      <c r="D397" s="99"/>
      <c r="E397" s="10" t="s">
        <v>415</v>
      </c>
      <c r="F397" s="68">
        <f>IFERROR(INDEX([1]!Rates[[Column1]:[Column71]],
MATCH('[1]SOW Units'!$B400,[1]!Rates[Pay Item],0),
MATCH(TEXT(#REF!,"0"),[1]!Rates[[#Headers],[Column1]:[Column71]],0)),0)</f>
        <v>0</v>
      </c>
      <c r="G397" s="69">
        <f t="shared" si="29"/>
        <v>0</v>
      </c>
      <c r="H397" s="6">
        <f t="shared" si="30"/>
        <v>0</v>
      </c>
      <c r="I397" s="80"/>
      <c r="J397" s="80"/>
      <c r="K397" s="80"/>
      <c r="L397" s="80" t="s">
        <v>1045</v>
      </c>
      <c r="M397" s="80"/>
      <c r="N397" s="80"/>
      <c r="O397" s="80"/>
      <c r="P397" s="80"/>
      <c r="Q397" s="80"/>
      <c r="R397" s="80"/>
      <c r="S397" s="54" t="b">
        <f t="shared" si="31"/>
        <v>0</v>
      </c>
      <c r="T397" s="66" t="str">
        <f t="shared" si="32"/>
        <v>18-23.</v>
      </c>
      <c r="U397" s="51" t="str">
        <f t="shared" si="32"/>
        <v>Remedial Action General Report</v>
      </c>
    </row>
    <row r="398" spans="1:21" s="67" customFormat="1" x14ac:dyDescent="0.3">
      <c r="A398" s="62">
        <v>421</v>
      </c>
      <c r="B398" s="36" t="s">
        <v>385</v>
      </c>
      <c r="C398" s="98" t="s">
        <v>446</v>
      </c>
      <c r="D398" s="99"/>
      <c r="E398" s="10" t="s">
        <v>415</v>
      </c>
      <c r="F398" s="68">
        <f>IFERROR(INDEX([1]!Rates[[Column1]:[Column71]],
MATCH('[1]SOW Units'!$B401,[1]!Rates[Pay Item],0),
MATCH(TEXT(#REF!,"0"),[1]!Rates[[#Headers],[Column1]:[Column71]],0)),0)</f>
        <v>0</v>
      </c>
      <c r="G398" s="69">
        <f t="shared" si="29"/>
        <v>0</v>
      </c>
      <c r="H398" s="6">
        <f t="shared" si="30"/>
        <v>0</v>
      </c>
      <c r="I398" s="80"/>
      <c r="J398" s="80" t="s">
        <v>1045</v>
      </c>
      <c r="K398" s="80"/>
      <c r="L398" s="80"/>
      <c r="M398" s="80"/>
      <c r="N398" s="80"/>
      <c r="O398" s="80"/>
      <c r="P398" s="80"/>
      <c r="Q398" s="80"/>
      <c r="R398" s="80"/>
      <c r="S398" s="54" t="b">
        <f t="shared" si="31"/>
        <v>0</v>
      </c>
      <c r="T398" s="66" t="str">
        <f t="shared" si="32"/>
        <v>18-24.</v>
      </c>
      <c r="U398" s="51" t="str">
        <f t="shared" si="32"/>
        <v>Remedial Action Interim Report</v>
      </c>
    </row>
    <row r="399" spans="1:21" s="67" customFormat="1" hidden="1" x14ac:dyDescent="0.3">
      <c r="A399" s="62">
        <v>422</v>
      </c>
      <c r="B399" s="36" t="s">
        <v>387</v>
      </c>
      <c r="C399" s="98" t="s">
        <v>447</v>
      </c>
      <c r="D399" s="99"/>
      <c r="E399" s="10" t="s">
        <v>415</v>
      </c>
      <c r="F399" s="68">
        <f>IFERROR(INDEX([1]!Rates[[Column1]:[Column71]],
MATCH('[1]SOW Units'!$B402,[1]!Rates[Pay Item],0),
MATCH(TEXT(#REF!,"0"),[1]!Rates[[#Headers],[Column1]:[Column71]],0)),0)</f>
        <v>0</v>
      </c>
      <c r="G399" s="69">
        <f t="shared" si="29"/>
        <v>0</v>
      </c>
      <c r="H399" s="6">
        <f t="shared" si="30"/>
        <v>0</v>
      </c>
      <c r="I399" s="80"/>
      <c r="J399" s="80"/>
      <c r="K399" s="80"/>
      <c r="L399" s="80"/>
      <c r="M399" s="80"/>
      <c r="N399" s="80"/>
      <c r="O399" s="80"/>
      <c r="P399" s="80"/>
      <c r="Q399" s="80"/>
      <c r="R399" s="80"/>
      <c r="S399" s="54" t="b">
        <f t="shared" si="31"/>
        <v>0</v>
      </c>
      <c r="T399" s="66" t="str">
        <f t="shared" si="32"/>
        <v>18-25.</v>
      </c>
      <c r="U399" s="51" t="str">
        <f t="shared" si="32"/>
        <v xml:space="preserve">Free Product Recovery Report </v>
      </c>
    </row>
    <row r="400" spans="1:21" s="67" customFormat="1" hidden="1" x14ac:dyDescent="0.3">
      <c r="A400" s="62">
        <v>423</v>
      </c>
      <c r="B400" s="36" t="s">
        <v>389</v>
      </c>
      <c r="C400" s="98" t="s">
        <v>448</v>
      </c>
      <c r="D400" s="99"/>
      <c r="E400" s="10" t="s">
        <v>415</v>
      </c>
      <c r="F400" s="68">
        <f>IFERROR(INDEX([1]!Rates[[Column1]:[Column71]],
MATCH('[1]SOW Units'!$B403,[1]!Rates[Pay Item],0),
MATCH(TEXT(#REF!,"0"),[1]!Rates[[#Headers],[Column1]:[Column71]],0)),0)</f>
        <v>0</v>
      </c>
      <c r="G400" s="69">
        <f t="shared" si="29"/>
        <v>0</v>
      </c>
      <c r="H400" s="6">
        <f t="shared" si="30"/>
        <v>0</v>
      </c>
      <c r="I400" s="80"/>
      <c r="J400" s="80"/>
      <c r="K400" s="80"/>
      <c r="L400" s="80"/>
      <c r="M400" s="80"/>
      <c r="N400" s="80"/>
      <c r="O400" s="80"/>
      <c r="P400" s="80"/>
      <c r="Q400" s="80"/>
      <c r="R400" s="80"/>
      <c r="S400" s="54" t="b">
        <f t="shared" si="31"/>
        <v>0</v>
      </c>
      <c r="T400" s="66" t="str">
        <f t="shared" si="32"/>
        <v>18-26.</v>
      </c>
      <c r="U400" s="51" t="str">
        <f t="shared" si="32"/>
        <v xml:space="preserve">Well Abandonment/Site Restoration Report </v>
      </c>
    </row>
    <row r="401" spans="1:21" s="67" customFormat="1" hidden="1" x14ac:dyDescent="0.3">
      <c r="A401" s="62">
        <v>424</v>
      </c>
      <c r="B401" s="36" t="s">
        <v>391</v>
      </c>
      <c r="C401" s="98" t="s">
        <v>640</v>
      </c>
      <c r="D401" s="99"/>
      <c r="E401" s="10" t="s">
        <v>415</v>
      </c>
      <c r="F401" s="68">
        <f>IFERROR(INDEX([1]!Rates[[Column1]:[Column71]],
MATCH('[1]SOW Units'!$B404,[1]!Rates[Pay Item],0),
MATCH(TEXT(#REF!,"0"),[1]!Rates[[#Headers],[Column1]:[Column71]],0)),0)</f>
        <v>0</v>
      </c>
      <c r="G401" s="69">
        <f t="shared" si="29"/>
        <v>0</v>
      </c>
      <c r="H401" s="6">
        <f t="shared" si="30"/>
        <v>0</v>
      </c>
      <c r="I401" s="80"/>
      <c r="J401" s="80"/>
      <c r="K401" s="80"/>
      <c r="L401" s="80"/>
      <c r="M401" s="80"/>
      <c r="N401" s="80"/>
      <c r="O401" s="80"/>
      <c r="P401" s="80"/>
      <c r="Q401" s="80"/>
      <c r="R401" s="80"/>
      <c r="S401" s="54" t="b">
        <f t="shared" si="31"/>
        <v>0</v>
      </c>
      <c r="T401" s="66" t="str">
        <f t="shared" si="32"/>
        <v>18-27.</v>
      </c>
      <c r="U401" s="51" t="str">
        <f t="shared" si="32"/>
        <v>Interim Assessment Report</v>
      </c>
    </row>
    <row r="402" spans="1:21" s="67" customFormat="1" x14ac:dyDescent="0.3">
      <c r="A402" s="62">
        <v>425</v>
      </c>
      <c r="B402" s="75" t="s">
        <v>411</v>
      </c>
      <c r="C402" s="96" t="s">
        <v>450</v>
      </c>
      <c r="D402" s="97"/>
      <c r="E402" s="76"/>
      <c r="F402" s="78"/>
      <c r="G402" s="78"/>
      <c r="H402" s="8"/>
      <c r="I402" s="79"/>
      <c r="J402" s="79"/>
      <c r="K402" s="79"/>
      <c r="L402" s="79"/>
      <c r="M402" s="79"/>
      <c r="N402" s="79"/>
      <c r="O402" s="79"/>
      <c r="P402" s="79"/>
      <c r="Q402" s="79"/>
      <c r="R402" s="79"/>
      <c r="S402" s="54" t="b">
        <f t="shared" si="31"/>
        <v>0</v>
      </c>
      <c r="T402" s="66"/>
      <c r="U402" s="51" t="str">
        <f t="shared" si="32"/>
        <v>PERSONNEL (Excluding Professional Engineer and Professional Geologist)</v>
      </c>
    </row>
    <row r="403" spans="1:21" s="67" customFormat="1" hidden="1" x14ac:dyDescent="0.3">
      <c r="A403" s="62">
        <v>426</v>
      </c>
      <c r="B403" s="36" t="s">
        <v>413</v>
      </c>
      <c r="C403" s="98" t="s">
        <v>978</v>
      </c>
      <c r="D403" s="99"/>
      <c r="E403" s="10" t="s">
        <v>452</v>
      </c>
      <c r="F403" s="68">
        <f>IFERROR(INDEX([1]!Rates[[Column1]:[Column71]],
MATCH('[1]SOW Units'!$B406,[1]!Rates[Pay Item],0),
MATCH(TEXT(#REF!,"0"),[1]!Rates[[#Headers],[Column1]:[Column71]],0)),0)</f>
        <v>0</v>
      </c>
      <c r="G403" s="69">
        <f t="shared" si="29"/>
        <v>0</v>
      </c>
      <c r="H403" s="6">
        <f t="shared" si="30"/>
        <v>0</v>
      </c>
      <c r="I403" s="80"/>
      <c r="J403" s="80"/>
      <c r="K403" s="80"/>
      <c r="L403" s="80"/>
      <c r="M403" s="80"/>
      <c r="N403" s="80"/>
      <c r="O403" s="80"/>
      <c r="P403" s="80"/>
      <c r="Q403" s="80"/>
      <c r="R403" s="80"/>
      <c r="S403" s="54" t="b">
        <f t="shared" si="31"/>
        <v>0</v>
      </c>
      <c r="T403" s="66" t="str">
        <f t="shared" si="32"/>
        <v>19-1.</v>
      </c>
      <c r="U403" s="51" t="str">
        <f t="shared" si="32"/>
        <v>Program/Contract Manager</v>
      </c>
    </row>
    <row r="404" spans="1:21" s="67" customFormat="1" hidden="1" x14ac:dyDescent="0.3">
      <c r="A404" s="62">
        <v>427</v>
      </c>
      <c r="B404" s="36" t="s">
        <v>416</v>
      </c>
      <c r="C404" s="98" t="s">
        <v>979</v>
      </c>
      <c r="D404" s="99"/>
      <c r="E404" s="10" t="s">
        <v>452</v>
      </c>
      <c r="F404" s="68">
        <f>IFERROR(INDEX([1]!Rates[[Column1]:[Column71]],
MATCH('[1]SOW Units'!$B407,[1]!Rates[Pay Item],0),
MATCH(TEXT(#REF!,"0"),[1]!Rates[[#Headers],[Column1]:[Column71]],0)),0)</f>
        <v>0</v>
      </c>
      <c r="G404" s="69">
        <f t="shared" si="29"/>
        <v>0</v>
      </c>
      <c r="H404" s="6">
        <f t="shared" si="30"/>
        <v>0</v>
      </c>
      <c r="I404" s="80"/>
      <c r="J404" s="80"/>
      <c r="K404" s="80"/>
      <c r="L404" s="80"/>
      <c r="M404" s="80"/>
      <c r="N404" s="80"/>
      <c r="O404" s="80"/>
      <c r="P404" s="80"/>
      <c r="Q404" s="80"/>
      <c r="R404" s="80"/>
      <c r="S404" s="54" t="b">
        <f t="shared" si="31"/>
        <v>0</v>
      </c>
      <c r="T404" s="66" t="str">
        <f t="shared" si="32"/>
        <v>19-2.</v>
      </c>
      <c r="U404" s="51" t="str">
        <f t="shared" si="32"/>
        <v>Project/Site Manager</v>
      </c>
    </row>
    <row r="405" spans="1:21" s="67" customFormat="1" hidden="1" x14ac:dyDescent="0.3">
      <c r="A405" s="62">
        <v>428</v>
      </c>
      <c r="B405" s="36" t="s">
        <v>417</v>
      </c>
      <c r="C405" s="98" t="s">
        <v>980</v>
      </c>
      <c r="D405" s="99"/>
      <c r="E405" s="10" t="s">
        <v>452</v>
      </c>
      <c r="F405" s="68">
        <f>IFERROR(INDEX([1]!Rates[[Column1]:[Column71]],
MATCH('[1]SOW Units'!$B408,[1]!Rates[Pay Item],0),
MATCH(TEXT(#REF!,"0"),[1]!Rates[[#Headers],[Column1]:[Column71]],0)),0)</f>
        <v>0</v>
      </c>
      <c r="G405" s="69">
        <f t="shared" si="29"/>
        <v>0</v>
      </c>
      <c r="H405" s="6">
        <f t="shared" si="30"/>
        <v>0</v>
      </c>
      <c r="I405" s="80"/>
      <c r="J405" s="80"/>
      <c r="K405" s="80"/>
      <c r="L405" s="80"/>
      <c r="M405" s="80"/>
      <c r="N405" s="80"/>
      <c r="O405" s="80"/>
      <c r="P405" s="80"/>
      <c r="Q405" s="80"/>
      <c r="R405" s="80"/>
      <c r="S405" s="54" t="b">
        <f t="shared" si="31"/>
        <v>0</v>
      </c>
      <c r="T405" s="66" t="str">
        <f t="shared" si="32"/>
        <v>19-3.</v>
      </c>
      <c r="U405" s="51" t="str">
        <f t="shared" si="32"/>
        <v>Engineer</v>
      </c>
    </row>
    <row r="406" spans="1:21" s="67" customFormat="1" hidden="1" x14ac:dyDescent="0.3">
      <c r="A406" s="62">
        <v>429</v>
      </c>
      <c r="B406" s="36" t="s">
        <v>419</v>
      </c>
      <c r="C406" s="98" t="s">
        <v>981</v>
      </c>
      <c r="D406" s="99"/>
      <c r="E406" s="10" t="s">
        <v>452</v>
      </c>
      <c r="F406" s="68">
        <f>IFERROR(INDEX([1]!Rates[[Column1]:[Column71]],
MATCH('[1]SOW Units'!$B409,[1]!Rates[Pay Item],0),
MATCH(TEXT(#REF!,"0"),[1]!Rates[[#Headers],[Column1]:[Column71]],0)),0)</f>
        <v>0</v>
      </c>
      <c r="G406" s="69">
        <f t="shared" si="29"/>
        <v>0</v>
      </c>
      <c r="H406" s="6">
        <f t="shared" si="30"/>
        <v>0</v>
      </c>
      <c r="I406" s="80"/>
      <c r="J406" s="80"/>
      <c r="K406" s="80"/>
      <c r="L406" s="80"/>
      <c r="M406" s="80"/>
      <c r="N406" s="80"/>
      <c r="O406" s="80"/>
      <c r="P406" s="80"/>
      <c r="Q406" s="80"/>
      <c r="R406" s="80"/>
      <c r="S406" s="54" t="b">
        <f t="shared" si="31"/>
        <v>0</v>
      </c>
      <c r="T406" s="66" t="str">
        <f t="shared" si="32"/>
        <v>19-4.</v>
      </c>
      <c r="U406" s="51" t="str">
        <f t="shared" si="32"/>
        <v>Geologist/Geoscientist</v>
      </c>
    </row>
    <row r="407" spans="1:21" s="67" customFormat="1" hidden="1" x14ac:dyDescent="0.3">
      <c r="A407" s="62">
        <v>430</v>
      </c>
      <c r="B407" s="36" t="s">
        <v>421</v>
      </c>
      <c r="C407" s="98" t="s">
        <v>982</v>
      </c>
      <c r="D407" s="99"/>
      <c r="E407" s="10" t="s">
        <v>452</v>
      </c>
      <c r="F407" s="68">
        <f>IFERROR(INDEX([1]!Rates[[Column1]:[Column71]],
MATCH('[1]SOW Units'!$B410,[1]!Rates[Pay Item],0),
MATCH(TEXT(#REF!,"0"),[1]!Rates[[#Headers],[Column1]:[Column71]],0)),0)</f>
        <v>0</v>
      </c>
      <c r="G407" s="69">
        <f t="shared" si="29"/>
        <v>0</v>
      </c>
      <c r="H407" s="6">
        <f t="shared" si="30"/>
        <v>0</v>
      </c>
      <c r="I407" s="80"/>
      <c r="J407" s="80"/>
      <c r="K407" s="80"/>
      <c r="L407" s="80"/>
      <c r="M407" s="80"/>
      <c r="N407" s="80"/>
      <c r="O407" s="80"/>
      <c r="P407" s="80"/>
      <c r="Q407" s="80"/>
      <c r="R407" s="80"/>
      <c r="S407" s="54" t="b">
        <f t="shared" si="31"/>
        <v>0</v>
      </c>
      <c r="T407" s="66" t="str">
        <f t="shared" si="32"/>
        <v>19-5.</v>
      </c>
      <c r="U407" s="51" t="str">
        <f t="shared" si="32"/>
        <v>Hydrogeologist/Modeler</v>
      </c>
    </row>
    <row r="408" spans="1:21" s="67" customFormat="1" x14ac:dyDescent="0.3">
      <c r="A408" s="62">
        <v>431</v>
      </c>
      <c r="B408" s="36" t="s">
        <v>423</v>
      </c>
      <c r="C408" s="98" t="s">
        <v>983</v>
      </c>
      <c r="D408" s="99"/>
      <c r="E408" s="10" t="s">
        <v>452</v>
      </c>
      <c r="F408" s="68">
        <f>IFERROR(INDEX([1]!Rates[[Column1]:[Column71]],
MATCH('[1]SOW Units'!$B411,[1]!Rates[Pay Item],0),
MATCH(TEXT(#REF!,"0"),[1]!Rates[[#Headers],[Column1]:[Column71]],0)),0)</f>
        <v>0</v>
      </c>
      <c r="G408" s="69">
        <f t="shared" si="29"/>
        <v>0</v>
      </c>
      <c r="H408" s="6">
        <f t="shared" si="30"/>
        <v>0</v>
      </c>
      <c r="I408" s="80" t="s">
        <v>1045</v>
      </c>
      <c r="J408" s="80"/>
      <c r="K408" s="80"/>
      <c r="L408" s="80"/>
      <c r="M408" s="80"/>
      <c r="N408" s="80"/>
      <c r="O408" s="80"/>
      <c r="P408" s="80"/>
      <c r="Q408" s="80"/>
      <c r="R408" s="80"/>
      <c r="S408" s="54" t="b">
        <f t="shared" si="31"/>
        <v>0</v>
      </c>
      <c r="T408" s="66" t="str">
        <f t="shared" si="32"/>
        <v>19-6.</v>
      </c>
      <c r="U408" s="51" t="str">
        <f t="shared" si="32"/>
        <v>Scientist/Technical Specialist</v>
      </c>
    </row>
    <row r="409" spans="1:21" s="67" customFormat="1" hidden="1" x14ac:dyDescent="0.3">
      <c r="A409" s="62">
        <v>432</v>
      </c>
      <c r="B409" s="36" t="s">
        <v>426</v>
      </c>
      <c r="C409" s="98" t="s">
        <v>457</v>
      </c>
      <c r="D409" s="99"/>
      <c r="E409" s="10" t="s">
        <v>452</v>
      </c>
      <c r="F409" s="68">
        <f>IFERROR(INDEX([1]!Rates[[Column1]:[Column71]],
MATCH('[1]SOW Units'!$B412,[1]!Rates[Pay Item],0),
MATCH(TEXT(#REF!,"0"),[1]!Rates[[#Headers],[Column1]:[Column71]],0)),0)</f>
        <v>0</v>
      </c>
      <c r="G409" s="69">
        <f t="shared" si="29"/>
        <v>0</v>
      </c>
      <c r="H409" s="6">
        <f t="shared" si="30"/>
        <v>0</v>
      </c>
      <c r="I409" s="80"/>
      <c r="J409" s="80"/>
      <c r="K409" s="80"/>
      <c r="L409" s="80"/>
      <c r="M409" s="80"/>
      <c r="N409" s="80"/>
      <c r="O409" s="80"/>
      <c r="P409" s="80"/>
      <c r="Q409" s="80"/>
      <c r="R409" s="80"/>
      <c r="S409" s="54" t="b">
        <f t="shared" si="31"/>
        <v>0</v>
      </c>
      <c r="T409" s="66" t="str">
        <f t="shared" si="32"/>
        <v>19-7.</v>
      </c>
      <c r="U409" s="51" t="str">
        <f t="shared" si="32"/>
        <v>Assistant Scientist/Technical Specialist</v>
      </c>
    </row>
    <row r="410" spans="1:21" s="67" customFormat="1" x14ac:dyDescent="0.3">
      <c r="A410" s="62">
        <v>433</v>
      </c>
      <c r="B410" s="36" t="s">
        <v>428</v>
      </c>
      <c r="C410" s="98" t="s">
        <v>984</v>
      </c>
      <c r="D410" s="99"/>
      <c r="E410" s="10" t="s">
        <v>452</v>
      </c>
      <c r="F410" s="68">
        <f>IFERROR(INDEX([1]!Rates[[Column1]:[Column71]],
MATCH('[1]SOW Units'!$B413,[1]!Rates[Pay Item],0),
MATCH(TEXT(#REF!,"0"),[1]!Rates[[#Headers],[Column1]:[Column71]],0)),0)</f>
        <v>0</v>
      </c>
      <c r="G410" s="69">
        <f t="shared" si="29"/>
        <v>0</v>
      </c>
      <c r="H410" s="6">
        <f t="shared" si="30"/>
        <v>0</v>
      </c>
      <c r="I410" s="80" t="s">
        <v>1045</v>
      </c>
      <c r="J410" s="80"/>
      <c r="K410" s="80"/>
      <c r="L410" s="80"/>
      <c r="M410" s="80"/>
      <c r="N410" s="80"/>
      <c r="O410" s="80"/>
      <c r="P410" s="80"/>
      <c r="Q410" s="80"/>
      <c r="R410" s="80"/>
      <c r="S410" s="54" t="b">
        <f t="shared" si="31"/>
        <v>0</v>
      </c>
      <c r="T410" s="66" t="str">
        <f t="shared" si="32"/>
        <v>19-8.</v>
      </c>
      <c r="U410" s="51" t="str">
        <f t="shared" si="32"/>
        <v>Field Technician</v>
      </c>
    </row>
    <row r="411" spans="1:21" s="67" customFormat="1" hidden="1" x14ac:dyDescent="0.3">
      <c r="A411" s="62">
        <v>434</v>
      </c>
      <c r="B411" s="36" t="s">
        <v>430</v>
      </c>
      <c r="C411" s="98" t="s">
        <v>460</v>
      </c>
      <c r="D411" s="99"/>
      <c r="E411" s="10" t="s">
        <v>452</v>
      </c>
      <c r="F411" s="68">
        <f>IFERROR(INDEX([1]!Rates[[Column1]:[Column71]],
MATCH('[1]SOW Units'!$B414,[1]!Rates[Pay Item],0),
MATCH(TEXT(#REF!,"0"),[1]!Rates[[#Headers],[Column1]:[Column71]],0)),0)</f>
        <v>0</v>
      </c>
      <c r="G411" s="69">
        <f t="shared" si="29"/>
        <v>0</v>
      </c>
      <c r="H411" s="6">
        <f t="shared" si="30"/>
        <v>0</v>
      </c>
      <c r="I411" s="80"/>
      <c r="J411" s="80"/>
      <c r="K411" s="80"/>
      <c r="L411" s="80"/>
      <c r="M411" s="80"/>
      <c r="N411" s="80"/>
      <c r="O411" s="80"/>
      <c r="P411" s="80"/>
      <c r="Q411" s="80"/>
      <c r="R411" s="80"/>
      <c r="S411" s="54" t="b">
        <f t="shared" si="31"/>
        <v>0</v>
      </c>
      <c r="T411" s="66" t="str">
        <f t="shared" si="32"/>
        <v>19-9.</v>
      </c>
      <c r="U411" s="51" t="str">
        <f t="shared" si="32"/>
        <v>Draftsperson</v>
      </c>
    </row>
    <row r="412" spans="1:21" s="67" customFormat="1" hidden="1" x14ac:dyDescent="0.3">
      <c r="A412" s="62">
        <v>435</v>
      </c>
      <c r="B412" s="36" t="s">
        <v>432</v>
      </c>
      <c r="C412" s="98" t="s">
        <v>985</v>
      </c>
      <c r="D412" s="99"/>
      <c r="E412" s="10" t="s">
        <v>452</v>
      </c>
      <c r="F412" s="68">
        <f>IFERROR(INDEX([1]!Rates[[Column1]:[Column71]],
MATCH('[1]SOW Units'!$B415,[1]!Rates[Pay Item],0),
MATCH(TEXT(#REF!,"0"),[1]!Rates[[#Headers],[Column1]:[Column71]],0)),0)</f>
        <v>0</v>
      </c>
      <c r="G412" s="69">
        <f t="shared" si="29"/>
        <v>0</v>
      </c>
      <c r="H412" s="6">
        <f t="shared" si="30"/>
        <v>0</v>
      </c>
      <c r="I412" s="80"/>
      <c r="J412" s="80"/>
      <c r="K412" s="80"/>
      <c r="L412" s="80"/>
      <c r="M412" s="80"/>
      <c r="N412" s="80"/>
      <c r="O412" s="80"/>
      <c r="P412" s="80"/>
      <c r="Q412" s="80"/>
      <c r="R412" s="80"/>
      <c r="S412" s="54" t="b">
        <f t="shared" si="31"/>
        <v>0</v>
      </c>
      <c r="T412" s="66" t="str">
        <f t="shared" si="32"/>
        <v>19-10.</v>
      </c>
      <c r="U412" s="51" t="str">
        <f t="shared" si="32"/>
        <v>Administrative Staff</v>
      </c>
    </row>
    <row r="413" spans="1:21" s="67" customFormat="1" hidden="1" x14ac:dyDescent="0.3">
      <c r="A413" s="62">
        <v>436</v>
      </c>
      <c r="B413" s="36" t="s">
        <v>434</v>
      </c>
      <c r="C413" s="98" t="s">
        <v>463</v>
      </c>
      <c r="D413" s="99"/>
      <c r="E413" s="10" t="s">
        <v>452</v>
      </c>
      <c r="F413" s="68">
        <f>IFERROR(INDEX([1]!Rates[[Column1]:[Column71]],
MATCH('[1]SOW Units'!$B416,[1]!Rates[Pay Item],0),
MATCH(TEXT(#REF!,"0"),[1]!Rates[[#Headers],[Column1]:[Column71]],0)),0)</f>
        <v>0</v>
      </c>
      <c r="G413" s="69">
        <f t="shared" si="29"/>
        <v>0</v>
      </c>
      <c r="H413" s="6">
        <f t="shared" si="30"/>
        <v>0</v>
      </c>
      <c r="I413" s="80"/>
      <c r="J413" s="80"/>
      <c r="K413" s="80"/>
      <c r="L413" s="80"/>
      <c r="M413" s="80"/>
      <c r="N413" s="80"/>
      <c r="O413" s="80"/>
      <c r="P413" s="80"/>
      <c r="Q413" s="80"/>
      <c r="R413" s="80"/>
      <c r="S413" s="54" t="b">
        <f t="shared" si="31"/>
        <v>0</v>
      </c>
      <c r="T413" s="66" t="str">
        <f t="shared" si="32"/>
        <v>19-11.</v>
      </c>
      <c r="U413" s="51" t="str">
        <f t="shared" si="32"/>
        <v>Laborers and Security Guards</v>
      </c>
    </row>
    <row r="414" spans="1:21" s="67" customFormat="1" x14ac:dyDescent="0.3">
      <c r="A414" s="62">
        <v>437</v>
      </c>
      <c r="B414" s="75" t="s">
        <v>449</v>
      </c>
      <c r="C414" s="96" t="s">
        <v>986</v>
      </c>
      <c r="D414" s="97"/>
      <c r="E414" s="76"/>
      <c r="F414" s="78"/>
      <c r="G414" s="78"/>
      <c r="H414" s="8"/>
      <c r="I414" s="79"/>
      <c r="J414" s="79"/>
      <c r="K414" s="79"/>
      <c r="L414" s="79"/>
      <c r="M414" s="79"/>
      <c r="N414" s="79"/>
      <c r="O414" s="79"/>
      <c r="P414" s="79"/>
      <c r="Q414" s="79"/>
      <c r="R414" s="79"/>
      <c r="S414" s="54" t="b">
        <f t="shared" si="31"/>
        <v>0</v>
      </c>
      <c r="T414" s="66"/>
      <c r="U414" s="51" t="str">
        <f t="shared" si="32"/>
        <v xml:space="preserve">PROFESSIONAL ENGINEERING AND PROFESSIONAL GEOLOGY SERVICES       </v>
      </c>
    </row>
    <row r="415" spans="1:21" s="67" customFormat="1" hidden="1" x14ac:dyDescent="0.3">
      <c r="A415" s="62">
        <v>438</v>
      </c>
      <c r="B415" s="36" t="s">
        <v>451</v>
      </c>
      <c r="C415" s="98" t="s">
        <v>987</v>
      </c>
      <c r="D415" s="99"/>
      <c r="E415" s="10" t="s">
        <v>452</v>
      </c>
      <c r="F415" s="68">
        <f>IFERROR(INDEX([1]!Rates[[Column1]:[Column71]],
MATCH('[1]SOW Units'!$B418,[1]!Rates[Pay Item],0),
MATCH(TEXT(#REF!,"0"),[1]!Rates[[#Headers],[Column1]:[Column71]],0)),0)</f>
        <v>0</v>
      </c>
      <c r="G415" s="69">
        <f t="shared" si="29"/>
        <v>0</v>
      </c>
      <c r="H415" s="6">
        <f t="shared" si="30"/>
        <v>0</v>
      </c>
      <c r="I415" s="80"/>
      <c r="J415" s="80"/>
      <c r="K415" s="80"/>
      <c r="L415" s="80"/>
      <c r="M415" s="80"/>
      <c r="N415" s="80"/>
      <c r="O415" s="80"/>
      <c r="P415" s="80"/>
      <c r="Q415" s="80"/>
      <c r="R415" s="80"/>
      <c r="S415" s="54" t="b">
        <f t="shared" si="31"/>
        <v>0</v>
      </c>
      <c r="T415" s="66" t="str">
        <f t="shared" si="32"/>
        <v>20-1.</v>
      </c>
      <c r="U415" s="51" t="str">
        <f t="shared" si="32"/>
        <v>Professional Engineer</v>
      </c>
    </row>
    <row r="416" spans="1:21" s="67" customFormat="1" hidden="1" x14ac:dyDescent="0.3">
      <c r="A416" s="62">
        <v>439</v>
      </c>
      <c r="B416" s="36" t="s">
        <v>453</v>
      </c>
      <c r="C416" s="98" t="s">
        <v>988</v>
      </c>
      <c r="D416" s="99"/>
      <c r="E416" s="10" t="s">
        <v>452</v>
      </c>
      <c r="F416" s="68">
        <f>IFERROR(INDEX([1]!Rates[[Column1]:[Column71]],
MATCH('[1]SOW Units'!$B419,[1]!Rates[Pay Item],0),
MATCH(TEXT(#REF!,"0"),[1]!Rates[[#Headers],[Column1]:[Column71]],0)),0)</f>
        <v>0</v>
      </c>
      <c r="G416" s="69">
        <f t="shared" si="29"/>
        <v>0</v>
      </c>
      <c r="H416" s="6">
        <f t="shared" si="30"/>
        <v>0</v>
      </c>
      <c r="I416" s="80"/>
      <c r="J416" s="80"/>
      <c r="K416" s="80"/>
      <c r="L416" s="80"/>
      <c r="M416" s="80"/>
      <c r="N416" s="80"/>
      <c r="O416" s="80"/>
      <c r="P416" s="80"/>
      <c r="Q416" s="80"/>
      <c r="R416" s="80"/>
      <c r="S416" s="54" t="b">
        <f t="shared" si="31"/>
        <v>0</v>
      </c>
      <c r="T416" s="66" t="str">
        <f t="shared" si="32"/>
        <v>20-2.</v>
      </c>
      <c r="U416" s="51" t="str">
        <f t="shared" si="32"/>
        <v>Professional Geologist</v>
      </c>
    </row>
    <row r="417" spans="1:21" s="67" customFormat="1" hidden="1" x14ac:dyDescent="0.3">
      <c r="A417" s="62">
        <v>440</v>
      </c>
      <c r="B417" s="36" t="s">
        <v>454</v>
      </c>
      <c r="C417" s="98" t="s">
        <v>989</v>
      </c>
      <c r="D417" s="99"/>
      <c r="E417" s="10" t="s">
        <v>452</v>
      </c>
      <c r="F417" s="68">
        <f>IFERROR(INDEX([1]!Rates[[Column1]:[Column71]],
MATCH('[1]SOW Units'!$B420,[1]!Rates[Pay Item],0),
MATCH(TEXT(#REF!,"0"),[1]!Rates[[#Headers],[Column1]:[Column71]],0)),0)</f>
        <v>0</v>
      </c>
      <c r="G417" s="69">
        <f t="shared" si="29"/>
        <v>0</v>
      </c>
      <c r="H417" s="6">
        <f t="shared" si="30"/>
        <v>0</v>
      </c>
      <c r="I417" s="80"/>
      <c r="J417" s="80"/>
      <c r="K417" s="80"/>
      <c r="L417" s="80"/>
      <c r="M417" s="80"/>
      <c r="N417" s="80"/>
      <c r="O417" s="80"/>
      <c r="P417" s="80"/>
      <c r="Q417" s="80"/>
      <c r="R417" s="80"/>
      <c r="S417" s="54" t="b">
        <f t="shared" si="31"/>
        <v>0</v>
      </c>
      <c r="T417" s="66" t="str">
        <f t="shared" si="32"/>
        <v>20-3.</v>
      </c>
      <c r="U417" s="51" t="str">
        <f t="shared" si="32"/>
        <v>P.G. Field Oversight of Drilling and Boring and Soil-Boring Logging</v>
      </c>
    </row>
    <row r="418" spans="1:21" s="67" customFormat="1" hidden="1" x14ac:dyDescent="0.3">
      <c r="A418" s="62">
        <v>441</v>
      </c>
      <c r="B418" s="36" t="s">
        <v>455</v>
      </c>
      <c r="C418" s="98" t="s">
        <v>990</v>
      </c>
      <c r="D418" s="99"/>
      <c r="E418" s="10" t="s">
        <v>452</v>
      </c>
      <c r="F418" s="68">
        <f>IFERROR(INDEX([1]!Rates[[Column1]:[Column71]],
MATCH('[1]SOW Units'!$B421,[1]!Rates[Pay Item],0),
MATCH(TEXT(#REF!,"0"),[1]!Rates[[#Headers],[Column1]:[Column71]],0)),0)</f>
        <v>0</v>
      </c>
      <c r="G418" s="69">
        <f t="shared" si="29"/>
        <v>0</v>
      </c>
      <c r="H418" s="6">
        <f t="shared" si="30"/>
        <v>0</v>
      </c>
      <c r="I418" s="80"/>
      <c r="J418" s="80"/>
      <c r="K418" s="80"/>
      <c r="L418" s="80"/>
      <c r="M418" s="80"/>
      <c r="N418" s="80"/>
      <c r="O418" s="80"/>
      <c r="P418" s="80"/>
      <c r="Q418" s="80"/>
      <c r="R418" s="80"/>
      <c r="S418" s="54" t="b">
        <f t="shared" si="31"/>
        <v>0</v>
      </c>
      <c r="T418" s="66" t="str">
        <f t="shared" si="32"/>
        <v>20-4.</v>
      </c>
      <c r="U418" s="51" t="str">
        <f t="shared" si="32"/>
        <v>P.G. Field Oversight of Well Installation</v>
      </c>
    </row>
    <row r="419" spans="1:21" s="67" customFormat="1" hidden="1" x14ac:dyDescent="0.3">
      <c r="A419" s="62">
        <v>442</v>
      </c>
      <c r="B419" s="36" t="s">
        <v>456</v>
      </c>
      <c r="C419" s="98" t="s">
        <v>470</v>
      </c>
      <c r="D419" s="99"/>
      <c r="E419" s="10" t="s">
        <v>307</v>
      </c>
      <c r="F419" s="68">
        <f>IFERROR(INDEX([1]!Rates[[Column1]:[Column71]],
MATCH('[1]SOW Units'!$B422,[1]!Rates[Pay Item],0),
MATCH(TEXT(#REF!,"0"),[1]!Rates[[#Headers],[Column1]:[Column71]],0)),0)</f>
        <v>0</v>
      </c>
      <c r="G419" s="69">
        <f t="shared" si="29"/>
        <v>0</v>
      </c>
      <c r="H419" s="6">
        <f t="shared" si="30"/>
        <v>0</v>
      </c>
      <c r="I419" s="80"/>
      <c r="J419" s="80"/>
      <c r="K419" s="80"/>
      <c r="L419" s="80"/>
      <c r="M419" s="80"/>
      <c r="N419" s="80"/>
      <c r="O419" s="80"/>
      <c r="P419" s="80"/>
      <c r="Q419" s="80"/>
      <c r="R419" s="80"/>
      <c r="S419" s="54" t="b">
        <f t="shared" si="31"/>
        <v>0</v>
      </c>
      <c r="T419" s="66" t="str">
        <f t="shared" si="32"/>
        <v>20-5.</v>
      </c>
      <c r="U419" s="51" t="str">
        <f t="shared" si="32"/>
        <v xml:space="preserve">P.E. Project Oversight for Remediation Technology Pilot Testing </v>
      </c>
    </row>
    <row r="420" spans="1:21" s="67" customFormat="1" x14ac:dyDescent="0.3">
      <c r="A420" s="62">
        <v>443</v>
      </c>
      <c r="B420" s="36" t="s">
        <v>991</v>
      </c>
      <c r="C420" s="98" t="s">
        <v>992</v>
      </c>
      <c r="D420" s="99"/>
      <c r="E420" s="10" t="s">
        <v>993</v>
      </c>
      <c r="F420" s="68">
        <f>IFERROR(INDEX([1]!Rates[[Column1]:[Column71]],
MATCH('[1]SOW Units'!$B423,[1]!Rates[Pay Item],0),
MATCH(TEXT(#REF!,"0"),[1]!Rates[[#Headers],[Column1]:[Column71]],0)),0)</f>
        <v>0</v>
      </c>
      <c r="G420" s="69">
        <f t="shared" si="29"/>
        <v>0</v>
      </c>
      <c r="H420" s="6">
        <f t="shared" si="30"/>
        <v>0</v>
      </c>
      <c r="I420" s="80"/>
      <c r="J420" s="80"/>
      <c r="K420" s="80"/>
      <c r="L420" s="80" t="s">
        <v>1045</v>
      </c>
      <c r="M420" s="80"/>
      <c r="N420" s="80"/>
      <c r="O420" s="80"/>
      <c r="P420" s="80"/>
      <c r="Q420" s="80"/>
      <c r="R420" s="80"/>
      <c r="S420" s="54" t="b">
        <f t="shared" si="31"/>
        <v>0</v>
      </c>
      <c r="T420" s="66" t="str">
        <f t="shared" si="32"/>
        <v>20-6.a.</v>
      </c>
      <c r="U420" s="51" t="str">
        <f t="shared" si="32"/>
        <v>P.E. Project Oversight for Remediation System Integration and Startup - Small System</v>
      </c>
    </row>
    <row r="421" spans="1:21" s="67" customFormat="1" x14ac:dyDescent="0.3">
      <c r="A421" s="62">
        <v>444</v>
      </c>
      <c r="B421" s="36" t="s">
        <v>994</v>
      </c>
      <c r="C421" s="98" t="s">
        <v>995</v>
      </c>
      <c r="D421" s="99"/>
      <c r="E421" s="10" t="s">
        <v>993</v>
      </c>
      <c r="F421" s="68">
        <f>IFERROR(INDEX([1]!Rates[[Column1]:[Column71]],
MATCH('[1]SOW Units'!$B424,[1]!Rates[Pay Item],0),
MATCH(TEXT(#REF!,"0"),[1]!Rates[[#Headers],[Column1]:[Column71]],0)),0)</f>
        <v>0</v>
      </c>
      <c r="G421" s="69">
        <f t="shared" si="29"/>
        <v>0</v>
      </c>
      <c r="H421" s="6">
        <f t="shared" si="30"/>
        <v>0</v>
      </c>
      <c r="I421" s="80"/>
      <c r="J421" s="80"/>
      <c r="K421" s="80"/>
      <c r="L421" s="80" t="s">
        <v>1045</v>
      </c>
      <c r="M421" s="80"/>
      <c r="N421" s="80"/>
      <c r="O421" s="80"/>
      <c r="P421" s="80"/>
      <c r="Q421" s="80"/>
      <c r="R421" s="80"/>
      <c r="S421" s="54" t="b">
        <f t="shared" si="31"/>
        <v>0</v>
      </c>
      <c r="T421" s="66" t="str">
        <f t="shared" si="32"/>
        <v>20-6.b.</v>
      </c>
      <c r="U421" s="51" t="str">
        <f t="shared" si="32"/>
        <v>P.E. Project Oversight for Remediation System Integration and Startup - Medium System</v>
      </c>
    </row>
    <row r="422" spans="1:21" s="67" customFormat="1" x14ac:dyDescent="0.3">
      <c r="A422" s="62">
        <v>445</v>
      </c>
      <c r="B422" s="36" t="s">
        <v>996</v>
      </c>
      <c r="C422" s="98" t="s">
        <v>997</v>
      </c>
      <c r="D422" s="99"/>
      <c r="E422" s="10" t="s">
        <v>993</v>
      </c>
      <c r="F422" s="68">
        <f>IFERROR(INDEX([1]!Rates[[Column1]:[Column71]],
MATCH('[1]SOW Units'!$B425,[1]!Rates[Pay Item],0),
MATCH(TEXT(#REF!,"0"),[1]!Rates[[#Headers],[Column1]:[Column71]],0)),0)</f>
        <v>0</v>
      </c>
      <c r="G422" s="69">
        <f t="shared" si="29"/>
        <v>0</v>
      </c>
      <c r="H422" s="6">
        <f t="shared" si="30"/>
        <v>0</v>
      </c>
      <c r="I422" s="80"/>
      <c r="J422" s="80"/>
      <c r="K422" s="80"/>
      <c r="L422" s="80" t="s">
        <v>1045</v>
      </c>
      <c r="M422" s="80"/>
      <c r="N422" s="80"/>
      <c r="O422" s="80"/>
      <c r="P422" s="80"/>
      <c r="Q422" s="80"/>
      <c r="R422" s="80"/>
      <c r="S422" s="54" t="b">
        <f t="shared" si="31"/>
        <v>0</v>
      </c>
      <c r="T422" s="66" t="str">
        <f t="shared" si="32"/>
        <v>20-6.c.</v>
      </c>
      <c r="U422" s="51" t="str">
        <f t="shared" si="32"/>
        <v>P.E. Project Oversight for Remediation System Integration and Startup - Large System</v>
      </c>
    </row>
    <row r="423" spans="1:21" s="67" customFormat="1" x14ac:dyDescent="0.3">
      <c r="A423" s="62">
        <v>446</v>
      </c>
      <c r="B423" s="36" t="s">
        <v>998</v>
      </c>
      <c r="C423" s="98" t="s">
        <v>999</v>
      </c>
      <c r="D423" s="99"/>
      <c r="E423" s="10" t="s">
        <v>993</v>
      </c>
      <c r="F423" s="68">
        <f>IFERROR(INDEX([1]!Rates[[Column1]:[Column71]],
MATCH('[1]SOW Units'!$B426,[1]!Rates[Pay Item],0),
MATCH(TEXT(#REF!,"0"),[1]!Rates[[#Headers],[Column1]:[Column71]],0)),0)</f>
        <v>0</v>
      </c>
      <c r="G423" s="69">
        <f t="shared" si="29"/>
        <v>0</v>
      </c>
      <c r="H423" s="6">
        <f t="shared" si="30"/>
        <v>0</v>
      </c>
      <c r="I423" s="80"/>
      <c r="J423" s="80"/>
      <c r="K423" s="80"/>
      <c r="L423" s="80" t="s">
        <v>1045</v>
      </c>
      <c r="M423" s="80"/>
      <c r="N423" s="80"/>
      <c r="O423" s="80"/>
      <c r="P423" s="80"/>
      <c r="Q423" s="80"/>
      <c r="R423" s="80"/>
      <c r="S423" s="54" t="b">
        <f t="shared" si="31"/>
        <v>0</v>
      </c>
      <c r="T423" s="66" t="str">
        <f t="shared" si="32"/>
        <v>20-6.d.</v>
      </c>
      <c r="U423" s="51" t="str">
        <f t="shared" si="32"/>
        <v>P.E. Project Oversight for Remediation System Integration and Startup - Extra Large System</v>
      </c>
    </row>
    <row r="424" spans="1:21" s="67" customFormat="1" x14ac:dyDescent="0.3">
      <c r="A424" s="62">
        <v>447</v>
      </c>
      <c r="B424" s="36" t="s">
        <v>1000</v>
      </c>
      <c r="C424" s="98" t="s">
        <v>1001</v>
      </c>
      <c r="D424" s="99"/>
      <c r="E424" s="10" t="s">
        <v>28</v>
      </c>
      <c r="F424" s="68">
        <f>IFERROR(INDEX([1]!Rates[[Column1]:[Column71]],
MATCH('[1]SOW Units'!$B427,[1]!Rates[Pay Item],0),
MATCH(TEXT(#REF!,"0"),[1]!Rates[[#Headers],[Column1]:[Column71]],0)),0)</f>
        <v>0</v>
      </c>
      <c r="G424" s="69">
        <f t="shared" si="29"/>
        <v>0</v>
      </c>
      <c r="H424" s="6">
        <f t="shared" si="30"/>
        <v>0</v>
      </c>
      <c r="I424" s="80"/>
      <c r="J424" s="80"/>
      <c r="K424" s="80"/>
      <c r="L424" s="80" t="s">
        <v>1045</v>
      </c>
      <c r="M424" s="80"/>
      <c r="N424" s="80"/>
      <c r="O424" s="80"/>
      <c r="P424" s="80"/>
      <c r="Q424" s="80"/>
      <c r="R424" s="80"/>
      <c r="S424" s="54" t="b">
        <f t="shared" si="31"/>
        <v>0</v>
      </c>
      <c r="T424" s="66" t="str">
        <f t="shared" si="32"/>
        <v>20-7.a.</v>
      </c>
      <c r="U424" s="51" t="str">
        <f t="shared" si="32"/>
        <v xml:space="preserve">P.E. Project Oversight for Short Term or Episodic Remediation System Operation </v>
      </c>
    </row>
    <row r="425" spans="1:21" s="67" customFormat="1" x14ac:dyDescent="0.3">
      <c r="A425" s="62">
        <v>448</v>
      </c>
      <c r="B425" s="36" t="s">
        <v>1002</v>
      </c>
      <c r="C425" s="98" t="s">
        <v>473</v>
      </c>
      <c r="D425" s="99"/>
      <c r="E425" s="10" t="s">
        <v>231</v>
      </c>
      <c r="F425" s="68">
        <f>IFERROR(INDEX([1]!Rates[[Column1]:[Column71]],
MATCH('[1]SOW Units'!$B428,[1]!Rates[Pay Item],0),
MATCH(TEXT(#REF!,"0"),[1]!Rates[[#Headers],[Column1]:[Column71]],0)),0)</f>
        <v>0</v>
      </c>
      <c r="G425" s="69">
        <f t="shared" si="29"/>
        <v>0</v>
      </c>
      <c r="H425" s="6">
        <f t="shared" si="30"/>
        <v>0</v>
      </c>
      <c r="I425" s="80"/>
      <c r="J425" s="80"/>
      <c r="K425" s="80"/>
      <c r="L425" s="80" t="s">
        <v>1045</v>
      </c>
      <c r="M425" s="80"/>
      <c r="N425" s="80"/>
      <c r="O425" s="80"/>
      <c r="P425" s="80"/>
      <c r="Q425" s="80"/>
      <c r="R425" s="80"/>
      <c r="S425" s="54" t="b">
        <f t="shared" si="31"/>
        <v>0</v>
      </c>
      <c r="T425" s="66" t="str">
        <f t="shared" si="32"/>
        <v>20-7.b.</v>
      </c>
      <c r="U425" s="51" t="str">
        <f t="shared" si="32"/>
        <v>P.E. Project Oversight for Short Term or Episodic Remediation System Operation</v>
      </c>
    </row>
    <row r="426" spans="1:21" s="67" customFormat="1" x14ac:dyDescent="0.3">
      <c r="A426" s="62">
        <v>449</v>
      </c>
      <c r="B426" s="36" t="s">
        <v>458</v>
      </c>
      <c r="C426" s="98" t="s">
        <v>475</v>
      </c>
      <c r="D426" s="99"/>
      <c r="E426" s="10" t="s">
        <v>232</v>
      </c>
      <c r="F426" s="68">
        <f>IFERROR(INDEX([1]!Rates[[Column1]:[Column71]],
MATCH('[1]SOW Units'!$B429,[1]!Rates[Pay Item],0),
MATCH(TEXT(#REF!,"0"),[1]!Rates[[#Headers],[Column1]:[Column71]],0)),0)</f>
        <v>0</v>
      </c>
      <c r="G426" s="69">
        <f t="shared" si="29"/>
        <v>0</v>
      </c>
      <c r="H426" s="6">
        <f t="shared" si="30"/>
        <v>0</v>
      </c>
      <c r="I426" s="80"/>
      <c r="J426" s="80"/>
      <c r="K426" s="80"/>
      <c r="L426" s="80"/>
      <c r="M426" s="80" t="s">
        <v>1045</v>
      </c>
      <c r="N426" s="80"/>
      <c r="O426" s="80"/>
      <c r="P426" s="80"/>
      <c r="Q426" s="80"/>
      <c r="R426" s="80"/>
      <c r="S426" s="54" t="b">
        <f t="shared" si="31"/>
        <v>0</v>
      </c>
      <c r="T426" s="66" t="str">
        <f t="shared" si="32"/>
        <v>20-8.</v>
      </c>
      <c r="U426" s="51" t="str">
        <f t="shared" si="32"/>
        <v>P.E. Project Oversight for Remediation System Operation and Maintenance</v>
      </c>
    </row>
    <row r="427" spans="1:21" s="67" customFormat="1" ht="33" hidden="1" x14ac:dyDescent="0.3">
      <c r="A427" s="62">
        <v>450</v>
      </c>
      <c r="B427" s="36" t="s">
        <v>459</v>
      </c>
      <c r="C427" s="98" t="s">
        <v>477</v>
      </c>
      <c r="D427" s="99"/>
      <c r="E427" s="10" t="s">
        <v>478</v>
      </c>
      <c r="F427" s="68">
        <f>IFERROR(INDEX([1]!Rates[[Column1]:[Column71]],
MATCH('[1]SOW Units'!$B430,[1]!Rates[Pay Item],0),
MATCH(TEXT(#REF!,"0"),[1]!Rates[[#Headers],[Column1]:[Column71]],0)),0)</f>
        <v>0</v>
      </c>
      <c r="G427" s="69">
        <f t="shared" si="29"/>
        <v>0</v>
      </c>
      <c r="H427" s="6">
        <f t="shared" si="30"/>
        <v>0</v>
      </c>
      <c r="I427" s="80"/>
      <c r="J427" s="80"/>
      <c r="K427" s="80"/>
      <c r="L427" s="80"/>
      <c r="M427" s="80"/>
      <c r="N427" s="80"/>
      <c r="O427" s="80"/>
      <c r="P427" s="80"/>
      <c r="Q427" s="80"/>
      <c r="R427" s="80"/>
      <c r="S427" s="54" t="b">
        <f t="shared" si="31"/>
        <v>0</v>
      </c>
      <c r="T427" s="66" t="str">
        <f t="shared" si="32"/>
        <v>20-9.</v>
      </c>
      <c r="U427" s="51" t="str">
        <f t="shared" si="32"/>
        <v>P.E. Review and Certification of Sufficiency of Engineering Controls (other than permanent, impermeable surface or top two feet of clean fill), with Monitoring and Maintenance Recommendations Required for a Conditional NFA</v>
      </c>
    </row>
    <row r="428" spans="1:21" s="67" customFormat="1" ht="49.5" hidden="1" x14ac:dyDescent="0.3">
      <c r="A428" s="62">
        <v>451</v>
      </c>
      <c r="B428" s="36" t="s">
        <v>461</v>
      </c>
      <c r="C428" s="98" t="s">
        <v>1003</v>
      </c>
      <c r="D428" s="99"/>
      <c r="E428" s="10" t="s">
        <v>478</v>
      </c>
      <c r="F428" s="68">
        <f>IFERROR(INDEX([1]!Rates[[Column1]:[Column71]],
MATCH('[1]SOW Units'!$B431,[1]!Rates[Pay Item],0),
MATCH(TEXT(#REF!,"0"),[1]!Rates[[#Headers],[Column1]:[Column71]],0)),0)</f>
        <v>0</v>
      </c>
      <c r="G428" s="69">
        <f t="shared" si="29"/>
        <v>0</v>
      </c>
      <c r="H428" s="6">
        <f t="shared" si="30"/>
        <v>0</v>
      </c>
      <c r="I428" s="80"/>
      <c r="J428" s="80"/>
      <c r="K428" s="80"/>
      <c r="L428" s="80"/>
      <c r="M428" s="80"/>
      <c r="N428" s="80"/>
      <c r="O428" s="80"/>
      <c r="P428" s="80"/>
      <c r="Q428" s="80"/>
      <c r="R428" s="80"/>
      <c r="S428" s="54" t="b">
        <f t="shared" si="31"/>
        <v>0</v>
      </c>
      <c r="T428" s="66" t="str">
        <f t="shared" si="32"/>
        <v>20-10.</v>
      </c>
      <c r="U428" s="51" t="str">
        <f t="shared" si="32"/>
        <v>P.G. or Qualified P.E. Review and Certification of Sufficiency of Engineering Controls Limited to Permanent, Impermeable Surface or Top Two Feet of Clean Fill with Monitoring and Maintenance Recommendations Required for a Conditional NFA</v>
      </c>
    </row>
    <row r="429" spans="1:21" s="67" customFormat="1" ht="49.5" hidden="1" x14ac:dyDescent="0.3">
      <c r="A429" s="62">
        <v>452</v>
      </c>
      <c r="B429" s="36" t="s">
        <v>462</v>
      </c>
      <c r="C429" s="98" t="s">
        <v>481</v>
      </c>
      <c r="D429" s="99"/>
      <c r="E429" s="10" t="s">
        <v>482</v>
      </c>
      <c r="F429" s="68">
        <f>IFERROR(INDEX([1]!Rates[[Column1]:[Column71]],
MATCH('[1]SOW Units'!$B432,[1]!Rates[Pay Item],0),
MATCH(TEXT(#REF!,"0"),[1]!Rates[[#Headers],[Column1]:[Column71]],0)),0)</f>
        <v>0</v>
      </c>
      <c r="G429" s="69">
        <f t="shared" si="29"/>
        <v>0</v>
      </c>
      <c r="H429" s="6">
        <f t="shared" si="30"/>
        <v>0</v>
      </c>
      <c r="I429" s="80"/>
      <c r="J429" s="80"/>
      <c r="K429" s="80"/>
      <c r="L429" s="80"/>
      <c r="M429" s="80"/>
      <c r="N429" s="80"/>
      <c r="O429" s="80"/>
      <c r="P429" s="80"/>
      <c r="Q429" s="80"/>
      <c r="R429" s="80"/>
      <c r="S429" s="54" t="b">
        <f t="shared" si="31"/>
        <v>0</v>
      </c>
      <c r="T429" s="66" t="str">
        <f t="shared" si="32"/>
        <v>20-11.</v>
      </c>
      <c r="U429" s="51" t="str">
        <f t="shared" si="32"/>
        <v>P.E. Design and Certification of Plans and Project Oversight of Installation for Engineering Controls (other than permanent, impermeable surface or top two feet of clean fill) required for a conditional NFA</v>
      </c>
    </row>
    <row r="430" spans="1:21" s="67" customFormat="1" ht="49.5" hidden="1" x14ac:dyDescent="0.3">
      <c r="A430" s="62">
        <v>453</v>
      </c>
      <c r="B430" s="36" t="s">
        <v>1004</v>
      </c>
      <c r="C430" s="98" t="s">
        <v>1005</v>
      </c>
      <c r="D430" s="99"/>
      <c r="E430" s="10" t="s">
        <v>482</v>
      </c>
      <c r="F430" s="68">
        <f>IFERROR(INDEX([1]!Rates[[Column1]:[Column71]],
MATCH('[1]SOW Units'!$B433,[1]!Rates[Pay Item],0),
MATCH(TEXT(#REF!,"0"),[1]!Rates[[#Headers],[Column1]:[Column71]],0)),0)</f>
        <v>0</v>
      </c>
      <c r="G430" s="69">
        <f t="shared" si="29"/>
        <v>0</v>
      </c>
      <c r="H430" s="6">
        <f t="shared" si="30"/>
        <v>0</v>
      </c>
      <c r="I430" s="80"/>
      <c r="J430" s="80"/>
      <c r="K430" s="80"/>
      <c r="L430" s="80"/>
      <c r="M430" s="80"/>
      <c r="N430" s="80"/>
      <c r="O430" s="80"/>
      <c r="P430" s="80"/>
      <c r="Q430" s="80"/>
      <c r="R430" s="80"/>
      <c r="S430" s="54" t="b">
        <f t="shared" si="31"/>
        <v>0</v>
      </c>
      <c r="T430" s="66" t="str">
        <f t="shared" si="32"/>
        <v>20-12.</v>
      </c>
      <c r="U430" s="51" t="str">
        <f t="shared" si="32"/>
        <v>P.G. or Qualified P.E. Review, Evaluation and Certification of Plans and Project Oversight for Installation of Engineering Controls Limited to Permanent, Impermeable Surface or Top Two Feet of Clean Fill Required for a Conditional NFA</v>
      </c>
    </row>
    <row r="431" spans="1:21" s="67" customFormat="1" ht="33" hidden="1" x14ac:dyDescent="0.3">
      <c r="A431" s="62">
        <v>454</v>
      </c>
      <c r="B431" s="36" t="s">
        <v>1006</v>
      </c>
      <c r="C431" s="98" t="s">
        <v>485</v>
      </c>
      <c r="D431" s="99"/>
      <c r="E431" s="10" t="s">
        <v>415</v>
      </c>
      <c r="F431" s="68">
        <f>IFERROR(INDEX([1]!Rates[[Column1]:[Column71]],
MATCH('[1]SOW Units'!$B434,[1]!Rates[Pay Item],0),
MATCH(TEXT(#REF!,"0"),[1]!Rates[[#Headers],[Column1]:[Column71]],0)),0)</f>
        <v>0</v>
      </c>
      <c r="G431" s="69">
        <f t="shared" si="29"/>
        <v>0</v>
      </c>
      <c r="H431" s="6">
        <f t="shared" si="30"/>
        <v>0</v>
      </c>
      <c r="I431" s="80"/>
      <c r="J431" s="80"/>
      <c r="K431" s="80"/>
      <c r="L431" s="80"/>
      <c r="M431" s="80"/>
      <c r="N431" s="80"/>
      <c r="O431" s="80"/>
      <c r="P431" s="80"/>
      <c r="Q431" s="80"/>
      <c r="R431" s="80"/>
      <c r="S431" s="54" t="b">
        <f t="shared" si="31"/>
        <v>0</v>
      </c>
      <c r="T431" s="66" t="str">
        <f t="shared" si="32"/>
        <v>20-13.</v>
      </c>
      <c r="U431" s="51" t="str">
        <f t="shared" si="32"/>
        <v>P.G. or P.E. Review, Evaluation and Certification of a Soil Source Removal Report That Includes a Recommendation for NFA</v>
      </c>
    </row>
    <row r="432" spans="1:21" s="67" customFormat="1" hidden="1" x14ac:dyDescent="0.3">
      <c r="A432" s="62">
        <v>455</v>
      </c>
      <c r="B432" s="36" t="s">
        <v>1007</v>
      </c>
      <c r="C432" s="98" t="s">
        <v>488</v>
      </c>
      <c r="D432" s="99"/>
      <c r="E432" s="10" t="s">
        <v>415</v>
      </c>
      <c r="F432" s="68">
        <f>IFERROR(INDEX([1]!Rates[[Column1]:[Column71]],
MATCH('[1]SOW Units'!$B435,[1]!Rates[Pay Item],0),
MATCH(TEXT(#REF!,"0"),[1]!Rates[[#Headers],[Column1]:[Column71]],0)),0)</f>
        <v>0</v>
      </c>
      <c r="G432" s="69">
        <f t="shared" si="29"/>
        <v>0</v>
      </c>
      <c r="H432" s="6">
        <f t="shared" si="30"/>
        <v>0</v>
      </c>
      <c r="I432" s="80"/>
      <c r="J432" s="80"/>
      <c r="K432" s="80"/>
      <c r="L432" s="80"/>
      <c r="M432" s="80"/>
      <c r="N432" s="80"/>
      <c r="O432" s="80"/>
      <c r="P432" s="80"/>
      <c r="Q432" s="80"/>
      <c r="R432" s="80"/>
      <c r="S432" s="54" t="b">
        <f t="shared" si="31"/>
        <v>0</v>
      </c>
      <c r="T432" s="66" t="str">
        <f t="shared" si="32"/>
        <v>20-14.</v>
      </c>
      <c r="U432" s="51" t="str">
        <f t="shared" si="32"/>
        <v>P.G. or Qualified P.E. Review, Evaluation and Certification of a General Site Assessment Report</v>
      </c>
    </row>
    <row r="433" spans="1:21" s="67" customFormat="1" ht="39.950000000000003" hidden="1" customHeight="1" x14ac:dyDescent="0.3">
      <c r="A433" s="62">
        <v>456</v>
      </c>
      <c r="B433" s="36" t="s">
        <v>1008</v>
      </c>
      <c r="C433" s="98" t="s">
        <v>490</v>
      </c>
      <c r="D433" s="99"/>
      <c r="E433" s="10" t="s">
        <v>415</v>
      </c>
      <c r="F433" s="68">
        <f>IFERROR(INDEX([1]!Rates[[Column1]:[Column71]],
MATCH('[1]SOW Units'!$B436,[1]!Rates[Pay Item],0),
MATCH(TEXT(#REF!,"0"),[1]!Rates[[#Headers],[Column1]:[Column71]],0)),0)</f>
        <v>0</v>
      </c>
      <c r="G433" s="69">
        <f t="shared" si="29"/>
        <v>0</v>
      </c>
      <c r="H433" s="6">
        <f t="shared" si="30"/>
        <v>0</v>
      </c>
      <c r="I433" s="80"/>
      <c r="J433" s="80"/>
      <c r="K433" s="80"/>
      <c r="L433" s="80"/>
      <c r="M433" s="80"/>
      <c r="N433" s="80"/>
      <c r="O433" s="80"/>
      <c r="P433" s="80"/>
      <c r="Q433" s="80"/>
      <c r="R433" s="80"/>
      <c r="S433" s="54" t="b">
        <f t="shared" si="31"/>
        <v>0</v>
      </c>
      <c r="T433" s="66" t="str">
        <f t="shared" si="32"/>
        <v>20-15.</v>
      </c>
      <c r="U433" s="51" t="str">
        <f t="shared" si="32"/>
        <v>P.G. or Qualified P.E. Review, Evaluation and Certification of a Supplemental Site Assessment Report</v>
      </c>
    </row>
    <row r="434" spans="1:21" s="67" customFormat="1" hidden="1" x14ac:dyDescent="0.3">
      <c r="A434" s="62">
        <v>457</v>
      </c>
      <c r="B434" s="36" t="s">
        <v>1009</v>
      </c>
      <c r="C434" s="98" t="s">
        <v>492</v>
      </c>
      <c r="D434" s="99"/>
      <c r="E434" s="10" t="s">
        <v>415</v>
      </c>
      <c r="F434" s="68">
        <f>IFERROR(INDEX([1]!Rates[[Column1]:[Column71]],
MATCH('[1]SOW Units'!$B437,[1]!Rates[Pay Item],0),
MATCH(TEXT(#REF!,"0"),[1]!Rates[[#Headers],[Column1]:[Column71]],0)),0)</f>
        <v>0</v>
      </c>
      <c r="G434" s="69">
        <f t="shared" si="29"/>
        <v>0</v>
      </c>
      <c r="H434" s="6">
        <f t="shared" si="30"/>
        <v>0</v>
      </c>
      <c r="I434" s="80"/>
      <c r="J434" s="80"/>
      <c r="K434" s="80"/>
      <c r="L434" s="80"/>
      <c r="M434" s="80"/>
      <c r="N434" s="80"/>
      <c r="O434" s="80"/>
      <c r="P434" s="80"/>
      <c r="Q434" s="80"/>
      <c r="R434" s="80"/>
      <c r="S434" s="54" t="b">
        <f t="shared" si="31"/>
        <v>0</v>
      </c>
      <c r="T434" s="66" t="str">
        <f t="shared" si="32"/>
        <v>20-16.</v>
      </c>
      <c r="U434" s="51" t="str">
        <f t="shared" si="32"/>
        <v>P.G. or P.E. Review, Evaluation and Certification of a Receptor and Exposure Pathway Report</v>
      </c>
    </row>
    <row r="435" spans="1:21" s="67" customFormat="1" hidden="1" x14ac:dyDescent="0.3">
      <c r="A435" s="62">
        <v>458</v>
      </c>
      <c r="B435" s="36" t="s">
        <v>1010</v>
      </c>
      <c r="C435" s="98" t="s">
        <v>1011</v>
      </c>
      <c r="D435" s="99"/>
      <c r="E435" s="10" t="s">
        <v>425</v>
      </c>
      <c r="F435" s="68">
        <f>IFERROR(INDEX([1]!Rates[[Column1]:[Column71]],
MATCH('[1]SOW Units'!$B438,[1]!Rates[Pay Item],0),
MATCH(TEXT(#REF!,"0"),[1]!Rates[[#Headers],[Column1]:[Column71]],0)),0)</f>
        <v>0</v>
      </c>
      <c r="G435" s="69">
        <f t="shared" si="29"/>
        <v>0</v>
      </c>
      <c r="H435" s="6">
        <f t="shared" si="30"/>
        <v>0</v>
      </c>
      <c r="I435" s="80"/>
      <c r="J435" s="80"/>
      <c r="K435" s="80"/>
      <c r="L435" s="80"/>
      <c r="M435" s="80"/>
      <c r="N435" s="80"/>
      <c r="O435" s="80"/>
      <c r="P435" s="80"/>
      <c r="Q435" s="80"/>
      <c r="R435" s="80"/>
      <c r="S435" s="54" t="b">
        <f t="shared" si="31"/>
        <v>0</v>
      </c>
      <c r="T435" s="66" t="str">
        <f t="shared" si="32"/>
        <v>20-17.</v>
      </c>
      <c r="U435" s="51" t="str">
        <f t="shared" si="32"/>
        <v>P.E. Review, Evaluation and Certification of a Level 1 Natural Attenuation Monitoring Plan</v>
      </c>
    </row>
    <row r="436" spans="1:21" s="67" customFormat="1" hidden="1" x14ac:dyDescent="0.3">
      <c r="A436" s="62">
        <v>459</v>
      </c>
      <c r="B436" s="36" t="s">
        <v>1012</v>
      </c>
      <c r="C436" s="98" t="s">
        <v>494</v>
      </c>
      <c r="D436" s="99"/>
      <c r="E436" s="10" t="s">
        <v>425</v>
      </c>
      <c r="F436" s="68">
        <f>IFERROR(INDEX([1]!Rates[[Column1]:[Column71]],
MATCH('[1]SOW Units'!$B439,[1]!Rates[Pay Item],0),
MATCH(TEXT(#REF!,"0"),[1]!Rates[[#Headers],[Column1]:[Column71]],0)),0)</f>
        <v>0</v>
      </c>
      <c r="G436" s="69">
        <f t="shared" si="29"/>
        <v>0</v>
      </c>
      <c r="H436" s="6">
        <f t="shared" si="30"/>
        <v>0</v>
      </c>
      <c r="I436" s="80"/>
      <c r="J436" s="80"/>
      <c r="K436" s="80"/>
      <c r="L436" s="80"/>
      <c r="M436" s="80"/>
      <c r="N436" s="80"/>
      <c r="O436" s="80"/>
      <c r="P436" s="80"/>
      <c r="Q436" s="80"/>
      <c r="R436" s="80"/>
      <c r="S436" s="54" t="b">
        <f t="shared" si="31"/>
        <v>0</v>
      </c>
      <c r="T436" s="66" t="str">
        <f t="shared" si="32"/>
        <v>20-18.</v>
      </c>
      <c r="U436" s="51" t="str">
        <f t="shared" si="32"/>
        <v>P.E. Review, Evaluation and Certification of a Level 2 Natural Attenuation Monitoring Plan</v>
      </c>
    </row>
    <row r="437" spans="1:21" s="67" customFormat="1" ht="50.1" hidden="1" customHeight="1" x14ac:dyDescent="0.3">
      <c r="A437" s="62">
        <v>460</v>
      </c>
      <c r="B437" s="36" t="s">
        <v>1013</v>
      </c>
      <c r="C437" s="98" t="s">
        <v>1014</v>
      </c>
      <c r="D437" s="99"/>
      <c r="E437" s="10" t="s">
        <v>415</v>
      </c>
      <c r="F437" s="68">
        <f>IFERROR(INDEX([1]!Rates[[Column1]:[Column71]],
MATCH('[1]SOW Units'!$B440,[1]!Rates[Pay Item],0),
MATCH(TEXT(#REF!,"0"),[1]!Rates[[#Headers],[Column1]:[Column71]],0)),0)</f>
        <v>0</v>
      </c>
      <c r="G437" s="69">
        <f t="shared" si="29"/>
        <v>0</v>
      </c>
      <c r="H437" s="6">
        <f t="shared" si="30"/>
        <v>0</v>
      </c>
      <c r="I437" s="80"/>
      <c r="J437" s="80"/>
      <c r="K437" s="80"/>
      <c r="L437" s="80"/>
      <c r="M437" s="80"/>
      <c r="N437" s="80"/>
      <c r="O437" s="80"/>
      <c r="P437" s="80"/>
      <c r="Q437" s="80"/>
      <c r="R437" s="80"/>
      <c r="S437" s="54" t="b">
        <f t="shared" si="31"/>
        <v>0</v>
      </c>
      <c r="T437" s="66" t="str">
        <f t="shared" si="32"/>
        <v>20-19.</v>
      </c>
      <c r="U437" s="51" t="str">
        <f t="shared" si="32"/>
        <v>P.E. or P.G. Review, Evaluation and Certification of a Non-Annual Natural Attenuation or Post RA Monitoring Report That Includes a Recommendation for NFA or a Recommendation to Modify the Approved Monitoring Plan.</v>
      </c>
    </row>
    <row r="438" spans="1:21" s="67" customFormat="1" ht="39.950000000000003" hidden="1" customHeight="1" x14ac:dyDescent="0.3">
      <c r="A438" s="62">
        <v>461</v>
      </c>
      <c r="B438" s="36" t="s">
        <v>1015</v>
      </c>
      <c r="C438" s="98" t="s">
        <v>497</v>
      </c>
      <c r="D438" s="99"/>
      <c r="E438" s="10" t="s">
        <v>415</v>
      </c>
      <c r="F438" s="68">
        <f>IFERROR(INDEX([1]!Rates[[Column1]:[Column71]],
MATCH('[1]SOW Units'!$B441,[1]!Rates[Pay Item],0),
MATCH(TEXT(#REF!,"0"),[1]!Rates[[#Headers],[Column1]:[Column71]],0)),0)</f>
        <v>0</v>
      </c>
      <c r="G438" s="69">
        <f t="shared" si="29"/>
        <v>0</v>
      </c>
      <c r="H438" s="6">
        <f t="shared" si="30"/>
        <v>0</v>
      </c>
      <c r="I438" s="80"/>
      <c r="J438" s="80"/>
      <c r="K438" s="80"/>
      <c r="L438" s="80"/>
      <c r="M438" s="80"/>
      <c r="N438" s="80"/>
      <c r="O438" s="80"/>
      <c r="P438" s="80"/>
      <c r="Q438" s="80"/>
      <c r="R438" s="80"/>
      <c r="S438" s="54" t="b">
        <f t="shared" si="31"/>
        <v>0</v>
      </c>
      <c r="T438" s="66" t="str">
        <f t="shared" si="32"/>
        <v>20-20.</v>
      </c>
      <c r="U438" s="51" t="str">
        <f t="shared" si="32"/>
        <v>P.G or P.E. Review, Evaluation and Certification of an Annual Natural Attenuation Monitoring Report</v>
      </c>
    </row>
    <row r="439" spans="1:21" s="67" customFormat="1" ht="39.950000000000003" hidden="1" customHeight="1" x14ac:dyDescent="0.3">
      <c r="A439" s="62">
        <v>462</v>
      </c>
      <c r="B439" s="36" t="s">
        <v>1016</v>
      </c>
      <c r="C439" s="98" t="s">
        <v>499</v>
      </c>
      <c r="D439" s="99"/>
      <c r="E439" s="10" t="s">
        <v>425</v>
      </c>
      <c r="F439" s="68">
        <f>IFERROR(INDEX([1]!Rates[[Column1]:[Column71]],
MATCH('[1]SOW Units'!$B442,[1]!Rates[Pay Item],0),
MATCH(TEXT(#REF!,"0"),[1]!Rates[[#Headers],[Column1]:[Column71]],0)),0)</f>
        <v>0</v>
      </c>
      <c r="G439" s="69">
        <f t="shared" ref="G439:G454" si="33">F439</f>
        <v>0</v>
      </c>
      <c r="H439" s="6">
        <f t="shared" ref="H439:H454" si="34">SUM(I439:R439)</f>
        <v>0</v>
      </c>
      <c r="I439" s="80"/>
      <c r="J439" s="80"/>
      <c r="K439" s="80"/>
      <c r="L439" s="80"/>
      <c r="M439" s="80"/>
      <c r="N439" s="80"/>
      <c r="O439" s="80"/>
      <c r="P439" s="80"/>
      <c r="Q439" s="80"/>
      <c r="R439" s="80"/>
      <c r="S439" s="54" t="b">
        <f t="shared" si="31"/>
        <v>0</v>
      </c>
      <c r="T439" s="66" t="str">
        <f t="shared" si="32"/>
        <v>20-21.</v>
      </c>
      <c r="U439" s="51" t="str">
        <f t="shared" si="32"/>
        <v>P.E. Review, Evaluation and Certification of a Pilot Test Plan</v>
      </c>
    </row>
    <row r="440" spans="1:21" s="67" customFormat="1" ht="39.950000000000003" hidden="1" customHeight="1" x14ac:dyDescent="0.3">
      <c r="A440" s="62">
        <v>463</v>
      </c>
      <c r="B440" s="36" t="s">
        <v>1017</v>
      </c>
      <c r="C440" s="98" t="s">
        <v>501</v>
      </c>
      <c r="D440" s="99"/>
      <c r="E440" s="10" t="s">
        <v>415</v>
      </c>
      <c r="F440" s="68">
        <f>IFERROR(INDEX([1]!Rates[[Column1]:[Column71]],
MATCH('[1]SOW Units'!$B443,[1]!Rates[Pay Item],0),
MATCH(TEXT(#REF!,"0"),[1]!Rates[[#Headers],[Column1]:[Column71]],0)),0)</f>
        <v>0</v>
      </c>
      <c r="G440" s="69">
        <f t="shared" si="33"/>
        <v>0</v>
      </c>
      <c r="H440" s="6">
        <f t="shared" si="34"/>
        <v>0</v>
      </c>
      <c r="I440" s="80"/>
      <c r="J440" s="80"/>
      <c r="K440" s="80"/>
      <c r="L440" s="80"/>
      <c r="M440" s="80"/>
      <c r="N440" s="80"/>
      <c r="O440" s="80"/>
      <c r="P440" s="80"/>
      <c r="Q440" s="80"/>
      <c r="R440" s="80"/>
      <c r="S440" s="54" t="b">
        <f t="shared" si="31"/>
        <v>0</v>
      </c>
      <c r="T440" s="66" t="str">
        <f t="shared" si="32"/>
        <v>20-22.</v>
      </c>
      <c r="U440" s="51" t="str">
        <f t="shared" si="32"/>
        <v>P.E. Review, Evaluation and Certification of a Pilot Test Report</v>
      </c>
    </row>
    <row r="441" spans="1:21" s="67" customFormat="1" ht="39.950000000000003" hidden="1" customHeight="1" x14ac:dyDescent="0.3">
      <c r="A441" s="62">
        <v>464</v>
      </c>
      <c r="B441" s="36" t="s">
        <v>1018</v>
      </c>
      <c r="C441" s="98" t="s">
        <v>503</v>
      </c>
      <c r="D441" s="99"/>
      <c r="E441" s="10" t="s">
        <v>425</v>
      </c>
      <c r="F441" s="68">
        <f>IFERROR(INDEX([1]!Rates[[Column1]:[Column71]],
MATCH('[1]SOW Units'!$B444,[1]!Rates[Pay Item],0),
MATCH(TEXT(#REF!,"0"),[1]!Rates[[#Headers],[Column1]:[Column71]],0)),0)</f>
        <v>0</v>
      </c>
      <c r="G441" s="69">
        <f t="shared" si="33"/>
        <v>0</v>
      </c>
      <c r="H441" s="6">
        <f t="shared" si="34"/>
        <v>0</v>
      </c>
      <c r="I441" s="80"/>
      <c r="J441" s="80"/>
      <c r="K441" s="80"/>
      <c r="L441" s="80"/>
      <c r="M441" s="80"/>
      <c r="N441" s="80"/>
      <c r="O441" s="80"/>
      <c r="P441" s="80"/>
      <c r="Q441" s="80"/>
      <c r="R441" s="80"/>
      <c r="S441" s="54" t="b">
        <f t="shared" si="31"/>
        <v>0</v>
      </c>
      <c r="T441" s="66" t="str">
        <f t="shared" si="32"/>
        <v>20-23.</v>
      </c>
      <c r="U441" s="51" t="str">
        <f t="shared" si="32"/>
        <v>P.E. Review, Evaluation and Certification of a Level 1 Remedial Action Plan</v>
      </c>
    </row>
    <row r="442" spans="1:21" s="67" customFormat="1" ht="39.950000000000003" hidden="1" customHeight="1" x14ac:dyDescent="0.3">
      <c r="A442" s="62">
        <v>466</v>
      </c>
      <c r="B442" s="36" t="s">
        <v>1019</v>
      </c>
      <c r="C442" s="98" t="s">
        <v>505</v>
      </c>
      <c r="D442" s="99"/>
      <c r="E442" s="10" t="s">
        <v>425</v>
      </c>
      <c r="F442" s="68">
        <f>IFERROR(INDEX([1]!Rates[[Column1]:[Column71]],
MATCH('[1]SOW Units'!$B445,[1]!Rates[Pay Item],0),
MATCH(TEXT(#REF!,"0"),[1]!Rates[[#Headers],[Column1]:[Column71]],0)),0)</f>
        <v>0</v>
      </c>
      <c r="G442" s="69">
        <f t="shared" si="33"/>
        <v>0</v>
      </c>
      <c r="H442" s="6">
        <f t="shared" si="34"/>
        <v>0</v>
      </c>
      <c r="I442" s="80"/>
      <c r="J442" s="80"/>
      <c r="K442" s="80"/>
      <c r="L442" s="80"/>
      <c r="M442" s="80"/>
      <c r="N442" s="80"/>
      <c r="O442" s="80"/>
      <c r="P442" s="80"/>
      <c r="Q442" s="80"/>
      <c r="R442" s="80"/>
      <c r="S442" s="54" t="b">
        <f t="shared" si="31"/>
        <v>0</v>
      </c>
      <c r="T442" s="66" t="str">
        <f t="shared" si="32"/>
        <v>20-24.</v>
      </c>
      <c r="U442" s="51" t="str">
        <f t="shared" si="32"/>
        <v>P.E. Review, Evaluation and Certification of a Level 2 Remedial Action Plan</v>
      </c>
    </row>
    <row r="443" spans="1:21" s="67" customFormat="1" ht="39.950000000000003" hidden="1" customHeight="1" x14ac:dyDescent="0.3">
      <c r="A443" s="62">
        <v>467</v>
      </c>
      <c r="B443" s="36" t="s">
        <v>1020</v>
      </c>
      <c r="C443" s="98" t="s">
        <v>507</v>
      </c>
      <c r="D443" s="99"/>
      <c r="E443" s="10" t="s">
        <v>425</v>
      </c>
      <c r="F443" s="68">
        <f>IFERROR(INDEX([1]!Rates[[Column1]:[Column71]],
MATCH('[1]SOW Units'!$B446,[1]!Rates[Pay Item],0),
MATCH(TEXT(#REF!,"0"),[1]!Rates[[#Headers],[Column1]:[Column71]],0)),0)</f>
        <v>0</v>
      </c>
      <c r="G443" s="69">
        <f t="shared" si="33"/>
        <v>0</v>
      </c>
      <c r="H443" s="6">
        <f t="shared" si="34"/>
        <v>0</v>
      </c>
      <c r="I443" s="80"/>
      <c r="J443" s="80"/>
      <c r="K443" s="80"/>
      <c r="L443" s="80"/>
      <c r="M443" s="80"/>
      <c r="N443" s="80"/>
      <c r="O443" s="80"/>
      <c r="P443" s="80"/>
      <c r="Q443" s="80"/>
      <c r="R443" s="80"/>
      <c r="S443" s="54" t="b">
        <f t="shared" si="31"/>
        <v>0</v>
      </c>
      <c r="T443" s="66" t="str">
        <f t="shared" si="32"/>
        <v>20-25.</v>
      </c>
      <c r="U443" s="51" t="str">
        <f t="shared" si="32"/>
        <v>P.E. Review, Evaluation and Certification of a Level 1 Limited Scope Remedial Action Plan or RAP Modification Plan</v>
      </c>
    </row>
    <row r="444" spans="1:21" s="67" customFormat="1" ht="39.950000000000003" hidden="1" customHeight="1" x14ac:dyDescent="0.3">
      <c r="A444" s="62">
        <v>468</v>
      </c>
      <c r="B444" s="36" t="s">
        <v>1021</v>
      </c>
      <c r="C444" s="98" t="s">
        <v>509</v>
      </c>
      <c r="D444" s="99"/>
      <c r="E444" s="10" t="s">
        <v>425</v>
      </c>
      <c r="F444" s="68">
        <f>IFERROR(INDEX([1]!Rates[[Column1]:[Column71]],
MATCH('[1]SOW Units'!$B447,[1]!Rates[Pay Item],0),
MATCH(TEXT(#REF!,"0"),[1]!Rates[[#Headers],[Column1]:[Column71]],0)),0)</f>
        <v>0</v>
      </c>
      <c r="G444" s="69">
        <f t="shared" si="33"/>
        <v>0</v>
      </c>
      <c r="H444" s="6">
        <f t="shared" si="34"/>
        <v>0</v>
      </c>
      <c r="I444" s="80"/>
      <c r="J444" s="80"/>
      <c r="K444" s="80"/>
      <c r="L444" s="80"/>
      <c r="M444" s="80"/>
      <c r="N444" s="80"/>
      <c r="O444" s="80"/>
      <c r="P444" s="80"/>
      <c r="Q444" s="80"/>
      <c r="R444" s="80"/>
      <c r="S444" s="54" t="b">
        <f t="shared" si="31"/>
        <v>0</v>
      </c>
      <c r="T444" s="66" t="str">
        <f t="shared" si="32"/>
        <v>20-26.</v>
      </c>
      <c r="U444" s="51" t="str">
        <f t="shared" si="32"/>
        <v>P.E. Review, Evaluation and Certification of a Level 2 Limited Scope Remedial Action Plan or RAP Modification Plan</v>
      </c>
    </row>
    <row r="445" spans="1:21" s="67" customFormat="1" ht="39.950000000000003" hidden="1" customHeight="1" x14ac:dyDescent="0.3">
      <c r="A445" s="62">
        <v>469</v>
      </c>
      <c r="B445" s="36" t="s">
        <v>1022</v>
      </c>
      <c r="C445" s="98" t="s">
        <v>511</v>
      </c>
      <c r="D445" s="99"/>
      <c r="E445" s="10" t="s">
        <v>425</v>
      </c>
      <c r="F445" s="68">
        <f>IFERROR(INDEX([1]!Rates[[Column1]:[Column71]],
MATCH('[1]SOW Units'!$B448,[1]!Rates[Pay Item],0),
MATCH(TEXT(#REF!,"0"),[1]!Rates[[#Headers],[Column1]:[Column71]],0)),0)</f>
        <v>0</v>
      </c>
      <c r="G445" s="69">
        <f t="shared" si="33"/>
        <v>0</v>
      </c>
      <c r="H445" s="6">
        <f t="shared" si="34"/>
        <v>0</v>
      </c>
      <c r="I445" s="80"/>
      <c r="J445" s="80"/>
      <c r="K445" s="80"/>
      <c r="L445" s="80"/>
      <c r="M445" s="80"/>
      <c r="N445" s="80"/>
      <c r="O445" s="80"/>
      <c r="P445" s="80"/>
      <c r="Q445" s="80"/>
      <c r="R445" s="80"/>
      <c r="S445" s="54" t="b">
        <f t="shared" si="31"/>
        <v>0</v>
      </c>
      <c r="T445" s="66" t="str">
        <f t="shared" si="32"/>
        <v>20-27.</v>
      </c>
      <c r="U445" s="51" t="str">
        <f t="shared" si="32"/>
        <v>P.E. Review, Evaluation and Certification of a Level 3 Limited Scope Remedial Action Plan or RAP Modification Plan</v>
      </c>
    </row>
    <row r="446" spans="1:21" s="67" customFormat="1" ht="39.950000000000003" hidden="1" customHeight="1" x14ac:dyDescent="0.3">
      <c r="A446" s="62">
        <v>470</v>
      </c>
      <c r="B446" s="36" t="s">
        <v>1023</v>
      </c>
      <c r="C446" s="98" t="s">
        <v>513</v>
      </c>
      <c r="D446" s="99"/>
      <c r="E446" s="10" t="s">
        <v>425</v>
      </c>
      <c r="F446" s="68">
        <f>IFERROR(INDEX([1]!Rates[[Column1]:[Column71]],
MATCH('[1]SOW Units'!$B449,[1]!Rates[Pay Item],0),
MATCH(TEXT(#REF!,"0"),[1]!Rates[[#Headers],[Column1]:[Column71]],0)),0)</f>
        <v>0</v>
      </c>
      <c r="G446" s="69">
        <f t="shared" si="33"/>
        <v>0</v>
      </c>
      <c r="H446" s="6">
        <f t="shared" si="34"/>
        <v>0</v>
      </c>
      <c r="I446" s="80"/>
      <c r="J446" s="80"/>
      <c r="K446" s="80"/>
      <c r="L446" s="80"/>
      <c r="M446" s="80"/>
      <c r="N446" s="80"/>
      <c r="O446" s="80"/>
      <c r="P446" s="80"/>
      <c r="Q446" s="80"/>
      <c r="R446" s="80"/>
      <c r="S446" s="54" t="b">
        <f t="shared" si="31"/>
        <v>0</v>
      </c>
      <c r="T446" s="66" t="str">
        <f t="shared" si="32"/>
        <v>20-28.</v>
      </c>
      <c r="U446" s="51" t="str">
        <f t="shared" si="32"/>
        <v>P.E. Review, Evaluation and Certification of a Level 4 Limited Scope Remedial Action Plan or RAP Modification Plan</v>
      </c>
    </row>
    <row r="447" spans="1:21" s="67" customFormat="1" ht="39.950000000000003" customHeight="1" x14ac:dyDescent="0.3">
      <c r="A447" s="62">
        <v>471</v>
      </c>
      <c r="B447" s="36" t="s">
        <v>1024</v>
      </c>
      <c r="C447" s="98" t="s">
        <v>515</v>
      </c>
      <c r="D447" s="99"/>
      <c r="E447" s="10" t="s">
        <v>516</v>
      </c>
      <c r="F447" s="68">
        <f>IFERROR(INDEX([1]!Rates[[Column1]:[Column71]],
MATCH('[1]SOW Units'!$B450,[1]!Rates[Pay Item],0),
MATCH(TEXT(#REF!,"0"),[1]!Rates[[#Headers],[Column1]:[Column71]],0)),0)</f>
        <v>0</v>
      </c>
      <c r="G447" s="69">
        <f t="shared" si="33"/>
        <v>0</v>
      </c>
      <c r="H447" s="6">
        <f t="shared" si="34"/>
        <v>0</v>
      </c>
      <c r="I447" s="80"/>
      <c r="J447" s="80"/>
      <c r="K447" s="80" t="s">
        <v>1045</v>
      </c>
      <c r="L447" s="80"/>
      <c r="M447" s="80"/>
      <c r="N447" s="80"/>
      <c r="O447" s="80"/>
      <c r="P447" s="80"/>
      <c r="Q447" s="80"/>
      <c r="R447" s="80"/>
      <c r="S447" s="54" t="b">
        <f t="shared" si="31"/>
        <v>0</v>
      </c>
      <c r="T447" s="66" t="str">
        <f t="shared" si="32"/>
        <v>20-29.</v>
      </c>
      <c r="U447" s="51" t="str">
        <f t="shared" si="32"/>
        <v>P.E. Review, Evaluation and Certification of As-Built Drawings (P.E. sealed red lined modifications)</v>
      </c>
    </row>
    <row r="448" spans="1:21" s="67" customFormat="1" ht="33" x14ac:dyDescent="0.3">
      <c r="A448" s="62">
        <v>472</v>
      </c>
      <c r="B448" s="36" t="s">
        <v>1025</v>
      </c>
      <c r="C448" s="98" t="s">
        <v>518</v>
      </c>
      <c r="D448" s="99"/>
      <c r="E448" s="10" t="s">
        <v>415</v>
      </c>
      <c r="F448" s="68">
        <f>IFERROR(INDEX([1]!Rates[[Column1]:[Column71]],
MATCH('[1]SOW Units'!$B451,[1]!Rates[Pay Item],0),
MATCH(TEXT(#REF!,"0"),[1]!Rates[[#Headers],[Column1]:[Column71]],0)),0)</f>
        <v>0</v>
      </c>
      <c r="G448" s="69">
        <f t="shared" si="33"/>
        <v>0</v>
      </c>
      <c r="H448" s="6">
        <f t="shared" si="34"/>
        <v>0</v>
      </c>
      <c r="I448" s="80"/>
      <c r="J448" s="80"/>
      <c r="K448" s="80"/>
      <c r="L448" s="80" t="s">
        <v>1045</v>
      </c>
      <c r="M448" s="80"/>
      <c r="N448" s="80"/>
      <c r="O448" s="80"/>
      <c r="P448" s="80"/>
      <c r="Q448" s="80"/>
      <c r="R448" s="80"/>
      <c r="S448" s="54" t="b">
        <f t="shared" si="31"/>
        <v>0</v>
      </c>
      <c r="T448" s="66" t="str">
        <f t="shared" si="32"/>
        <v>20-30.</v>
      </c>
      <c r="U448" s="51" t="str">
        <f t="shared" si="32"/>
        <v>P.E. Review, Evaluation and Certification of a Remedial Action Startup Report That Includes a Recommendation for System Modification or Significant Change in the Course of Action</v>
      </c>
    </row>
    <row r="449" spans="1:21" s="67" customFormat="1" ht="33" hidden="1" x14ac:dyDescent="0.3">
      <c r="A449" s="62">
        <v>473</v>
      </c>
      <c r="B449" s="36" t="s">
        <v>1026</v>
      </c>
      <c r="C449" s="98" t="s">
        <v>519</v>
      </c>
      <c r="D449" s="99"/>
      <c r="E449" s="10" t="s">
        <v>415</v>
      </c>
      <c r="F449" s="68">
        <f>IFERROR(INDEX([1]!Rates[[Column1]:[Column71]],
MATCH('[1]SOW Units'!$B452,[1]!Rates[Pay Item],0),
MATCH(TEXT(#REF!,"0"),[1]!Rates[[#Headers],[Column1]:[Column71]],0)),0)</f>
        <v>0</v>
      </c>
      <c r="G449" s="69">
        <f t="shared" si="33"/>
        <v>0</v>
      </c>
      <c r="H449" s="6">
        <f t="shared" si="34"/>
        <v>0</v>
      </c>
      <c r="I449" s="80"/>
      <c r="J449" s="80"/>
      <c r="K449" s="80"/>
      <c r="L449" s="80"/>
      <c r="M449" s="80"/>
      <c r="N449" s="80"/>
      <c r="O449" s="80"/>
      <c r="P449" s="80"/>
      <c r="Q449" s="80"/>
      <c r="R449" s="80"/>
      <c r="S449" s="54" t="b">
        <f t="shared" si="31"/>
        <v>0</v>
      </c>
      <c r="T449" s="66" t="str">
        <f t="shared" si="32"/>
        <v>20-31.</v>
      </c>
      <c r="U449" s="51" t="str">
        <f t="shared" si="32"/>
        <v>P.E. Review, Evaluation and Certification of a Non-Annual Operation and Maintenance Report That Includes Significant Proposed Changes to the Approved RAP</v>
      </c>
    </row>
    <row r="450" spans="1:21" s="67" customFormat="1" hidden="1" x14ac:dyDescent="0.3">
      <c r="A450" s="62">
        <v>474</v>
      </c>
      <c r="B450" s="36" t="s">
        <v>1027</v>
      </c>
      <c r="C450" s="98" t="s">
        <v>520</v>
      </c>
      <c r="D450" s="99"/>
      <c r="E450" s="10" t="s">
        <v>415</v>
      </c>
      <c r="F450" s="68">
        <f>IFERROR(INDEX([1]!Rates[[Column1]:[Column71]],
MATCH('[1]SOW Units'!$B453,[1]!Rates[Pay Item],0),
MATCH(TEXT(#REF!,"0"),[1]!Rates[[#Headers],[Column1]:[Column71]],0)),0)</f>
        <v>0</v>
      </c>
      <c r="G450" s="69">
        <f t="shared" si="33"/>
        <v>0</v>
      </c>
      <c r="H450" s="6">
        <f t="shared" si="34"/>
        <v>0</v>
      </c>
      <c r="I450" s="80"/>
      <c r="J450" s="80"/>
      <c r="K450" s="80"/>
      <c r="L450" s="80"/>
      <c r="M450" s="80"/>
      <c r="N450" s="80"/>
      <c r="O450" s="80"/>
      <c r="P450" s="80"/>
      <c r="Q450" s="80"/>
      <c r="R450" s="80"/>
      <c r="S450" s="54" t="b">
        <f t="shared" si="31"/>
        <v>0</v>
      </c>
      <c r="T450" s="66" t="str">
        <f t="shared" si="32"/>
        <v>20-32.</v>
      </c>
      <c r="U450" s="51" t="str">
        <f t="shared" si="32"/>
        <v>P.E. Review, Evaluation and Certification of an Annual Operation and Maintenance Report</v>
      </c>
    </row>
    <row r="451" spans="1:21" s="67" customFormat="1" hidden="1" x14ac:dyDescent="0.3">
      <c r="A451" s="62">
        <v>475</v>
      </c>
      <c r="B451" s="36" t="s">
        <v>1028</v>
      </c>
      <c r="C451" s="98" t="s">
        <v>521</v>
      </c>
      <c r="D451" s="99"/>
      <c r="E451" s="10" t="s">
        <v>415</v>
      </c>
      <c r="F451" s="68">
        <f>IFERROR(INDEX([1]!Rates[[Column1]:[Column71]],
MATCH('[1]SOW Units'!$B454,[1]!Rates[Pay Item],0),
MATCH(TEXT(#REF!,"0"),[1]!Rates[[#Headers],[Column1]:[Column71]],0)),0)</f>
        <v>0</v>
      </c>
      <c r="G451" s="69">
        <f t="shared" si="33"/>
        <v>0</v>
      </c>
      <c r="H451" s="6">
        <f t="shared" si="34"/>
        <v>0</v>
      </c>
      <c r="I451" s="80"/>
      <c r="J451" s="80"/>
      <c r="K451" s="80"/>
      <c r="L451" s="80"/>
      <c r="M451" s="80"/>
      <c r="N451" s="80"/>
      <c r="O451" s="80"/>
      <c r="P451" s="80"/>
      <c r="Q451" s="80"/>
      <c r="R451" s="80"/>
      <c r="S451" s="54" t="b">
        <f t="shared" si="31"/>
        <v>0</v>
      </c>
      <c r="T451" s="66" t="str">
        <f t="shared" si="32"/>
        <v>20-33.</v>
      </c>
      <c r="U451" s="51" t="str">
        <f t="shared" si="32"/>
        <v>P.G or P.E. Review, Evaluation and Certification of a Remedial Action General Report</v>
      </c>
    </row>
    <row r="452" spans="1:21" s="67" customFormat="1" ht="33" hidden="1" x14ac:dyDescent="0.3">
      <c r="A452" s="62">
        <v>476</v>
      </c>
      <c r="B452" s="36" t="s">
        <v>1029</v>
      </c>
      <c r="C452" s="98" t="s">
        <v>1030</v>
      </c>
      <c r="D452" s="99"/>
      <c r="E452" s="10" t="s">
        <v>415</v>
      </c>
      <c r="F452" s="68">
        <f>IFERROR(INDEX([1]!Rates[[Column1]:[Column71]],
MATCH('[1]SOW Units'!$B455,[1]!Rates[Pay Item],0),
MATCH(TEXT(#REF!,"0"),[1]!Rates[[#Headers],[Column1]:[Column71]],0)),0)</f>
        <v>0</v>
      </c>
      <c r="G452" s="69">
        <f t="shared" si="33"/>
        <v>0</v>
      </c>
      <c r="H452" s="6">
        <f t="shared" si="34"/>
        <v>0</v>
      </c>
      <c r="I452" s="80"/>
      <c r="J452" s="80"/>
      <c r="K452" s="80"/>
      <c r="L452" s="80"/>
      <c r="M452" s="80"/>
      <c r="N452" s="80"/>
      <c r="O452" s="80"/>
      <c r="P452" s="80"/>
      <c r="Q452" s="80"/>
      <c r="R452" s="80"/>
      <c r="S452" s="54" t="b">
        <f t="shared" si="31"/>
        <v>0</v>
      </c>
      <c r="T452" s="66" t="str">
        <f t="shared" si="32"/>
        <v>20-34.</v>
      </c>
      <c r="U452" s="51" t="str">
        <f t="shared" si="32"/>
        <v>P.G or P.E. Review, Evaluation and Certification of an Interim Assessment or Remedial Action Report That Includes a Recommendation for System Modification or Significant Change in the Course of Action</v>
      </c>
    </row>
    <row r="453" spans="1:21" s="67" customFormat="1" ht="33" hidden="1" x14ac:dyDescent="0.3">
      <c r="A453" s="62">
        <v>477</v>
      </c>
      <c r="B453" s="36" t="s">
        <v>1031</v>
      </c>
      <c r="C453" s="98" t="s">
        <v>641</v>
      </c>
      <c r="D453" s="99"/>
      <c r="E453" s="10" t="s">
        <v>516</v>
      </c>
      <c r="F453" s="68">
        <f>IFERROR(INDEX([1]!Rates[[Column1]:[Column71]],
MATCH('[1]SOW Units'!$B456,[1]!Rates[Pay Item],0),
MATCH(TEXT(#REF!,"0"),[1]!Rates[[#Headers],[Column1]:[Column71]],0)),0)</f>
        <v>0</v>
      </c>
      <c r="G453" s="69">
        <f t="shared" si="33"/>
        <v>0</v>
      </c>
      <c r="H453" s="6">
        <f t="shared" si="34"/>
        <v>0</v>
      </c>
      <c r="I453" s="80"/>
      <c r="J453" s="80"/>
      <c r="K453" s="80"/>
      <c r="L453" s="80"/>
      <c r="M453" s="80"/>
      <c r="N453" s="80"/>
      <c r="O453" s="80"/>
      <c r="P453" s="80"/>
      <c r="Q453" s="80"/>
      <c r="R453" s="80"/>
      <c r="S453" s="54" t="b">
        <f t="shared" si="31"/>
        <v>0</v>
      </c>
      <c r="T453" s="66" t="str">
        <f t="shared" si="32"/>
        <v>20-35.</v>
      </c>
      <c r="U453" s="51" t="str">
        <f t="shared" si="32"/>
        <v>P.E. Review, Evaluation, and Certification of Construction Drawings</v>
      </c>
    </row>
    <row r="454" spans="1:21" s="67" customFormat="1" hidden="1" x14ac:dyDescent="0.3">
      <c r="A454" s="62">
        <v>478</v>
      </c>
      <c r="B454" s="36" t="s">
        <v>1032</v>
      </c>
      <c r="C454" s="98" t="s">
        <v>642</v>
      </c>
      <c r="D454" s="99"/>
      <c r="E454" s="10" t="s">
        <v>415</v>
      </c>
      <c r="F454" s="68">
        <f>IFERROR(INDEX([1]!Rates[[Column1]:[Column71]],
MATCH('[1]SOW Units'!$B457,[1]!Rates[Pay Item],0),
MATCH(TEXT(#REF!,"0"),[1]!Rates[[#Headers],[Column1]:[Column71]],0)),0)</f>
        <v>0</v>
      </c>
      <c r="G454" s="69">
        <f t="shared" si="33"/>
        <v>0</v>
      </c>
      <c r="H454" s="6">
        <f t="shared" si="34"/>
        <v>0</v>
      </c>
      <c r="I454" s="80"/>
      <c r="J454" s="80"/>
      <c r="K454" s="80"/>
      <c r="L454" s="80"/>
      <c r="M454" s="80"/>
      <c r="N454" s="80"/>
      <c r="O454" s="80"/>
      <c r="P454" s="80"/>
      <c r="Q454" s="80"/>
      <c r="R454" s="80"/>
      <c r="S454" s="54" t="b">
        <f t="shared" ref="S454:S487" si="35">IF(H454&gt;0,TRUE,FALSE)</f>
        <v>0</v>
      </c>
      <c r="T454" s="66" t="str">
        <f t="shared" si="32"/>
        <v>20-36.</v>
      </c>
      <c r="U454" s="51" t="str">
        <f t="shared" si="32"/>
        <v>P.E. Review, Evaluation, and Certification of Annual PARM Report</v>
      </c>
    </row>
    <row r="455" spans="1:21" x14ac:dyDescent="0.3">
      <c r="A455" s="62">
        <v>479</v>
      </c>
      <c r="B455" s="83" t="s">
        <v>464</v>
      </c>
      <c r="C455" s="96" t="s">
        <v>1033</v>
      </c>
      <c r="D455" s="97"/>
      <c r="E455" s="84" t="s">
        <v>1034</v>
      </c>
      <c r="F455" s="85"/>
      <c r="G455" s="86"/>
      <c r="H455" s="87"/>
      <c r="I455" s="88"/>
      <c r="J455" s="88"/>
      <c r="K455" s="88"/>
      <c r="L455" s="88"/>
      <c r="M455" s="88"/>
      <c r="N455" s="88"/>
      <c r="O455" s="88"/>
      <c r="P455" s="88"/>
      <c r="Q455" s="88"/>
      <c r="R455" s="88"/>
      <c r="S455" s="54" t="b">
        <f t="shared" si="35"/>
        <v>0</v>
      </c>
      <c r="T455" s="66"/>
      <c r="U455" s="51" t="str">
        <f t="shared" ref="U455:U488" si="36">C455</f>
        <v>MISCELLANEOUS ITEMS</v>
      </c>
    </row>
    <row r="456" spans="1:21" x14ac:dyDescent="0.3">
      <c r="A456" s="62">
        <v>480</v>
      </c>
      <c r="B456" s="82" t="s">
        <v>465</v>
      </c>
      <c r="C456" s="94"/>
      <c r="D456" s="95"/>
      <c r="E456" s="37" t="s">
        <v>14</v>
      </c>
      <c r="F456" s="68">
        <v>1</v>
      </c>
      <c r="G456" s="68">
        <f>F456</f>
        <v>1</v>
      </c>
      <c r="H456" s="9">
        <f t="shared" ref="H456:H475" si="37">SUM(I456:R456)</f>
        <v>0</v>
      </c>
      <c r="I456" s="70"/>
      <c r="J456" s="70"/>
      <c r="K456" s="70"/>
      <c r="L456" s="70"/>
      <c r="M456" s="70"/>
      <c r="N456" s="70"/>
      <c r="O456" s="70"/>
      <c r="P456" s="70"/>
      <c r="Q456" s="70"/>
      <c r="R456" s="70"/>
      <c r="S456" s="54" t="b">
        <f t="shared" si="35"/>
        <v>0</v>
      </c>
      <c r="T456" s="66" t="str">
        <f t="shared" ref="T456:T487" si="38">B456</f>
        <v>21-1.</v>
      </c>
      <c r="U456" s="51">
        <f t="shared" si="36"/>
        <v>0</v>
      </c>
    </row>
    <row r="457" spans="1:21" x14ac:dyDescent="0.3">
      <c r="A457" s="62">
        <v>481</v>
      </c>
      <c r="B457" s="82" t="s">
        <v>466</v>
      </c>
      <c r="C457" s="94"/>
      <c r="D457" s="95"/>
      <c r="E457" s="37" t="s">
        <v>14</v>
      </c>
      <c r="F457" s="68">
        <v>1</v>
      </c>
      <c r="G457" s="68">
        <f t="shared" ref="G457:G485" si="39">F457</f>
        <v>1</v>
      </c>
      <c r="H457" s="9">
        <f t="shared" si="37"/>
        <v>0</v>
      </c>
      <c r="I457" s="70"/>
      <c r="J457" s="70"/>
      <c r="K457" s="70"/>
      <c r="L457" s="70"/>
      <c r="M457" s="70"/>
      <c r="N457" s="70"/>
      <c r="O457" s="70"/>
      <c r="P457" s="70"/>
      <c r="Q457" s="70"/>
      <c r="R457" s="70"/>
      <c r="S457" s="54" t="b">
        <f t="shared" si="35"/>
        <v>0</v>
      </c>
      <c r="T457" s="66" t="str">
        <f t="shared" si="38"/>
        <v>21-2.</v>
      </c>
      <c r="U457" s="51">
        <f t="shared" si="36"/>
        <v>0</v>
      </c>
    </row>
    <row r="458" spans="1:21" x14ac:dyDescent="0.3">
      <c r="A458" s="62">
        <v>482</v>
      </c>
      <c r="B458" s="82" t="s">
        <v>467</v>
      </c>
      <c r="C458" s="94"/>
      <c r="D458" s="95"/>
      <c r="E458" s="37" t="s">
        <v>14</v>
      </c>
      <c r="F458" s="68">
        <v>1</v>
      </c>
      <c r="G458" s="68">
        <f t="shared" si="39"/>
        <v>1</v>
      </c>
      <c r="H458" s="9">
        <f t="shared" si="37"/>
        <v>0</v>
      </c>
      <c r="I458" s="70"/>
      <c r="J458" s="70"/>
      <c r="K458" s="70"/>
      <c r="L458" s="70"/>
      <c r="M458" s="70"/>
      <c r="N458" s="70"/>
      <c r="O458" s="70"/>
      <c r="P458" s="70"/>
      <c r="Q458" s="70"/>
      <c r="R458" s="70"/>
      <c r="S458" s="54" t="b">
        <f t="shared" si="35"/>
        <v>0</v>
      </c>
      <c r="T458" s="66" t="str">
        <f t="shared" si="38"/>
        <v>21-3.</v>
      </c>
      <c r="U458" s="51">
        <f t="shared" si="36"/>
        <v>0</v>
      </c>
    </row>
    <row r="459" spans="1:21" x14ac:dyDescent="0.3">
      <c r="A459" s="62">
        <v>483</v>
      </c>
      <c r="B459" s="82" t="s">
        <v>468</v>
      </c>
      <c r="C459" s="94"/>
      <c r="D459" s="95"/>
      <c r="E459" s="37" t="s">
        <v>14</v>
      </c>
      <c r="F459" s="68">
        <v>1</v>
      </c>
      <c r="G459" s="68">
        <f t="shared" si="39"/>
        <v>1</v>
      </c>
      <c r="H459" s="9">
        <f t="shared" si="37"/>
        <v>0</v>
      </c>
      <c r="I459" s="70"/>
      <c r="J459" s="70"/>
      <c r="K459" s="70"/>
      <c r="L459" s="70"/>
      <c r="M459" s="70"/>
      <c r="N459" s="70"/>
      <c r="O459" s="70"/>
      <c r="P459" s="70"/>
      <c r="Q459" s="70"/>
      <c r="R459" s="70"/>
      <c r="S459" s="54" t="b">
        <f t="shared" si="35"/>
        <v>0</v>
      </c>
      <c r="T459" s="66" t="str">
        <f t="shared" si="38"/>
        <v>21-4.</v>
      </c>
      <c r="U459" s="51">
        <f t="shared" si="36"/>
        <v>0</v>
      </c>
    </row>
    <row r="460" spans="1:21" x14ac:dyDescent="0.3">
      <c r="A460" s="62">
        <v>484</v>
      </c>
      <c r="B460" s="82" t="s">
        <v>469</v>
      </c>
      <c r="C460" s="94"/>
      <c r="D460" s="95"/>
      <c r="E460" s="37" t="s">
        <v>14</v>
      </c>
      <c r="F460" s="68">
        <v>1</v>
      </c>
      <c r="G460" s="68">
        <f t="shared" si="39"/>
        <v>1</v>
      </c>
      <c r="H460" s="9">
        <f t="shared" si="37"/>
        <v>0</v>
      </c>
      <c r="I460" s="70"/>
      <c r="J460" s="70"/>
      <c r="K460" s="70"/>
      <c r="L460" s="70"/>
      <c r="M460" s="70"/>
      <c r="N460" s="70"/>
      <c r="O460" s="70"/>
      <c r="P460" s="70"/>
      <c r="Q460" s="70"/>
      <c r="R460" s="70"/>
      <c r="S460" s="54" t="b">
        <f t="shared" si="35"/>
        <v>0</v>
      </c>
      <c r="T460" s="66" t="str">
        <f t="shared" si="38"/>
        <v>21-5.</v>
      </c>
      <c r="U460" s="51">
        <f t="shared" si="36"/>
        <v>0</v>
      </c>
    </row>
    <row r="461" spans="1:21" x14ac:dyDescent="0.3">
      <c r="A461" s="62">
        <v>485</v>
      </c>
      <c r="B461" s="82" t="s">
        <v>471</v>
      </c>
      <c r="C461" s="94"/>
      <c r="D461" s="95"/>
      <c r="E461" s="37" t="s">
        <v>14</v>
      </c>
      <c r="F461" s="68">
        <v>1</v>
      </c>
      <c r="G461" s="68">
        <f t="shared" si="39"/>
        <v>1</v>
      </c>
      <c r="H461" s="9">
        <f t="shared" si="37"/>
        <v>0</v>
      </c>
      <c r="I461" s="70"/>
      <c r="J461" s="70"/>
      <c r="K461" s="70"/>
      <c r="L461" s="70"/>
      <c r="M461" s="70"/>
      <c r="N461" s="70"/>
      <c r="O461" s="70"/>
      <c r="P461" s="70"/>
      <c r="Q461" s="70"/>
      <c r="R461" s="70"/>
      <c r="S461" s="54" t="b">
        <f t="shared" si="35"/>
        <v>0</v>
      </c>
      <c r="T461" s="66" t="str">
        <f t="shared" si="38"/>
        <v>21-6.</v>
      </c>
      <c r="U461" s="51">
        <f t="shared" si="36"/>
        <v>0</v>
      </c>
    </row>
    <row r="462" spans="1:21" x14ac:dyDescent="0.3">
      <c r="A462" s="62">
        <v>486</v>
      </c>
      <c r="B462" s="82" t="s">
        <v>472</v>
      </c>
      <c r="C462" s="94"/>
      <c r="D462" s="95"/>
      <c r="E462" s="37" t="s">
        <v>14</v>
      </c>
      <c r="F462" s="68">
        <v>1</v>
      </c>
      <c r="G462" s="68">
        <f t="shared" si="39"/>
        <v>1</v>
      </c>
      <c r="H462" s="9">
        <f t="shared" si="37"/>
        <v>0</v>
      </c>
      <c r="I462" s="70"/>
      <c r="J462" s="70"/>
      <c r="K462" s="70"/>
      <c r="L462" s="70"/>
      <c r="M462" s="70"/>
      <c r="N462" s="70"/>
      <c r="O462" s="70"/>
      <c r="P462" s="70"/>
      <c r="Q462" s="70"/>
      <c r="R462" s="70"/>
      <c r="S462" s="54" t="b">
        <f t="shared" si="35"/>
        <v>0</v>
      </c>
      <c r="T462" s="66" t="str">
        <f t="shared" si="38"/>
        <v>21-7.</v>
      </c>
      <c r="U462" s="51">
        <f t="shared" si="36"/>
        <v>0</v>
      </c>
    </row>
    <row r="463" spans="1:21" x14ac:dyDescent="0.3">
      <c r="A463" s="62">
        <v>487</v>
      </c>
      <c r="B463" s="82" t="s">
        <v>474</v>
      </c>
      <c r="C463" s="94"/>
      <c r="D463" s="95"/>
      <c r="E463" s="37" t="s">
        <v>14</v>
      </c>
      <c r="F463" s="68">
        <v>1</v>
      </c>
      <c r="G463" s="68">
        <f t="shared" si="39"/>
        <v>1</v>
      </c>
      <c r="H463" s="9">
        <f t="shared" si="37"/>
        <v>0</v>
      </c>
      <c r="I463" s="70"/>
      <c r="J463" s="70"/>
      <c r="K463" s="70"/>
      <c r="L463" s="70"/>
      <c r="M463" s="70"/>
      <c r="N463" s="70"/>
      <c r="O463" s="70"/>
      <c r="P463" s="70"/>
      <c r="Q463" s="70"/>
      <c r="R463" s="70"/>
      <c r="S463" s="54" t="b">
        <f t="shared" si="35"/>
        <v>0</v>
      </c>
      <c r="T463" s="66" t="str">
        <f t="shared" si="38"/>
        <v>21-8.</v>
      </c>
      <c r="U463" s="51">
        <f t="shared" si="36"/>
        <v>0</v>
      </c>
    </row>
    <row r="464" spans="1:21" x14ac:dyDescent="0.3">
      <c r="A464" s="62">
        <v>488</v>
      </c>
      <c r="B464" s="82" t="s">
        <v>476</v>
      </c>
      <c r="C464" s="94"/>
      <c r="D464" s="95"/>
      <c r="E464" s="37" t="s">
        <v>14</v>
      </c>
      <c r="F464" s="68">
        <v>1</v>
      </c>
      <c r="G464" s="68">
        <f t="shared" si="39"/>
        <v>1</v>
      </c>
      <c r="H464" s="9">
        <f t="shared" si="37"/>
        <v>0</v>
      </c>
      <c r="I464" s="70"/>
      <c r="J464" s="70"/>
      <c r="K464" s="70"/>
      <c r="L464" s="70"/>
      <c r="M464" s="70"/>
      <c r="N464" s="70"/>
      <c r="O464" s="70"/>
      <c r="P464" s="70"/>
      <c r="Q464" s="70"/>
      <c r="R464" s="70"/>
      <c r="S464" s="54" t="b">
        <f t="shared" si="35"/>
        <v>0</v>
      </c>
      <c r="T464" s="66" t="str">
        <f t="shared" si="38"/>
        <v>21-9.</v>
      </c>
      <c r="U464" s="51">
        <f t="shared" si="36"/>
        <v>0</v>
      </c>
    </row>
    <row r="465" spans="1:21" x14ac:dyDescent="0.3">
      <c r="A465" s="62">
        <v>489</v>
      </c>
      <c r="B465" s="82" t="s">
        <v>479</v>
      </c>
      <c r="C465" s="94"/>
      <c r="D465" s="95"/>
      <c r="E465" s="37" t="s">
        <v>14</v>
      </c>
      <c r="F465" s="68">
        <v>1</v>
      </c>
      <c r="G465" s="68">
        <f t="shared" si="39"/>
        <v>1</v>
      </c>
      <c r="H465" s="9">
        <f t="shared" si="37"/>
        <v>0</v>
      </c>
      <c r="I465" s="70"/>
      <c r="J465" s="70"/>
      <c r="K465" s="70"/>
      <c r="L465" s="70"/>
      <c r="M465" s="70"/>
      <c r="N465" s="70"/>
      <c r="O465" s="70"/>
      <c r="P465" s="70"/>
      <c r="Q465" s="70"/>
      <c r="R465" s="70"/>
      <c r="S465" s="54" t="b">
        <f t="shared" si="35"/>
        <v>0</v>
      </c>
      <c r="T465" s="66" t="str">
        <f t="shared" si="38"/>
        <v>21-10.</v>
      </c>
      <c r="U465" s="51">
        <f t="shared" si="36"/>
        <v>0</v>
      </c>
    </row>
    <row r="466" spans="1:21" x14ac:dyDescent="0.3">
      <c r="A466" s="62">
        <v>450</v>
      </c>
      <c r="B466" s="82" t="s">
        <v>480</v>
      </c>
      <c r="C466" s="94"/>
      <c r="D466" s="95"/>
      <c r="E466" s="37" t="s">
        <v>14</v>
      </c>
      <c r="F466" s="68">
        <v>1</v>
      </c>
      <c r="G466" s="68">
        <f t="shared" si="39"/>
        <v>1</v>
      </c>
      <c r="H466" s="9">
        <f t="shared" si="37"/>
        <v>0</v>
      </c>
      <c r="I466" s="70"/>
      <c r="J466" s="70"/>
      <c r="K466" s="70"/>
      <c r="L466" s="70"/>
      <c r="M466" s="70"/>
      <c r="N466" s="70"/>
      <c r="O466" s="70"/>
      <c r="P466" s="70"/>
      <c r="Q466" s="70"/>
      <c r="R466" s="70"/>
      <c r="S466" s="54" t="b">
        <f t="shared" si="35"/>
        <v>0</v>
      </c>
      <c r="T466" s="66" t="str">
        <f t="shared" si="38"/>
        <v>21-11.</v>
      </c>
      <c r="U466" s="51">
        <f t="shared" si="36"/>
        <v>0</v>
      </c>
    </row>
    <row r="467" spans="1:21" x14ac:dyDescent="0.3">
      <c r="A467" s="62">
        <v>451</v>
      </c>
      <c r="B467" s="82" t="s">
        <v>483</v>
      </c>
      <c r="C467" s="94"/>
      <c r="D467" s="95"/>
      <c r="E467" s="37" t="s">
        <v>14</v>
      </c>
      <c r="F467" s="68">
        <v>1</v>
      </c>
      <c r="G467" s="68">
        <f t="shared" si="39"/>
        <v>1</v>
      </c>
      <c r="H467" s="9">
        <f t="shared" si="37"/>
        <v>0</v>
      </c>
      <c r="I467" s="70"/>
      <c r="J467" s="70"/>
      <c r="K467" s="70"/>
      <c r="L467" s="70"/>
      <c r="M467" s="70"/>
      <c r="N467" s="70"/>
      <c r="O467" s="70"/>
      <c r="P467" s="70"/>
      <c r="Q467" s="70"/>
      <c r="R467" s="70"/>
      <c r="S467" s="54" t="b">
        <f t="shared" si="35"/>
        <v>0</v>
      </c>
      <c r="T467" s="66" t="str">
        <f t="shared" si="38"/>
        <v>21-12.</v>
      </c>
      <c r="U467" s="51">
        <f t="shared" si="36"/>
        <v>0</v>
      </c>
    </row>
    <row r="468" spans="1:21" x14ac:dyDescent="0.3">
      <c r="A468" s="62">
        <v>452</v>
      </c>
      <c r="B468" s="82" t="s">
        <v>484</v>
      </c>
      <c r="C468" s="94"/>
      <c r="D468" s="95"/>
      <c r="E468" s="37" t="s">
        <v>14</v>
      </c>
      <c r="F468" s="68">
        <v>1</v>
      </c>
      <c r="G468" s="68">
        <f t="shared" si="39"/>
        <v>1</v>
      </c>
      <c r="H468" s="9">
        <f t="shared" si="37"/>
        <v>0</v>
      </c>
      <c r="I468" s="70"/>
      <c r="J468" s="70"/>
      <c r="K468" s="70"/>
      <c r="L468" s="70"/>
      <c r="M468" s="70"/>
      <c r="N468" s="70"/>
      <c r="O468" s="70"/>
      <c r="P468" s="70"/>
      <c r="Q468" s="70"/>
      <c r="R468" s="70"/>
      <c r="S468" s="54" t="b">
        <f t="shared" si="35"/>
        <v>0</v>
      </c>
      <c r="T468" s="66" t="str">
        <f t="shared" si="38"/>
        <v>21-13.</v>
      </c>
      <c r="U468" s="51">
        <f t="shared" si="36"/>
        <v>0</v>
      </c>
    </row>
    <row r="469" spans="1:21" x14ac:dyDescent="0.3">
      <c r="A469" s="62">
        <v>453</v>
      </c>
      <c r="B469" s="82" t="s">
        <v>486</v>
      </c>
      <c r="C469" s="94"/>
      <c r="D469" s="95"/>
      <c r="E469" s="37" t="s">
        <v>14</v>
      </c>
      <c r="F469" s="68">
        <v>1</v>
      </c>
      <c r="G469" s="68">
        <f t="shared" si="39"/>
        <v>1</v>
      </c>
      <c r="H469" s="9">
        <f t="shared" si="37"/>
        <v>0</v>
      </c>
      <c r="I469" s="70"/>
      <c r="J469" s="70"/>
      <c r="K469" s="70"/>
      <c r="L469" s="70"/>
      <c r="M469" s="70"/>
      <c r="N469" s="70"/>
      <c r="O469" s="70"/>
      <c r="P469" s="70"/>
      <c r="Q469" s="70"/>
      <c r="R469" s="70"/>
      <c r="S469" s="54" t="b">
        <f t="shared" si="35"/>
        <v>0</v>
      </c>
      <c r="T469" s="66" t="str">
        <f t="shared" si="38"/>
        <v>21-14.</v>
      </c>
      <c r="U469" s="51">
        <f t="shared" si="36"/>
        <v>0</v>
      </c>
    </row>
    <row r="470" spans="1:21" x14ac:dyDescent="0.3">
      <c r="A470" s="62">
        <v>454</v>
      </c>
      <c r="B470" s="82" t="s">
        <v>487</v>
      </c>
      <c r="C470" s="94"/>
      <c r="D470" s="95"/>
      <c r="E470" s="37" t="s">
        <v>14</v>
      </c>
      <c r="F470" s="68">
        <v>1</v>
      </c>
      <c r="G470" s="68">
        <f t="shared" si="39"/>
        <v>1</v>
      </c>
      <c r="H470" s="9">
        <f>SUM(I470:R470)</f>
        <v>0</v>
      </c>
      <c r="I470" s="70"/>
      <c r="J470" s="70"/>
      <c r="K470" s="70"/>
      <c r="L470" s="70"/>
      <c r="M470" s="70"/>
      <c r="N470" s="70"/>
      <c r="O470" s="70"/>
      <c r="P470" s="70"/>
      <c r="Q470" s="70"/>
      <c r="R470" s="70"/>
      <c r="S470" s="54" t="b">
        <f t="shared" si="35"/>
        <v>0</v>
      </c>
      <c r="T470" s="66" t="str">
        <f t="shared" si="38"/>
        <v>21-15.</v>
      </c>
      <c r="U470" s="51">
        <f t="shared" si="36"/>
        <v>0</v>
      </c>
    </row>
    <row r="471" spans="1:21" x14ac:dyDescent="0.3">
      <c r="A471" s="62">
        <v>455</v>
      </c>
      <c r="B471" s="82" t="s">
        <v>489</v>
      </c>
      <c r="C471" s="94"/>
      <c r="D471" s="95"/>
      <c r="E471" s="37" t="s">
        <v>14</v>
      </c>
      <c r="F471" s="68">
        <v>1</v>
      </c>
      <c r="G471" s="68">
        <f t="shared" si="39"/>
        <v>1</v>
      </c>
      <c r="H471" s="9">
        <f t="shared" si="37"/>
        <v>0</v>
      </c>
      <c r="I471" s="70"/>
      <c r="J471" s="70"/>
      <c r="K471" s="70"/>
      <c r="L471" s="70"/>
      <c r="M471" s="70"/>
      <c r="N471" s="70"/>
      <c r="O471" s="70"/>
      <c r="P471" s="70"/>
      <c r="Q471" s="70"/>
      <c r="R471" s="70"/>
      <c r="S471" s="54" t="b">
        <f t="shared" si="35"/>
        <v>0</v>
      </c>
      <c r="T471" s="66" t="str">
        <f t="shared" si="38"/>
        <v>21-16.</v>
      </c>
      <c r="U471" s="51">
        <f t="shared" si="36"/>
        <v>0</v>
      </c>
    </row>
    <row r="472" spans="1:21" x14ac:dyDescent="0.3">
      <c r="A472" s="62">
        <v>456</v>
      </c>
      <c r="B472" s="82" t="s">
        <v>491</v>
      </c>
      <c r="C472" s="94"/>
      <c r="D472" s="95"/>
      <c r="E472" s="37" t="s">
        <v>14</v>
      </c>
      <c r="F472" s="68">
        <v>1</v>
      </c>
      <c r="G472" s="68">
        <f t="shared" si="39"/>
        <v>1</v>
      </c>
      <c r="H472" s="9">
        <f t="shared" si="37"/>
        <v>0</v>
      </c>
      <c r="I472" s="70"/>
      <c r="J472" s="70"/>
      <c r="K472" s="70"/>
      <c r="L472" s="70"/>
      <c r="M472" s="70"/>
      <c r="N472" s="70"/>
      <c r="O472" s="70"/>
      <c r="P472" s="70"/>
      <c r="Q472" s="70"/>
      <c r="R472" s="70"/>
      <c r="S472" s="54" t="b">
        <f t="shared" si="35"/>
        <v>0</v>
      </c>
      <c r="T472" s="66" t="str">
        <f t="shared" si="38"/>
        <v>21-17.</v>
      </c>
      <c r="U472" s="51">
        <f t="shared" si="36"/>
        <v>0</v>
      </c>
    </row>
    <row r="473" spans="1:21" x14ac:dyDescent="0.3">
      <c r="A473" s="62">
        <v>457</v>
      </c>
      <c r="B473" s="82" t="s">
        <v>493</v>
      </c>
      <c r="C473" s="94"/>
      <c r="D473" s="95"/>
      <c r="E473" s="37" t="s">
        <v>14</v>
      </c>
      <c r="F473" s="68">
        <v>1</v>
      </c>
      <c r="G473" s="68">
        <f t="shared" si="39"/>
        <v>1</v>
      </c>
      <c r="H473" s="9">
        <f t="shared" si="37"/>
        <v>0</v>
      </c>
      <c r="I473" s="70"/>
      <c r="J473" s="70"/>
      <c r="K473" s="70"/>
      <c r="L473" s="70"/>
      <c r="M473" s="70"/>
      <c r="N473" s="70"/>
      <c r="O473" s="70"/>
      <c r="P473" s="70"/>
      <c r="Q473" s="70"/>
      <c r="R473" s="70"/>
      <c r="S473" s="54" t="b">
        <f t="shared" si="35"/>
        <v>0</v>
      </c>
      <c r="T473" s="66" t="str">
        <f t="shared" si="38"/>
        <v>21-18.</v>
      </c>
      <c r="U473" s="51">
        <f t="shared" si="36"/>
        <v>0</v>
      </c>
    </row>
    <row r="474" spans="1:21" x14ac:dyDescent="0.3">
      <c r="A474" s="62">
        <v>458</v>
      </c>
      <c r="B474" s="82" t="s">
        <v>495</v>
      </c>
      <c r="C474" s="94"/>
      <c r="D474" s="95"/>
      <c r="E474" s="37" t="s">
        <v>14</v>
      </c>
      <c r="F474" s="68">
        <v>1</v>
      </c>
      <c r="G474" s="68">
        <f t="shared" si="39"/>
        <v>1</v>
      </c>
      <c r="H474" s="9">
        <f t="shared" si="37"/>
        <v>0</v>
      </c>
      <c r="I474" s="70"/>
      <c r="J474" s="70"/>
      <c r="K474" s="70"/>
      <c r="L474" s="70"/>
      <c r="M474" s="70"/>
      <c r="N474" s="70"/>
      <c r="O474" s="70"/>
      <c r="P474" s="70"/>
      <c r="Q474" s="70"/>
      <c r="R474" s="70"/>
      <c r="S474" s="54" t="b">
        <f t="shared" si="35"/>
        <v>0</v>
      </c>
      <c r="T474" s="66" t="str">
        <f t="shared" si="38"/>
        <v>21-19.</v>
      </c>
      <c r="U474" s="51">
        <f t="shared" si="36"/>
        <v>0</v>
      </c>
    </row>
    <row r="475" spans="1:21" x14ac:dyDescent="0.3">
      <c r="A475" s="62">
        <v>459</v>
      </c>
      <c r="B475" s="82" t="s">
        <v>496</v>
      </c>
      <c r="C475" s="94"/>
      <c r="D475" s="95"/>
      <c r="E475" s="37" t="s">
        <v>14</v>
      </c>
      <c r="F475" s="68">
        <v>1</v>
      </c>
      <c r="G475" s="68">
        <f t="shared" si="39"/>
        <v>1</v>
      </c>
      <c r="H475" s="9">
        <f t="shared" si="37"/>
        <v>0</v>
      </c>
      <c r="I475" s="70"/>
      <c r="J475" s="70"/>
      <c r="K475" s="70"/>
      <c r="L475" s="70"/>
      <c r="M475" s="70"/>
      <c r="N475" s="70"/>
      <c r="O475" s="70"/>
      <c r="P475" s="70"/>
      <c r="Q475" s="70"/>
      <c r="R475" s="70"/>
      <c r="S475" s="54" t="b">
        <f t="shared" si="35"/>
        <v>0</v>
      </c>
      <c r="T475" s="66" t="str">
        <f t="shared" si="38"/>
        <v>21-20.</v>
      </c>
      <c r="U475" s="51">
        <f t="shared" si="36"/>
        <v>0</v>
      </c>
    </row>
    <row r="476" spans="1:21" x14ac:dyDescent="0.3">
      <c r="A476" s="62">
        <v>460</v>
      </c>
      <c r="B476" s="82" t="s">
        <v>498</v>
      </c>
      <c r="C476" s="94"/>
      <c r="D476" s="95"/>
      <c r="E476" s="37" t="s">
        <v>14</v>
      </c>
      <c r="F476" s="68">
        <v>1</v>
      </c>
      <c r="G476" s="68">
        <f t="shared" si="39"/>
        <v>1</v>
      </c>
      <c r="H476" s="9">
        <f t="shared" ref="H476:H485" si="40">SUM(I476:R476)</f>
        <v>0</v>
      </c>
      <c r="I476" s="70"/>
      <c r="J476" s="70"/>
      <c r="K476" s="70"/>
      <c r="L476" s="70"/>
      <c r="M476" s="70"/>
      <c r="N476" s="70"/>
      <c r="O476" s="70"/>
      <c r="P476" s="70"/>
      <c r="Q476" s="70"/>
      <c r="R476" s="70"/>
      <c r="S476" s="54" t="b">
        <f t="shared" si="35"/>
        <v>0</v>
      </c>
      <c r="T476" s="66" t="str">
        <f t="shared" si="38"/>
        <v>21-21.</v>
      </c>
      <c r="U476" s="51">
        <f t="shared" si="36"/>
        <v>0</v>
      </c>
    </row>
    <row r="477" spans="1:21" x14ac:dyDescent="0.3">
      <c r="A477" s="62">
        <v>461</v>
      </c>
      <c r="B477" s="82" t="s">
        <v>500</v>
      </c>
      <c r="C477" s="94"/>
      <c r="D477" s="95"/>
      <c r="E477" s="37" t="s">
        <v>14</v>
      </c>
      <c r="F477" s="68">
        <v>1</v>
      </c>
      <c r="G477" s="68">
        <f t="shared" si="39"/>
        <v>1</v>
      </c>
      <c r="H477" s="9">
        <f t="shared" si="40"/>
        <v>0</v>
      </c>
      <c r="I477" s="70"/>
      <c r="J477" s="70"/>
      <c r="K477" s="70"/>
      <c r="L477" s="70"/>
      <c r="M477" s="70"/>
      <c r="N477" s="70"/>
      <c r="O477" s="70"/>
      <c r="P477" s="70"/>
      <c r="Q477" s="70"/>
      <c r="R477" s="70"/>
      <c r="S477" s="54" t="b">
        <f t="shared" si="35"/>
        <v>0</v>
      </c>
      <c r="T477" s="66" t="str">
        <f t="shared" si="38"/>
        <v>21-22.</v>
      </c>
      <c r="U477" s="51">
        <f t="shared" si="36"/>
        <v>0</v>
      </c>
    </row>
    <row r="478" spans="1:21" x14ac:dyDescent="0.3">
      <c r="A478" s="62">
        <v>462</v>
      </c>
      <c r="B478" s="82" t="s">
        <v>502</v>
      </c>
      <c r="C478" s="94"/>
      <c r="D478" s="95"/>
      <c r="E478" s="37" t="s">
        <v>14</v>
      </c>
      <c r="F478" s="68">
        <v>1</v>
      </c>
      <c r="G478" s="68">
        <f t="shared" si="39"/>
        <v>1</v>
      </c>
      <c r="H478" s="9">
        <f t="shared" si="40"/>
        <v>0</v>
      </c>
      <c r="I478" s="70"/>
      <c r="J478" s="70"/>
      <c r="K478" s="70"/>
      <c r="L478" s="70"/>
      <c r="M478" s="70"/>
      <c r="N478" s="70"/>
      <c r="O478" s="70"/>
      <c r="P478" s="70"/>
      <c r="Q478" s="70"/>
      <c r="R478" s="70"/>
      <c r="S478" s="54" t="b">
        <f t="shared" si="35"/>
        <v>0</v>
      </c>
      <c r="T478" s="66" t="str">
        <f t="shared" si="38"/>
        <v>21-23.</v>
      </c>
      <c r="U478" s="51">
        <f t="shared" si="36"/>
        <v>0</v>
      </c>
    </row>
    <row r="479" spans="1:21" x14ac:dyDescent="0.3">
      <c r="A479" s="62">
        <v>463</v>
      </c>
      <c r="B479" s="82" t="s">
        <v>504</v>
      </c>
      <c r="C479" s="94"/>
      <c r="D479" s="95"/>
      <c r="E479" s="37" t="s">
        <v>14</v>
      </c>
      <c r="F479" s="68">
        <v>1</v>
      </c>
      <c r="G479" s="68">
        <f t="shared" si="39"/>
        <v>1</v>
      </c>
      <c r="H479" s="9">
        <f t="shared" si="40"/>
        <v>0</v>
      </c>
      <c r="I479" s="70"/>
      <c r="J479" s="70"/>
      <c r="K479" s="70"/>
      <c r="L479" s="70"/>
      <c r="M479" s="70"/>
      <c r="N479" s="70"/>
      <c r="O479" s="70"/>
      <c r="P479" s="70"/>
      <c r="Q479" s="70"/>
      <c r="R479" s="70"/>
      <c r="S479" s="54" t="b">
        <f t="shared" si="35"/>
        <v>0</v>
      </c>
      <c r="T479" s="66" t="str">
        <f t="shared" si="38"/>
        <v>21-24.</v>
      </c>
      <c r="U479" s="51">
        <f t="shared" si="36"/>
        <v>0</v>
      </c>
    </row>
    <row r="480" spans="1:21" x14ac:dyDescent="0.3">
      <c r="A480" s="62">
        <v>464</v>
      </c>
      <c r="B480" s="82" t="s">
        <v>506</v>
      </c>
      <c r="C480" s="94"/>
      <c r="D480" s="95"/>
      <c r="E480" s="37" t="s">
        <v>14</v>
      </c>
      <c r="F480" s="68">
        <v>1</v>
      </c>
      <c r="G480" s="68">
        <f t="shared" si="39"/>
        <v>1</v>
      </c>
      <c r="H480" s="9">
        <f t="shared" si="40"/>
        <v>0</v>
      </c>
      <c r="I480" s="70"/>
      <c r="J480" s="70"/>
      <c r="K480" s="70"/>
      <c r="L480" s="70"/>
      <c r="M480" s="70"/>
      <c r="N480" s="70"/>
      <c r="O480" s="70"/>
      <c r="P480" s="70"/>
      <c r="Q480" s="70"/>
      <c r="R480" s="70"/>
      <c r="S480" s="54" t="b">
        <f t="shared" si="35"/>
        <v>0</v>
      </c>
      <c r="T480" s="66" t="str">
        <f t="shared" si="38"/>
        <v>21-25.</v>
      </c>
      <c r="U480" s="51">
        <f t="shared" si="36"/>
        <v>0</v>
      </c>
    </row>
    <row r="481" spans="1:21" x14ac:dyDescent="0.3">
      <c r="A481" s="62">
        <v>465</v>
      </c>
      <c r="B481" s="82" t="s">
        <v>508</v>
      </c>
      <c r="C481" s="94"/>
      <c r="D481" s="95"/>
      <c r="E481" s="37" t="s">
        <v>14</v>
      </c>
      <c r="F481" s="68">
        <v>1</v>
      </c>
      <c r="G481" s="68">
        <f t="shared" si="39"/>
        <v>1</v>
      </c>
      <c r="H481" s="9">
        <f t="shared" si="40"/>
        <v>0</v>
      </c>
      <c r="I481" s="70"/>
      <c r="J481" s="70"/>
      <c r="K481" s="70"/>
      <c r="L481" s="70"/>
      <c r="M481" s="70"/>
      <c r="N481" s="70"/>
      <c r="O481" s="70"/>
      <c r="P481" s="70"/>
      <c r="Q481" s="70"/>
      <c r="R481" s="70"/>
      <c r="S481" s="54" t="b">
        <f t="shared" si="35"/>
        <v>0</v>
      </c>
      <c r="T481" s="66" t="str">
        <f t="shared" si="38"/>
        <v>21-26.</v>
      </c>
      <c r="U481" s="51">
        <f t="shared" si="36"/>
        <v>0</v>
      </c>
    </row>
    <row r="482" spans="1:21" x14ac:dyDescent="0.3">
      <c r="A482" s="62">
        <v>466</v>
      </c>
      <c r="B482" s="82" t="s">
        <v>510</v>
      </c>
      <c r="C482" s="94"/>
      <c r="D482" s="95"/>
      <c r="E482" s="37" t="s">
        <v>14</v>
      </c>
      <c r="F482" s="68">
        <v>1</v>
      </c>
      <c r="G482" s="68">
        <f t="shared" si="39"/>
        <v>1</v>
      </c>
      <c r="H482" s="9">
        <f t="shared" si="40"/>
        <v>0</v>
      </c>
      <c r="I482" s="70"/>
      <c r="J482" s="70"/>
      <c r="K482" s="70"/>
      <c r="L482" s="70"/>
      <c r="M482" s="70"/>
      <c r="N482" s="70"/>
      <c r="O482" s="70"/>
      <c r="P482" s="70"/>
      <c r="Q482" s="70"/>
      <c r="R482" s="70"/>
      <c r="S482" s="54" t="b">
        <f t="shared" si="35"/>
        <v>0</v>
      </c>
      <c r="T482" s="66" t="str">
        <f t="shared" si="38"/>
        <v>21-27.</v>
      </c>
      <c r="U482" s="51">
        <f t="shared" si="36"/>
        <v>0</v>
      </c>
    </row>
    <row r="483" spans="1:21" x14ac:dyDescent="0.3">
      <c r="A483" s="62">
        <v>467</v>
      </c>
      <c r="B483" s="82" t="s">
        <v>512</v>
      </c>
      <c r="C483" s="94"/>
      <c r="D483" s="95"/>
      <c r="E483" s="37" t="s">
        <v>14</v>
      </c>
      <c r="F483" s="68">
        <v>1</v>
      </c>
      <c r="G483" s="68">
        <f t="shared" si="39"/>
        <v>1</v>
      </c>
      <c r="H483" s="9">
        <f t="shared" si="40"/>
        <v>0</v>
      </c>
      <c r="I483" s="70"/>
      <c r="J483" s="70"/>
      <c r="K483" s="70"/>
      <c r="L483" s="70"/>
      <c r="M483" s="70"/>
      <c r="N483" s="70"/>
      <c r="O483" s="70"/>
      <c r="P483" s="70"/>
      <c r="Q483" s="70"/>
      <c r="R483" s="70"/>
      <c r="S483" s="54" t="b">
        <f t="shared" si="35"/>
        <v>0</v>
      </c>
      <c r="T483" s="66" t="str">
        <f t="shared" si="38"/>
        <v>21-28.</v>
      </c>
      <c r="U483" s="51">
        <f t="shared" si="36"/>
        <v>0</v>
      </c>
    </row>
    <row r="484" spans="1:21" x14ac:dyDescent="0.3">
      <c r="A484" s="62">
        <v>468</v>
      </c>
      <c r="B484" s="82" t="s">
        <v>514</v>
      </c>
      <c r="C484" s="94"/>
      <c r="D484" s="95"/>
      <c r="E484" s="37" t="s">
        <v>14</v>
      </c>
      <c r="F484" s="68">
        <v>1</v>
      </c>
      <c r="G484" s="68">
        <f t="shared" si="39"/>
        <v>1</v>
      </c>
      <c r="H484" s="9">
        <f t="shared" si="40"/>
        <v>0</v>
      </c>
      <c r="I484" s="70"/>
      <c r="J484" s="70"/>
      <c r="K484" s="70"/>
      <c r="L484" s="70"/>
      <c r="M484" s="70"/>
      <c r="N484" s="70"/>
      <c r="O484" s="70"/>
      <c r="P484" s="70"/>
      <c r="Q484" s="70"/>
      <c r="R484" s="70"/>
      <c r="S484" s="54" t="b">
        <f t="shared" si="35"/>
        <v>0</v>
      </c>
      <c r="T484" s="66" t="str">
        <f t="shared" si="38"/>
        <v>21-29.</v>
      </c>
      <c r="U484" s="51">
        <f t="shared" si="36"/>
        <v>0</v>
      </c>
    </row>
    <row r="485" spans="1:21" x14ac:dyDescent="0.3">
      <c r="A485" s="62">
        <v>469</v>
      </c>
      <c r="B485" s="82" t="s">
        <v>517</v>
      </c>
      <c r="C485" s="94"/>
      <c r="D485" s="95"/>
      <c r="E485" s="37" t="s">
        <v>14</v>
      </c>
      <c r="F485" s="68">
        <v>1</v>
      </c>
      <c r="G485" s="68">
        <f t="shared" si="39"/>
        <v>1</v>
      </c>
      <c r="H485" s="9">
        <f t="shared" si="40"/>
        <v>0</v>
      </c>
      <c r="I485" s="70"/>
      <c r="J485" s="70"/>
      <c r="K485" s="70"/>
      <c r="L485" s="70"/>
      <c r="M485" s="70"/>
      <c r="N485" s="70"/>
      <c r="O485" s="70"/>
      <c r="P485" s="70"/>
      <c r="Q485" s="70"/>
      <c r="R485" s="70"/>
      <c r="S485" s="54" t="b">
        <f t="shared" si="35"/>
        <v>0</v>
      </c>
      <c r="T485" s="66" t="str">
        <f t="shared" si="38"/>
        <v>21-30.</v>
      </c>
      <c r="U485" s="51">
        <f t="shared" si="36"/>
        <v>0</v>
      </c>
    </row>
    <row r="486" spans="1:21" x14ac:dyDescent="0.3">
      <c r="A486" s="62">
        <v>470</v>
      </c>
      <c r="B486" s="83" t="s">
        <v>522</v>
      </c>
      <c r="C486" s="96" t="s">
        <v>1035</v>
      </c>
      <c r="D486" s="97"/>
      <c r="E486" s="84" t="s">
        <v>1034</v>
      </c>
      <c r="F486" s="85"/>
      <c r="G486" s="86"/>
      <c r="H486" s="87"/>
      <c r="I486" s="88"/>
      <c r="J486" s="88"/>
      <c r="K486" s="88"/>
      <c r="L486" s="88"/>
      <c r="M486" s="88"/>
      <c r="N486" s="88"/>
      <c r="O486" s="88"/>
      <c r="P486" s="88"/>
      <c r="Q486" s="88"/>
      <c r="R486" s="88"/>
      <c r="S486" s="54" t="b">
        <f t="shared" si="35"/>
        <v>0</v>
      </c>
      <c r="T486" s="66"/>
      <c r="U486" s="51" t="str">
        <f t="shared" si="36"/>
        <v>Contingent Funding</v>
      </c>
    </row>
    <row r="487" spans="1:21" x14ac:dyDescent="0.3">
      <c r="A487" s="89"/>
      <c r="B487" s="82" t="s">
        <v>1036</v>
      </c>
      <c r="C487" s="98" t="s">
        <v>1037</v>
      </c>
      <c r="D487" s="99"/>
      <c r="E487" s="37" t="s">
        <v>1038</v>
      </c>
      <c r="F487" s="68">
        <v>1</v>
      </c>
      <c r="G487" s="68">
        <v>1</v>
      </c>
      <c r="H487" s="9">
        <f t="shared" ref="H487" si="41">SUM(I487:R487)</f>
        <v>0</v>
      </c>
      <c r="I487" s="70"/>
      <c r="J487" s="70"/>
      <c r="K487" s="70"/>
      <c r="L487" s="70"/>
      <c r="M487" s="70"/>
      <c r="N487" s="70"/>
      <c r="O487" s="70"/>
      <c r="P487" s="70"/>
      <c r="Q487" s="70"/>
      <c r="R487" s="70"/>
      <c r="S487" s="54" t="b">
        <f t="shared" si="35"/>
        <v>0</v>
      </c>
      <c r="T487" s="66" t="str">
        <f t="shared" si="38"/>
        <v>22-1.</v>
      </c>
      <c r="U487" s="51" t="str">
        <f t="shared" si="36"/>
        <v>Contingent Funding - Allowance only to be used as offset for field change orders</v>
      </c>
    </row>
    <row r="488" spans="1:21" ht="51.75" customHeight="1" x14ac:dyDescent="0.3">
      <c r="B488" s="100" t="s">
        <v>1039</v>
      </c>
      <c r="C488" s="100"/>
      <c r="D488" s="100"/>
      <c r="E488" s="100"/>
      <c r="Q488" s="90"/>
      <c r="R488" s="91" t="s">
        <v>1040</v>
      </c>
      <c r="S488" s="49" t="b">
        <v>1</v>
      </c>
      <c r="U488" s="51">
        <f t="shared" si="36"/>
        <v>0</v>
      </c>
    </row>
  </sheetData>
  <mergeCells count="488">
    <mergeCell ref="C7:D7"/>
    <mergeCell ref="C8:D8"/>
    <mergeCell ref="C9:D9"/>
    <mergeCell ref="C10:D10"/>
    <mergeCell ref="C11:D11"/>
    <mergeCell ref="C12:D12"/>
    <mergeCell ref="B2:C2"/>
    <mergeCell ref="K2:Q2"/>
    <mergeCell ref="B3:C3"/>
    <mergeCell ref="K3:Q3"/>
    <mergeCell ref="B4:C4"/>
    <mergeCell ref="K4:Q4"/>
    <mergeCell ref="C19:D19"/>
    <mergeCell ref="C20:D20"/>
    <mergeCell ref="C21:D21"/>
    <mergeCell ref="C22:D22"/>
    <mergeCell ref="C23:D23"/>
    <mergeCell ref="C24:D24"/>
    <mergeCell ref="C13:D13"/>
    <mergeCell ref="C14:D14"/>
    <mergeCell ref="C15:D15"/>
    <mergeCell ref="C16:D16"/>
    <mergeCell ref="C17:D17"/>
    <mergeCell ref="C18:D18"/>
    <mergeCell ref="C31:D31"/>
    <mergeCell ref="C32:D32"/>
    <mergeCell ref="C33:D33"/>
    <mergeCell ref="C34:D34"/>
    <mergeCell ref="C35:D35"/>
    <mergeCell ref="C36:D36"/>
    <mergeCell ref="C25:D25"/>
    <mergeCell ref="C26:D26"/>
    <mergeCell ref="C27:D27"/>
    <mergeCell ref="C28:D28"/>
    <mergeCell ref="C29:D29"/>
    <mergeCell ref="C30:D30"/>
    <mergeCell ref="C43:D43"/>
    <mergeCell ref="C44:D44"/>
    <mergeCell ref="C45:D45"/>
    <mergeCell ref="C46:D46"/>
    <mergeCell ref="C47:D47"/>
    <mergeCell ref="C48:D48"/>
    <mergeCell ref="C37:D37"/>
    <mergeCell ref="C38:D38"/>
    <mergeCell ref="C39:D39"/>
    <mergeCell ref="C40:D40"/>
    <mergeCell ref="C41:D41"/>
    <mergeCell ref="C42:D42"/>
    <mergeCell ref="C55:D55"/>
    <mergeCell ref="C56:D56"/>
    <mergeCell ref="C57:D57"/>
    <mergeCell ref="C58:D58"/>
    <mergeCell ref="C59:D59"/>
    <mergeCell ref="C60:D60"/>
    <mergeCell ref="C49:D49"/>
    <mergeCell ref="C50:D50"/>
    <mergeCell ref="C51:D51"/>
    <mergeCell ref="C52:D52"/>
    <mergeCell ref="C53:D53"/>
    <mergeCell ref="C54:D54"/>
    <mergeCell ref="C67:D67"/>
    <mergeCell ref="C68:D68"/>
    <mergeCell ref="C69:D69"/>
    <mergeCell ref="C70:D70"/>
    <mergeCell ref="C71:D71"/>
    <mergeCell ref="C72:D72"/>
    <mergeCell ref="C61:D61"/>
    <mergeCell ref="C62:D62"/>
    <mergeCell ref="C63:D63"/>
    <mergeCell ref="C64:D64"/>
    <mergeCell ref="C65:D65"/>
    <mergeCell ref="C66:D66"/>
    <mergeCell ref="C79:D79"/>
    <mergeCell ref="C80:D80"/>
    <mergeCell ref="C81:D81"/>
    <mergeCell ref="C82:D82"/>
    <mergeCell ref="C83:D83"/>
    <mergeCell ref="C84:D84"/>
    <mergeCell ref="C73:D73"/>
    <mergeCell ref="C74:D74"/>
    <mergeCell ref="C75:D75"/>
    <mergeCell ref="C76:D76"/>
    <mergeCell ref="C77:D77"/>
    <mergeCell ref="C78:D78"/>
    <mergeCell ref="C91:D91"/>
    <mergeCell ref="C92:D92"/>
    <mergeCell ref="C93:D93"/>
    <mergeCell ref="C94:D94"/>
    <mergeCell ref="C95:D95"/>
    <mergeCell ref="C96:D96"/>
    <mergeCell ref="C85:D85"/>
    <mergeCell ref="C86:D86"/>
    <mergeCell ref="C87:D87"/>
    <mergeCell ref="C88:D88"/>
    <mergeCell ref="C89:D89"/>
    <mergeCell ref="C90:D90"/>
    <mergeCell ref="C102:D102"/>
    <mergeCell ref="C103:D103"/>
    <mergeCell ref="C104:D104"/>
    <mergeCell ref="C105:D105"/>
    <mergeCell ref="C97:D97"/>
    <mergeCell ref="C98:D98"/>
    <mergeCell ref="C99:D99"/>
    <mergeCell ref="C100:D100"/>
    <mergeCell ref="C101:D101"/>
    <mergeCell ref="C112:D112"/>
    <mergeCell ref="C113:D113"/>
    <mergeCell ref="C114:D114"/>
    <mergeCell ref="C115:D115"/>
    <mergeCell ref="C116:D116"/>
    <mergeCell ref="C117:D117"/>
    <mergeCell ref="C106:D106"/>
    <mergeCell ref="C107:D107"/>
    <mergeCell ref="C108:D108"/>
    <mergeCell ref="C109:D109"/>
    <mergeCell ref="C110:D110"/>
    <mergeCell ref="C111:D111"/>
    <mergeCell ref="C124:D124"/>
    <mergeCell ref="C125:D125"/>
    <mergeCell ref="C126:D126"/>
    <mergeCell ref="C127:D127"/>
    <mergeCell ref="C128:D128"/>
    <mergeCell ref="C129:D129"/>
    <mergeCell ref="C118:D118"/>
    <mergeCell ref="C119:D119"/>
    <mergeCell ref="C120:D120"/>
    <mergeCell ref="C121:D121"/>
    <mergeCell ref="C122:D122"/>
    <mergeCell ref="C123:D123"/>
    <mergeCell ref="C136:D136"/>
    <mergeCell ref="C137:D137"/>
    <mergeCell ref="C138:D138"/>
    <mergeCell ref="C139:D139"/>
    <mergeCell ref="C140:D140"/>
    <mergeCell ref="C141:D141"/>
    <mergeCell ref="C130:D130"/>
    <mergeCell ref="C131:D131"/>
    <mergeCell ref="C132:D132"/>
    <mergeCell ref="C133:D133"/>
    <mergeCell ref="C134:D134"/>
    <mergeCell ref="C135:D135"/>
    <mergeCell ref="C148:D148"/>
    <mergeCell ref="C149:D149"/>
    <mergeCell ref="C150:D150"/>
    <mergeCell ref="C151:D151"/>
    <mergeCell ref="C152:D152"/>
    <mergeCell ref="C153:D153"/>
    <mergeCell ref="C142:D142"/>
    <mergeCell ref="C143:D143"/>
    <mergeCell ref="C144:D144"/>
    <mergeCell ref="C145:D145"/>
    <mergeCell ref="C146:D146"/>
    <mergeCell ref="C147:D147"/>
    <mergeCell ref="C160:D160"/>
    <mergeCell ref="C161:D161"/>
    <mergeCell ref="C162:D162"/>
    <mergeCell ref="C163:D163"/>
    <mergeCell ref="C164:D164"/>
    <mergeCell ref="C165:D165"/>
    <mergeCell ref="C154:D154"/>
    <mergeCell ref="C155:D155"/>
    <mergeCell ref="C156:D156"/>
    <mergeCell ref="C157:D157"/>
    <mergeCell ref="C158:D158"/>
    <mergeCell ref="C159:D159"/>
    <mergeCell ref="C172:D172"/>
    <mergeCell ref="C173:D173"/>
    <mergeCell ref="C174:D174"/>
    <mergeCell ref="C175:D175"/>
    <mergeCell ref="C176:D176"/>
    <mergeCell ref="C177:D177"/>
    <mergeCell ref="C166:D166"/>
    <mergeCell ref="C167:D167"/>
    <mergeCell ref="C168:D168"/>
    <mergeCell ref="C169:D169"/>
    <mergeCell ref="C170:D170"/>
    <mergeCell ref="C171:D171"/>
    <mergeCell ref="C184:D184"/>
    <mergeCell ref="C185:D185"/>
    <mergeCell ref="C186:D186"/>
    <mergeCell ref="C187:D187"/>
    <mergeCell ref="C188:D188"/>
    <mergeCell ref="C189:D189"/>
    <mergeCell ref="C178:D178"/>
    <mergeCell ref="C179:D179"/>
    <mergeCell ref="C180:D180"/>
    <mergeCell ref="C181:D181"/>
    <mergeCell ref="C182:D182"/>
    <mergeCell ref="C183:D183"/>
    <mergeCell ref="C196:D196"/>
    <mergeCell ref="C197:D197"/>
    <mergeCell ref="C198:D198"/>
    <mergeCell ref="C199:D199"/>
    <mergeCell ref="C200:D200"/>
    <mergeCell ref="C201:D201"/>
    <mergeCell ref="C190:D190"/>
    <mergeCell ref="C191:D191"/>
    <mergeCell ref="C192:D192"/>
    <mergeCell ref="C193:D193"/>
    <mergeCell ref="C194:D194"/>
    <mergeCell ref="C195:D195"/>
    <mergeCell ref="C208:D208"/>
    <mergeCell ref="C209:D209"/>
    <mergeCell ref="C210:D210"/>
    <mergeCell ref="C211:D211"/>
    <mergeCell ref="C212:D212"/>
    <mergeCell ref="C213:D213"/>
    <mergeCell ref="C202:D202"/>
    <mergeCell ref="C203:D203"/>
    <mergeCell ref="C204:D204"/>
    <mergeCell ref="C205:D205"/>
    <mergeCell ref="C206:D206"/>
    <mergeCell ref="C207:D207"/>
    <mergeCell ref="C220:D220"/>
    <mergeCell ref="C221:D221"/>
    <mergeCell ref="C222:D222"/>
    <mergeCell ref="C223:D223"/>
    <mergeCell ref="C224:D224"/>
    <mergeCell ref="C225:D225"/>
    <mergeCell ref="C214:D214"/>
    <mergeCell ref="C215:D215"/>
    <mergeCell ref="C216:D216"/>
    <mergeCell ref="C217:D217"/>
    <mergeCell ref="C218:D218"/>
    <mergeCell ref="C219:D219"/>
    <mergeCell ref="C232:D232"/>
    <mergeCell ref="C233:D233"/>
    <mergeCell ref="C234:D234"/>
    <mergeCell ref="C235:D235"/>
    <mergeCell ref="C236:D236"/>
    <mergeCell ref="C237:D237"/>
    <mergeCell ref="C226:D226"/>
    <mergeCell ref="C227:D227"/>
    <mergeCell ref="C228:D228"/>
    <mergeCell ref="C229:D229"/>
    <mergeCell ref="C230:D230"/>
    <mergeCell ref="C231:D231"/>
    <mergeCell ref="C244:D244"/>
    <mergeCell ref="C245:D245"/>
    <mergeCell ref="C246:D246"/>
    <mergeCell ref="C247:D247"/>
    <mergeCell ref="C248:D248"/>
    <mergeCell ref="C249:D249"/>
    <mergeCell ref="C238:D238"/>
    <mergeCell ref="C239:D239"/>
    <mergeCell ref="C240:D240"/>
    <mergeCell ref="C241:D241"/>
    <mergeCell ref="C242:D242"/>
    <mergeCell ref="C243:D243"/>
    <mergeCell ref="C256:D256"/>
    <mergeCell ref="C257:D257"/>
    <mergeCell ref="C258:D258"/>
    <mergeCell ref="C259:D259"/>
    <mergeCell ref="C260:D260"/>
    <mergeCell ref="C261:D261"/>
    <mergeCell ref="C250:D250"/>
    <mergeCell ref="C251:D251"/>
    <mergeCell ref="C252:D252"/>
    <mergeCell ref="C253:D253"/>
    <mergeCell ref="C254:D254"/>
    <mergeCell ref="C255:D255"/>
    <mergeCell ref="C268:D268"/>
    <mergeCell ref="C269:D269"/>
    <mergeCell ref="C270:D270"/>
    <mergeCell ref="C271:D271"/>
    <mergeCell ref="C272:D272"/>
    <mergeCell ref="C273:D273"/>
    <mergeCell ref="C262:D262"/>
    <mergeCell ref="C263:D263"/>
    <mergeCell ref="C264:D264"/>
    <mergeCell ref="C265:D265"/>
    <mergeCell ref="C266:D266"/>
    <mergeCell ref="C267:D267"/>
    <mergeCell ref="C280:D280"/>
    <mergeCell ref="C281:D281"/>
    <mergeCell ref="C282:D282"/>
    <mergeCell ref="C283:D283"/>
    <mergeCell ref="C284:D284"/>
    <mergeCell ref="C285:D285"/>
    <mergeCell ref="C274:D274"/>
    <mergeCell ref="C275:D275"/>
    <mergeCell ref="C276:D276"/>
    <mergeCell ref="C277:D277"/>
    <mergeCell ref="C278:D278"/>
    <mergeCell ref="C279:D279"/>
    <mergeCell ref="C292:D292"/>
    <mergeCell ref="C293:D293"/>
    <mergeCell ref="C294:D294"/>
    <mergeCell ref="C295:D295"/>
    <mergeCell ref="C296:D296"/>
    <mergeCell ref="C297:D297"/>
    <mergeCell ref="C286:D286"/>
    <mergeCell ref="C287:D287"/>
    <mergeCell ref="C288:D288"/>
    <mergeCell ref="C289:D289"/>
    <mergeCell ref="C290:D290"/>
    <mergeCell ref="C291:D291"/>
    <mergeCell ref="C304:D304"/>
    <mergeCell ref="C305:D305"/>
    <mergeCell ref="C306:D306"/>
    <mergeCell ref="C307:D307"/>
    <mergeCell ref="C308:D308"/>
    <mergeCell ref="C309:D309"/>
    <mergeCell ref="C298:D298"/>
    <mergeCell ref="C299:D299"/>
    <mergeCell ref="C300:D300"/>
    <mergeCell ref="C301:D301"/>
    <mergeCell ref="C302:D302"/>
    <mergeCell ref="C303:D303"/>
    <mergeCell ref="C316:D316"/>
    <mergeCell ref="C317:D317"/>
    <mergeCell ref="C318:D318"/>
    <mergeCell ref="C319:D319"/>
    <mergeCell ref="C320:D320"/>
    <mergeCell ref="C321:D321"/>
    <mergeCell ref="C310:D310"/>
    <mergeCell ref="C311:D311"/>
    <mergeCell ref="C312:D312"/>
    <mergeCell ref="C313:D313"/>
    <mergeCell ref="C314:D314"/>
    <mergeCell ref="C315:D315"/>
    <mergeCell ref="C328:D328"/>
    <mergeCell ref="C329:D329"/>
    <mergeCell ref="C330:D330"/>
    <mergeCell ref="C331:D331"/>
    <mergeCell ref="C332:D332"/>
    <mergeCell ref="C333:D333"/>
    <mergeCell ref="C322:D322"/>
    <mergeCell ref="C323:D323"/>
    <mergeCell ref="C324:D324"/>
    <mergeCell ref="C325:D325"/>
    <mergeCell ref="C326:D326"/>
    <mergeCell ref="C327:D327"/>
    <mergeCell ref="C340:D340"/>
    <mergeCell ref="C341:D341"/>
    <mergeCell ref="C342:D342"/>
    <mergeCell ref="C343:D343"/>
    <mergeCell ref="C344:D344"/>
    <mergeCell ref="C345:D345"/>
    <mergeCell ref="C334:D334"/>
    <mergeCell ref="C335:D335"/>
    <mergeCell ref="C336:D336"/>
    <mergeCell ref="C337:D337"/>
    <mergeCell ref="C338:D338"/>
    <mergeCell ref="C339:D339"/>
    <mergeCell ref="C352:D352"/>
    <mergeCell ref="C353:D353"/>
    <mergeCell ref="C354:D354"/>
    <mergeCell ref="C355:D355"/>
    <mergeCell ref="C356:D356"/>
    <mergeCell ref="C357:D357"/>
    <mergeCell ref="C346:D346"/>
    <mergeCell ref="C347:D347"/>
    <mergeCell ref="C348:D348"/>
    <mergeCell ref="C349:D349"/>
    <mergeCell ref="C350:D350"/>
    <mergeCell ref="C351:D351"/>
    <mergeCell ref="C364:D364"/>
    <mergeCell ref="C365:D365"/>
    <mergeCell ref="C366:D366"/>
    <mergeCell ref="C367:D367"/>
    <mergeCell ref="C368:D368"/>
    <mergeCell ref="C369:D369"/>
    <mergeCell ref="C358:D358"/>
    <mergeCell ref="C359:D359"/>
    <mergeCell ref="C360:D360"/>
    <mergeCell ref="C361:D361"/>
    <mergeCell ref="C362:D362"/>
    <mergeCell ref="C363:D363"/>
    <mergeCell ref="C376:D376"/>
    <mergeCell ref="C377:D377"/>
    <mergeCell ref="C378:D378"/>
    <mergeCell ref="C379:D379"/>
    <mergeCell ref="C380:D380"/>
    <mergeCell ref="C381:D381"/>
    <mergeCell ref="C370:D370"/>
    <mergeCell ref="C371:D371"/>
    <mergeCell ref="C372:D372"/>
    <mergeCell ref="C373:D373"/>
    <mergeCell ref="C374:D374"/>
    <mergeCell ref="C375:D375"/>
    <mergeCell ref="C388:D388"/>
    <mergeCell ref="C389:D389"/>
    <mergeCell ref="C390:D390"/>
    <mergeCell ref="C391:D391"/>
    <mergeCell ref="C392:D392"/>
    <mergeCell ref="C393:D393"/>
    <mergeCell ref="C382:D382"/>
    <mergeCell ref="C383:D383"/>
    <mergeCell ref="C384:D384"/>
    <mergeCell ref="C385:D385"/>
    <mergeCell ref="C386:D386"/>
    <mergeCell ref="C387:D387"/>
    <mergeCell ref="C400:D400"/>
    <mergeCell ref="C401:D401"/>
    <mergeCell ref="C402:D402"/>
    <mergeCell ref="C403:D403"/>
    <mergeCell ref="C404:D404"/>
    <mergeCell ref="C405:D405"/>
    <mergeCell ref="C394:D394"/>
    <mergeCell ref="C395:D395"/>
    <mergeCell ref="C396:D396"/>
    <mergeCell ref="C397:D397"/>
    <mergeCell ref="C398:D398"/>
    <mergeCell ref="C399:D399"/>
    <mergeCell ref="C412:D412"/>
    <mergeCell ref="C413:D413"/>
    <mergeCell ref="C414:D414"/>
    <mergeCell ref="C415:D415"/>
    <mergeCell ref="C416:D416"/>
    <mergeCell ref="C417:D417"/>
    <mergeCell ref="C406:D406"/>
    <mergeCell ref="C407:D407"/>
    <mergeCell ref="C408:D408"/>
    <mergeCell ref="C409:D409"/>
    <mergeCell ref="C410:D410"/>
    <mergeCell ref="C411:D411"/>
    <mergeCell ref="C424:D424"/>
    <mergeCell ref="C425:D425"/>
    <mergeCell ref="C426:D426"/>
    <mergeCell ref="C427:D427"/>
    <mergeCell ref="C428:D428"/>
    <mergeCell ref="C429:D429"/>
    <mergeCell ref="C418:D418"/>
    <mergeCell ref="C419:D419"/>
    <mergeCell ref="C420:D420"/>
    <mergeCell ref="C421:D421"/>
    <mergeCell ref="C422:D422"/>
    <mergeCell ref="C423:D423"/>
    <mergeCell ref="C436:D436"/>
    <mergeCell ref="C437:D437"/>
    <mergeCell ref="C438:D438"/>
    <mergeCell ref="C439:D439"/>
    <mergeCell ref="C440:D440"/>
    <mergeCell ref="C441:D441"/>
    <mergeCell ref="C430:D430"/>
    <mergeCell ref="C431:D431"/>
    <mergeCell ref="C432:D432"/>
    <mergeCell ref="C433:D433"/>
    <mergeCell ref="C434:D434"/>
    <mergeCell ref="C435:D435"/>
    <mergeCell ref="C448:D448"/>
    <mergeCell ref="C449:D449"/>
    <mergeCell ref="C450:D450"/>
    <mergeCell ref="C451:D451"/>
    <mergeCell ref="C452:D452"/>
    <mergeCell ref="C453:D453"/>
    <mergeCell ref="C442:D442"/>
    <mergeCell ref="C443:D443"/>
    <mergeCell ref="C444:D444"/>
    <mergeCell ref="C445:D445"/>
    <mergeCell ref="C446:D446"/>
    <mergeCell ref="C447:D447"/>
    <mergeCell ref="C460:D460"/>
    <mergeCell ref="C461:D461"/>
    <mergeCell ref="C462:D462"/>
    <mergeCell ref="C463:D463"/>
    <mergeCell ref="C464:D464"/>
    <mergeCell ref="C465:D465"/>
    <mergeCell ref="C454:D454"/>
    <mergeCell ref="C455:D455"/>
    <mergeCell ref="C456:D456"/>
    <mergeCell ref="C457:D457"/>
    <mergeCell ref="C458:D458"/>
    <mergeCell ref="C459:D459"/>
    <mergeCell ref="C472:D472"/>
    <mergeCell ref="C473:D473"/>
    <mergeCell ref="C474:D474"/>
    <mergeCell ref="C475:D475"/>
    <mergeCell ref="C476:D476"/>
    <mergeCell ref="C477:D477"/>
    <mergeCell ref="C466:D466"/>
    <mergeCell ref="C467:D467"/>
    <mergeCell ref="C468:D468"/>
    <mergeCell ref="C469:D469"/>
    <mergeCell ref="C470:D470"/>
    <mergeCell ref="C471:D471"/>
    <mergeCell ref="C484:D484"/>
    <mergeCell ref="C485:D485"/>
    <mergeCell ref="C486:D486"/>
    <mergeCell ref="C487:D487"/>
    <mergeCell ref="B488:E488"/>
    <mergeCell ref="C478:D478"/>
    <mergeCell ref="C479:D479"/>
    <mergeCell ref="C480:D480"/>
    <mergeCell ref="C481:D481"/>
    <mergeCell ref="C482:D482"/>
    <mergeCell ref="C483:D483"/>
  </mergeCells>
  <conditionalFormatting sqref="E456:R485">
    <cfRule type="expression" dxfId="9" priority="1">
      <formula>$E456="Reimbursable*"</formula>
    </cfRule>
  </conditionalFormatting>
  <conditionalFormatting sqref="G9:G454">
    <cfRule type="cellIs" dxfId="8" priority="2" operator="greaterThan">
      <formula>F9</formula>
    </cfRule>
  </conditionalFormatting>
  <dataValidations count="6">
    <dataValidation type="decimal" operator="equal" allowBlank="1" showInputMessage="1" showErrorMessage="1" errorTitle="Statute states $80.00" error="Please enter $80.00" sqref="G36:G60" xr:uid="{0CAA26A1-AFC8-4E4D-B2AC-1EB8BD2822A0}">
      <formula1>F36</formula1>
    </dataValidation>
    <dataValidation type="decimal" operator="lessThanOrEqual" allowBlank="1" showInputMessage="1" showErrorMessage="1" error="Please enter a lower rate" sqref="G91" xr:uid="{0104CC5F-2064-490B-824E-00CEBDB34FCA}">
      <formula1>F91</formula1>
    </dataValidation>
    <dataValidation type="decimal" operator="equal" allowBlank="1" showInputMessage="1" showErrorMessage="1" errorTitle="Reimbursable Amount Incorrect" error="Must be $1.00" sqref="G456:G485" xr:uid="{B50D6194-6606-4604-90E0-D8A585C6A7A9}">
      <formula1>F456</formula1>
    </dataValidation>
    <dataValidation type="decimal" operator="lessThanOrEqual" allowBlank="1" showInputMessage="1" showErrorMessage="1" errorTitle="Contract Price Exceeded" error="Please enter a lower rate" sqref="G403:G413 G415:G454 G9:G17 G85:G91 G105:G179 G25:G34 G62:G83 G181:G209 G211:G214 G19:G23 G236:G242 G244:G248 G216:G234 G272:G302 G304:G308 G310:G373 G375:G401 G251:G269 G93:G103" xr:uid="{63BE2D79-16E3-4CA6-A999-4332F580A69C}">
      <formula1>F9</formula1>
    </dataValidation>
    <dataValidation type="decimal" operator="lessThanOrEqual" allowBlank="1" showInputMessage="1" showErrorMessage="1" sqref="G487" xr:uid="{B63B9BB3-F2BA-4AA5-BF9C-8D268C68C6AF}">
      <formula1>F487</formula1>
    </dataValidation>
    <dataValidation type="decimal" operator="greaterThanOrEqual" allowBlank="1" showInputMessage="1" showErrorMessage="1" sqref="G8 G18 G24 G35 G61 G84 G486 G92 G104 G180 G210 G215 G235 G243 G249:G250 G303 G309 G374 G402 G414 G455 G270:G271 I16:R16" xr:uid="{CC71062A-F5B8-46C6-A44A-0A9A489AFC59}">
      <formula1>0</formula1>
    </dataValidation>
  </dataValidations>
  <pageMargins left="0.7" right="0.7" top="0.75" bottom="0.75" header="0.3" footer="0.3"/>
  <pageSetup orientation="portrait" horizontalDpi="200" verticalDpi="200" r:id="rId1"/>
  <drawing r:id="rId2"/>
  <legacyDrawing r:id="rId3"/>
  <mc:AlternateContent xmlns:mc="http://schemas.openxmlformats.org/markup-compatibility/2006">
    <mc:Choice Requires="x14">
      <controls>
        <mc:AlternateContent xmlns:mc="http://schemas.openxmlformats.org/markup-compatibility/2006">
          <mc:Choice Requires="x14">
            <control shapeId="55297" r:id="rId4" name="Check Box 1">
              <controlPr defaultSize="0" autoFill="0" autoLine="0" autoPict="0" altText="Task 1">
                <anchor moveWithCells="1">
                  <from>
                    <xdr:col>8</xdr:col>
                    <xdr:colOff>209550</xdr:colOff>
                    <xdr:row>6</xdr:row>
                    <xdr:rowOff>0</xdr:rowOff>
                  </from>
                  <to>
                    <xdr:col>8</xdr:col>
                    <xdr:colOff>514350</xdr:colOff>
                    <xdr:row>7</xdr:row>
                    <xdr:rowOff>85725</xdr:rowOff>
                  </to>
                </anchor>
              </controlPr>
            </control>
          </mc:Choice>
        </mc:AlternateContent>
        <mc:AlternateContent xmlns:mc="http://schemas.openxmlformats.org/markup-compatibility/2006">
          <mc:Choice Requires="x14">
            <control shapeId="55298" r:id="rId5" name="Check Box 2">
              <controlPr defaultSize="0" autoFill="0" autoLine="0" autoPict="0" altText="Task 2">
                <anchor moveWithCells="1">
                  <from>
                    <xdr:col>9</xdr:col>
                    <xdr:colOff>209550</xdr:colOff>
                    <xdr:row>6</xdr:row>
                    <xdr:rowOff>0</xdr:rowOff>
                  </from>
                  <to>
                    <xdr:col>9</xdr:col>
                    <xdr:colOff>514350</xdr:colOff>
                    <xdr:row>7</xdr:row>
                    <xdr:rowOff>85725</xdr:rowOff>
                  </to>
                </anchor>
              </controlPr>
            </control>
          </mc:Choice>
        </mc:AlternateContent>
        <mc:AlternateContent xmlns:mc="http://schemas.openxmlformats.org/markup-compatibility/2006">
          <mc:Choice Requires="x14">
            <control shapeId="55299" r:id="rId6" name="Check Box 3">
              <controlPr defaultSize="0" autoFill="0" autoLine="0" autoPict="0" altText="Task 3">
                <anchor moveWithCells="1">
                  <from>
                    <xdr:col>10</xdr:col>
                    <xdr:colOff>209550</xdr:colOff>
                    <xdr:row>6</xdr:row>
                    <xdr:rowOff>0</xdr:rowOff>
                  </from>
                  <to>
                    <xdr:col>10</xdr:col>
                    <xdr:colOff>514350</xdr:colOff>
                    <xdr:row>7</xdr:row>
                    <xdr:rowOff>85725</xdr:rowOff>
                  </to>
                </anchor>
              </controlPr>
            </control>
          </mc:Choice>
        </mc:AlternateContent>
        <mc:AlternateContent xmlns:mc="http://schemas.openxmlformats.org/markup-compatibility/2006">
          <mc:Choice Requires="x14">
            <control shapeId="55300" r:id="rId7" name="Check Box 4">
              <controlPr defaultSize="0" autoFill="0" autoLine="0" autoPict="0" altText="Task 4">
                <anchor moveWithCells="1">
                  <from>
                    <xdr:col>11</xdr:col>
                    <xdr:colOff>209550</xdr:colOff>
                    <xdr:row>6</xdr:row>
                    <xdr:rowOff>0</xdr:rowOff>
                  </from>
                  <to>
                    <xdr:col>11</xdr:col>
                    <xdr:colOff>514350</xdr:colOff>
                    <xdr:row>7</xdr:row>
                    <xdr:rowOff>85725</xdr:rowOff>
                  </to>
                </anchor>
              </controlPr>
            </control>
          </mc:Choice>
        </mc:AlternateContent>
        <mc:AlternateContent xmlns:mc="http://schemas.openxmlformats.org/markup-compatibility/2006">
          <mc:Choice Requires="x14">
            <control shapeId="55301" r:id="rId8" name="Check Box 5">
              <controlPr defaultSize="0" autoFill="0" autoLine="0" autoPict="0" altText="Task 5">
                <anchor moveWithCells="1">
                  <from>
                    <xdr:col>12</xdr:col>
                    <xdr:colOff>209550</xdr:colOff>
                    <xdr:row>6</xdr:row>
                    <xdr:rowOff>0</xdr:rowOff>
                  </from>
                  <to>
                    <xdr:col>12</xdr:col>
                    <xdr:colOff>514350</xdr:colOff>
                    <xdr:row>7</xdr:row>
                    <xdr:rowOff>85725</xdr:rowOff>
                  </to>
                </anchor>
              </controlPr>
            </control>
          </mc:Choice>
        </mc:AlternateContent>
        <mc:AlternateContent xmlns:mc="http://schemas.openxmlformats.org/markup-compatibility/2006">
          <mc:Choice Requires="x14">
            <control shapeId="55302" r:id="rId9" name="Check Box 6">
              <controlPr defaultSize="0" autoFill="0" autoLine="0" autoPict="0" altText="Task 6">
                <anchor moveWithCells="1">
                  <from>
                    <xdr:col>13</xdr:col>
                    <xdr:colOff>209550</xdr:colOff>
                    <xdr:row>6</xdr:row>
                    <xdr:rowOff>0</xdr:rowOff>
                  </from>
                  <to>
                    <xdr:col>13</xdr:col>
                    <xdr:colOff>514350</xdr:colOff>
                    <xdr:row>7</xdr:row>
                    <xdr:rowOff>85725</xdr:rowOff>
                  </to>
                </anchor>
              </controlPr>
            </control>
          </mc:Choice>
        </mc:AlternateContent>
        <mc:AlternateContent xmlns:mc="http://schemas.openxmlformats.org/markup-compatibility/2006">
          <mc:Choice Requires="x14">
            <control shapeId="55303" r:id="rId10" name="Check Box 7">
              <controlPr defaultSize="0" autoFill="0" autoLine="0" autoPict="0" altText="Task 7">
                <anchor moveWithCells="1">
                  <from>
                    <xdr:col>14</xdr:col>
                    <xdr:colOff>209550</xdr:colOff>
                    <xdr:row>6</xdr:row>
                    <xdr:rowOff>0</xdr:rowOff>
                  </from>
                  <to>
                    <xdr:col>14</xdr:col>
                    <xdr:colOff>514350</xdr:colOff>
                    <xdr:row>7</xdr:row>
                    <xdr:rowOff>85725</xdr:rowOff>
                  </to>
                </anchor>
              </controlPr>
            </control>
          </mc:Choice>
        </mc:AlternateContent>
        <mc:AlternateContent xmlns:mc="http://schemas.openxmlformats.org/markup-compatibility/2006">
          <mc:Choice Requires="x14">
            <control shapeId="55304" r:id="rId11" name="Check Box 8">
              <controlPr defaultSize="0" autoFill="0" autoLine="0" autoPict="0" altText="Task 8">
                <anchor moveWithCells="1">
                  <from>
                    <xdr:col>15</xdr:col>
                    <xdr:colOff>209550</xdr:colOff>
                    <xdr:row>6</xdr:row>
                    <xdr:rowOff>0</xdr:rowOff>
                  </from>
                  <to>
                    <xdr:col>15</xdr:col>
                    <xdr:colOff>514350</xdr:colOff>
                    <xdr:row>7</xdr:row>
                    <xdr:rowOff>85725</xdr:rowOff>
                  </to>
                </anchor>
              </controlPr>
            </control>
          </mc:Choice>
        </mc:AlternateContent>
        <mc:AlternateContent xmlns:mc="http://schemas.openxmlformats.org/markup-compatibility/2006">
          <mc:Choice Requires="x14">
            <control shapeId="55305" r:id="rId12" name="Check Box 9">
              <controlPr defaultSize="0" autoFill="0" autoLine="0" autoPict="0" altText="Task 9">
                <anchor moveWithCells="1">
                  <from>
                    <xdr:col>16</xdr:col>
                    <xdr:colOff>209550</xdr:colOff>
                    <xdr:row>6</xdr:row>
                    <xdr:rowOff>0</xdr:rowOff>
                  </from>
                  <to>
                    <xdr:col>16</xdr:col>
                    <xdr:colOff>514350</xdr:colOff>
                    <xdr:row>7</xdr:row>
                    <xdr:rowOff>85725</xdr:rowOff>
                  </to>
                </anchor>
              </controlPr>
            </control>
          </mc:Choice>
        </mc:AlternateContent>
        <mc:AlternateContent xmlns:mc="http://schemas.openxmlformats.org/markup-compatibility/2006">
          <mc:Choice Requires="x14">
            <control shapeId="55306" r:id="rId13" name="Check Box 10">
              <controlPr defaultSize="0" autoFill="0" autoLine="0" autoPict="0" altText="Task 10">
                <anchor moveWithCells="1">
                  <from>
                    <xdr:col>17</xdr:col>
                    <xdr:colOff>209550</xdr:colOff>
                    <xdr:row>6</xdr:row>
                    <xdr:rowOff>0</xdr:rowOff>
                  </from>
                  <to>
                    <xdr:col>17</xdr:col>
                    <xdr:colOff>514350</xdr:colOff>
                    <xdr:row>7</xdr:row>
                    <xdr:rowOff>85725</xdr:rowOff>
                  </to>
                </anchor>
              </controlPr>
            </control>
          </mc:Choice>
        </mc:AlternateContent>
        <mc:AlternateContent xmlns:mc="http://schemas.openxmlformats.org/markup-compatibility/2006">
          <mc:Choice Requires="x14">
            <control shapeId="55332" r:id="rId14" name="Check Box 36">
              <controlPr defaultSize="0" autoFill="0" autoLine="0" autoPict="0" altText="Task 1">
                <anchor moveWithCells="1">
                  <from>
                    <xdr:col>8</xdr:col>
                    <xdr:colOff>209550</xdr:colOff>
                    <xdr:row>6</xdr:row>
                    <xdr:rowOff>0</xdr:rowOff>
                  </from>
                  <to>
                    <xdr:col>8</xdr:col>
                    <xdr:colOff>514350</xdr:colOff>
                    <xdr:row>7</xdr:row>
                    <xdr:rowOff>85725</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248F08-9653-4514-A6E8-84C8C72EA1D9}">
  <dimension ref="A1:U491"/>
  <sheetViews>
    <sheetView topLeftCell="B2" zoomScaleNormal="100" workbookViewId="0">
      <selection activeCell="J130" sqref="J130"/>
    </sheetView>
  </sheetViews>
  <sheetFormatPr defaultRowHeight="18.75" x14ac:dyDescent="0.3"/>
  <cols>
    <col min="1" max="1" width="6.140625" style="43" hidden="1" customWidth="1"/>
    <col min="2" max="2" width="7.7109375" style="35" customWidth="1"/>
    <col min="3" max="3" width="10.85546875" style="34" customWidth="1"/>
    <col min="4" max="4" width="63.7109375" style="34" customWidth="1"/>
    <col min="5" max="5" width="15.42578125" style="35" customWidth="1"/>
    <col min="6" max="7" width="13.7109375" style="35" customWidth="1"/>
    <col min="8" max="8" width="11.7109375" style="35" customWidth="1"/>
    <col min="9" max="18" width="9.140625" style="35"/>
    <col min="19" max="19" width="9.140625" style="49" hidden="1" customWidth="1"/>
    <col min="20" max="20" width="6.42578125" style="50" hidden="1" customWidth="1"/>
    <col min="21" max="21" width="95" style="51" hidden="1" customWidth="1"/>
    <col min="22" max="16384" width="9.140625" style="34"/>
  </cols>
  <sheetData>
    <row r="1" spans="1:21" s="45" customFormat="1" hidden="1" x14ac:dyDescent="0.3">
      <c r="A1" s="43"/>
      <c r="B1" s="44"/>
      <c r="E1" s="44"/>
      <c r="F1" s="44"/>
      <c r="G1" s="44"/>
      <c r="H1" s="44"/>
      <c r="I1" s="44">
        <v>1</v>
      </c>
      <c r="J1" s="44">
        <v>2</v>
      </c>
      <c r="K1" s="44">
        <v>3</v>
      </c>
      <c r="L1" s="44">
        <v>4</v>
      </c>
      <c r="M1" s="44">
        <v>5</v>
      </c>
      <c r="N1" s="44">
        <v>6</v>
      </c>
      <c r="O1" s="44">
        <v>7</v>
      </c>
      <c r="P1" s="44">
        <v>8</v>
      </c>
      <c r="Q1" s="44">
        <v>9</v>
      </c>
      <c r="R1" s="44">
        <v>10</v>
      </c>
      <c r="S1" s="46"/>
      <c r="T1" s="47"/>
      <c r="U1" s="48"/>
    </row>
    <row r="2" spans="1:21" ht="20.100000000000001" customHeight="1" x14ac:dyDescent="0.3">
      <c r="B2" s="108" t="s">
        <v>565</v>
      </c>
      <c r="C2" s="108"/>
      <c r="D2" s="39" t="s">
        <v>645</v>
      </c>
      <c r="E2" s="39"/>
      <c r="F2" s="39"/>
      <c r="G2" s="39"/>
      <c r="H2" s="39"/>
      <c r="I2" s="39"/>
      <c r="J2" s="39"/>
      <c r="K2" s="109"/>
      <c r="L2" s="109"/>
      <c r="M2" s="109"/>
      <c r="N2" s="109"/>
      <c r="O2" s="109"/>
      <c r="P2" s="109"/>
      <c r="Q2" s="109"/>
      <c r="R2" s="43"/>
    </row>
    <row r="3" spans="1:21" ht="18.75" customHeight="1" x14ac:dyDescent="0.3">
      <c r="B3" s="108" t="s">
        <v>651</v>
      </c>
      <c r="C3" s="108"/>
      <c r="D3" s="39" t="s">
        <v>644</v>
      </c>
      <c r="E3" s="39"/>
      <c r="F3" s="39"/>
      <c r="G3" s="39"/>
      <c r="H3" s="39"/>
      <c r="I3" s="39"/>
      <c r="J3" s="39"/>
      <c r="K3" s="110"/>
      <c r="L3" s="110"/>
      <c r="M3" s="110"/>
      <c r="N3" s="110"/>
      <c r="O3" s="110"/>
      <c r="P3" s="110"/>
      <c r="Q3" s="110"/>
    </row>
    <row r="4" spans="1:21" ht="18.75" customHeight="1" x14ac:dyDescent="0.3">
      <c r="B4" s="108" t="s">
        <v>564</v>
      </c>
      <c r="C4" s="108"/>
      <c r="D4" s="39" t="s">
        <v>646</v>
      </c>
      <c r="E4" s="39"/>
      <c r="F4" s="39"/>
      <c r="G4" s="39"/>
      <c r="H4" s="39"/>
      <c r="I4" s="39"/>
      <c r="J4" s="39"/>
      <c r="K4" s="111"/>
      <c r="L4" s="111"/>
      <c r="M4" s="111"/>
      <c r="N4" s="111"/>
      <c r="O4" s="111"/>
      <c r="P4" s="111"/>
      <c r="Q4" s="111"/>
    </row>
    <row r="5" spans="1:21" ht="21" customHeight="1" thickBot="1" x14ac:dyDescent="0.35">
      <c r="D5" s="39" t="s">
        <v>647</v>
      </c>
      <c r="E5" s="39"/>
      <c r="F5" s="39"/>
      <c r="G5" s="39"/>
      <c r="H5" s="39"/>
      <c r="I5" s="39"/>
      <c r="J5" s="39"/>
    </row>
    <row r="6" spans="1:21" s="53" customFormat="1" ht="19.5" hidden="1" customHeight="1" x14ac:dyDescent="0.3">
      <c r="A6" s="52"/>
      <c r="B6" s="52"/>
      <c r="E6" s="52"/>
      <c r="F6" s="52"/>
      <c r="G6" s="52"/>
      <c r="H6" s="52"/>
      <c r="I6" s="52" t="b">
        <f t="shared" ref="I6:R6" ca="1" si="0">IF(SUM(I9:I488)&lt;&gt;0,TRUE,FALSE)</f>
        <v>0</v>
      </c>
      <c r="J6" s="52" t="b">
        <f t="shared" ca="1" si="0"/>
        <v>0</v>
      </c>
      <c r="K6" s="52" t="b">
        <f t="shared" ca="1" si="0"/>
        <v>0</v>
      </c>
      <c r="L6" s="52" t="b">
        <f t="shared" ca="1" si="0"/>
        <v>0</v>
      </c>
      <c r="M6" s="52" t="b">
        <f t="shared" ca="1" si="0"/>
        <v>0</v>
      </c>
      <c r="N6" s="52" t="b">
        <f t="shared" ca="1" si="0"/>
        <v>0</v>
      </c>
      <c r="O6" s="52" t="b">
        <f t="shared" ca="1" si="0"/>
        <v>0</v>
      </c>
      <c r="P6" s="52" t="b">
        <f t="shared" ca="1" si="0"/>
        <v>0</v>
      </c>
      <c r="Q6" s="52" t="b">
        <f t="shared" ca="1" si="0"/>
        <v>0</v>
      </c>
      <c r="R6" s="52" t="b">
        <f t="shared" ca="1" si="0"/>
        <v>0</v>
      </c>
      <c r="S6" s="54"/>
      <c r="U6" s="51"/>
    </row>
    <row r="7" spans="1:21" ht="51.4" customHeight="1" thickBot="1" x14ac:dyDescent="0.35">
      <c r="A7" s="55" t="s">
        <v>652</v>
      </c>
      <c r="B7" s="56" t="s">
        <v>1</v>
      </c>
      <c r="C7" s="104" t="s">
        <v>2</v>
      </c>
      <c r="D7" s="105"/>
      <c r="E7" s="57" t="s">
        <v>3</v>
      </c>
      <c r="F7" s="58" t="s">
        <v>653</v>
      </c>
      <c r="G7" s="57" t="s">
        <v>654</v>
      </c>
      <c r="H7" s="57" t="s">
        <v>655</v>
      </c>
      <c r="I7" s="59" t="s">
        <v>656</v>
      </c>
      <c r="J7" s="59" t="s">
        <v>657</v>
      </c>
      <c r="K7" s="59" t="s">
        <v>658</v>
      </c>
      <c r="L7" s="59" t="s">
        <v>659</v>
      </c>
      <c r="M7" s="59" t="s">
        <v>660</v>
      </c>
      <c r="N7" s="59" t="s">
        <v>661</v>
      </c>
      <c r="O7" s="59" t="s">
        <v>662</v>
      </c>
      <c r="P7" s="59" t="s">
        <v>663</v>
      </c>
      <c r="Q7" s="59" t="s">
        <v>664</v>
      </c>
      <c r="R7" s="60" t="s">
        <v>665</v>
      </c>
      <c r="S7" s="61" t="b">
        <v>1</v>
      </c>
    </row>
    <row r="8" spans="1:21" s="67" customFormat="1" x14ac:dyDescent="0.3">
      <c r="A8" s="62">
        <v>1</v>
      </c>
      <c r="B8" s="63" t="s">
        <v>4</v>
      </c>
      <c r="C8" s="106" t="s">
        <v>666</v>
      </c>
      <c r="D8" s="107"/>
      <c r="E8" s="4"/>
      <c r="F8" s="64"/>
      <c r="G8" s="64"/>
      <c r="H8" s="5"/>
      <c r="I8" s="65"/>
      <c r="J8" s="65"/>
      <c r="K8" s="65"/>
      <c r="L8" s="65"/>
      <c r="M8" s="65"/>
      <c r="N8" s="65"/>
      <c r="O8" s="65"/>
      <c r="P8" s="65"/>
      <c r="Q8" s="65"/>
      <c r="R8" s="65"/>
      <c r="S8" s="54" t="b">
        <f>IF(H8&gt;0,TRUE,FALSE)</f>
        <v>0</v>
      </c>
      <c r="T8" s="66"/>
      <c r="U8" s="51" t="str">
        <f>C8</f>
        <v>OFFICE ACTIVITIES</v>
      </c>
    </row>
    <row r="9" spans="1:21" s="67" customFormat="1" hidden="1" x14ac:dyDescent="0.3">
      <c r="A9" s="62">
        <v>2</v>
      </c>
      <c r="B9" s="36" t="s">
        <v>5</v>
      </c>
      <c r="C9" s="98" t="s">
        <v>6</v>
      </c>
      <c r="D9" s="99"/>
      <c r="E9" s="10" t="s">
        <v>7</v>
      </c>
      <c r="F9" s="68">
        <f>IFERROR(INDEX([1]!Rates[[Column1]:[Column71]],
MATCH('[1]SOW Units'!$B9,[1]!Rates[Pay Item],0),
MATCH(TEXT(#REF!,"0"),[1]!Rates[[#Headers],[Column1]:[Column71]],0)),0)</f>
        <v>0</v>
      </c>
      <c r="G9" s="69">
        <f t="shared" ref="G9:G91" si="1">F9</f>
        <v>0</v>
      </c>
      <c r="H9" s="6">
        <f t="shared" ref="H9:H91" si="2">SUM(I9:R9)</f>
        <v>0</v>
      </c>
      <c r="I9" s="70"/>
      <c r="J9" s="70"/>
      <c r="K9" s="70"/>
      <c r="L9" s="70"/>
      <c r="M9" s="70"/>
      <c r="N9" s="70"/>
      <c r="O9" s="70"/>
      <c r="P9" s="70"/>
      <c r="Q9" s="70"/>
      <c r="R9" s="70"/>
      <c r="S9" s="54" t="b">
        <f t="shared" ref="S9:S72" si="3">IF(H9&gt;0,TRUE,FALSE)</f>
        <v>0</v>
      </c>
      <c r="T9" s="66" t="str">
        <f t="shared" ref="T9:U83" si="4">B9</f>
        <v>1-1.</v>
      </c>
      <c r="U9" s="51" t="str">
        <f t="shared" si="4"/>
        <v>File Review</v>
      </c>
    </row>
    <row r="10" spans="1:21" s="67" customFormat="1" hidden="1" x14ac:dyDescent="0.3">
      <c r="A10" s="62">
        <v>3</v>
      </c>
      <c r="B10" s="36" t="s">
        <v>8</v>
      </c>
      <c r="C10" s="98" t="s">
        <v>9</v>
      </c>
      <c r="D10" s="99"/>
      <c r="E10" s="10" t="s">
        <v>10</v>
      </c>
      <c r="F10" s="68">
        <f>IFERROR(INDEX([1]!Rates[[Column1]:[Column71]],
MATCH('[1]SOW Units'!$B10,[1]!Rates[Pay Item],0),
MATCH(TEXT(#REF!,"0"),[1]!Rates[[#Headers],[Column1]:[Column71]],0)),0)</f>
        <v>0</v>
      </c>
      <c r="G10" s="69">
        <f t="shared" si="1"/>
        <v>0</v>
      </c>
      <c r="H10" s="6">
        <f t="shared" si="2"/>
        <v>0</v>
      </c>
      <c r="I10" s="70"/>
      <c r="J10" s="70"/>
      <c r="K10" s="70"/>
      <c r="L10" s="70"/>
      <c r="M10" s="70"/>
      <c r="N10" s="70"/>
      <c r="O10" s="70"/>
      <c r="P10" s="70"/>
      <c r="Q10" s="70"/>
      <c r="R10" s="70"/>
      <c r="S10" s="54" t="b">
        <f t="shared" si="3"/>
        <v>0</v>
      </c>
      <c r="T10" s="66" t="str">
        <f t="shared" si="4"/>
        <v>1-2.</v>
      </c>
      <c r="U10" s="51" t="str">
        <f t="shared" si="4"/>
        <v>Site Health &amp; Safety Plan</v>
      </c>
    </row>
    <row r="11" spans="1:21" s="67" customFormat="1" x14ac:dyDescent="0.3">
      <c r="A11" s="62">
        <v>4</v>
      </c>
      <c r="B11" s="36" t="s">
        <v>571</v>
      </c>
      <c r="C11" s="98" t="s">
        <v>667</v>
      </c>
      <c r="D11" s="99"/>
      <c r="E11" s="10" t="s">
        <v>10</v>
      </c>
      <c r="F11" s="68">
        <f>IFERROR(INDEX([1]!Rates[[Column1]:[Column71]],
MATCH('[1]SOW Units'!$B11,[1]!Rates[Pay Item],0),
MATCH(TEXT(#REF!,"0"),[1]!Rates[[#Headers],[Column1]:[Column71]],0)),0)</f>
        <v>0</v>
      </c>
      <c r="G11" s="69">
        <f>F11</f>
        <v>0</v>
      </c>
      <c r="H11" s="6">
        <f t="shared" si="2"/>
        <v>0</v>
      </c>
      <c r="I11" s="70" t="s">
        <v>1045</v>
      </c>
      <c r="J11" s="70"/>
      <c r="K11" s="70"/>
      <c r="L11" s="70"/>
      <c r="M11" s="70"/>
      <c r="N11" s="70"/>
      <c r="O11" s="70"/>
      <c r="P11" s="70"/>
      <c r="Q11" s="70"/>
      <c r="R11" s="70"/>
      <c r="S11" s="54" t="b">
        <f t="shared" si="3"/>
        <v>0</v>
      </c>
      <c r="T11" s="66" t="str">
        <f t="shared" si="4"/>
        <v>1-2.a.</v>
      </c>
      <c r="U11" s="51" t="str">
        <f t="shared" si="4"/>
        <v>Updated Site Health &amp; Safety Plan for Continued Work (no cost to DEP)</v>
      </c>
    </row>
    <row r="12" spans="1:21" s="67" customFormat="1" hidden="1" x14ac:dyDescent="0.3">
      <c r="A12" s="62">
        <v>5</v>
      </c>
      <c r="B12" s="36" t="s">
        <v>11</v>
      </c>
      <c r="C12" s="98" t="s">
        <v>668</v>
      </c>
      <c r="D12" s="99"/>
      <c r="E12" s="10" t="s">
        <v>12</v>
      </c>
      <c r="F12" s="68">
        <f>IFERROR(INDEX([1]!Rates[[Column1]:[Column71]],
MATCH('[1]SOW Units'!$B12,[1]!Rates[Pay Item],0),
MATCH(TEXT(#REF!,"0"),[1]!Rates[[#Headers],[Column1]:[Column71]],0)),0)</f>
        <v>0</v>
      </c>
      <c r="G12" s="69">
        <f t="shared" si="1"/>
        <v>0</v>
      </c>
      <c r="H12" s="6">
        <f t="shared" si="2"/>
        <v>0</v>
      </c>
      <c r="I12" s="70"/>
      <c r="J12" s="70"/>
      <c r="K12" s="70"/>
      <c r="L12" s="70"/>
      <c r="M12" s="70"/>
      <c r="N12" s="70"/>
      <c r="O12" s="70"/>
      <c r="P12" s="70"/>
      <c r="Q12" s="70"/>
      <c r="R12" s="70"/>
      <c r="S12" s="54" t="b">
        <f t="shared" si="3"/>
        <v>0</v>
      </c>
      <c r="T12" s="66" t="str">
        <f t="shared" si="4"/>
        <v>1-3.</v>
      </c>
      <c r="U12" s="51" t="str">
        <f t="shared" si="4"/>
        <v>Notice of Discovery of Contamination Package (initial or TPOC)</v>
      </c>
    </row>
    <row r="13" spans="1:21" s="67" customFormat="1" hidden="1" x14ac:dyDescent="0.3">
      <c r="A13" s="62">
        <v>6</v>
      </c>
      <c r="B13" s="36" t="s">
        <v>13</v>
      </c>
      <c r="C13" s="101" t="s">
        <v>669</v>
      </c>
      <c r="D13" s="102"/>
      <c r="E13" s="7" t="s">
        <v>14</v>
      </c>
      <c r="F13" s="71">
        <v>1</v>
      </c>
      <c r="G13" s="72">
        <f>F13</f>
        <v>1</v>
      </c>
      <c r="H13" s="7">
        <f t="shared" si="2"/>
        <v>0</v>
      </c>
      <c r="I13" s="73"/>
      <c r="J13" s="73"/>
      <c r="K13" s="73"/>
      <c r="L13" s="73"/>
      <c r="M13" s="73"/>
      <c r="N13" s="73"/>
      <c r="O13" s="73"/>
      <c r="P13" s="73"/>
      <c r="Q13" s="73"/>
      <c r="R13" s="73"/>
      <c r="S13" s="54" t="b">
        <f t="shared" si="3"/>
        <v>0</v>
      </c>
      <c r="T13" s="66"/>
      <c r="U13" s="51"/>
    </row>
    <row r="14" spans="1:21" s="67" customFormat="1" hidden="1" x14ac:dyDescent="0.3">
      <c r="A14" s="62">
        <v>7</v>
      </c>
      <c r="B14" s="36" t="s">
        <v>15</v>
      </c>
      <c r="C14" s="98" t="s">
        <v>670</v>
      </c>
      <c r="D14" s="99"/>
      <c r="E14" s="10" t="s">
        <v>16</v>
      </c>
      <c r="F14" s="68">
        <f>IFERROR(INDEX([1]!Rates[[Column1]:[Column71]],
MATCH('[1]SOW Units'!$B14,[1]!Rates[Pay Item],0),
MATCH(TEXT(#REF!,"0"),[1]!Rates[[#Headers],[Column1]:[Column71]],0)),0)</f>
        <v>0</v>
      </c>
      <c r="G14" s="69">
        <f t="shared" si="1"/>
        <v>0</v>
      </c>
      <c r="H14" s="6">
        <f t="shared" si="2"/>
        <v>0</v>
      </c>
      <c r="I14" s="70"/>
      <c r="J14" s="70"/>
      <c r="K14" s="70"/>
      <c r="L14" s="70"/>
      <c r="M14" s="70"/>
      <c r="N14" s="70"/>
      <c r="O14" s="70"/>
      <c r="P14" s="70"/>
      <c r="Q14" s="70"/>
      <c r="R14" s="70"/>
      <c r="S14" s="54" t="b">
        <f t="shared" si="3"/>
        <v>0</v>
      </c>
      <c r="T14" s="66" t="str">
        <f t="shared" si="4"/>
        <v>1-5.</v>
      </c>
      <c r="U14" s="51" t="str">
        <f t="shared" si="4"/>
        <v>Obtaining Off-Site Property Access Agreement, ROW Access Agreement or Permit</v>
      </c>
    </row>
    <row r="15" spans="1:21" s="67" customFormat="1" ht="18.75" hidden="1" customHeight="1" x14ac:dyDescent="0.3">
      <c r="A15" s="62">
        <v>8</v>
      </c>
      <c r="B15" s="36" t="s">
        <v>17</v>
      </c>
      <c r="C15" s="101" t="s">
        <v>671</v>
      </c>
      <c r="D15" s="102"/>
      <c r="E15" s="7" t="s">
        <v>14</v>
      </c>
      <c r="F15" s="71">
        <v>1</v>
      </c>
      <c r="G15" s="72">
        <f t="shared" si="1"/>
        <v>1</v>
      </c>
      <c r="H15" s="7">
        <f t="shared" si="2"/>
        <v>0</v>
      </c>
      <c r="I15" s="73"/>
      <c r="J15" s="73"/>
      <c r="K15" s="73"/>
      <c r="L15" s="73"/>
      <c r="M15" s="73"/>
      <c r="N15" s="73"/>
      <c r="O15" s="73"/>
      <c r="P15" s="73"/>
      <c r="Q15" s="73"/>
      <c r="R15" s="73"/>
      <c r="S15" s="54" t="b">
        <f t="shared" si="3"/>
        <v>0</v>
      </c>
      <c r="T15" s="66"/>
      <c r="U15" s="51"/>
    </row>
    <row r="16" spans="1:21" s="67" customFormat="1" ht="18.75" hidden="1" customHeight="1" x14ac:dyDescent="0.3">
      <c r="A16" s="62">
        <v>9</v>
      </c>
      <c r="B16" s="36" t="s">
        <v>568</v>
      </c>
      <c r="C16" s="101" t="s">
        <v>569</v>
      </c>
      <c r="D16" s="102"/>
      <c r="E16" s="6" t="s">
        <v>570</v>
      </c>
      <c r="F16" s="68">
        <f>IFERROR(INDEX([1]!Rates[[Column1]:[Column71]],
MATCH('[1]SOW Units'!$B16,[1]!Rates[Pay Item],0),
MATCH(TEXT(#REF!,"0"),[1]!Rates[[#Headers],[Column1]:[Column71]],0)),0)</f>
        <v>0</v>
      </c>
      <c r="G16" s="69">
        <f t="shared" si="1"/>
        <v>0</v>
      </c>
      <c r="H16" s="6">
        <f t="shared" ca="1" si="2"/>
        <v>0</v>
      </c>
      <c r="I16" s="74">
        <f ca="1">SUMIF($E$10:$E$500,"Reimbursable*",I10:I496)</f>
        <v>0</v>
      </c>
      <c r="J16" s="74">
        <f t="shared" ref="J16:R16" ca="1" si="5">SUMIF($E$10:$E$500,"Reimbursable*",J10:J496)</f>
        <v>0</v>
      </c>
      <c r="K16" s="74">
        <f t="shared" ca="1" si="5"/>
        <v>0</v>
      </c>
      <c r="L16" s="74">
        <f t="shared" ca="1" si="5"/>
        <v>0</v>
      </c>
      <c r="M16" s="74">
        <f t="shared" ca="1" si="5"/>
        <v>0</v>
      </c>
      <c r="N16" s="74">
        <f t="shared" ca="1" si="5"/>
        <v>0</v>
      </c>
      <c r="O16" s="74">
        <f t="shared" ca="1" si="5"/>
        <v>0</v>
      </c>
      <c r="P16" s="74">
        <f t="shared" ca="1" si="5"/>
        <v>0</v>
      </c>
      <c r="Q16" s="74">
        <f t="shared" ca="1" si="5"/>
        <v>0</v>
      </c>
      <c r="R16" s="74">
        <f t="shared" ca="1" si="5"/>
        <v>0</v>
      </c>
      <c r="S16" s="54" t="b">
        <f t="shared" ca="1" si="3"/>
        <v>0</v>
      </c>
      <c r="T16" s="66"/>
      <c r="U16" s="51"/>
    </row>
    <row r="17" spans="1:21" s="67" customFormat="1" hidden="1" x14ac:dyDescent="0.3">
      <c r="A17" s="62">
        <v>10</v>
      </c>
      <c r="B17" s="36" t="s">
        <v>672</v>
      </c>
      <c r="C17" s="98" t="s">
        <v>673</v>
      </c>
      <c r="D17" s="99"/>
      <c r="E17" s="10" t="s">
        <v>10</v>
      </c>
      <c r="F17" s="68">
        <f>IFERROR(INDEX([1]!Rates[[Column1]:[Column71]],
MATCH('[1]SOW Units'!$B17,[1]!Rates[Pay Item],0),
MATCH(TEXT(#REF!,"0"),[1]!Rates[[#Headers],[Column1]:[Column71]],0)),0)</f>
        <v>0</v>
      </c>
      <c r="G17" s="69">
        <f t="shared" si="1"/>
        <v>0</v>
      </c>
      <c r="H17" s="6">
        <f t="shared" si="2"/>
        <v>0</v>
      </c>
      <c r="I17" s="70"/>
      <c r="J17" s="70"/>
      <c r="K17" s="70"/>
      <c r="L17" s="70"/>
      <c r="M17" s="70"/>
      <c r="N17" s="70"/>
      <c r="O17" s="70"/>
      <c r="P17" s="70"/>
      <c r="Q17" s="70"/>
      <c r="R17" s="70"/>
      <c r="S17" s="54" t="b">
        <f t="shared" si="3"/>
        <v>0</v>
      </c>
      <c r="T17" s="66" t="str">
        <f t="shared" ref="T17" si="6">B17</f>
        <v>1-8.</v>
      </c>
      <c r="U17" s="51" t="str">
        <f t="shared" si="4"/>
        <v>Map and Table Generation</v>
      </c>
    </row>
    <row r="18" spans="1:21" s="67" customFormat="1" hidden="1" x14ac:dyDescent="0.3">
      <c r="A18" s="62">
        <v>11</v>
      </c>
      <c r="B18" s="75" t="s">
        <v>18</v>
      </c>
      <c r="C18" s="96" t="s">
        <v>19</v>
      </c>
      <c r="D18" s="97"/>
      <c r="E18" s="76"/>
      <c r="F18" s="77"/>
      <c r="G18" s="78"/>
      <c r="H18" s="8"/>
      <c r="I18" s="79"/>
      <c r="J18" s="79"/>
      <c r="K18" s="79"/>
      <c r="L18" s="79"/>
      <c r="M18" s="79"/>
      <c r="N18" s="79"/>
      <c r="O18" s="79"/>
      <c r="P18" s="79"/>
      <c r="Q18" s="79"/>
      <c r="R18" s="79"/>
      <c r="S18" s="54" t="b">
        <f t="shared" si="3"/>
        <v>0</v>
      </c>
      <c r="T18" s="66"/>
      <c r="U18" s="51" t="str">
        <f t="shared" si="4"/>
        <v>FIELD ACTIVITIES - GENERAL</v>
      </c>
    </row>
    <row r="19" spans="1:21" s="67" customFormat="1" hidden="1" x14ac:dyDescent="0.3">
      <c r="A19" s="62">
        <v>12</v>
      </c>
      <c r="B19" s="36" t="s">
        <v>20</v>
      </c>
      <c r="C19" s="98" t="s">
        <v>21</v>
      </c>
      <c r="D19" s="99"/>
      <c r="E19" s="10" t="s">
        <v>22</v>
      </c>
      <c r="F19" s="68">
        <f>IFERROR(INDEX([1]!Rates[[Column1]:[Column71]],
MATCH('[1]SOW Units'!$B19,[1]!Rates[Pay Item],0),
MATCH(TEXT(#REF!,"0"),[1]!Rates[[#Headers],[Column1]:[Column71]],0)),0)</f>
        <v>0</v>
      </c>
      <c r="G19" s="69">
        <f t="shared" si="1"/>
        <v>0</v>
      </c>
      <c r="H19" s="6">
        <f t="shared" si="2"/>
        <v>0</v>
      </c>
      <c r="I19" s="80"/>
      <c r="J19" s="80"/>
      <c r="K19" s="80"/>
      <c r="L19" s="80"/>
      <c r="M19" s="80"/>
      <c r="N19" s="80"/>
      <c r="O19" s="80"/>
      <c r="P19" s="80"/>
      <c r="Q19" s="80"/>
      <c r="R19" s="80"/>
      <c r="S19" s="54" t="b">
        <f t="shared" si="3"/>
        <v>0</v>
      </c>
      <c r="T19" s="66" t="str">
        <f t="shared" si="4"/>
        <v>2-1.</v>
      </c>
      <c r="U19" s="51" t="str">
        <f t="shared" si="4"/>
        <v>Site Reconnaissance/Field Measurement Visit</v>
      </c>
    </row>
    <row r="20" spans="1:21" s="67" customFormat="1" hidden="1" x14ac:dyDescent="0.3">
      <c r="A20" s="62">
        <v>13</v>
      </c>
      <c r="B20" s="36" t="s">
        <v>23</v>
      </c>
      <c r="C20" s="98" t="s">
        <v>674</v>
      </c>
      <c r="D20" s="99"/>
      <c r="E20" s="10" t="s">
        <v>24</v>
      </c>
      <c r="F20" s="68">
        <f>IFERROR(INDEX([1]!Rates[[Column1]:[Column71]],
MATCH('[1]SOW Units'!$B20,[1]!Rates[Pay Item],0),
MATCH(TEXT(#REF!,"0"),[1]!Rates[[#Headers],[Column1]:[Column71]],0)),0)</f>
        <v>0</v>
      </c>
      <c r="G20" s="69">
        <f t="shared" si="1"/>
        <v>0</v>
      </c>
      <c r="H20" s="6">
        <f t="shared" si="2"/>
        <v>0</v>
      </c>
      <c r="I20" s="80"/>
      <c r="J20" s="80"/>
      <c r="K20" s="80"/>
      <c r="L20" s="80"/>
      <c r="M20" s="80"/>
      <c r="N20" s="80"/>
      <c r="O20" s="80"/>
      <c r="P20" s="80"/>
      <c r="Q20" s="80"/>
      <c r="R20" s="80"/>
      <c r="S20" s="54" t="b">
        <f t="shared" si="3"/>
        <v>0</v>
      </c>
      <c r="T20" s="66" t="str">
        <f t="shared" si="4"/>
        <v>2-2.</v>
      </c>
      <c r="U20" s="51" t="str">
        <f t="shared" si="4"/>
        <v>Receptor Survey and Exposure Pathway Identification</v>
      </c>
    </row>
    <row r="21" spans="1:21" s="67" customFormat="1" ht="33.75" hidden="1" customHeight="1" x14ac:dyDescent="0.3">
      <c r="A21" s="62">
        <v>14</v>
      </c>
      <c r="B21" s="36" t="s">
        <v>25</v>
      </c>
      <c r="C21" s="101" t="s">
        <v>675</v>
      </c>
      <c r="D21" s="103"/>
      <c r="E21" s="7" t="s">
        <v>14</v>
      </c>
      <c r="F21" s="71">
        <v>1</v>
      </c>
      <c r="G21" s="72">
        <f t="shared" si="1"/>
        <v>1</v>
      </c>
      <c r="H21" s="7">
        <f t="shared" si="2"/>
        <v>0</v>
      </c>
      <c r="I21" s="81"/>
      <c r="J21" s="81"/>
      <c r="K21" s="81"/>
      <c r="L21" s="81"/>
      <c r="M21" s="81"/>
      <c r="N21" s="81"/>
      <c r="O21" s="81"/>
      <c r="P21" s="81"/>
      <c r="Q21" s="81"/>
      <c r="R21" s="81"/>
      <c r="S21" s="54" t="b">
        <f t="shared" si="3"/>
        <v>0</v>
      </c>
      <c r="T21" s="66"/>
      <c r="U21" s="51"/>
    </row>
    <row r="22" spans="1:21" s="67" customFormat="1" hidden="1" x14ac:dyDescent="0.3">
      <c r="A22" s="62">
        <v>15</v>
      </c>
      <c r="B22" s="36" t="s">
        <v>26</v>
      </c>
      <c r="C22" s="98" t="s">
        <v>27</v>
      </c>
      <c r="D22" s="99"/>
      <c r="E22" s="10" t="s">
        <v>28</v>
      </c>
      <c r="F22" s="68">
        <f>IFERROR(INDEX([1]!Rates[[Column1]:[Column71]],
MATCH('[1]SOW Units'!$B22,[1]!Rates[Pay Item],0),
MATCH(TEXT(#REF!,"0"),[1]!Rates[[#Headers],[Column1]:[Column71]],0)),0)</f>
        <v>0</v>
      </c>
      <c r="G22" s="69">
        <f t="shared" si="1"/>
        <v>0</v>
      </c>
      <c r="H22" s="6">
        <f t="shared" si="2"/>
        <v>0</v>
      </c>
      <c r="I22" s="80"/>
      <c r="J22" s="80"/>
      <c r="K22" s="80"/>
      <c r="L22" s="80"/>
      <c r="M22" s="80"/>
      <c r="N22" s="80"/>
      <c r="O22" s="80"/>
      <c r="P22" s="80"/>
      <c r="Q22" s="80"/>
      <c r="R22" s="80"/>
      <c r="S22" s="54" t="b">
        <f t="shared" si="3"/>
        <v>0</v>
      </c>
      <c r="T22" s="66" t="str">
        <f t="shared" si="4"/>
        <v>2-4.</v>
      </c>
      <c r="U22" s="51" t="str">
        <f t="shared" si="4"/>
        <v>Contractor Oversight for Non-Price Schedule Activities</v>
      </c>
    </row>
    <row r="23" spans="1:21" s="67" customFormat="1" hidden="1" x14ac:dyDescent="0.3">
      <c r="A23" s="62">
        <v>16</v>
      </c>
      <c r="B23" s="36" t="s">
        <v>676</v>
      </c>
      <c r="C23" s="98" t="s">
        <v>677</v>
      </c>
      <c r="D23" s="99"/>
      <c r="E23" s="7" t="s">
        <v>14</v>
      </c>
      <c r="F23" s="71">
        <v>1</v>
      </c>
      <c r="G23" s="72">
        <f t="shared" si="1"/>
        <v>1</v>
      </c>
      <c r="H23" s="7">
        <f t="shared" si="2"/>
        <v>0</v>
      </c>
      <c r="I23" s="81"/>
      <c r="J23" s="81"/>
      <c r="K23" s="81"/>
      <c r="L23" s="81"/>
      <c r="M23" s="81"/>
      <c r="N23" s="81"/>
      <c r="O23" s="81"/>
      <c r="P23" s="81"/>
      <c r="Q23" s="81"/>
      <c r="R23" s="81"/>
      <c r="S23" s="54" t="b">
        <f t="shared" si="3"/>
        <v>0</v>
      </c>
      <c r="T23" s="66"/>
      <c r="U23" s="51"/>
    </row>
    <row r="24" spans="1:21" s="67" customFormat="1" x14ac:dyDescent="0.3">
      <c r="A24" s="62">
        <v>17</v>
      </c>
      <c r="B24" s="75" t="s">
        <v>29</v>
      </c>
      <c r="C24" s="96" t="s">
        <v>30</v>
      </c>
      <c r="D24" s="97"/>
      <c r="E24" s="76"/>
      <c r="F24" s="77"/>
      <c r="G24" s="78"/>
      <c r="H24" s="8"/>
      <c r="I24" s="79"/>
      <c r="J24" s="79"/>
      <c r="K24" s="79"/>
      <c r="L24" s="79"/>
      <c r="M24" s="79"/>
      <c r="N24" s="79"/>
      <c r="O24" s="79"/>
      <c r="P24" s="79"/>
      <c r="Q24" s="79"/>
      <c r="R24" s="79"/>
      <c r="S24" s="54" t="b">
        <f t="shared" si="3"/>
        <v>0</v>
      </c>
      <c r="T24" s="66"/>
      <c r="U24" s="51" t="str">
        <f t="shared" si="4"/>
        <v>MOBILIZATION</v>
      </c>
    </row>
    <row r="25" spans="1:21" s="67" customFormat="1" x14ac:dyDescent="0.3">
      <c r="A25" s="62">
        <v>18</v>
      </c>
      <c r="B25" s="36" t="s">
        <v>31</v>
      </c>
      <c r="C25" s="98" t="s">
        <v>678</v>
      </c>
      <c r="D25" s="99"/>
      <c r="E25" s="10" t="s">
        <v>32</v>
      </c>
      <c r="F25" s="68">
        <f>IFERROR(INDEX([1]!Rates[[Column1]:[Column71]],
MATCH('[1]SOW Units'!$B25,[1]!Rates[Pay Item],0),
MATCH(TEXT(#REF!,"0"),[1]!Rates[[#Headers],[Column1]:[Column71]],0)),0)</f>
        <v>0</v>
      </c>
      <c r="G25" s="69">
        <f t="shared" si="1"/>
        <v>0</v>
      </c>
      <c r="H25" s="6">
        <f t="shared" si="2"/>
        <v>0</v>
      </c>
      <c r="I25" s="80"/>
      <c r="J25" s="80" t="s">
        <v>1045</v>
      </c>
      <c r="K25" s="80"/>
      <c r="L25" s="80"/>
      <c r="M25" s="80"/>
      <c r="N25" s="80"/>
      <c r="O25" s="80"/>
      <c r="P25" s="80"/>
      <c r="Q25" s="80"/>
      <c r="R25" s="80"/>
      <c r="S25" s="54" t="b">
        <f t="shared" si="3"/>
        <v>0</v>
      </c>
      <c r="T25" s="66" t="str">
        <f t="shared" si="4"/>
        <v>3-1.</v>
      </c>
      <c r="U25" s="51" t="str">
        <f t="shared" si="4"/>
        <v>Light Duty Vehicle (car or 1/2 ton truck) Mobilization</v>
      </c>
    </row>
    <row r="26" spans="1:21" s="67" customFormat="1" hidden="1" x14ac:dyDescent="0.3">
      <c r="A26" s="62">
        <v>19</v>
      </c>
      <c r="B26" s="36" t="s">
        <v>33</v>
      </c>
      <c r="C26" s="98" t="s">
        <v>679</v>
      </c>
      <c r="D26" s="99"/>
      <c r="E26" s="10" t="s">
        <v>32</v>
      </c>
      <c r="F26" s="68">
        <f>IFERROR(INDEX([1]!Rates[[Column1]:[Column71]],
MATCH('[1]SOW Units'!$B26,[1]!Rates[Pay Item],0),
MATCH(TEXT(#REF!,"0"),[1]!Rates[[#Headers],[Column1]:[Column71]],0)),0)</f>
        <v>0</v>
      </c>
      <c r="G26" s="69">
        <f t="shared" si="1"/>
        <v>0</v>
      </c>
      <c r="H26" s="6">
        <f t="shared" si="2"/>
        <v>0</v>
      </c>
      <c r="I26" s="80"/>
      <c r="J26" s="80"/>
      <c r="K26" s="80"/>
      <c r="L26" s="80"/>
      <c r="M26" s="80"/>
      <c r="N26" s="80"/>
      <c r="O26" s="80"/>
      <c r="P26" s="80"/>
      <c r="Q26" s="80"/>
      <c r="R26" s="80"/>
      <c r="S26" s="54" t="b">
        <f t="shared" si="3"/>
        <v>0</v>
      </c>
      <c r="T26" s="66" t="str">
        <f t="shared" si="4"/>
        <v>3-2.</v>
      </c>
      <c r="U26" s="51" t="str">
        <f t="shared" si="4"/>
        <v>Heavy Duty/Stake Bed Truck (3/4 ton +) Mobilization</v>
      </c>
    </row>
    <row r="27" spans="1:21" s="67" customFormat="1" hidden="1" x14ac:dyDescent="0.3">
      <c r="A27" s="62">
        <v>20</v>
      </c>
      <c r="B27" s="36" t="s">
        <v>34</v>
      </c>
      <c r="C27" s="98" t="s">
        <v>680</v>
      </c>
      <c r="D27" s="99"/>
      <c r="E27" s="10" t="s">
        <v>32</v>
      </c>
      <c r="F27" s="68">
        <f>IFERROR(INDEX([1]!Rates[[Column1]:[Column71]],
MATCH('[1]SOW Units'!$B27,[1]!Rates[Pay Item],0),
MATCH(TEXT(#REF!,"0"),[1]!Rates[[#Headers],[Column1]:[Column71]],0)),0)</f>
        <v>0</v>
      </c>
      <c r="G27" s="69">
        <f t="shared" si="1"/>
        <v>0</v>
      </c>
      <c r="H27" s="6">
        <f t="shared" si="2"/>
        <v>0</v>
      </c>
      <c r="I27" s="80"/>
      <c r="J27" s="80"/>
      <c r="K27" s="80"/>
      <c r="L27" s="80"/>
      <c r="M27" s="80"/>
      <c r="N27" s="80"/>
      <c r="O27" s="80"/>
      <c r="P27" s="80"/>
      <c r="Q27" s="80"/>
      <c r="R27" s="80"/>
      <c r="S27" s="54" t="b">
        <f t="shared" si="3"/>
        <v>0</v>
      </c>
      <c r="T27" s="66" t="str">
        <f t="shared" si="4"/>
        <v>3-3.</v>
      </c>
      <c r="U27" s="51" t="str">
        <f t="shared" si="4"/>
        <v>Work Trailer Mobilization</v>
      </c>
    </row>
    <row r="28" spans="1:21" s="67" customFormat="1" hidden="1" x14ac:dyDescent="0.3">
      <c r="A28" s="62">
        <v>21</v>
      </c>
      <c r="B28" s="36" t="s">
        <v>35</v>
      </c>
      <c r="C28" s="98" t="s">
        <v>681</v>
      </c>
      <c r="D28" s="99"/>
      <c r="E28" s="10" t="s">
        <v>32</v>
      </c>
      <c r="F28" s="68">
        <f>IFERROR(INDEX([1]!Rates[[Column1]:[Column71]],
MATCH('[1]SOW Units'!$B28,[1]!Rates[Pay Item],0),
MATCH(TEXT(#REF!,"0"),[1]!Rates[[#Headers],[Column1]:[Column71]],0)),0)</f>
        <v>0</v>
      </c>
      <c r="G28" s="69">
        <f t="shared" si="1"/>
        <v>0</v>
      </c>
      <c r="H28" s="6">
        <f t="shared" si="2"/>
        <v>0</v>
      </c>
      <c r="I28" s="80"/>
      <c r="J28" s="80"/>
      <c r="K28" s="80"/>
      <c r="L28" s="80"/>
      <c r="M28" s="80"/>
      <c r="N28" s="80"/>
      <c r="O28" s="80"/>
      <c r="P28" s="80"/>
      <c r="Q28" s="80"/>
      <c r="R28" s="80"/>
      <c r="S28" s="54" t="b">
        <f t="shared" si="3"/>
        <v>0</v>
      </c>
      <c r="T28" s="66" t="str">
        <f t="shared" si="4"/>
        <v>3-4.</v>
      </c>
      <c r="U28" s="51" t="str">
        <f t="shared" si="4"/>
        <v xml:space="preserve">DPT Rig and Support Vehicles Mobilization </v>
      </c>
    </row>
    <row r="29" spans="1:21" s="67" customFormat="1" hidden="1" x14ac:dyDescent="0.3">
      <c r="A29" s="62">
        <v>22</v>
      </c>
      <c r="B29" s="36" t="s">
        <v>36</v>
      </c>
      <c r="C29" s="98" t="s">
        <v>682</v>
      </c>
      <c r="D29" s="99"/>
      <c r="E29" s="10" t="s">
        <v>32</v>
      </c>
      <c r="F29" s="68">
        <f>IFERROR(INDEX([1]!Rates[[Column1]:[Column71]],
MATCH('[1]SOW Units'!$B29,[1]!Rates[Pay Item],0),
MATCH(TEXT(#REF!,"0"),[1]!Rates[[#Headers],[Column1]:[Column71]],0)),0)</f>
        <v>0</v>
      </c>
      <c r="G29" s="69">
        <f t="shared" si="1"/>
        <v>0</v>
      </c>
      <c r="H29" s="6">
        <f t="shared" si="2"/>
        <v>0</v>
      </c>
      <c r="I29" s="80"/>
      <c r="J29" s="80"/>
      <c r="K29" s="80"/>
      <c r="L29" s="80"/>
      <c r="M29" s="80"/>
      <c r="N29" s="80"/>
      <c r="O29" s="80"/>
      <c r="P29" s="80"/>
      <c r="Q29" s="80"/>
      <c r="R29" s="80"/>
      <c r="S29" s="54" t="b">
        <f t="shared" si="3"/>
        <v>0</v>
      </c>
      <c r="T29" s="66" t="str">
        <f t="shared" si="4"/>
        <v>3-5.</v>
      </c>
      <c r="U29" s="51" t="str">
        <f t="shared" si="4"/>
        <v>Drill Rig and Support Vehicles Mobilization (hollow stem auger, mud rotary or sonic)</v>
      </c>
    </row>
    <row r="30" spans="1:21" s="67" customFormat="1" hidden="1" x14ac:dyDescent="0.3">
      <c r="A30" s="62">
        <v>24</v>
      </c>
      <c r="B30" s="36" t="s">
        <v>37</v>
      </c>
      <c r="C30" s="98" t="s">
        <v>683</v>
      </c>
      <c r="D30" s="99"/>
      <c r="E30" s="10" t="s">
        <v>32</v>
      </c>
      <c r="F30" s="68">
        <f>IFERROR(INDEX([1]!Rates[[Column1]:[Column71]],
MATCH('[1]SOW Units'!$B30,[1]!Rates[Pay Item],0),
MATCH(TEXT(#REF!,"0"),[1]!Rates[[#Headers],[Column1]:[Column71]],0)),0)</f>
        <v>0</v>
      </c>
      <c r="G30" s="69">
        <f t="shared" si="1"/>
        <v>0</v>
      </c>
      <c r="H30" s="6">
        <f t="shared" si="2"/>
        <v>0</v>
      </c>
      <c r="I30" s="80"/>
      <c r="J30" s="80"/>
      <c r="K30" s="80"/>
      <c r="L30" s="80"/>
      <c r="M30" s="80"/>
      <c r="N30" s="80"/>
      <c r="O30" s="80"/>
      <c r="P30" s="80"/>
      <c r="Q30" s="80"/>
      <c r="R30" s="80"/>
      <c r="S30" s="54" t="b">
        <f t="shared" si="3"/>
        <v>0</v>
      </c>
      <c r="T30" s="66" t="str">
        <f t="shared" si="4"/>
        <v>3-6.</v>
      </c>
      <c r="U30" s="51" t="str">
        <f t="shared" si="4"/>
        <v>Excavator Mobilization</v>
      </c>
    </row>
    <row r="31" spans="1:21" s="67" customFormat="1" hidden="1" x14ac:dyDescent="0.3">
      <c r="A31" s="62">
        <v>26</v>
      </c>
      <c r="B31" s="36" t="s">
        <v>38</v>
      </c>
      <c r="C31" s="98" t="s">
        <v>684</v>
      </c>
      <c r="D31" s="99"/>
      <c r="E31" s="10" t="s">
        <v>32</v>
      </c>
      <c r="F31" s="68">
        <f>IFERROR(INDEX([1]!Rates[[Column1]:[Column71]],
MATCH('[1]SOW Units'!$B31,[1]!Rates[Pay Item],0),
MATCH(TEXT(#REF!,"0"),[1]!Rates[[#Headers],[Column1]:[Column71]],0)),0)</f>
        <v>0</v>
      </c>
      <c r="G31" s="69">
        <f t="shared" si="1"/>
        <v>0</v>
      </c>
      <c r="H31" s="6">
        <f t="shared" si="2"/>
        <v>0</v>
      </c>
      <c r="I31" s="80"/>
      <c r="J31" s="80"/>
      <c r="K31" s="80"/>
      <c r="L31" s="80"/>
      <c r="M31" s="80"/>
      <c r="N31" s="80"/>
      <c r="O31" s="80"/>
      <c r="P31" s="80"/>
      <c r="Q31" s="80"/>
      <c r="R31" s="80"/>
      <c r="S31" s="54" t="b">
        <f t="shared" si="3"/>
        <v>0</v>
      </c>
      <c r="T31" s="66" t="str">
        <f t="shared" si="4"/>
        <v>3-7.</v>
      </c>
      <c r="U31" s="51" t="str">
        <f t="shared" si="4"/>
        <v>LDA Rig and Support Vehicles Mobilization</v>
      </c>
    </row>
    <row r="32" spans="1:21" s="67" customFormat="1" hidden="1" x14ac:dyDescent="0.3">
      <c r="A32" s="62">
        <v>28</v>
      </c>
      <c r="B32" s="36" t="s">
        <v>39</v>
      </c>
      <c r="C32" s="98" t="s">
        <v>685</v>
      </c>
      <c r="D32" s="99"/>
      <c r="E32" s="10" t="s">
        <v>32</v>
      </c>
      <c r="F32" s="68">
        <f>IFERROR(INDEX([1]!Rates[[Column1]:[Column71]],
MATCH('[1]SOW Units'!$B32,[1]!Rates[Pay Item],0),
MATCH(TEXT(#REF!,"0"),[1]!Rates[[#Headers],[Column1]:[Column71]],0)),0)</f>
        <v>0</v>
      </c>
      <c r="G32" s="69">
        <f t="shared" si="1"/>
        <v>0</v>
      </c>
      <c r="H32" s="6">
        <f t="shared" si="2"/>
        <v>0</v>
      </c>
      <c r="I32" s="80"/>
      <c r="J32" s="80"/>
      <c r="K32" s="80"/>
      <c r="L32" s="80"/>
      <c r="M32" s="80"/>
      <c r="N32" s="80"/>
      <c r="O32" s="80"/>
      <c r="P32" s="80"/>
      <c r="Q32" s="80"/>
      <c r="R32" s="80"/>
      <c r="S32" s="54" t="b">
        <f t="shared" si="3"/>
        <v>0</v>
      </c>
      <c r="T32" s="66" t="str">
        <f t="shared" si="4"/>
        <v>3-8.</v>
      </c>
      <c r="U32" s="51" t="str">
        <f t="shared" si="4"/>
        <v>Loader/Backhoe Mobilization</v>
      </c>
    </row>
    <row r="33" spans="1:21" s="67" customFormat="1" hidden="1" x14ac:dyDescent="0.3">
      <c r="A33" s="62">
        <v>30</v>
      </c>
      <c r="B33" s="36" t="s">
        <v>40</v>
      </c>
      <c r="C33" s="98" t="s">
        <v>686</v>
      </c>
      <c r="D33" s="99"/>
      <c r="E33" s="10" t="s">
        <v>32</v>
      </c>
      <c r="F33" s="68">
        <f>IFERROR(INDEX([1]!Rates[[Column1]:[Column71]],
MATCH('[1]SOW Units'!$B33,[1]!Rates[Pay Item],0),
MATCH(TEXT(#REF!,"0"),[1]!Rates[[#Headers],[Column1]:[Column71]],0)),0)</f>
        <v>0</v>
      </c>
      <c r="G33" s="69">
        <f t="shared" si="1"/>
        <v>0</v>
      </c>
      <c r="H33" s="6">
        <f t="shared" si="2"/>
        <v>0</v>
      </c>
      <c r="I33" s="80"/>
      <c r="J33" s="80"/>
      <c r="K33" s="80"/>
      <c r="L33" s="80"/>
      <c r="M33" s="80"/>
      <c r="N33" s="80"/>
      <c r="O33" s="80"/>
      <c r="P33" s="80"/>
      <c r="Q33" s="80"/>
      <c r="R33" s="80"/>
      <c r="S33" s="54" t="b">
        <f t="shared" si="3"/>
        <v>0</v>
      </c>
      <c r="T33" s="66" t="str">
        <f t="shared" si="4"/>
        <v>3-9.</v>
      </c>
      <c r="U33" s="51" t="str">
        <f t="shared" si="4"/>
        <v xml:space="preserve">Mini Excavator/Loader Mobilization </v>
      </c>
    </row>
    <row r="34" spans="1:21" s="67" customFormat="1" hidden="1" x14ac:dyDescent="0.3">
      <c r="A34" s="62">
        <v>31</v>
      </c>
      <c r="B34" s="36" t="s">
        <v>41</v>
      </c>
      <c r="C34" s="98" t="s">
        <v>687</v>
      </c>
      <c r="D34" s="99"/>
      <c r="E34" s="10" t="s">
        <v>32</v>
      </c>
      <c r="F34" s="68">
        <f>IFERROR(INDEX([1]!Rates[[Column1]:[Column71]],
MATCH('[1]SOW Units'!$B34,[1]!Rates[Pay Item],0),
MATCH(TEXT(#REF!,"0"),[1]!Rates[[#Headers],[Column1]:[Column71]],0)),0)</f>
        <v>0</v>
      </c>
      <c r="G34" s="69">
        <f t="shared" si="1"/>
        <v>0</v>
      </c>
      <c r="H34" s="6">
        <f t="shared" si="2"/>
        <v>0</v>
      </c>
      <c r="I34" s="80"/>
      <c r="J34" s="80"/>
      <c r="K34" s="80"/>
      <c r="L34" s="80"/>
      <c r="M34" s="80"/>
      <c r="N34" s="80"/>
      <c r="O34" s="80"/>
      <c r="P34" s="80"/>
      <c r="Q34" s="80"/>
      <c r="R34" s="80"/>
      <c r="S34" s="54" t="b">
        <f t="shared" si="3"/>
        <v>0</v>
      </c>
      <c r="T34" s="66" t="str">
        <f t="shared" si="4"/>
        <v>3-10.</v>
      </c>
      <c r="U34" s="51" t="str">
        <f t="shared" si="4"/>
        <v>Drum Compactor Mobilization</v>
      </c>
    </row>
    <row r="35" spans="1:21" s="67" customFormat="1" hidden="1" x14ac:dyDescent="0.3">
      <c r="A35" s="62">
        <v>32</v>
      </c>
      <c r="B35" s="75" t="s">
        <v>42</v>
      </c>
      <c r="C35" s="96" t="s">
        <v>44</v>
      </c>
      <c r="D35" s="97"/>
      <c r="E35" s="76"/>
      <c r="F35" s="77"/>
      <c r="G35" s="78"/>
      <c r="H35" s="8"/>
      <c r="I35" s="79"/>
      <c r="J35" s="79"/>
      <c r="K35" s="79"/>
      <c r="L35" s="79"/>
      <c r="M35" s="79"/>
      <c r="N35" s="79"/>
      <c r="O35" s="79"/>
      <c r="P35" s="79"/>
      <c r="Q35" s="79"/>
      <c r="R35" s="79"/>
      <c r="S35" s="54" t="b">
        <f t="shared" si="3"/>
        <v>0</v>
      </c>
      <c r="T35" s="66"/>
      <c r="U35" s="51" t="str">
        <f t="shared" si="4"/>
        <v>DRILLING AND BORING</v>
      </c>
    </row>
    <row r="36" spans="1:21" s="67" customFormat="1" hidden="1" x14ac:dyDescent="0.3">
      <c r="A36" s="62">
        <v>34</v>
      </c>
      <c r="B36" s="36" t="s">
        <v>688</v>
      </c>
      <c r="C36" s="98" t="s">
        <v>573</v>
      </c>
      <c r="D36" s="99"/>
      <c r="E36" s="10" t="s">
        <v>689</v>
      </c>
      <c r="F36" s="68">
        <f>IFERROR(INDEX([1]!Rates[[Column1]:[Column71]],
MATCH('[1]SOW Units'!$B36,[1]!Rates[Pay Item],0),
MATCH(TEXT(#REF!,"0"),[1]!Rates[[#Headers],[Column1]:[Column71]],0)),0)</f>
        <v>0</v>
      </c>
      <c r="G36" s="69">
        <f t="shared" si="1"/>
        <v>0</v>
      </c>
      <c r="H36" s="6">
        <f t="shared" si="2"/>
        <v>0</v>
      </c>
      <c r="I36" s="80"/>
      <c r="J36" s="80"/>
      <c r="K36" s="80"/>
      <c r="L36" s="80"/>
      <c r="M36" s="80"/>
      <c r="N36" s="80"/>
      <c r="O36" s="80"/>
      <c r="P36" s="80"/>
      <c r="Q36" s="80"/>
      <c r="R36" s="80"/>
      <c r="S36" s="54" t="b">
        <f t="shared" si="3"/>
        <v>0</v>
      </c>
      <c r="T36" s="66" t="str">
        <f t="shared" si="4"/>
        <v>4-1.a.</v>
      </c>
      <c r="U36" s="51" t="str">
        <f t="shared" si="4"/>
        <v>Split Spoon Sampling – 2 foot (during boring) &lt; 50 feet</v>
      </c>
    </row>
    <row r="37" spans="1:21" s="67" customFormat="1" hidden="1" x14ac:dyDescent="0.3">
      <c r="A37" s="62">
        <v>36</v>
      </c>
      <c r="B37" s="36" t="s">
        <v>572</v>
      </c>
      <c r="C37" s="98" t="s">
        <v>574</v>
      </c>
      <c r="D37" s="99"/>
      <c r="E37" s="10" t="s">
        <v>689</v>
      </c>
      <c r="F37" s="68">
        <f>IFERROR(INDEX([1]!Rates[[Column1]:[Column71]],
MATCH('[1]SOW Units'!$B37,[1]!Rates[Pay Item],0),
MATCH(TEXT(#REF!,"0"),[1]!Rates[[#Headers],[Column1]:[Column71]],0)),0)</f>
        <v>0</v>
      </c>
      <c r="G37" s="69">
        <f t="shared" si="1"/>
        <v>0</v>
      </c>
      <c r="H37" s="6">
        <f t="shared" si="2"/>
        <v>0</v>
      </c>
      <c r="I37" s="80"/>
      <c r="J37" s="80"/>
      <c r="K37" s="80"/>
      <c r="L37" s="80"/>
      <c r="M37" s="80"/>
      <c r="N37" s="80"/>
      <c r="O37" s="80"/>
      <c r="P37" s="80"/>
      <c r="Q37" s="80"/>
      <c r="R37" s="80"/>
      <c r="S37" s="54" t="b">
        <f t="shared" si="3"/>
        <v>0</v>
      </c>
      <c r="T37" s="66" t="str">
        <f t="shared" si="4"/>
        <v>4-1.b.</v>
      </c>
      <c r="U37" s="51" t="str">
        <f t="shared" si="4"/>
        <v>Split Spoon Sampling – 2 foot (during boring) 50 to 100 feet</v>
      </c>
    </row>
    <row r="38" spans="1:21" s="67" customFormat="1" hidden="1" x14ac:dyDescent="0.3">
      <c r="A38" s="62">
        <v>37</v>
      </c>
      <c r="B38" s="36" t="s">
        <v>690</v>
      </c>
      <c r="C38" s="98" t="s">
        <v>575</v>
      </c>
      <c r="D38" s="99"/>
      <c r="E38" s="10" t="s">
        <v>689</v>
      </c>
      <c r="F38" s="68">
        <f>IFERROR(INDEX([1]!Rates[[Column1]:[Column71]],
MATCH('[1]SOW Units'!$B38,[1]!Rates[Pay Item],0),
MATCH(TEXT(#REF!,"0"),[1]!Rates[[#Headers],[Column1]:[Column71]],0)),0)</f>
        <v>0</v>
      </c>
      <c r="G38" s="69">
        <f t="shared" si="1"/>
        <v>0</v>
      </c>
      <c r="H38" s="6">
        <f t="shared" si="2"/>
        <v>0</v>
      </c>
      <c r="I38" s="80"/>
      <c r="J38" s="80"/>
      <c r="K38" s="80"/>
      <c r="L38" s="80"/>
      <c r="M38" s="80"/>
      <c r="N38" s="80"/>
      <c r="O38" s="80"/>
      <c r="P38" s="80"/>
      <c r="Q38" s="80"/>
      <c r="R38" s="80"/>
      <c r="S38" s="54" t="b">
        <f t="shared" si="3"/>
        <v>0</v>
      </c>
      <c r="T38" s="66" t="str">
        <f t="shared" si="4"/>
        <v>4-1.c.</v>
      </c>
      <c r="U38" s="51" t="str">
        <f t="shared" si="4"/>
        <v>Split Spoon Sampling – 2 foot (during boring) &gt; 100 feet</v>
      </c>
    </row>
    <row r="39" spans="1:21" s="67" customFormat="1" hidden="1" x14ac:dyDescent="0.3">
      <c r="A39" s="62">
        <v>38</v>
      </c>
      <c r="B39" s="36" t="s">
        <v>691</v>
      </c>
      <c r="C39" s="98" t="s">
        <v>45</v>
      </c>
      <c r="D39" s="99"/>
      <c r="E39" s="10" t="s">
        <v>692</v>
      </c>
      <c r="F39" s="68">
        <f>IFERROR(INDEX([1]!Rates[[Column1]:[Column71]],
MATCH('[1]SOW Units'!$B39,[1]!Rates[Pay Item],0),
MATCH(TEXT(#REF!,"0"),[1]!Rates[[#Headers],[Column1]:[Column71]],0)),0)</f>
        <v>0</v>
      </c>
      <c r="G39" s="69">
        <f t="shared" si="1"/>
        <v>0</v>
      </c>
      <c r="H39" s="6">
        <f t="shared" si="2"/>
        <v>0</v>
      </c>
      <c r="I39" s="80"/>
      <c r="J39" s="80"/>
      <c r="K39" s="80"/>
      <c r="L39" s="80"/>
      <c r="M39" s="80"/>
      <c r="N39" s="80"/>
      <c r="O39" s="80"/>
      <c r="P39" s="80"/>
      <c r="Q39" s="80"/>
      <c r="R39" s="80"/>
      <c r="S39" s="54" t="b">
        <f t="shared" si="3"/>
        <v>0</v>
      </c>
      <c r="T39" s="66" t="str">
        <f t="shared" si="4"/>
        <v>4-1.d.</v>
      </c>
      <c r="U39" s="51" t="str">
        <f t="shared" si="4"/>
        <v>Sonic Core Sampling - 5 or 10 foot (during boring)</v>
      </c>
    </row>
    <row r="40" spans="1:21" s="67" customFormat="1" hidden="1" x14ac:dyDescent="0.3">
      <c r="A40" s="62">
        <v>39</v>
      </c>
      <c r="B40" s="36" t="s">
        <v>693</v>
      </c>
      <c r="C40" s="98" t="s">
        <v>46</v>
      </c>
      <c r="D40" s="99"/>
      <c r="E40" s="10" t="s">
        <v>47</v>
      </c>
      <c r="F40" s="68">
        <f>IFERROR(INDEX([1]!Rates[[Column1]:[Column71]],
MATCH('[1]SOW Units'!$B40,[1]!Rates[Pay Item],0),
MATCH(TEXT(#REF!,"0"),[1]!Rates[[#Headers],[Column1]:[Column71]],0)),0)</f>
        <v>0</v>
      </c>
      <c r="G40" s="69">
        <f t="shared" si="1"/>
        <v>0</v>
      </c>
      <c r="H40" s="6">
        <f t="shared" si="2"/>
        <v>0</v>
      </c>
      <c r="I40" s="80"/>
      <c r="J40" s="80"/>
      <c r="K40" s="80"/>
      <c r="L40" s="80"/>
      <c r="M40" s="80"/>
      <c r="N40" s="80"/>
      <c r="O40" s="80"/>
      <c r="P40" s="80"/>
      <c r="Q40" s="80"/>
      <c r="R40" s="80"/>
      <c r="S40" s="54" t="b">
        <f t="shared" si="3"/>
        <v>0</v>
      </c>
      <c r="T40" s="66" t="str">
        <f t="shared" si="4"/>
        <v>4-2.</v>
      </c>
      <c r="U40" s="51" t="str">
        <f t="shared" si="4"/>
        <v xml:space="preserve">Hand Auger Boring ≤ 10 foot total depth </v>
      </c>
    </row>
    <row r="41" spans="1:21" s="67" customFormat="1" hidden="1" x14ac:dyDescent="0.3">
      <c r="A41" s="62">
        <v>40</v>
      </c>
      <c r="B41" s="36" t="s">
        <v>694</v>
      </c>
      <c r="C41" s="98" t="s">
        <v>577</v>
      </c>
      <c r="D41" s="99"/>
      <c r="E41" s="10" t="s">
        <v>578</v>
      </c>
      <c r="F41" s="68">
        <f>IFERROR(INDEX([1]!Rates[[Column1]:[Column71]],
MATCH('[1]SOW Units'!$B41,[1]!Rates[Pay Item],0),
MATCH(TEXT(#REF!,"0"),[1]!Rates[[#Headers],[Column1]:[Column71]],0)),0)</f>
        <v>0</v>
      </c>
      <c r="G41" s="69">
        <f t="shared" si="1"/>
        <v>0</v>
      </c>
      <c r="H41" s="6">
        <f t="shared" si="2"/>
        <v>0</v>
      </c>
      <c r="I41" s="80"/>
      <c r="J41" s="80"/>
      <c r="K41" s="80"/>
      <c r="L41" s="80"/>
      <c r="M41" s="80"/>
      <c r="N41" s="80"/>
      <c r="O41" s="80"/>
      <c r="P41" s="80"/>
      <c r="Q41" s="80"/>
      <c r="R41" s="80"/>
      <c r="S41" s="54" t="b">
        <f t="shared" si="3"/>
        <v>0</v>
      </c>
      <c r="T41" s="66" t="str">
        <f t="shared" si="4"/>
        <v>4-3.</v>
      </c>
      <c r="U41" s="51" t="str">
        <f t="shared" si="4"/>
        <v>Direct Push Technology (DPT) Rig and Equipment</v>
      </c>
    </row>
    <row r="42" spans="1:21" s="67" customFormat="1" ht="33" hidden="1" x14ac:dyDescent="0.3">
      <c r="A42" s="62">
        <v>41</v>
      </c>
      <c r="B42" s="36" t="s">
        <v>695</v>
      </c>
      <c r="C42" s="98" t="s">
        <v>696</v>
      </c>
      <c r="D42" s="99"/>
      <c r="E42" s="10" t="s">
        <v>578</v>
      </c>
      <c r="F42" s="68">
        <f>IFERROR(INDEX([1]!Rates[[Column1]:[Column71]],
MATCH('[1]SOW Units'!$B42,[1]!Rates[Pay Item],0),
MATCH(TEXT(#REF!,"0"),[1]!Rates[[#Headers],[Column1]:[Column71]],0)),0)</f>
        <v>0</v>
      </c>
      <c r="G42" s="69">
        <f t="shared" si="1"/>
        <v>0</v>
      </c>
      <c r="H42" s="6">
        <f t="shared" si="2"/>
        <v>0</v>
      </c>
      <c r="I42" s="80"/>
      <c r="J42" s="80"/>
      <c r="K42" s="80"/>
      <c r="L42" s="80"/>
      <c r="M42" s="80"/>
      <c r="N42" s="80"/>
      <c r="O42" s="80"/>
      <c r="P42" s="80"/>
      <c r="Q42" s="80"/>
      <c r="R42" s="80"/>
      <c r="S42" s="54" t="b">
        <f t="shared" si="3"/>
        <v>0</v>
      </c>
      <c r="T42" s="66" t="str">
        <f t="shared" si="4"/>
        <v>4-4.</v>
      </c>
      <c r="U42" s="51" t="str">
        <f t="shared" si="4"/>
        <v>DPT Membrane Interface Probe (MIP) Equipped with PID and ECD
(add-on cost to DPT base rate)</v>
      </c>
    </row>
    <row r="43" spans="1:21" s="67" customFormat="1" hidden="1" x14ac:dyDescent="0.3">
      <c r="A43" s="62">
        <v>42</v>
      </c>
      <c r="B43" s="36" t="s">
        <v>697</v>
      </c>
      <c r="C43" s="98" t="s">
        <v>548</v>
      </c>
      <c r="D43" s="99"/>
      <c r="E43" s="10" t="s">
        <v>48</v>
      </c>
      <c r="F43" s="68">
        <f>IFERROR(INDEX([1]!Rates[[Column1]:[Column71]],
MATCH('[1]SOW Units'!$B43,[1]!Rates[Pay Item],0),
MATCH(TEXT(#REF!,"0"),[1]!Rates[[#Headers],[Column1]:[Column71]],0)),0)</f>
        <v>0</v>
      </c>
      <c r="G43" s="69">
        <f t="shared" si="1"/>
        <v>0</v>
      </c>
      <c r="H43" s="6">
        <f t="shared" si="2"/>
        <v>0</v>
      </c>
      <c r="I43" s="80"/>
      <c r="J43" s="80"/>
      <c r="K43" s="80"/>
      <c r="L43" s="80"/>
      <c r="M43" s="80"/>
      <c r="N43" s="80"/>
      <c r="O43" s="80"/>
      <c r="P43" s="80"/>
      <c r="Q43" s="80"/>
      <c r="R43" s="80"/>
      <c r="S43" s="54" t="b">
        <f t="shared" si="3"/>
        <v>0</v>
      </c>
      <c r="T43" s="66" t="str">
        <f t="shared" si="4"/>
        <v>4-5.</v>
      </c>
      <c r="U43" s="51" t="str">
        <f t="shared" si="4"/>
        <v xml:space="preserve">HSA or MR Boring, ≤ 6 inch diameter, &lt; 50 foot total depth </v>
      </c>
    </row>
    <row r="44" spans="1:21" s="67" customFormat="1" hidden="1" x14ac:dyDescent="0.3">
      <c r="A44" s="62">
        <v>43</v>
      </c>
      <c r="B44" s="36" t="s">
        <v>698</v>
      </c>
      <c r="C44" s="98" t="s">
        <v>53</v>
      </c>
      <c r="D44" s="99"/>
      <c r="E44" s="10" t="s">
        <v>48</v>
      </c>
      <c r="F44" s="68">
        <f>IFERROR(INDEX([1]!Rates[[Column1]:[Column71]],
MATCH('[1]SOW Units'!$B44,[1]!Rates[Pay Item],0),
MATCH(TEXT(#REF!,"0"),[1]!Rates[[#Headers],[Column1]:[Column71]],0)),0)</f>
        <v>0</v>
      </c>
      <c r="G44" s="69">
        <f t="shared" si="1"/>
        <v>0</v>
      </c>
      <c r="H44" s="6">
        <f t="shared" si="2"/>
        <v>0</v>
      </c>
      <c r="I44" s="80"/>
      <c r="J44" s="80"/>
      <c r="K44" s="80"/>
      <c r="L44" s="80"/>
      <c r="M44" s="80"/>
      <c r="N44" s="80"/>
      <c r="O44" s="80"/>
      <c r="P44" s="80"/>
      <c r="Q44" s="80"/>
      <c r="R44" s="80"/>
      <c r="S44" s="54" t="b">
        <f t="shared" si="3"/>
        <v>0</v>
      </c>
      <c r="T44" s="66" t="str">
        <f t="shared" si="4"/>
        <v>4-6.</v>
      </c>
      <c r="U44" s="51" t="str">
        <f t="shared" si="4"/>
        <v xml:space="preserve">HSA or MR Boring, ≤ 6 inch diameter, 50 to 100 foot total depth </v>
      </c>
    </row>
    <row r="45" spans="1:21" s="67" customFormat="1" hidden="1" x14ac:dyDescent="0.3">
      <c r="A45" s="62">
        <v>44</v>
      </c>
      <c r="B45" s="36" t="s">
        <v>699</v>
      </c>
      <c r="C45" s="98" t="s">
        <v>55</v>
      </c>
      <c r="D45" s="99"/>
      <c r="E45" s="10" t="s">
        <v>48</v>
      </c>
      <c r="F45" s="68">
        <f>IFERROR(INDEX([1]!Rates[[Column1]:[Column71]],
MATCH('[1]SOW Units'!$B45,[1]!Rates[Pay Item],0),
MATCH(TEXT(#REF!,"0"),[1]!Rates[[#Headers],[Column1]:[Column71]],0)),0)</f>
        <v>0</v>
      </c>
      <c r="G45" s="69">
        <f t="shared" si="1"/>
        <v>0</v>
      </c>
      <c r="H45" s="6">
        <f t="shared" si="2"/>
        <v>0</v>
      </c>
      <c r="I45" s="80"/>
      <c r="J45" s="80"/>
      <c r="K45" s="80"/>
      <c r="L45" s="80"/>
      <c r="M45" s="80"/>
      <c r="N45" s="80"/>
      <c r="O45" s="80"/>
      <c r="P45" s="80"/>
      <c r="Q45" s="80"/>
      <c r="R45" s="80"/>
      <c r="S45" s="54" t="b">
        <f t="shared" si="3"/>
        <v>0</v>
      </c>
      <c r="T45" s="66" t="str">
        <f t="shared" si="4"/>
        <v>4-7.</v>
      </c>
      <c r="U45" s="51" t="str">
        <f t="shared" si="4"/>
        <v xml:space="preserve">HSA or MR Boring, ≤ 6 inch diameter, &gt; 100 foot total depth </v>
      </c>
    </row>
    <row r="46" spans="1:21" s="67" customFormat="1" hidden="1" x14ac:dyDescent="0.3">
      <c r="A46" s="62">
        <v>45</v>
      </c>
      <c r="B46" s="36" t="s">
        <v>700</v>
      </c>
      <c r="C46" s="98" t="s">
        <v>57</v>
      </c>
      <c r="D46" s="99"/>
      <c r="E46" s="10" t="s">
        <v>48</v>
      </c>
      <c r="F46" s="68">
        <f>IFERROR(INDEX([1]!Rates[[Column1]:[Column71]],
MATCH('[1]SOW Units'!$B46,[1]!Rates[Pay Item],0),
MATCH(TEXT(#REF!,"0"),[1]!Rates[[#Headers],[Column1]:[Column71]],0)),0)</f>
        <v>0</v>
      </c>
      <c r="G46" s="69">
        <f t="shared" si="1"/>
        <v>0</v>
      </c>
      <c r="H46" s="6">
        <f t="shared" si="2"/>
        <v>0</v>
      </c>
      <c r="I46" s="80"/>
      <c r="J46" s="80"/>
      <c r="K46" s="80"/>
      <c r="L46" s="80"/>
      <c r="M46" s="80"/>
      <c r="N46" s="80"/>
      <c r="O46" s="80"/>
      <c r="P46" s="80"/>
      <c r="Q46" s="80"/>
      <c r="R46" s="80"/>
      <c r="S46" s="54" t="b">
        <f t="shared" si="3"/>
        <v>0</v>
      </c>
      <c r="T46" s="66" t="str">
        <f t="shared" si="4"/>
        <v>4-8.</v>
      </c>
      <c r="U46" s="51" t="str">
        <f t="shared" si="4"/>
        <v xml:space="preserve">HSA or MR Boring, &gt; 6 to 10 inch diameter, &lt; 50 foot total depth </v>
      </c>
    </row>
    <row r="47" spans="1:21" s="67" customFormat="1" hidden="1" x14ac:dyDescent="0.3">
      <c r="A47" s="62">
        <v>46</v>
      </c>
      <c r="B47" s="36" t="s">
        <v>701</v>
      </c>
      <c r="C47" s="98" t="s">
        <v>58</v>
      </c>
      <c r="D47" s="99"/>
      <c r="E47" s="10" t="s">
        <v>48</v>
      </c>
      <c r="F47" s="68">
        <f>IFERROR(INDEX([1]!Rates[[Column1]:[Column71]],
MATCH('[1]SOW Units'!$B47,[1]!Rates[Pay Item],0),
MATCH(TEXT(#REF!,"0"),[1]!Rates[[#Headers],[Column1]:[Column71]],0)),0)</f>
        <v>0</v>
      </c>
      <c r="G47" s="69">
        <f t="shared" si="1"/>
        <v>0</v>
      </c>
      <c r="H47" s="6">
        <f t="shared" si="2"/>
        <v>0</v>
      </c>
      <c r="I47" s="80"/>
      <c r="J47" s="80"/>
      <c r="K47" s="80"/>
      <c r="L47" s="80"/>
      <c r="M47" s="80"/>
      <c r="N47" s="80"/>
      <c r="O47" s="80"/>
      <c r="P47" s="80"/>
      <c r="Q47" s="80"/>
      <c r="R47" s="80"/>
      <c r="S47" s="54" t="b">
        <f t="shared" si="3"/>
        <v>0</v>
      </c>
      <c r="T47" s="66" t="str">
        <f t="shared" si="4"/>
        <v>4-9.</v>
      </c>
      <c r="U47" s="51" t="str">
        <f t="shared" si="4"/>
        <v xml:space="preserve">HSA or MR Boring, &gt; 6 to 10 inch diameter, 50 to 100 foot total depth </v>
      </c>
    </row>
    <row r="48" spans="1:21" s="67" customFormat="1" hidden="1" x14ac:dyDescent="0.3">
      <c r="A48" s="62">
        <v>48</v>
      </c>
      <c r="B48" s="36" t="s">
        <v>702</v>
      </c>
      <c r="C48" s="98" t="s">
        <v>60</v>
      </c>
      <c r="D48" s="99"/>
      <c r="E48" s="10" t="s">
        <v>48</v>
      </c>
      <c r="F48" s="68">
        <f>IFERROR(INDEX([1]!Rates[[Column1]:[Column71]],
MATCH('[1]SOW Units'!$B48,[1]!Rates[Pay Item],0),
MATCH(TEXT(#REF!,"0"),[1]!Rates[[#Headers],[Column1]:[Column71]],0)),0)</f>
        <v>0</v>
      </c>
      <c r="G48" s="69">
        <f t="shared" si="1"/>
        <v>0</v>
      </c>
      <c r="H48" s="6">
        <f t="shared" si="2"/>
        <v>0</v>
      </c>
      <c r="I48" s="80"/>
      <c r="J48" s="80"/>
      <c r="K48" s="80"/>
      <c r="L48" s="80"/>
      <c r="M48" s="80"/>
      <c r="N48" s="80"/>
      <c r="O48" s="80"/>
      <c r="P48" s="80"/>
      <c r="Q48" s="80"/>
      <c r="R48" s="80"/>
      <c r="S48" s="54" t="b">
        <f t="shared" si="3"/>
        <v>0</v>
      </c>
      <c r="T48" s="66" t="str">
        <f t="shared" si="4"/>
        <v>4-10.</v>
      </c>
      <c r="U48" s="51" t="str">
        <f t="shared" si="4"/>
        <v xml:space="preserve">HSA or MR Boring, &gt; 6 to 10 inch diameter, &gt; 100 foot total depth </v>
      </c>
    </row>
    <row r="49" spans="1:21" s="67" customFormat="1" hidden="1" x14ac:dyDescent="0.3">
      <c r="A49" s="62">
        <v>49</v>
      </c>
      <c r="B49" s="36" t="s">
        <v>703</v>
      </c>
      <c r="C49" s="98" t="s">
        <v>62</v>
      </c>
      <c r="D49" s="99"/>
      <c r="E49" s="10" t="s">
        <v>48</v>
      </c>
      <c r="F49" s="68">
        <f>IFERROR(INDEX([1]!Rates[[Column1]:[Column71]],
MATCH('[1]SOW Units'!$B49,[1]!Rates[Pay Item],0),
MATCH(TEXT(#REF!,"0"),[1]!Rates[[#Headers],[Column1]:[Column71]],0)),0)</f>
        <v>0</v>
      </c>
      <c r="G49" s="69">
        <f t="shared" si="1"/>
        <v>0</v>
      </c>
      <c r="H49" s="6">
        <f t="shared" si="2"/>
        <v>0</v>
      </c>
      <c r="I49" s="80"/>
      <c r="J49" s="80"/>
      <c r="K49" s="80"/>
      <c r="L49" s="80"/>
      <c r="M49" s="80"/>
      <c r="N49" s="80"/>
      <c r="O49" s="80"/>
      <c r="P49" s="80"/>
      <c r="Q49" s="80"/>
      <c r="R49" s="80"/>
      <c r="S49" s="54" t="b">
        <f t="shared" si="3"/>
        <v>0</v>
      </c>
      <c r="T49" s="66" t="str">
        <f t="shared" si="4"/>
        <v>4-11.</v>
      </c>
      <c r="U49" s="51" t="str">
        <f t="shared" si="4"/>
        <v xml:space="preserve">HSA or MR Boring, &gt; 10 to 14 inch diameter, &lt; 50 foot total depth </v>
      </c>
    </row>
    <row r="50" spans="1:21" s="67" customFormat="1" hidden="1" x14ac:dyDescent="0.3">
      <c r="A50" s="62">
        <v>50</v>
      </c>
      <c r="B50" s="36" t="s">
        <v>704</v>
      </c>
      <c r="C50" s="98" t="s">
        <v>64</v>
      </c>
      <c r="D50" s="99"/>
      <c r="E50" s="10" t="s">
        <v>48</v>
      </c>
      <c r="F50" s="68">
        <f>IFERROR(INDEX([1]!Rates[[Column1]:[Column71]],
MATCH('[1]SOW Units'!$B50,[1]!Rates[Pay Item],0),
MATCH(TEXT(#REF!,"0"),[1]!Rates[[#Headers],[Column1]:[Column71]],0)),0)</f>
        <v>0</v>
      </c>
      <c r="G50" s="69">
        <f t="shared" si="1"/>
        <v>0</v>
      </c>
      <c r="H50" s="6">
        <f t="shared" si="2"/>
        <v>0</v>
      </c>
      <c r="I50" s="80"/>
      <c r="J50" s="80"/>
      <c r="K50" s="80"/>
      <c r="L50" s="80"/>
      <c r="M50" s="80"/>
      <c r="N50" s="80"/>
      <c r="O50" s="80"/>
      <c r="P50" s="80"/>
      <c r="Q50" s="80"/>
      <c r="R50" s="80"/>
      <c r="S50" s="54" t="b">
        <f t="shared" si="3"/>
        <v>0</v>
      </c>
      <c r="T50" s="66" t="str">
        <f t="shared" si="4"/>
        <v>4-12.</v>
      </c>
      <c r="U50" s="51" t="str">
        <f t="shared" si="4"/>
        <v xml:space="preserve">HSA or MR Boring, &gt; 10 to 14 inch diameter, 50 to 100 foot total depth </v>
      </c>
    </row>
    <row r="51" spans="1:21" s="67" customFormat="1" hidden="1" x14ac:dyDescent="0.3">
      <c r="A51" s="62">
        <v>51</v>
      </c>
      <c r="B51" s="36" t="s">
        <v>705</v>
      </c>
      <c r="C51" s="98" t="s">
        <v>66</v>
      </c>
      <c r="D51" s="99"/>
      <c r="E51" s="10" t="s">
        <v>48</v>
      </c>
      <c r="F51" s="68">
        <f>IFERROR(INDEX([1]!Rates[[Column1]:[Column71]],
MATCH('[1]SOW Units'!$B51,[1]!Rates[Pay Item],0),
MATCH(TEXT(#REF!,"0"),[1]!Rates[[#Headers],[Column1]:[Column71]],0)),0)</f>
        <v>0</v>
      </c>
      <c r="G51" s="69">
        <f t="shared" si="1"/>
        <v>0</v>
      </c>
      <c r="H51" s="6">
        <f t="shared" si="2"/>
        <v>0</v>
      </c>
      <c r="I51" s="80"/>
      <c r="J51" s="80"/>
      <c r="K51" s="80"/>
      <c r="L51" s="80"/>
      <c r="M51" s="80"/>
      <c r="N51" s="80"/>
      <c r="O51" s="80"/>
      <c r="P51" s="80"/>
      <c r="Q51" s="80"/>
      <c r="R51" s="80"/>
      <c r="S51" s="54" t="b">
        <f t="shared" si="3"/>
        <v>0</v>
      </c>
      <c r="T51" s="66" t="str">
        <f t="shared" si="4"/>
        <v>4-13.</v>
      </c>
      <c r="U51" s="51" t="str">
        <f t="shared" si="4"/>
        <v xml:space="preserve">HSA or MR Boring, &gt; 10 to 14 inch diameter, &gt; 100 foot total depth </v>
      </c>
    </row>
    <row r="52" spans="1:21" s="67" customFormat="1" hidden="1" x14ac:dyDescent="0.3">
      <c r="A52" s="62">
        <v>53</v>
      </c>
      <c r="B52" s="36" t="s">
        <v>706</v>
      </c>
      <c r="C52" s="98" t="s">
        <v>68</v>
      </c>
      <c r="D52" s="99"/>
      <c r="E52" s="10" t="s">
        <v>48</v>
      </c>
      <c r="F52" s="68">
        <f>IFERROR(INDEX([1]!Rates[[Column1]:[Column71]],
MATCH('[1]SOW Units'!$B52,[1]!Rates[Pay Item],0),
MATCH(TEXT(#REF!,"0"),[1]!Rates[[#Headers],[Column1]:[Column71]],0)),0)</f>
        <v>0</v>
      </c>
      <c r="G52" s="69">
        <f t="shared" si="1"/>
        <v>0</v>
      </c>
      <c r="H52" s="6">
        <f t="shared" si="2"/>
        <v>0</v>
      </c>
      <c r="I52" s="80"/>
      <c r="J52" s="80"/>
      <c r="K52" s="80"/>
      <c r="L52" s="80"/>
      <c r="M52" s="80"/>
      <c r="N52" s="80"/>
      <c r="O52" s="80"/>
      <c r="P52" s="80"/>
      <c r="Q52" s="80"/>
      <c r="R52" s="80"/>
      <c r="S52" s="54" t="b">
        <f t="shared" si="3"/>
        <v>0</v>
      </c>
      <c r="T52" s="66" t="str">
        <f t="shared" si="4"/>
        <v>4-14.</v>
      </c>
      <c r="U52" s="51" t="str">
        <f t="shared" si="4"/>
        <v xml:space="preserve">Sonic Boring, ≤ 6 inch diameter, &lt; 50 foot total depth </v>
      </c>
    </row>
    <row r="53" spans="1:21" s="67" customFormat="1" hidden="1" x14ac:dyDescent="0.3">
      <c r="A53" s="62">
        <v>55</v>
      </c>
      <c r="B53" s="36" t="s">
        <v>707</v>
      </c>
      <c r="C53" s="98" t="s">
        <v>70</v>
      </c>
      <c r="D53" s="99"/>
      <c r="E53" s="10" t="s">
        <v>48</v>
      </c>
      <c r="F53" s="68">
        <f>IFERROR(INDEX([1]!Rates[[Column1]:[Column71]],
MATCH('[1]SOW Units'!$B53,[1]!Rates[Pay Item],0),
MATCH(TEXT(#REF!,"0"),[1]!Rates[[#Headers],[Column1]:[Column71]],0)),0)</f>
        <v>0</v>
      </c>
      <c r="G53" s="69">
        <f t="shared" si="1"/>
        <v>0</v>
      </c>
      <c r="H53" s="6">
        <f t="shared" si="2"/>
        <v>0</v>
      </c>
      <c r="I53" s="80"/>
      <c r="J53" s="80"/>
      <c r="K53" s="80"/>
      <c r="L53" s="80"/>
      <c r="M53" s="80"/>
      <c r="N53" s="80"/>
      <c r="O53" s="80"/>
      <c r="P53" s="80"/>
      <c r="Q53" s="80"/>
      <c r="R53" s="80"/>
      <c r="S53" s="54" t="b">
        <f t="shared" si="3"/>
        <v>0</v>
      </c>
      <c r="T53" s="66" t="str">
        <f t="shared" si="4"/>
        <v>4-15.</v>
      </c>
      <c r="U53" s="51" t="str">
        <f t="shared" si="4"/>
        <v xml:space="preserve">Sonic Boring, ≤ 6 inch diameter, 50 to 100 foot total depth </v>
      </c>
    </row>
    <row r="54" spans="1:21" s="67" customFormat="1" hidden="1" x14ac:dyDescent="0.3">
      <c r="A54" s="62">
        <v>58</v>
      </c>
      <c r="B54" s="36" t="s">
        <v>708</v>
      </c>
      <c r="C54" s="98" t="s">
        <v>72</v>
      </c>
      <c r="D54" s="99"/>
      <c r="E54" s="10" t="s">
        <v>48</v>
      </c>
      <c r="F54" s="68">
        <f>IFERROR(INDEX([1]!Rates[[Column1]:[Column71]],
MATCH('[1]SOW Units'!$B54,[1]!Rates[Pay Item],0),
MATCH(TEXT(#REF!,"0"),[1]!Rates[[#Headers],[Column1]:[Column71]],0)),0)</f>
        <v>0</v>
      </c>
      <c r="G54" s="69">
        <f t="shared" si="1"/>
        <v>0</v>
      </c>
      <c r="H54" s="6">
        <f t="shared" si="2"/>
        <v>0</v>
      </c>
      <c r="I54" s="80"/>
      <c r="J54" s="80"/>
      <c r="K54" s="80"/>
      <c r="L54" s="80"/>
      <c r="M54" s="80"/>
      <c r="N54" s="80"/>
      <c r="O54" s="80"/>
      <c r="P54" s="80"/>
      <c r="Q54" s="80"/>
      <c r="R54" s="80"/>
      <c r="S54" s="54" t="b">
        <f t="shared" si="3"/>
        <v>0</v>
      </c>
      <c r="T54" s="66" t="str">
        <f t="shared" si="4"/>
        <v>4-16.</v>
      </c>
      <c r="U54" s="51" t="str">
        <f t="shared" si="4"/>
        <v xml:space="preserve">Sonic Boring, ≤ 6 inch diameter, &gt; 100 foot total depth </v>
      </c>
    </row>
    <row r="55" spans="1:21" s="67" customFormat="1" hidden="1" x14ac:dyDescent="0.3">
      <c r="A55" s="62">
        <v>59</v>
      </c>
      <c r="B55" s="36" t="s">
        <v>709</v>
      </c>
      <c r="C55" s="98" t="s">
        <v>73</v>
      </c>
      <c r="D55" s="99"/>
      <c r="E55" s="10" t="s">
        <v>48</v>
      </c>
      <c r="F55" s="68">
        <f>IFERROR(INDEX([1]!Rates[[Column1]:[Column71]],
MATCH('[1]SOW Units'!$B55,[1]!Rates[Pay Item],0),
MATCH(TEXT(#REF!,"0"),[1]!Rates[[#Headers],[Column1]:[Column71]],0)),0)</f>
        <v>0</v>
      </c>
      <c r="G55" s="69">
        <f t="shared" si="1"/>
        <v>0</v>
      </c>
      <c r="H55" s="6">
        <f t="shared" si="2"/>
        <v>0</v>
      </c>
      <c r="I55" s="80"/>
      <c r="J55" s="80"/>
      <c r="K55" s="80"/>
      <c r="L55" s="80"/>
      <c r="M55" s="80"/>
      <c r="N55" s="80"/>
      <c r="O55" s="80"/>
      <c r="P55" s="80"/>
      <c r="Q55" s="80"/>
      <c r="R55" s="80"/>
      <c r="S55" s="54" t="b">
        <f t="shared" si="3"/>
        <v>0</v>
      </c>
      <c r="T55" s="66" t="str">
        <f t="shared" si="4"/>
        <v>4-17.</v>
      </c>
      <c r="U55" s="51" t="str">
        <f t="shared" si="4"/>
        <v xml:space="preserve">Sonic Boring, &gt; 6 to 10 inch diameter, &lt; 50 foot total depth </v>
      </c>
    </row>
    <row r="56" spans="1:21" s="67" customFormat="1" hidden="1" x14ac:dyDescent="0.3">
      <c r="A56" s="62">
        <v>60</v>
      </c>
      <c r="B56" s="36" t="s">
        <v>710</v>
      </c>
      <c r="C56" s="98" t="s">
        <v>74</v>
      </c>
      <c r="D56" s="99"/>
      <c r="E56" s="10" t="s">
        <v>48</v>
      </c>
      <c r="F56" s="68">
        <f>IFERROR(INDEX([1]!Rates[[Column1]:[Column71]],
MATCH('[1]SOW Units'!$B56,[1]!Rates[Pay Item],0),
MATCH(TEXT(#REF!,"0"),[1]!Rates[[#Headers],[Column1]:[Column71]],0)),0)</f>
        <v>0</v>
      </c>
      <c r="G56" s="69">
        <f t="shared" si="1"/>
        <v>0</v>
      </c>
      <c r="H56" s="6">
        <f t="shared" si="2"/>
        <v>0</v>
      </c>
      <c r="I56" s="80"/>
      <c r="J56" s="80"/>
      <c r="K56" s="80"/>
      <c r="L56" s="80"/>
      <c r="M56" s="80"/>
      <c r="N56" s="80"/>
      <c r="O56" s="80"/>
      <c r="P56" s="80"/>
      <c r="Q56" s="80"/>
      <c r="R56" s="80"/>
      <c r="S56" s="54" t="b">
        <f t="shared" si="3"/>
        <v>0</v>
      </c>
      <c r="T56" s="66" t="str">
        <f t="shared" si="4"/>
        <v>4-18.</v>
      </c>
      <c r="U56" s="51" t="str">
        <f t="shared" si="4"/>
        <v xml:space="preserve">Sonic Boring, &gt; 6 to 10 inch diameter, 50 to 100 foot total depth </v>
      </c>
    </row>
    <row r="57" spans="1:21" s="67" customFormat="1" hidden="1" x14ac:dyDescent="0.3">
      <c r="A57" s="62">
        <v>61</v>
      </c>
      <c r="B57" s="36" t="s">
        <v>711</v>
      </c>
      <c r="C57" s="98" t="s">
        <v>75</v>
      </c>
      <c r="D57" s="99"/>
      <c r="E57" s="10" t="s">
        <v>48</v>
      </c>
      <c r="F57" s="68">
        <f>IFERROR(INDEX([1]!Rates[[Column1]:[Column71]],
MATCH('[1]SOW Units'!$B57,[1]!Rates[Pay Item],0),
MATCH(TEXT(#REF!,"0"),[1]!Rates[[#Headers],[Column1]:[Column71]],0)),0)</f>
        <v>0</v>
      </c>
      <c r="G57" s="69">
        <f t="shared" si="1"/>
        <v>0</v>
      </c>
      <c r="H57" s="6">
        <f t="shared" si="2"/>
        <v>0</v>
      </c>
      <c r="I57" s="80"/>
      <c r="J57" s="80"/>
      <c r="K57" s="80"/>
      <c r="L57" s="80"/>
      <c r="M57" s="80"/>
      <c r="N57" s="80"/>
      <c r="O57" s="80"/>
      <c r="P57" s="80"/>
      <c r="Q57" s="80"/>
      <c r="R57" s="80"/>
      <c r="S57" s="54" t="b">
        <f t="shared" si="3"/>
        <v>0</v>
      </c>
      <c r="T57" s="66" t="str">
        <f t="shared" si="4"/>
        <v>4-19.</v>
      </c>
      <c r="U57" s="51" t="str">
        <f t="shared" si="4"/>
        <v xml:space="preserve">Sonic Boring, &gt; 6 to 10 inch diameter, &gt; 100 foot total depth </v>
      </c>
    </row>
    <row r="58" spans="1:21" s="67" customFormat="1" hidden="1" x14ac:dyDescent="0.3">
      <c r="A58" s="62">
        <v>62</v>
      </c>
      <c r="B58" s="36" t="s">
        <v>712</v>
      </c>
      <c r="C58" s="98" t="s">
        <v>76</v>
      </c>
      <c r="D58" s="99"/>
      <c r="E58" s="10" t="s">
        <v>48</v>
      </c>
      <c r="F58" s="68">
        <f>IFERROR(INDEX([1]!Rates[[Column1]:[Column71]],
MATCH('[1]SOW Units'!$B58,[1]!Rates[Pay Item],0),
MATCH(TEXT(#REF!,"0"),[1]!Rates[[#Headers],[Column1]:[Column71]],0)),0)</f>
        <v>0</v>
      </c>
      <c r="G58" s="69">
        <f t="shared" si="1"/>
        <v>0</v>
      </c>
      <c r="H58" s="6">
        <f t="shared" si="2"/>
        <v>0</v>
      </c>
      <c r="I58" s="80"/>
      <c r="J58" s="80"/>
      <c r="K58" s="80"/>
      <c r="L58" s="80"/>
      <c r="M58" s="80"/>
      <c r="N58" s="80"/>
      <c r="O58" s="80"/>
      <c r="P58" s="80"/>
      <c r="Q58" s="80"/>
      <c r="R58" s="80"/>
      <c r="S58" s="54" t="b">
        <f t="shared" si="3"/>
        <v>0</v>
      </c>
      <c r="T58" s="66" t="str">
        <f t="shared" si="4"/>
        <v>4-20.</v>
      </c>
      <c r="U58" s="51" t="str">
        <f t="shared" si="4"/>
        <v xml:space="preserve">Sonic Boring, &gt; 10 to 14 inch diameter, &lt; 50 foot total depth </v>
      </c>
    </row>
    <row r="59" spans="1:21" s="67" customFormat="1" hidden="1" x14ac:dyDescent="0.3">
      <c r="A59" s="62">
        <v>63</v>
      </c>
      <c r="B59" s="36" t="s">
        <v>713</v>
      </c>
      <c r="C59" s="98" t="s">
        <v>77</v>
      </c>
      <c r="D59" s="99"/>
      <c r="E59" s="10" t="s">
        <v>48</v>
      </c>
      <c r="F59" s="68">
        <f>IFERROR(INDEX([1]!Rates[[Column1]:[Column71]],
MATCH('[1]SOW Units'!$B59,[1]!Rates[Pay Item],0),
MATCH(TEXT(#REF!,"0"),[1]!Rates[[#Headers],[Column1]:[Column71]],0)),0)</f>
        <v>0</v>
      </c>
      <c r="G59" s="69">
        <f t="shared" si="1"/>
        <v>0</v>
      </c>
      <c r="H59" s="6">
        <f t="shared" si="2"/>
        <v>0</v>
      </c>
      <c r="I59" s="80"/>
      <c r="J59" s="80"/>
      <c r="K59" s="80"/>
      <c r="L59" s="80"/>
      <c r="M59" s="80"/>
      <c r="N59" s="80"/>
      <c r="O59" s="80"/>
      <c r="P59" s="80"/>
      <c r="Q59" s="80"/>
      <c r="R59" s="80"/>
      <c r="S59" s="54" t="b">
        <f t="shared" si="3"/>
        <v>0</v>
      </c>
      <c r="T59" s="66" t="str">
        <f t="shared" si="4"/>
        <v>4-21.</v>
      </c>
      <c r="U59" s="51" t="str">
        <f t="shared" si="4"/>
        <v xml:space="preserve">Sonic Boring, &gt; 10 to 14 inch diameter, 50 to 100 foot total depth </v>
      </c>
    </row>
    <row r="60" spans="1:21" s="67" customFormat="1" hidden="1" x14ac:dyDescent="0.3">
      <c r="A60" s="62">
        <v>64</v>
      </c>
      <c r="B60" s="36" t="s">
        <v>714</v>
      </c>
      <c r="C60" s="98" t="s">
        <v>78</v>
      </c>
      <c r="D60" s="99"/>
      <c r="E60" s="10" t="s">
        <v>48</v>
      </c>
      <c r="F60" s="68">
        <f>IFERROR(INDEX([1]!Rates[[Column1]:[Column71]],
MATCH('[1]SOW Units'!$B60,[1]!Rates[Pay Item],0),
MATCH(TEXT(#REF!,"0"),[1]!Rates[[#Headers],[Column1]:[Column71]],0)),0)</f>
        <v>0</v>
      </c>
      <c r="G60" s="69">
        <f t="shared" si="1"/>
        <v>0</v>
      </c>
      <c r="H60" s="6">
        <f t="shared" si="2"/>
        <v>0</v>
      </c>
      <c r="I60" s="80"/>
      <c r="J60" s="80"/>
      <c r="K60" s="80"/>
      <c r="L60" s="80"/>
      <c r="M60" s="80"/>
      <c r="N60" s="80"/>
      <c r="O60" s="80"/>
      <c r="P60" s="80"/>
      <c r="Q60" s="80"/>
      <c r="R60" s="80"/>
      <c r="S60" s="54" t="b">
        <f t="shared" si="3"/>
        <v>0</v>
      </c>
      <c r="T60" s="66" t="str">
        <f t="shared" si="4"/>
        <v>4-22.</v>
      </c>
      <c r="U60" s="51" t="str">
        <f t="shared" si="4"/>
        <v xml:space="preserve">Sonic Boring, &gt; 10 to 14 inch diameter, &gt; 100 foot total depth </v>
      </c>
    </row>
    <row r="61" spans="1:21" s="67" customFormat="1" hidden="1" x14ac:dyDescent="0.3">
      <c r="A61" s="62">
        <v>65</v>
      </c>
      <c r="B61" s="75" t="s">
        <v>43</v>
      </c>
      <c r="C61" s="96" t="s">
        <v>80</v>
      </c>
      <c r="D61" s="97"/>
      <c r="E61" s="76"/>
      <c r="F61" s="77"/>
      <c r="G61" s="78"/>
      <c r="H61" s="8"/>
      <c r="I61" s="79"/>
      <c r="J61" s="79"/>
      <c r="K61" s="79"/>
      <c r="L61" s="79"/>
      <c r="M61" s="79"/>
      <c r="N61" s="79"/>
      <c r="O61" s="79"/>
      <c r="P61" s="79"/>
      <c r="Q61" s="79"/>
      <c r="R61" s="79"/>
      <c r="S61" s="54" t="b">
        <f t="shared" si="3"/>
        <v>0</v>
      </c>
      <c r="T61" s="66"/>
      <c r="U61" s="51" t="str">
        <f t="shared" si="4"/>
        <v>WELL INSTALLATION</v>
      </c>
    </row>
    <row r="62" spans="1:21" s="67" customFormat="1" hidden="1" x14ac:dyDescent="0.3">
      <c r="A62" s="62">
        <v>66</v>
      </c>
      <c r="B62" s="36" t="s">
        <v>715</v>
      </c>
      <c r="C62" s="98" t="s">
        <v>716</v>
      </c>
      <c r="D62" s="99"/>
      <c r="E62" s="10" t="s">
        <v>48</v>
      </c>
      <c r="F62" s="68">
        <f>IFERROR(INDEX([1]!Rates[[Column1]:[Column71]],
MATCH('[1]SOW Units'!$B62,[1]!Rates[Pay Item],0),
MATCH(TEXT(#REF!,"0"),[1]!Rates[[#Headers],[Column1]:[Column71]],0)),0)</f>
        <v>0</v>
      </c>
      <c r="G62" s="69">
        <f t="shared" ref="G62:G64" si="7">F62</f>
        <v>0</v>
      </c>
      <c r="H62" s="6">
        <f t="shared" ref="H62:H64" si="8">SUM(I62:R62)</f>
        <v>0</v>
      </c>
      <c r="I62" s="80"/>
      <c r="J62" s="80"/>
      <c r="K62" s="80"/>
      <c r="L62" s="80"/>
      <c r="M62" s="80"/>
      <c r="N62" s="80"/>
      <c r="O62" s="80"/>
      <c r="P62" s="80"/>
      <c r="Q62" s="80"/>
      <c r="R62" s="80"/>
      <c r="S62" s="54" t="b">
        <f t="shared" si="3"/>
        <v>0</v>
      </c>
      <c r="T62" s="66" t="str">
        <f t="shared" si="4"/>
        <v>5-1.</v>
      </c>
      <c r="U62" s="51" t="str">
        <f t="shared" si="4"/>
        <v>Well Installation - 1 inch diameter (vertical)</v>
      </c>
    </row>
    <row r="63" spans="1:21" s="67" customFormat="1" hidden="1" x14ac:dyDescent="0.3">
      <c r="A63" s="62">
        <v>67</v>
      </c>
      <c r="B63" s="36" t="s">
        <v>717</v>
      </c>
      <c r="C63" s="98" t="s">
        <v>718</v>
      </c>
      <c r="D63" s="99"/>
      <c r="E63" s="10" t="s">
        <v>48</v>
      </c>
      <c r="F63" s="68">
        <f>IFERROR(INDEX([1]!Rates[[Column1]:[Column71]],
MATCH('[1]SOW Units'!$B63,[1]!Rates[Pay Item],0),
MATCH(TEXT(#REF!,"0"),[1]!Rates[[#Headers],[Column1]:[Column71]],0)),0)</f>
        <v>0</v>
      </c>
      <c r="G63" s="69">
        <f t="shared" si="7"/>
        <v>0</v>
      </c>
      <c r="H63" s="6">
        <f t="shared" si="8"/>
        <v>0</v>
      </c>
      <c r="I63" s="80"/>
      <c r="J63" s="80"/>
      <c r="K63" s="80"/>
      <c r="L63" s="80"/>
      <c r="M63" s="80"/>
      <c r="N63" s="80"/>
      <c r="O63" s="80"/>
      <c r="P63" s="80"/>
      <c r="Q63" s="80"/>
      <c r="R63" s="80"/>
      <c r="S63" s="54" t="b">
        <f t="shared" si="3"/>
        <v>0</v>
      </c>
      <c r="T63" s="66" t="str">
        <f t="shared" si="4"/>
        <v>5-2.a.</v>
      </c>
      <c r="U63" s="51" t="str">
        <f t="shared" si="4"/>
        <v>Well Installation - 2 inch diameter (vertical)</v>
      </c>
    </row>
    <row r="64" spans="1:21" s="67" customFormat="1" hidden="1" x14ac:dyDescent="0.3">
      <c r="A64" s="62">
        <v>68</v>
      </c>
      <c r="B64" s="36" t="s">
        <v>719</v>
      </c>
      <c r="C64" s="98" t="s">
        <v>720</v>
      </c>
      <c r="D64" s="99"/>
      <c r="E64" s="10" t="s">
        <v>48</v>
      </c>
      <c r="F64" s="68">
        <f>IFERROR(INDEX([1]!Rates[[Column1]:[Column71]],
MATCH('[1]SOW Units'!$B64,[1]!Rates[Pay Item],0),
MATCH(TEXT(#REF!,"0"),[1]!Rates[[#Headers],[Column1]:[Column71]],0)),0)</f>
        <v>0</v>
      </c>
      <c r="G64" s="69">
        <f t="shared" si="7"/>
        <v>0</v>
      </c>
      <c r="H64" s="6">
        <f t="shared" si="8"/>
        <v>0</v>
      </c>
      <c r="I64" s="80"/>
      <c r="J64" s="80"/>
      <c r="K64" s="80"/>
      <c r="L64" s="80"/>
      <c r="M64" s="80"/>
      <c r="N64" s="80"/>
      <c r="O64" s="80"/>
      <c r="P64" s="80"/>
      <c r="Q64" s="80"/>
      <c r="R64" s="80"/>
      <c r="S64" s="54" t="b">
        <f t="shared" si="3"/>
        <v>0</v>
      </c>
      <c r="T64" s="66" t="str">
        <f t="shared" si="4"/>
        <v>5-2.b.</v>
      </c>
      <c r="U64" s="51" t="str">
        <f t="shared" si="4"/>
        <v>Horizontal Well Installation - 2 inch diameter (includes trenching)</v>
      </c>
    </row>
    <row r="65" spans="1:21" s="67" customFormat="1" hidden="1" x14ac:dyDescent="0.3">
      <c r="A65" s="62">
        <v>69</v>
      </c>
      <c r="B65" s="36" t="s">
        <v>576</v>
      </c>
      <c r="C65" s="98" t="s">
        <v>721</v>
      </c>
      <c r="D65" s="99"/>
      <c r="E65" s="10" t="s">
        <v>48</v>
      </c>
      <c r="F65" s="68">
        <f>IFERROR(INDEX([1]!Rates[[Column1]:[Column71]],
MATCH('[1]SOW Units'!$B65,[1]!Rates[Pay Item],0),
MATCH(TEXT(#REF!,"0"),[1]!Rates[[#Headers],[Column1]:[Column71]],0)),0)</f>
        <v>0</v>
      </c>
      <c r="G65" s="69">
        <f t="shared" si="1"/>
        <v>0</v>
      </c>
      <c r="H65" s="6">
        <f t="shared" si="2"/>
        <v>0</v>
      </c>
      <c r="I65" s="80"/>
      <c r="J65" s="80"/>
      <c r="K65" s="80"/>
      <c r="L65" s="80"/>
      <c r="M65" s="80"/>
      <c r="N65" s="80"/>
      <c r="O65" s="80"/>
      <c r="P65" s="80"/>
      <c r="Q65" s="80"/>
      <c r="R65" s="80"/>
      <c r="S65" s="54" t="b">
        <f t="shared" si="3"/>
        <v>0</v>
      </c>
      <c r="T65" s="66" t="str">
        <f t="shared" si="4"/>
        <v>5-3.a.</v>
      </c>
      <c r="U65" s="51" t="str">
        <f t="shared" si="4"/>
        <v>Well Installation - 4 inch diameter (vertical)</v>
      </c>
    </row>
    <row r="66" spans="1:21" s="67" customFormat="1" hidden="1" x14ac:dyDescent="0.3">
      <c r="A66" s="62">
        <v>70</v>
      </c>
      <c r="B66" s="36" t="s">
        <v>722</v>
      </c>
      <c r="C66" s="98" t="s">
        <v>723</v>
      </c>
      <c r="D66" s="99"/>
      <c r="E66" s="10" t="s">
        <v>48</v>
      </c>
      <c r="F66" s="68">
        <f>IFERROR(INDEX([1]!Rates[[Column1]:[Column71]],
MATCH('[1]SOW Units'!$B66,[1]!Rates[Pay Item],0),
MATCH(TEXT(#REF!,"0"),[1]!Rates[[#Headers],[Column1]:[Column71]],0)),0)</f>
        <v>0</v>
      </c>
      <c r="G66" s="69">
        <f t="shared" si="1"/>
        <v>0</v>
      </c>
      <c r="H66" s="6">
        <f t="shared" si="2"/>
        <v>0</v>
      </c>
      <c r="I66" s="80"/>
      <c r="J66" s="80"/>
      <c r="K66" s="80"/>
      <c r="L66" s="80"/>
      <c r="M66" s="80"/>
      <c r="N66" s="80"/>
      <c r="O66" s="80"/>
      <c r="P66" s="80"/>
      <c r="Q66" s="80"/>
      <c r="R66" s="80"/>
      <c r="S66" s="54" t="b">
        <f t="shared" si="3"/>
        <v>0</v>
      </c>
      <c r="T66" s="66" t="str">
        <f t="shared" si="4"/>
        <v>5-3.b.</v>
      </c>
      <c r="U66" s="51" t="str">
        <f t="shared" si="4"/>
        <v>Horizontal Well Installation - 4 inch diameter (includes trenching)</v>
      </c>
    </row>
    <row r="67" spans="1:21" s="67" customFormat="1" hidden="1" x14ac:dyDescent="0.3">
      <c r="A67" s="62">
        <v>71</v>
      </c>
      <c r="B67" s="36" t="s">
        <v>49</v>
      </c>
      <c r="C67" s="98" t="s">
        <v>724</v>
      </c>
      <c r="D67" s="99"/>
      <c r="E67" s="10" t="s">
        <v>48</v>
      </c>
      <c r="F67" s="68">
        <f>IFERROR(INDEX([1]!Rates[[Column1]:[Column71]],
MATCH('[1]SOW Units'!$B67,[1]!Rates[Pay Item],0),
MATCH(TEXT(#REF!,"0"),[1]!Rates[[#Headers],[Column1]:[Column71]],0)),0)</f>
        <v>0</v>
      </c>
      <c r="G67" s="69">
        <f t="shared" si="1"/>
        <v>0</v>
      </c>
      <c r="H67" s="6">
        <f t="shared" si="2"/>
        <v>0</v>
      </c>
      <c r="I67" s="80"/>
      <c r="J67" s="80"/>
      <c r="K67" s="80"/>
      <c r="L67" s="80"/>
      <c r="M67" s="80"/>
      <c r="N67" s="80"/>
      <c r="O67" s="80"/>
      <c r="P67" s="80"/>
      <c r="Q67" s="80"/>
      <c r="R67" s="80"/>
      <c r="S67" s="54" t="b">
        <f t="shared" si="3"/>
        <v>0</v>
      </c>
      <c r="T67" s="66" t="str">
        <f t="shared" si="4"/>
        <v>5-4.</v>
      </c>
      <c r="U67" s="51" t="str">
        <f t="shared" si="4"/>
        <v>Well Installation - 1.5 inch diameter (vertical)</v>
      </c>
    </row>
    <row r="68" spans="1:21" s="67" customFormat="1" hidden="1" x14ac:dyDescent="0.3">
      <c r="A68" s="62">
        <v>72</v>
      </c>
      <c r="B68" s="36" t="s">
        <v>50</v>
      </c>
      <c r="C68" s="98" t="s">
        <v>725</v>
      </c>
      <c r="D68" s="99"/>
      <c r="E68" s="10" t="s">
        <v>48</v>
      </c>
      <c r="F68" s="68">
        <f>IFERROR(INDEX([1]!Rates[[Column1]:[Column71]],
MATCH('[1]SOW Units'!$B68,[1]!Rates[Pay Item],0),
MATCH(TEXT(#REF!,"0"),[1]!Rates[[#Headers],[Column1]:[Column71]],0)),0)</f>
        <v>0</v>
      </c>
      <c r="G68" s="69">
        <f t="shared" si="1"/>
        <v>0</v>
      </c>
      <c r="H68" s="6">
        <f t="shared" si="2"/>
        <v>0</v>
      </c>
      <c r="I68" s="80"/>
      <c r="J68" s="80"/>
      <c r="K68" s="80"/>
      <c r="L68" s="80"/>
      <c r="M68" s="80"/>
      <c r="N68" s="80"/>
      <c r="O68" s="80"/>
      <c r="P68" s="80"/>
      <c r="Q68" s="80"/>
      <c r="R68" s="80"/>
      <c r="S68" s="54" t="b">
        <f t="shared" si="3"/>
        <v>0</v>
      </c>
      <c r="T68" s="66" t="str">
        <f t="shared" si="4"/>
        <v>5-5.</v>
      </c>
      <c r="U68" s="51" t="str">
        <f t="shared" si="4"/>
        <v>Well Installation - 6 inch diameter (vertical)</v>
      </c>
    </row>
    <row r="69" spans="1:21" s="67" customFormat="1" hidden="1" x14ac:dyDescent="0.3">
      <c r="A69" s="62">
        <v>73</v>
      </c>
      <c r="B69" s="36" t="s">
        <v>51</v>
      </c>
      <c r="C69" s="98" t="s">
        <v>86</v>
      </c>
      <c r="D69" s="99"/>
      <c r="E69" s="10" t="s">
        <v>48</v>
      </c>
      <c r="F69" s="68">
        <f>IFERROR(INDEX([1]!Rates[[Column1]:[Column71]],
MATCH('[1]SOW Units'!$B69,[1]!Rates[Pay Item],0),
MATCH(TEXT(#REF!,"0"),[1]!Rates[[#Headers],[Column1]:[Column71]],0)),0)</f>
        <v>0</v>
      </c>
      <c r="G69" s="69">
        <f t="shared" si="1"/>
        <v>0</v>
      </c>
      <c r="H69" s="6">
        <f t="shared" si="2"/>
        <v>0</v>
      </c>
      <c r="I69" s="80"/>
      <c r="J69" s="80"/>
      <c r="K69" s="80"/>
      <c r="L69" s="80"/>
      <c r="M69" s="80"/>
      <c r="N69" s="80"/>
      <c r="O69" s="80"/>
      <c r="P69" s="80"/>
      <c r="Q69" s="80"/>
      <c r="R69" s="80"/>
      <c r="S69" s="54" t="b">
        <f t="shared" si="3"/>
        <v>0</v>
      </c>
      <c r="T69" s="66" t="str">
        <f t="shared" si="4"/>
        <v>5-6.</v>
      </c>
      <c r="U69" s="51" t="str">
        <f t="shared" si="4"/>
        <v>Surface Casing - 6 inch diameter</v>
      </c>
    </row>
    <row r="70" spans="1:21" s="67" customFormat="1" hidden="1" x14ac:dyDescent="0.3">
      <c r="A70" s="62">
        <v>74</v>
      </c>
      <c r="B70" s="36" t="s">
        <v>52</v>
      </c>
      <c r="C70" s="98" t="s">
        <v>88</v>
      </c>
      <c r="D70" s="99"/>
      <c r="E70" s="10" t="s">
        <v>48</v>
      </c>
      <c r="F70" s="68">
        <f>IFERROR(INDEX([1]!Rates[[Column1]:[Column71]],
MATCH('[1]SOW Units'!$B70,[1]!Rates[Pay Item],0),
MATCH(TEXT(#REF!,"0"),[1]!Rates[[#Headers],[Column1]:[Column71]],0)),0)</f>
        <v>0</v>
      </c>
      <c r="G70" s="69">
        <f t="shared" si="1"/>
        <v>0</v>
      </c>
      <c r="H70" s="6">
        <f t="shared" si="2"/>
        <v>0</v>
      </c>
      <c r="I70" s="80"/>
      <c r="J70" s="80"/>
      <c r="K70" s="80"/>
      <c r="L70" s="80"/>
      <c r="M70" s="80"/>
      <c r="N70" s="80"/>
      <c r="O70" s="80"/>
      <c r="P70" s="80"/>
      <c r="Q70" s="80"/>
      <c r="R70" s="80"/>
      <c r="S70" s="54" t="b">
        <f t="shared" si="3"/>
        <v>0</v>
      </c>
      <c r="T70" s="66" t="str">
        <f t="shared" si="4"/>
        <v>5-7.</v>
      </c>
      <c r="U70" s="51" t="str">
        <f t="shared" si="4"/>
        <v>Surface Casing - 8 inch diameter</v>
      </c>
    </row>
    <row r="71" spans="1:21" s="67" customFormat="1" hidden="1" x14ac:dyDescent="0.3">
      <c r="A71" s="62">
        <v>75</v>
      </c>
      <c r="B71" s="36" t="s">
        <v>54</v>
      </c>
      <c r="C71" s="98" t="s">
        <v>90</v>
      </c>
      <c r="D71" s="99"/>
      <c r="E71" s="10" t="s">
        <v>48</v>
      </c>
      <c r="F71" s="68">
        <f>IFERROR(INDEX([1]!Rates[[Column1]:[Column71]],
MATCH('[1]SOW Units'!$B71,[1]!Rates[Pay Item],0),
MATCH(TEXT(#REF!,"0"),[1]!Rates[[#Headers],[Column1]:[Column71]],0)),0)</f>
        <v>0</v>
      </c>
      <c r="G71" s="69">
        <f t="shared" si="1"/>
        <v>0</v>
      </c>
      <c r="H71" s="6">
        <f t="shared" si="2"/>
        <v>0</v>
      </c>
      <c r="I71" s="80"/>
      <c r="J71" s="80"/>
      <c r="K71" s="80"/>
      <c r="L71" s="80"/>
      <c r="M71" s="80"/>
      <c r="N71" s="80"/>
      <c r="O71" s="80"/>
      <c r="P71" s="80"/>
      <c r="Q71" s="80"/>
      <c r="R71" s="80"/>
      <c r="S71" s="54" t="b">
        <f t="shared" si="3"/>
        <v>0</v>
      </c>
      <c r="T71" s="66" t="str">
        <f t="shared" si="4"/>
        <v>5-8.</v>
      </c>
      <c r="U71" s="51" t="str">
        <f t="shared" si="4"/>
        <v>Surface Casing - 10 inch diameter</v>
      </c>
    </row>
    <row r="72" spans="1:21" s="67" customFormat="1" hidden="1" x14ac:dyDescent="0.3">
      <c r="A72" s="62">
        <v>76</v>
      </c>
      <c r="B72" s="36" t="s">
        <v>56</v>
      </c>
      <c r="C72" s="98" t="s">
        <v>91</v>
      </c>
      <c r="D72" s="99"/>
      <c r="E72" s="10" t="s">
        <v>48</v>
      </c>
      <c r="F72" s="68">
        <f>IFERROR(INDEX([1]!Rates[[Column1]:[Column71]],
MATCH('[1]SOW Units'!$B72,[1]!Rates[Pay Item],0),
MATCH(TEXT(#REF!,"0"),[1]!Rates[[#Headers],[Column1]:[Column71]],0)),0)</f>
        <v>0</v>
      </c>
      <c r="G72" s="69">
        <f t="shared" si="1"/>
        <v>0</v>
      </c>
      <c r="H72" s="6">
        <f t="shared" si="2"/>
        <v>0</v>
      </c>
      <c r="I72" s="80"/>
      <c r="J72" s="80"/>
      <c r="K72" s="80"/>
      <c r="L72" s="80"/>
      <c r="M72" s="80"/>
      <c r="N72" s="80"/>
      <c r="O72" s="80"/>
      <c r="P72" s="80"/>
      <c r="Q72" s="80"/>
      <c r="R72" s="80"/>
      <c r="S72" s="54" t="b">
        <f t="shared" si="3"/>
        <v>0</v>
      </c>
      <c r="T72" s="66" t="str">
        <f t="shared" si="4"/>
        <v>5-9.</v>
      </c>
      <c r="U72" s="51" t="str">
        <f t="shared" si="4"/>
        <v>Surface Casing - 12 inch diameter</v>
      </c>
    </row>
    <row r="73" spans="1:21" s="67" customFormat="1" hidden="1" x14ac:dyDescent="0.3">
      <c r="A73" s="62">
        <v>77</v>
      </c>
      <c r="B73" s="36" t="s">
        <v>726</v>
      </c>
      <c r="C73" s="98" t="s">
        <v>92</v>
      </c>
      <c r="D73" s="99"/>
      <c r="E73" s="10" t="s">
        <v>48</v>
      </c>
      <c r="F73" s="68">
        <f>IFERROR(INDEX([1]!Rates[[Column1]:[Column71]],
MATCH('[1]SOW Units'!$B73,[1]!Rates[Pay Item],0),
MATCH(TEXT(#REF!,"0"),[1]!Rates[[#Headers],[Column1]:[Column71]],0)),0)</f>
        <v>0</v>
      </c>
      <c r="G73" s="69">
        <f t="shared" si="1"/>
        <v>0</v>
      </c>
      <c r="H73" s="6">
        <f t="shared" si="2"/>
        <v>0</v>
      </c>
      <c r="I73" s="80"/>
      <c r="J73" s="80"/>
      <c r="K73" s="80"/>
      <c r="L73" s="80"/>
      <c r="M73" s="80"/>
      <c r="N73" s="80"/>
      <c r="O73" s="80"/>
      <c r="P73" s="80"/>
      <c r="Q73" s="80"/>
      <c r="R73" s="80"/>
      <c r="S73" s="54" t="b">
        <f t="shared" ref="S73:S136" si="9">IF(H73&gt;0,TRUE,FALSE)</f>
        <v>0</v>
      </c>
      <c r="T73" s="66" t="str">
        <f t="shared" si="4"/>
        <v>5-10.a.</v>
      </c>
      <c r="U73" s="51" t="str">
        <f t="shared" si="4"/>
        <v>Additional Well Screen &gt; 20 feet - 1 inch diameter</v>
      </c>
    </row>
    <row r="74" spans="1:21" s="67" customFormat="1" hidden="1" x14ac:dyDescent="0.3">
      <c r="A74" s="62">
        <v>78</v>
      </c>
      <c r="B74" s="36" t="s">
        <v>727</v>
      </c>
      <c r="C74" s="98" t="s">
        <v>93</v>
      </c>
      <c r="D74" s="99"/>
      <c r="E74" s="10" t="s">
        <v>48</v>
      </c>
      <c r="F74" s="68">
        <f>IFERROR(INDEX([1]!Rates[[Column1]:[Column71]],
MATCH('[1]SOW Units'!$B74,[1]!Rates[Pay Item],0),
MATCH(TEXT(#REF!,"0"),[1]!Rates[[#Headers],[Column1]:[Column71]],0)),0)</f>
        <v>0</v>
      </c>
      <c r="G74" s="69">
        <f t="shared" si="1"/>
        <v>0</v>
      </c>
      <c r="H74" s="6">
        <f t="shared" si="2"/>
        <v>0</v>
      </c>
      <c r="I74" s="80"/>
      <c r="J74" s="80"/>
      <c r="K74" s="80"/>
      <c r="L74" s="80"/>
      <c r="M74" s="80"/>
      <c r="N74" s="80"/>
      <c r="O74" s="80"/>
      <c r="P74" s="80"/>
      <c r="Q74" s="80"/>
      <c r="R74" s="80"/>
      <c r="S74" s="54" t="b">
        <f t="shared" si="9"/>
        <v>0</v>
      </c>
      <c r="T74" s="66" t="str">
        <f t="shared" si="4"/>
        <v>5-10.b.</v>
      </c>
      <c r="U74" s="51" t="str">
        <f t="shared" si="4"/>
        <v>Additional Well Screen &gt; 20 feet - 2 inch diameter</v>
      </c>
    </row>
    <row r="75" spans="1:21" s="67" customFormat="1" hidden="1" x14ac:dyDescent="0.3">
      <c r="A75" s="62">
        <v>80</v>
      </c>
      <c r="B75" s="36" t="s">
        <v>728</v>
      </c>
      <c r="C75" s="98" t="s">
        <v>94</v>
      </c>
      <c r="D75" s="99"/>
      <c r="E75" s="10" t="s">
        <v>48</v>
      </c>
      <c r="F75" s="68">
        <f>IFERROR(INDEX([1]!Rates[[Column1]:[Column71]],
MATCH('[1]SOW Units'!$B75,[1]!Rates[Pay Item],0),
MATCH(TEXT(#REF!,"0"),[1]!Rates[[#Headers],[Column1]:[Column71]],0)),0)</f>
        <v>0</v>
      </c>
      <c r="G75" s="69">
        <f t="shared" si="1"/>
        <v>0</v>
      </c>
      <c r="H75" s="6">
        <f t="shared" si="2"/>
        <v>0</v>
      </c>
      <c r="I75" s="80"/>
      <c r="J75" s="80"/>
      <c r="K75" s="80"/>
      <c r="L75" s="80"/>
      <c r="M75" s="80"/>
      <c r="N75" s="80"/>
      <c r="O75" s="80"/>
      <c r="P75" s="80"/>
      <c r="Q75" s="80"/>
      <c r="R75" s="80"/>
      <c r="S75" s="54" t="b">
        <f t="shared" si="9"/>
        <v>0</v>
      </c>
      <c r="T75" s="66" t="str">
        <f t="shared" si="4"/>
        <v>5-10.c.</v>
      </c>
      <c r="U75" s="51" t="str">
        <f t="shared" si="4"/>
        <v>Additional Well Screen &gt; 20 feet - 4 inch diameter</v>
      </c>
    </row>
    <row r="76" spans="1:21" s="67" customFormat="1" hidden="1" x14ac:dyDescent="0.3">
      <c r="A76" s="62">
        <v>81</v>
      </c>
      <c r="B76" s="36" t="s">
        <v>729</v>
      </c>
      <c r="C76" s="98" t="s">
        <v>95</v>
      </c>
      <c r="D76" s="99"/>
      <c r="E76" s="10" t="s">
        <v>48</v>
      </c>
      <c r="F76" s="68">
        <f>IFERROR(INDEX([1]!Rates[[Column1]:[Column71]],
MATCH('[1]SOW Units'!$B76,[1]!Rates[Pay Item],0),
MATCH(TEXT(#REF!,"0"),[1]!Rates[[#Headers],[Column1]:[Column71]],0)),0)</f>
        <v>0</v>
      </c>
      <c r="G76" s="69">
        <f t="shared" si="1"/>
        <v>0</v>
      </c>
      <c r="H76" s="6">
        <f t="shared" si="2"/>
        <v>0</v>
      </c>
      <c r="I76" s="80"/>
      <c r="J76" s="80"/>
      <c r="K76" s="80"/>
      <c r="L76" s="80"/>
      <c r="M76" s="80"/>
      <c r="N76" s="80"/>
      <c r="O76" s="80"/>
      <c r="P76" s="80"/>
      <c r="Q76" s="80"/>
      <c r="R76" s="80"/>
      <c r="S76" s="54" t="b">
        <f t="shared" si="9"/>
        <v>0</v>
      </c>
      <c r="T76" s="66" t="str">
        <f t="shared" si="4"/>
        <v>5-10.d.</v>
      </c>
      <c r="U76" s="51" t="str">
        <f t="shared" si="4"/>
        <v>Additional Well Screen &gt; 20 feet - 6 inch diameter</v>
      </c>
    </row>
    <row r="77" spans="1:21" s="67" customFormat="1" hidden="1" x14ac:dyDescent="0.3">
      <c r="A77" s="62">
        <v>83</v>
      </c>
      <c r="B77" s="36" t="s">
        <v>59</v>
      </c>
      <c r="C77" s="98" t="s">
        <v>96</v>
      </c>
      <c r="D77" s="99"/>
      <c r="E77" s="10" t="s">
        <v>730</v>
      </c>
      <c r="F77" s="68">
        <f>IFERROR(INDEX([1]!Rates[[Column1]:[Column71]],
MATCH('[1]SOW Units'!$B77,[1]!Rates[Pay Item],0),
MATCH(TEXT(#REF!,"0"),[1]!Rates[[#Headers],[Column1]:[Column71]],0)),0)</f>
        <v>0</v>
      </c>
      <c r="G77" s="69">
        <f t="shared" si="1"/>
        <v>0</v>
      </c>
      <c r="H77" s="6">
        <f t="shared" si="2"/>
        <v>0</v>
      </c>
      <c r="I77" s="80"/>
      <c r="J77" s="80"/>
      <c r="K77" s="80"/>
      <c r="L77" s="80"/>
      <c r="M77" s="80"/>
      <c r="N77" s="80"/>
      <c r="O77" s="80"/>
      <c r="P77" s="80"/>
      <c r="Q77" s="80"/>
      <c r="R77" s="80"/>
      <c r="S77" s="54" t="b">
        <f t="shared" si="9"/>
        <v>0</v>
      </c>
      <c r="T77" s="66" t="str">
        <f t="shared" si="4"/>
        <v>5-11.</v>
      </c>
      <c r="U77" s="51" t="str">
        <f t="shared" si="4"/>
        <v xml:space="preserve">Above Grade Well Completion </v>
      </c>
    </row>
    <row r="78" spans="1:21" s="67" customFormat="1" hidden="1" x14ac:dyDescent="0.3">
      <c r="A78" s="62">
        <v>84</v>
      </c>
      <c r="B78" s="36" t="s">
        <v>61</v>
      </c>
      <c r="C78" s="98" t="s">
        <v>97</v>
      </c>
      <c r="D78" s="99"/>
      <c r="E78" s="10" t="s">
        <v>98</v>
      </c>
      <c r="F78" s="68">
        <f>IFERROR(INDEX([1]!Rates[[Column1]:[Column71]],
MATCH('[1]SOW Units'!$B78,[1]!Rates[Pay Item],0),
MATCH(TEXT(#REF!,"0"),[1]!Rates[[#Headers],[Column1]:[Column71]],0)),0)</f>
        <v>0</v>
      </c>
      <c r="G78" s="69">
        <f t="shared" si="1"/>
        <v>0</v>
      </c>
      <c r="H78" s="6">
        <f t="shared" si="2"/>
        <v>0</v>
      </c>
      <c r="I78" s="80"/>
      <c r="J78" s="80"/>
      <c r="K78" s="80"/>
      <c r="L78" s="80"/>
      <c r="M78" s="80"/>
      <c r="N78" s="80"/>
      <c r="O78" s="80"/>
      <c r="P78" s="80"/>
      <c r="Q78" s="80"/>
      <c r="R78" s="80"/>
      <c r="S78" s="54" t="b">
        <f t="shared" si="9"/>
        <v>0</v>
      </c>
      <c r="T78" s="66" t="str">
        <f t="shared" si="4"/>
        <v>5-12.</v>
      </c>
      <c r="U78" s="51" t="str">
        <f t="shared" si="4"/>
        <v>Installation of Well Vault - 2 x 2 x 2 foot</v>
      </c>
    </row>
    <row r="79" spans="1:21" s="67" customFormat="1" hidden="1" x14ac:dyDescent="0.3">
      <c r="A79" s="62">
        <v>85</v>
      </c>
      <c r="B79" s="36" t="s">
        <v>63</v>
      </c>
      <c r="C79" s="98" t="s">
        <v>99</v>
      </c>
      <c r="D79" s="99"/>
      <c r="E79" s="10" t="s">
        <v>98</v>
      </c>
      <c r="F79" s="68">
        <f>IFERROR(INDEX([1]!Rates[[Column1]:[Column71]],
MATCH('[1]SOW Units'!$B79,[1]!Rates[Pay Item],0),
MATCH(TEXT(#REF!,"0"),[1]!Rates[[#Headers],[Column1]:[Column71]],0)),0)</f>
        <v>0</v>
      </c>
      <c r="G79" s="69">
        <f t="shared" si="1"/>
        <v>0</v>
      </c>
      <c r="H79" s="6">
        <f t="shared" si="2"/>
        <v>0</v>
      </c>
      <c r="I79" s="80"/>
      <c r="J79" s="80"/>
      <c r="K79" s="80"/>
      <c r="L79" s="80"/>
      <c r="M79" s="80"/>
      <c r="N79" s="80"/>
      <c r="O79" s="80"/>
      <c r="P79" s="80"/>
      <c r="Q79" s="80"/>
      <c r="R79" s="80"/>
      <c r="S79" s="54" t="b">
        <f t="shared" si="9"/>
        <v>0</v>
      </c>
      <c r="T79" s="66" t="str">
        <f t="shared" si="4"/>
        <v>5-13.</v>
      </c>
      <c r="U79" s="51" t="str">
        <f t="shared" si="4"/>
        <v>Installation of Well Vault - 4 x 4 x 2 foot</v>
      </c>
    </row>
    <row r="80" spans="1:21" s="67" customFormat="1" hidden="1" x14ac:dyDescent="0.3">
      <c r="A80" s="62">
        <v>86</v>
      </c>
      <c r="B80" s="36" t="s">
        <v>65</v>
      </c>
      <c r="C80" s="98" t="s">
        <v>579</v>
      </c>
      <c r="D80" s="99"/>
      <c r="E80" s="10" t="s">
        <v>730</v>
      </c>
      <c r="F80" s="68">
        <f>IFERROR(INDEX([1]!Rates[[Column1]:[Column71]],
MATCH('[1]SOW Units'!$B80,[1]!Rates[Pay Item],0),
MATCH(TEXT(#REF!,"0"),[1]!Rates[[#Headers],[Column1]:[Column71]],0)),0)</f>
        <v>0</v>
      </c>
      <c r="G80" s="69">
        <f t="shared" si="1"/>
        <v>0</v>
      </c>
      <c r="H80" s="6">
        <f t="shared" si="2"/>
        <v>0</v>
      </c>
      <c r="I80" s="80"/>
      <c r="J80" s="80"/>
      <c r="K80" s="80"/>
      <c r="L80" s="80"/>
      <c r="M80" s="80"/>
      <c r="N80" s="80"/>
      <c r="O80" s="80"/>
      <c r="P80" s="80"/>
      <c r="Q80" s="80"/>
      <c r="R80" s="80"/>
      <c r="S80" s="54" t="b">
        <f t="shared" si="9"/>
        <v>0</v>
      </c>
      <c r="T80" s="66" t="str">
        <f t="shared" si="4"/>
        <v>5-14.</v>
      </c>
      <c r="U80" s="51" t="str">
        <f t="shared" si="4"/>
        <v>Well Redevelopment</v>
      </c>
    </row>
    <row r="81" spans="1:21" s="67" customFormat="1" hidden="1" x14ac:dyDescent="0.3">
      <c r="A81" s="62">
        <v>87</v>
      </c>
      <c r="B81" s="36" t="s">
        <v>67</v>
      </c>
      <c r="C81" s="98" t="s">
        <v>731</v>
      </c>
      <c r="D81" s="99"/>
      <c r="E81" s="10" t="s">
        <v>730</v>
      </c>
      <c r="F81" s="68">
        <f>IFERROR(INDEX([1]!Rates[[Column1]:[Column71]],
MATCH('[1]SOW Units'!$B81,[1]!Rates[Pay Item],0),
MATCH(TEXT(#REF!,"0"),[1]!Rates[[#Headers],[Column1]:[Column71]],0)),0)</f>
        <v>0</v>
      </c>
      <c r="G81" s="69">
        <f t="shared" si="1"/>
        <v>0</v>
      </c>
      <c r="H81" s="6">
        <f t="shared" si="2"/>
        <v>0</v>
      </c>
      <c r="I81" s="80"/>
      <c r="J81" s="80"/>
      <c r="K81" s="80"/>
      <c r="L81" s="80"/>
      <c r="M81" s="80"/>
      <c r="N81" s="80"/>
      <c r="O81" s="80"/>
      <c r="P81" s="80"/>
      <c r="Q81" s="80"/>
      <c r="R81" s="80"/>
      <c r="S81" s="54" t="b">
        <f t="shared" si="9"/>
        <v>0</v>
      </c>
      <c r="T81" s="66" t="str">
        <f t="shared" si="4"/>
        <v>5-15.</v>
      </c>
      <c r="U81" s="51" t="str">
        <f t="shared" si="4"/>
        <v>Removal and Reinstallation of 8-inch Manhole and Well Pad</v>
      </c>
    </row>
    <row r="82" spans="1:21" s="67" customFormat="1" hidden="1" x14ac:dyDescent="0.3">
      <c r="A82" s="62">
        <v>88</v>
      </c>
      <c r="B82" s="36" t="s">
        <v>69</v>
      </c>
      <c r="C82" s="98" t="s">
        <v>732</v>
      </c>
      <c r="D82" s="99"/>
      <c r="E82" s="10" t="s">
        <v>730</v>
      </c>
      <c r="F82" s="68">
        <f>IFERROR(INDEX([1]!Rates[[Column1]:[Column71]],
MATCH('[1]SOW Units'!$B82,[1]!Rates[Pay Item],0),
MATCH(TEXT(#REF!,"0"),[1]!Rates[[#Headers],[Column1]:[Column71]],0)),0)</f>
        <v>0</v>
      </c>
      <c r="G82" s="69">
        <f t="shared" si="1"/>
        <v>0</v>
      </c>
      <c r="H82" s="6">
        <f t="shared" si="2"/>
        <v>0</v>
      </c>
      <c r="I82" s="80"/>
      <c r="J82" s="80"/>
      <c r="K82" s="80"/>
      <c r="L82" s="80"/>
      <c r="M82" s="80"/>
      <c r="N82" s="80"/>
      <c r="O82" s="80"/>
      <c r="P82" s="80"/>
      <c r="Q82" s="80"/>
      <c r="R82" s="80"/>
      <c r="S82" s="54" t="b">
        <f t="shared" si="9"/>
        <v>0</v>
      </c>
      <c r="T82" s="66" t="str">
        <f t="shared" si="4"/>
        <v>5-16.</v>
      </c>
      <c r="U82" s="51" t="str">
        <f t="shared" si="4"/>
        <v xml:space="preserve">Removal and Reinstallation of 12-inch Manhole and Well Pad </v>
      </c>
    </row>
    <row r="83" spans="1:21" s="67" customFormat="1" hidden="1" x14ac:dyDescent="0.3">
      <c r="A83" s="62">
        <v>89</v>
      </c>
      <c r="B83" s="36" t="s">
        <v>71</v>
      </c>
      <c r="C83" s="98" t="s">
        <v>733</v>
      </c>
      <c r="D83" s="99"/>
      <c r="E83" s="10" t="s">
        <v>48</v>
      </c>
      <c r="F83" s="68">
        <f>IFERROR(INDEX([1]!Rates[[Column1]:[Column71]],
MATCH('[1]SOW Units'!$B83,[1]!Rates[Pay Item],0),
MATCH(TEXT(#REF!,"0"),[1]!Rates[[#Headers],[Column1]:[Column71]],0)),0)</f>
        <v>0</v>
      </c>
      <c r="G83" s="69">
        <f t="shared" si="1"/>
        <v>0</v>
      </c>
      <c r="H83" s="6">
        <f t="shared" si="2"/>
        <v>0</v>
      </c>
      <c r="I83" s="80"/>
      <c r="J83" s="80"/>
      <c r="K83" s="80"/>
      <c r="L83" s="80"/>
      <c r="M83" s="80"/>
      <c r="N83" s="80"/>
      <c r="O83" s="80"/>
      <c r="P83" s="80"/>
      <c r="Q83" s="80"/>
      <c r="R83" s="80"/>
      <c r="S83" s="54" t="b">
        <f t="shared" si="9"/>
        <v>0</v>
      </c>
      <c r="T83" s="66" t="str">
        <f t="shared" si="4"/>
        <v>5-17.</v>
      </c>
      <c r="U83" s="51" t="str">
        <f t="shared" si="4"/>
        <v>Prepacked Screen</v>
      </c>
    </row>
    <row r="84" spans="1:21" s="67" customFormat="1" hidden="1" x14ac:dyDescent="0.3">
      <c r="A84" s="62">
        <v>90</v>
      </c>
      <c r="B84" s="75" t="s">
        <v>79</v>
      </c>
      <c r="C84" s="96" t="s">
        <v>101</v>
      </c>
      <c r="D84" s="97"/>
      <c r="E84" s="76"/>
      <c r="F84" s="77"/>
      <c r="G84" s="78"/>
      <c r="H84" s="8"/>
      <c r="I84" s="79"/>
      <c r="J84" s="79"/>
      <c r="K84" s="79"/>
      <c r="L84" s="79"/>
      <c r="M84" s="79"/>
      <c r="N84" s="79"/>
      <c r="O84" s="79"/>
      <c r="P84" s="79"/>
      <c r="Q84" s="79"/>
      <c r="R84" s="79"/>
      <c r="S84" s="54" t="b">
        <f t="shared" si="9"/>
        <v>0</v>
      </c>
      <c r="T84" s="66"/>
      <c r="U84" s="51" t="str">
        <f t="shared" ref="U84:U147" si="10">C84</f>
        <v>WELL ABANDONMENT</v>
      </c>
    </row>
    <row r="85" spans="1:21" s="67" customFormat="1" hidden="1" x14ac:dyDescent="0.3">
      <c r="A85" s="62">
        <v>91</v>
      </c>
      <c r="B85" s="36" t="s">
        <v>81</v>
      </c>
      <c r="C85" s="98" t="s">
        <v>103</v>
      </c>
      <c r="D85" s="99"/>
      <c r="E85" s="10" t="s">
        <v>48</v>
      </c>
      <c r="F85" s="68">
        <f>IFERROR(INDEX([1]!Rates[[Column1]:[Column71]],
MATCH('[1]SOW Units'!$B85,[1]!Rates[Pay Item],0),
MATCH(TEXT(#REF!,"0"),[1]!Rates[[#Headers],[Column1]:[Column71]],0)),0)</f>
        <v>0</v>
      </c>
      <c r="G85" s="69">
        <f t="shared" si="1"/>
        <v>0</v>
      </c>
      <c r="H85" s="6">
        <f t="shared" si="2"/>
        <v>0</v>
      </c>
      <c r="I85" s="80"/>
      <c r="J85" s="80"/>
      <c r="K85" s="80"/>
      <c r="L85" s="80"/>
      <c r="M85" s="80"/>
      <c r="N85" s="80"/>
      <c r="O85" s="80"/>
      <c r="P85" s="80"/>
      <c r="Q85" s="80"/>
      <c r="R85" s="80"/>
      <c r="S85" s="54" t="b">
        <f t="shared" si="9"/>
        <v>0</v>
      </c>
      <c r="T85" s="66" t="str">
        <f t="shared" ref="T85:U206" si="11">B85</f>
        <v>6-1.</v>
      </c>
      <c r="U85" s="51" t="str">
        <f t="shared" si="10"/>
        <v>Grout and Abandon Well, 1 to 2 inch diameter</v>
      </c>
    </row>
    <row r="86" spans="1:21" s="67" customFormat="1" hidden="1" x14ac:dyDescent="0.3">
      <c r="A86" s="62">
        <v>92</v>
      </c>
      <c r="B86" s="36" t="s">
        <v>82</v>
      </c>
      <c r="C86" s="98" t="s">
        <v>105</v>
      </c>
      <c r="D86" s="99"/>
      <c r="E86" s="10" t="s">
        <v>48</v>
      </c>
      <c r="F86" s="68">
        <f>IFERROR(INDEX([1]!Rates[[Column1]:[Column71]],
MATCH('[1]SOW Units'!$B86,[1]!Rates[Pay Item],0),
MATCH(TEXT(#REF!,"0"),[1]!Rates[[#Headers],[Column1]:[Column71]],0)),0)</f>
        <v>0</v>
      </c>
      <c r="G86" s="69">
        <f t="shared" si="1"/>
        <v>0</v>
      </c>
      <c r="H86" s="6">
        <f t="shared" si="2"/>
        <v>0</v>
      </c>
      <c r="I86" s="80"/>
      <c r="J86" s="80"/>
      <c r="K86" s="80"/>
      <c r="L86" s="80"/>
      <c r="M86" s="80"/>
      <c r="N86" s="80"/>
      <c r="O86" s="80"/>
      <c r="P86" s="80"/>
      <c r="Q86" s="80"/>
      <c r="R86" s="80"/>
      <c r="S86" s="54" t="b">
        <f t="shared" si="9"/>
        <v>0</v>
      </c>
      <c r="T86" s="66" t="str">
        <f t="shared" si="11"/>
        <v>6-2.</v>
      </c>
      <c r="U86" s="51" t="str">
        <f t="shared" si="10"/>
        <v>Grout and Abandon Well, &gt; 2 to 4 inch diameter</v>
      </c>
    </row>
    <row r="87" spans="1:21" s="67" customFormat="1" hidden="1" x14ac:dyDescent="0.3">
      <c r="A87" s="62">
        <v>93</v>
      </c>
      <c r="B87" s="36" t="s">
        <v>83</v>
      </c>
      <c r="C87" s="98" t="s">
        <v>107</v>
      </c>
      <c r="D87" s="99"/>
      <c r="E87" s="10" t="s">
        <v>48</v>
      </c>
      <c r="F87" s="68">
        <f>IFERROR(INDEX([1]!Rates[[Column1]:[Column71]],
MATCH('[1]SOW Units'!$B87,[1]!Rates[Pay Item],0),
MATCH(TEXT(#REF!,"0"),[1]!Rates[[#Headers],[Column1]:[Column71]],0)),0)</f>
        <v>0</v>
      </c>
      <c r="G87" s="69">
        <f t="shared" si="1"/>
        <v>0</v>
      </c>
      <c r="H87" s="6">
        <f t="shared" si="2"/>
        <v>0</v>
      </c>
      <c r="I87" s="80"/>
      <c r="J87" s="80"/>
      <c r="K87" s="80"/>
      <c r="L87" s="80"/>
      <c r="M87" s="80"/>
      <c r="N87" s="80"/>
      <c r="O87" s="80"/>
      <c r="P87" s="80"/>
      <c r="Q87" s="80"/>
      <c r="R87" s="80"/>
      <c r="S87" s="54" t="b">
        <f t="shared" si="9"/>
        <v>0</v>
      </c>
      <c r="T87" s="66" t="str">
        <f t="shared" si="11"/>
        <v>6-3.</v>
      </c>
      <c r="U87" s="51" t="str">
        <f t="shared" si="10"/>
        <v>Grout and Abandon Well, &gt; 4 to 6 inch diameter</v>
      </c>
    </row>
    <row r="88" spans="1:21" s="67" customFormat="1" hidden="1" x14ac:dyDescent="0.3">
      <c r="A88" s="62">
        <v>94</v>
      </c>
      <c r="B88" s="36" t="s">
        <v>84</v>
      </c>
      <c r="C88" s="98" t="s">
        <v>109</v>
      </c>
      <c r="D88" s="99"/>
      <c r="E88" s="10" t="s">
        <v>48</v>
      </c>
      <c r="F88" s="68">
        <f>IFERROR(INDEX([1]!Rates[[Column1]:[Column71]],
MATCH('[1]SOW Units'!$B88,[1]!Rates[Pay Item],0),
MATCH(TEXT(#REF!,"0"),[1]!Rates[[#Headers],[Column1]:[Column71]],0)),0)</f>
        <v>0</v>
      </c>
      <c r="G88" s="69">
        <f t="shared" si="1"/>
        <v>0</v>
      </c>
      <c r="H88" s="6">
        <f t="shared" si="2"/>
        <v>0</v>
      </c>
      <c r="I88" s="80"/>
      <c r="J88" s="80"/>
      <c r="K88" s="80"/>
      <c r="L88" s="80"/>
      <c r="M88" s="80"/>
      <c r="N88" s="80"/>
      <c r="O88" s="80"/>
      <c r="P88" s="80"/>
      <c r="Q88" s="80"/>
      <c r="R88" s="80"/>
      <c r="S88" s="54" t="b">
        <f t="shared" si="9"/>
        <v>0</v>
      </c>
      <c r="T88" s="66" t="str">
        <f t="shared" si="11"/>
        <v>6-4.</v>
      </c>
      <c r="U88" s="51" t="str">
        <f t="shared" si="10"/>
        <v>Grout and Abandon Well, &gt; 6 inch diameter</v>
      </c>
    </row>
    <row r="89" spans="1:21" s="67" customFormat="1" hidden="1" x14ac:dyDescent="0.3">
      <c r="A89" s="62">
        <v>95</v>
      </c>
      <c r="B89" s="36" t="s">
        <v>85</v>
      </c>
      <c r="C89" s="98" t="s">
        <v>111</v>
      </c>
      <c r="D89" s="99"/>
      <c r="E89" s="10" t="s">
        <v>98</v>
      </c>
      <c r="F89" s="68">
        <f>IFERROR(INDEX([1]!Rates[[Column1]:[Column71]],
MATCH('[1]SOW Units'!$B89,[1]!Rates[Pay Item],0),
MATCH(TEXT(#REF!,"0"),[1]!Rates[[#Headers],[Column1]:[Column71]],0)),0)</f>
        <v>0</v>
      </c>
      <c r="G89" s="69">
        <f t="shared" si="1"/>
        <v>0</v>
      </c>
      <c r="H89" s="6">
        <f t="shared" si="2"/>
        <v>0</v>
      </c>
      <c r="I89" s="80"/>
      <c r="J89" s="80"/>
      <c r="K89" s="80"/>
      <c r="L89" s="80"/>
      <c r="M89" s="80"/>
      <c r="N89" s="80"/>
      <c r="O89" s="80"/>
      <c r="P89" s="80"/>
      <c r="Q89" s="80"/>
      <c r="R89" s="80"/>
      <c r="S89" s="54" t="b">
        <f t="shared" si="9"/>
        <v>0</v>
      </c>
      <c r="T89" s="66" t="str">
        <f t="shared" si="11"/>
        <v>6-5.</v>
      </c>
      <c r="U89" s="51" t="str">
        <f t="shared" si="10"/>
        <v>Removal of Well Vault - 2 x 2 x 2 foot</v>
      </c>
    </row>
    <row r="90" spans="1:21" s="67" customFormat="1" hidden="1" x14ac:dyDescent="0.3">
      <c r="A90" s="62">
        <v>96</v>
      </c>
      <c r="B90" s="36" t="s">
        <v>87</v>
      </c>
      <c r="C90" s="98" t="s">
        <v>113</v>
      </c>
      <c r="D90" s="99"/>
      <c r="E90" s="10" t="s">
        <v>98</v>
      </c>
      <c r="F90" s="68">
        <f>IFERROR(INDEX([1]!Rates[[Column1]:[Column71]],
MATCH('[1]SOW Units'!$B90,[1]!Rates[Pay Item],0),
MATCH(TEXT(#REF!,"0"),[1]!Rates[[#Headers],[Column1]:[Column71]],0)),0)</f>
        <v>0</v>
      </c>
      <c r="G90" s="69">
        <f t="shared" si="1"/>
        <v>0</v>
      </c>
      <c r="H90" s="6">
        <f t="shared" si="2"/>
        <v>0</v>
      </c>
      <c r="I90" s="80"/>
      <c r="J90" s="80"/>
      <c r="K90" s="80"/>
      <c r="L90" s="80"/>
      <c r="M90" s="80"/>
      <c r="N90" s="80"/>
      <c r="O90" s="80"/>
      <c r="P90" s="80"/>
      <c r="Q90" s="80"/>
      <c r="R90" s="80"/>
      <c r="S90" s="54" t="b">
        <f t="shared" si="9"/>
        <v>0</v>
      </c>
      <c r="T90" s="66" t="str">
        <f t="shared" si="11"/>
        <v>6-6.</v>
      </c>
      <c r="U90" s="51" t="str">
        <f t="shared" si="10"/>
        <v>Removal of Well Vault - 4 x 4 x 2 foot</v>
      </c>
    </row>
    <row r="91" spans="1:21" s="67" customFormat="1" hidden="1" x14ac:dyDescent="0.3">
      <c r="A91" s="62">
        <v>97</v>
      </c>
      <c r="B91" s="36" t="s">
        <v>89</v>
      </c>
      <c r="C91" s="98" t="s">
        <v>580</v>
      </c>
      <c r="D91" s="99"/>
      <c r="E91" s="10" t="s">
        <v>730</v>
      </c>
      <c r="F91" s="68">
        <f>IFERROR(INDEX([1]!Rates[[Column1]:[Column71]],
MATCH('[1]SOW Units'!$B91,[1]!Rates[Pay Item],0),
MATCH(TEXT(#REF!,"0"),[1]!Rates[[#Headers],[Column1]:[Column71]],0)),0)</f>
        <v>0</v>
      </c>
      <c r="G91" s="69">
        <f t="shared" si="1"/>
        <v>0</v>
      </c>
      <c r="H91" s="6">
        <f t="shared" si="2"/>
        <v>0</v>
      </c>
      <c r="I91" s="80"/>
      <c r="J91" s="80"/>
      <c r="K91" s="80"/>
      <c r="L91" s="80"/>
      <c r="M91" s="80"/>
      <c r="N91" s="80"/>
      <c r="O91" s="80"/>
      <c r="P91" s="80"/>
      <c r="Q91" s="80"/>
      <c r="R91" s="80"/>
      <c r="S91" s="54" t="b">
        <f t="shared" si="9"/>
        <v>0</v>
      </c>
      <c r="T91" s="66" t="str">
        <f t="shared" si="11"/>
        <v>6-7.</v>
      </c>
      <c r="U91" s="51" t="str">
        <f t="shared" si="10"/>
        <v>Removal of Well Pad and Manhole</v>
      </c>
    </row>
    <row r="92" spans="1:21" s="67" customFormat="1" x14ac:dyDescent="0.3">
      <c r="A92" s="62">
        <v>98</v>
      </c>
      <c r="B92" s="75" t="s">
        <v>100</v>
      </c>
      <c r="C92" s="96" t="s">
        <v>115</v>
      </c>
      <c r="D92" s="97"/>
      <c r="E92" s="76"/>
      <c r="F92" s="77"/>
      <c r="G92" s="78"/>
      <c r="H92" s="8"/>
      <c r="I92" s="79"/>
      <c r="J92" s="79"/>
      <c r="K92" s="79"/>
      <c r="L92" s="79"/>
      <c r="M92" s="79"/>
      <c r="N92" s="79"/>
      <c r="O92" s="79"/>
      <c r="P92" s="79"/>
      <c r="Q92" s="79"/>
      <c r="R92" s="79"/>
      <c r="S92" s="54" t="b">
        <f t="shared" si="9"/>
        <v>0</v>
      </c>
      <c r="T92" s="66"/>
      <c r="U92" s="51" t="str">
        <f t="shared" si="10"/>
        <v>SAMPLE COLLECTION AND FIELD TESTING</v>
      </c>
    </row>
    <row r="93" spans="1:21" s="67" customFormat="1" x14ac:dyDescent="0.3">
      <c r="A93" s="62">
        <v>99</v>
      </c>
      <c r="B93" s="36" t="s">
        <v>102</v>
      </c>
      <c r="C93" s="98" t="s">
        <v>117</v>
      </c>
      <c r="D93" s="99"/>
      <c r="E93" s="10" t="s">
        <v>730</v>
      </c>
      <c r="F93" s="68">
        <f>IFERROR(INDEX([1]!Rates[[Column1]:[Column71]],
MATCH('[1]SOW Units'!$B93,[1]!Rates[Pay Item],0),
MATCH(TEXT(#REF!,"0"),[1]!Rates[[#Headers],[Column1]:[Column71]],0)),0)</f>
        <v>0</v>
      </c>
      <c r="G93" s="69">
        <f t="shared" ref="G93:G212" si="12">F93</f>
        <v>0</v>
      </c>
      <c r="H93" s="6">
        <f t="shared" ref="H93:H212" si="13">SUM(I93:R93)</f>
        <v>0</v>
      </c>
      <c r="I93" s="80"/>
      <c r="J93" s="80" t="s">
        <v>1045</v>
      </c>
      <c r="K93" s="80"/>
      <c r="L93" s="80"/>
      <c r="M93" s="80"/>
      <c r="N93" s="80"/>
      <c r="O93" s="80"/>
      <c r="P93" s="80"/>
      <c r="Q93" s="80"/>
      <c r="R93" s="80"/>
      <c r="S93" s="54" t="b">
        <f t="shared" si="9"/>
        <v>0</v>
      </c>
      <c r="T93" s="66" t="str">
        <f t="shared" si="11"/>
        <v>7-1.</v>
      </c>
      <c r="U93" s="51" t="str">
        <f t="shared" si="10"/>
        <v>Monitoring Well Sampling with Water Level, ≤ 100 foot depth</v>
      </c>
    </row>
    <row r="94" spans="1:21" s="67" customFormat="1" x14ac:dyDescent="0.3">
      <c r="A94" s="62">
        <v>100</v>
      </c>
      <c r="B94" s="36" t="s">
        <v>104</v>
      </c>
      <c r="C94" s="98" t="s">
        <v>119</v>
      </c>
      <c r="D94" s="99"/>
      <c r="E94" s="10" t="s">
        <v>730</v>
      </c>
      <c r="F94" s="68">
        <f>IFERROR(INDEX([1]!Rates[[Column1]:[Column71]],
MATCH('[1]SOW Units'!$B94,[1]!Rates[Pay Item],0),
MATCH(TEXT(#REF!,"0"),[1]!Rates[[#Headers],[Column1]:[Column71]],0)),0)</f>
        <v>0</v>
      </c>
      <c r="G94" s="69">
        <f t="shared" si="12"/>
        <v>0</v>
      </c>
      <c r="H94" s="6">
        <f t="shared" si="13"/>
        <v>0</v>
      </c>
      <c r="I94" s="80"/>
      <c r="J94" s="80" t="s">
        <v>1045</v>
      </c>
      <c r="K94" s="80"/>
      <c r="L94" s="80"/>
      <c r="M94" s="80"/>
      <c r="N94" s="80"/>
      <c r="O94" s="80"/>
      <c r="P94" s="80"/>
      <c r="Q94" s="80"/>
      <c r="R94" s="80"/>
      <c r="S94" s="54" t="b">
        <f t="shared" si="9"/>
        <v>0</v>
      </c>
      <c r="T94" s="66" t="str">
        <f t="shared" si="11"/>
        <v>7-2.</v>
      </c>
      <c r="U94" s="51" t="str">
        <f t="shared" si="10"/>
        <v>Monitoring Well Sampling with Water Level, &gt; 100 foot depth</v>
      </c>
    </row>
    <row r="95" spans="1:21" s="67" customFormat="1" x14ac:dyDescent="0.3">
      <c r="A95" s="62">
        <v>101</v>
      </c>
      <c r="B95" s="36" t="s">
        <v>106</v>
      </c>
      <c r="C95" s="98" t="s">
        <v>121</v>
      </c>
      <c r="D95" s="99"/>
      <c r="E95" s="10" t="s">
        <v>730</v>
      </c>
      <c r="F95" s="68">
        <f>IFERROR(INDEX([1]!Rates[[Column1]:[Column71]],
MATCH('[1]SOW Units'!$B95,[1]!Rates[Pay Item],0),
MATCH(TEXT(#REF!,"0"),[1]!Rates[[#Headers],[Column1]:[Column71]],0)),0)</f>
        <v>0</v>
      </c>
      <c r="G95" s="69">
        <f t="shared" si="12"/>
        <v>0</v>
      </c>
      <c r="H95" s="6">
        <f t="shared" si="13"/>
        <v>0</v>
      </c>
      <c r="I95" s="80"/>
      <c r="J95" s="80" t="s">
        <v>1045</v>
      </c>
      <c r="K95" s="80"/>
      <c r="L95" s="80"/>
      <c r="M95" s="80"/>
      <c r="N95" s="80"/>
      <c r="O95" s="80"/>
      <c r="P95" s="80"/>
      <c r="Q95" s="80"/>
      <c r="R95" s="80"/>
      <c r="S95" s="54" t="b">
        <f t="shared" si="9"/>
        <v>0</v>
      </c>
      <c r="T95" s="66" t="str">
        <f t="shared" si="11"/>
        <v>7-3.</v>
      </c>
      <c r="U95" s="51" t="str">
        <f t="shared" si="10"/>
        <v>Domestic Water Well Sampling</v>
      </c>
    </row>
    <row r="96" spans="1:21" s="67" customFormat="1" x14ac:dyDescent="0.3">
      <c r="A96" s="62">
        <v>102</v>
      </c>
      <c r="B96" s="36" t="s">
        <v>108</v>
      </c>
      <c r="C96" s="98" t="s">
        <v>123</v>
      </c>
      <c r="D96" s="99"/>
      <c r="E96" s="10" t="s">
        <v>124</v>
      </c>
      <c r="F96" s="68">
        <f>IFERROR(INDEX([1]!Rates[[Column1]:[Column71]],
MATCH('[1]SOW Units'!$B96,[1]!Rates[Pay Item],0),
MATCH(TEXT(#REF!,"0"),[1]!Rates[[#Headers],[Column1]:[Column71]],0)),0)</f>
        <v>0</v>
      </c>
      <c r="G96" s="69">
        <f t="shared" si="12"/>
        <v>0</v>
      </c>
      <c r="H96" s="6">
        <f t="shared" si="13"/>
        <v>0</v>
      </c>
      <c r="I96" s="80"/>
      <c r="J96" s="80" t="s">
        <v>1045</v>
      </c>
      <c r="K96" s="80"/>
      <c r="L96" s="80"/>
      <c r="M96" s="80"/>
      <c r="N96" s="80"/>
      <c r="O96" s="80"/>
      <c r="P96" s="80"/>
      <c r="Q96" s="80"/>
      <c r="R96" s="80"/>
      <c r="S96" s="54" t="b">
        <f t="shared" si="9"/>
        <v>0</v>
      </c>
      <c r="T96" s="66" t="str">
        <f t="shared" si="11"/>
        <v>7-4.</v>
      </c>
      <c r="U96" s="51" t="str">
        <f t="shared" si="10"/>
        <v xml:space="preserve">Other Water Sampling </v>
      </c>
    </row>
    <row r="97" spans="1:21" s="67" customFormat="1" hidden="1" x14ac:dyDescent="0.3">
      <c r="A97" s="62">
        <v>103</v>
      </c>
      <c r="B97" s="36" t="s">
        <v>110</v>
      </c>
      <c r="C97" s="98" t="s">
        <v>126</v>
      </c>
      <c r="D97" s="99"/>
      <c r="E97" s="10" t="s">
        <v>124</v>
      </c>
      <c r="F97" s="68">
        <f>IFERROR(INDEX([1]!Rates[[Column1]:[Column71]],
MATCH('[1]SOW Units'!$B97,[1]!Rates[Pay Item],0),
MATCH(TEXT(#REF!,"0"),[1]!Rates[[#Headers],[Column1]:[Column71]],0)),0)</f>
        <v>0</v>
      </c>
      <c r="G97" s="69">
        <f t="shared" si="12"/>
        <v>0</v>
      </c>
      <c r="H97" s="6">
        <f t="shared" si="13"/>
        <v>0</v>
      </c>
      <c r="I97" s="80"/>
      <c r="J97" s="80"/>
      <c r="K97" s="80"/>
      <c r="L97" s="80"/>
      <c r="M97" s="80"/>
      <c r="N97" s="80"/>
      <c r="O97" s="80"/>
      <c r="P97" s="80"/>
      <c r="Q97" s="80"/>
      <c r="R97" s="80"/>
      <c r="S97" s="54" t="b">
        <f t="shared" si="9"/>
        <v>0</v>
      </c>
      <c r="T97" s="66" t="str">
        <f t="shared" si="11"/>
        <v>7-5.</v>
      </c>
      <c r="U97" s="51" t="str">
        <f t="shared" si="10"/>
        <v>Free Product Sample Collection</v>
      </c>
    </row>
    <row r="98" spans="1:21" s="67" customFormat="1" hidden="1" x14ac:dyDescent="0.3">
      <c r="A98" s="62">
        <v>104</v>
      </c>
      <c r="B98" s="36" t="s">
        <v>112</v>
      </c>
      <c r="C98" s="98" t="s">
        <v>128</v>
      </c>
      <c r="D98" s="99"/>
      <c r="E98" s="10" t="s">
        <v>124</v>
      </c>
      <c r="F98" s="68">
        <f>IFERROR(INDEX([1]!Rates[[Column1]:[Column71]],
MATCH('[1]SOW Units'!$B98,[1]!Rates[Pay Item],0),
MATCH(TEXT(#REF!,"0"),[1]!Rates[[#Headers],[Column1]:[Column71]],0)),0)</f>
        <v>0</v>
      </c>
      <c r="G98" s="69">
        <f t="shared" si="12"/>
        <v>0</v>
      </c>
      <c r="H98" s="6">
        <f t="shared" si="13"/>
        <v>0</v>
      </c>
      <c r="I98" s="80"/>
      <c r="J98" s="80"/>
      <c r="K98" s="80"/>
      <c r="L98" s="80"/>
      <c r="M98" s="80"/>
      <c r="N98" s="80"/>
      <c r="O98" s="80"/>
      <c r="P98" s="80"/>
      <c r="Q98" s="80"/>
      <c r="R98" s="80"/>
      <c r="S98" s="54" t="b">
        <f t="shared" si="9"/>
        <v>0</v>
      </c>
      <c r="T98" s="66" t="str">
        <f t="shared" si="11"/>
        <v>7-6.</v>
      </c>
      <c r="U98" s="51" t="str">
        <f t="shared" si="10"/>
        <v>Soil/Sediment Sample Collection</v>
      </c>
    </row>
    <row r="99" spans="1:21" s="67" customFormat="1" x14ac:dyDescent="0.3">
      <c r="A99" s="62">
        <v>105</v>
      </c>
      <c r="B99" s="36" t="s">
        <v>734</v>
      </c>
      <c r="C99" s="98" t="s">
        <v>735</v>
      </c>
      <c r="D99" s="99"/>
      <c r="E99" s="10" t="s">
        <v>730</v>
      </c>
      <c r="F99" s="68">
        <f>IFERROR(INDEX([1]!Rates[[Column1]:[Column71]],
MATCH('[1]SOW Units'!$B99,[1]!Rates[Pay Item],0),
MATCH(TEXT(#REF!,"0"),[1]!Rates[[#Headers],[Column1]:[Column71]],0)),0)</f>
        <v>0</v>
      </c>
      <c r="G99" s="69">
        <f t="shared" si="12"/>
        <v>0</v>
      </c>
      <c r="H99" s="6">
        <f t="shared" si="13"/>
        <v>0</v>
      </c>
      <c r="I99" s="80"/>
      <c r="J99" s="80" t="s">
        <v>1045</v>
      </c>
      <c r="K99" s="80"/>
      <c r="L99" s="80"/>
      <c r="M99" s="80"/>
      <c r="N99" s="80"/>
      <c r="O99" s="80"/>
      <c r="P99" s="80"/>
      <c r="Q99" s="80"/>
      <c r="R99" s="80"/>
      <c r="S99" s="54" t="b">
        <f t="shared" si="9"/>
        <v>0</v>
      </c>
      <c r="T99" s="66" t="str">
        <f t="shared" si="11"/>
        <v>7-7.</v>
      </c>
      <c r="U99" s="51" t="str">
        <f t="shared" si="10"/>
        <v xml:space="preserve">Water Level/Free Product Gauging </v>
      </c>
    </row>
    <row r="100" spans="1:21" s="67" customFormat="1" hidden="1" x14ac:dyDescent="0.3">
      <c r="A100" s="62">
        <v>106</v>
      </c>
      <c r="B100" s="36" t="s">
        <v>736</v>
      </c>
      <c r="C100" s="98" t="s">
        <v>737</v>
      </c>
      <c r="D100" s="99"/>
      <c r="E100" s="10" t="s">
        <v>730</v>
      </c>
      <c r="F100" s="68">
        <f>IFERROR(INDEX([1]!Rates[[Column1]:[Column71]],
MATCH('[1]SOW Units'!$B100,[1]!Rates[Pay Item],0),
MATCH(TEXT(#REF!,"0"),[1]!Rates[[#Headers],[Column1]:[Column71]],0)),0)</f>
        <v>0</v>
      </c>
      <c r="G100" s="69">
        <f t="shared" si="12"/>
        <v>0</v>
      </c>
      <c r="H100" s="6">
        <f t="shared" si="13"/>
        <v>0</v>
      </c>
      <c r="I100" s="80"/>
      <c r="J100" s="80"/>
      <c r="K100" s="80"/>
      <c r="L100" s="80"/>
      <c r="M100" s="80"/>
      <c r="N100" s="80"/>
      <c r="O100" s="80"/>
      <c r="P100" s="80"/>
      <c r="Q100" s="80"/>
      <c r="R100" s="80"/>
      <c r="S100" s="54" t="b">
        <f t="shared" si="9"/>
        <v>0</v>
      </c>
      <c r="T100" s="66" t="str">
        <f t="shared" si="11"/>
        <v>7-8.</v>
      </c>
      <c r="U100" s="51" t="str">
        <f t="shared" si="10"/>
        <v xml:space="preserve">Free Product Gauging and Bailing </v>
      </c>
    </row>
    <row r="101" spans="1:21" s="67" customFormat="1" ht="35.1" hidden="1" customHeight="1" x14ac:dyDescent="0.3">
      <c r="A101" s="62">
        <v>107</v>
      </c>
      <c r="B101" s="36" t="s">
        <v>738</v>
      </c>
      <c r="C101" s="98" t="s">
        <v>739</v>
      </c>
      <c r="D101" s="99"/>
      <c r="E101" s="10" t="s">
        <v>124</v>
      </c>
      <c r="F101" s="68">
        <f>IFERROR(INDEX([1]!Rates[[Column1]:[Column71]],
MATCH('[1]SOW Units'!$B101,[1]!Rates[Pay Item],0),
MATCH(TEXT(#REF!,"0"),[1]!Rates[[#Headers],[Column1]:[Column71]],0)),0)</f>
        <v>0</v>
      </c>
      <c r="G101" s="69">
        <f t="shared" si="12"/>
        <v>0</v>
      </c>
      <c r="H101" s="6">
        <f t="shared" si="13"/>
        <v>0</v>
      </c>
      <c r="I101" s="80"/>
      <c r="J101" s="80"/>
      <c r="K101" s="80"/>
      <c r="L101" s="80"/>
      <c r="M101" s="80"/>
      <c r="N101" s="80"/>
      <c r="O101" s="80"/>
      <c r="P101" s="80"/>
      <c r="Q101" s="80"/>
      <c r="R101" s="80"/>
      <c r="S101" s="54" t="b">
        <f t="shared" si="9"/>
        <v>0</v>
      </c>
      <c r="T101" s="66" t="str">
        <f t="shared" si="11"/>
        <v>7-9.</v>
      </c>
      <c r="U101" s="51" t="str">
        <f t="shared" si="10"/>
        <v>Vapor/Ambient Air Sample Collection - Passive Dosimeter, Sorbent Tube, TedlarTM Bag (or equivalent)</v>
      </c>
    </row>
    <row r="102" spans="1:21" s="67" customFormat="1" x14ac:dyDescent="0.3">
      <c r="A102" s="62">
        <v>108</v>
      </c>
      <c r="B102" s="36" t="s">
        <v>740</v>
      </c>
      <c r="C102" s="98" t="s">
        <v>741</v>
      </c>
      <c r="D102" s="99"/>
      <c r="E102" s="10" t="s">
        <v>124</v>
      </c>
      <c r="F102" s="68">
        <f>IFERROR(INDEX([1]!Rates[[Column1]:[Column71]],
MATCH('[1]SOW Units'!$B102,[1]!Rates[Pay Item],0),
MATCH(TEXT(#REF!,"0"),[1]!Rates[[#Headers],[Column1]:[Column71]],0)),0)</f>
        <v>0</v>
      </c>
      <c r="G102" s="69">
        <f t="shared" si="12"/>
        <v>0</v>
      </c>
      <c r="H102" s="6">
        <f t="shared" si="13"/>
        <v>0</v>
      </c>
      <c r="I102" s="80"/>
      <c r="J102" s="80" t="s">
        <v>1045</v>
      </c>
      <c r="K102" s="80"/>
      <c r="L102" s="80"/>
      <c r="M102" s="80"/>
      <c r="N102" s="80"/>
      <c r="O102" s="80"/>
      <c r="P102" s="80"/>
      <c r="Q102" s="80"/>
      <c r="R102" s="80"/>
      <c r="S102" s="54" t="b">
        <f t="shared" si="9"/>
        <v>0</v>
      </c>
      <c r="T102" s="66" t="str">
        <f t="shared" si="11"/>
        <v>7-10.</v>
      </c>
      <c r="U102" s="51" t="str">
        <f t="shared" si="10"/>
        <v>Vapor/Ambient Air Sample Collection - SUMMATM Canister (or equivalent)</v>
      </c>
    </row>
    <row r="103" spans="1:21" s="67" customFormat="1" ht="33" x14ac:dyDescent="0.3">
      <c r="A103" s="62">
        <v>109</v>
      </c>
      <c r="B103" s="36" t="s">
        <v>742</v>
      </c>
      <c r="C103" s="98" t="s">
        <v>582</v>
      </c>
      <c r="D103" s="99"/>
      <c r="E103" s="10" t="s">
        <v>583</v>
      </c>
      <c r="F103" s="68">
        <f>IFERROR(INDEX([1]!Rates[[Column1]:[Column71]],
MATCH('[1]SOW Units'!$B103,[1]!Rates[Pay Item],0),
MATCH(TEXT(#REF!,"0"),[1]!Rates[[#Headers],[Column1]:[Column71]],0)),0)</f>
        <v>0</v>
      </c>
      <c r="G103" s="69">
        <f t="shared" si="12"/>
        <v>0</v>
      </c>
      <c r="H103" s="6">
        <f t="shared" si="13"/>
        <v>0</v>
      </c>
      <c r="I103" s="80"/>
      <c r="J103" s="80" t="s">
        <v>1045</v>
      </c>
      <c r="K103" s="80"/>
      <c r="L103" s="80"/>
      <c r="M103" s="80"/>
      <c r="N103" s="80"/>
      <c r="O103" s="80"/>
      <c r="P103" s="80"/>
      <c r="Q103" s="80"/>
      <c r="R103" s="80"/>
      <c r="S103" s="54" t="b">
        <f t="shared" si="9"/>
        <v>0</v>
      </c>
      <c r="T103" s="66" t="str">
        <f t="shared" si="11"/>
        <v>7-11.</v>
      </c>
      <c r="U103" s="51" t="str">
        <f t="shared" si="10"/>
        <v>Electronic Data Deliverables (EDD)</v>
      </c>
    </row>
    <row r="104" spans="1:21" s="67" customFormat="1" hidden="1" x14ac:dyDescent="0.3">
      <c r="A104" s="62">
        <v>110</v>
      </c>
      <c r="B104" s="36" t="s">
        <v>743</v>
      </c>
      <c r="C104" s="98" t="s">
        <v>585</v>
      </c>
      <c r="D104" s="99"/>
      <c r="E104" s="10" t="s">
        <v>730</v>
      </c>
      <c r="F104" s="68">
        <f>IFERROR(INDEX([1]!Rates[[Column1]:[Column71]],
MATCH('[1]SOW Units'!$B104,[1]!Rates[Pay Item],0),
MATCH(TEXT(#REF!,"0"),[1]!Rates[[#Headers],[Column1]:[Column71]],0)),0)</f>
        <v>0</v>
      </c>
      <c r="G104" s="69">
        <f t="shared" si="12"/>
        <v>0</v>
      </c>
      <c r="H104" s="6">
        <f t="shared" si="13"/>
        <v>0</v>
      </c>
      <c r="I104" s="80"/>
      <c r="J104" s="80"/>
      <c r="K104" s="80"/>
      <c r="L104" s="80"/>
      <c r="M104" s="80"/>
      <c r="N104" s="80"/>
      <c r="O104" s="80"/>
      <c r="P104" s="80"/>
      <c r="Q104" s="80"/>
      <c r="R104" s="80"/>
      <c r="S104" s="54" t="b">
        <f t="shared" si="9"/>
        <v>0</v>
      </c>
      <c r="T104" s="66" t="str">
        <f t="shared" si="11"/>
        <v>7-12.</v>
      </c>
      <c r="U104" s="51" t="str">
        <f t="shared" si="10"/>
        <v>Survey Latitude/Longitude of Existing Monitor Wells</v>
      </c>
    </row>
    <row r="105" spans="1:21" s="67" customFormat="1" hidden="1" x14ac:dyDescent="0.3">
      <c r="A105" s="62">
        <v>111</v>
      </c>
      <c r="B105" s="36" t="s">
        <v>744</v>
      </c>
      <c r="C105" s="98" t="s">
        <v>587</v>
      </c>
      <c r="D105" s="99"/>
      <c r="E105" s="10" t="s">
        <v>730</v>
      </c>
      <c r="F105" s="68">
        <f>IFERROR(INDEX([1]!Rates[[Column1]:[Column71]],
MATCH('[1]SOW Units'!$B105,[1]!Rates[Pay Item],0),
MATCH(TEXT(#REF!,"0"),[1]!Rates[[#Headers],[Column1]:[Column71]],0)),0)</f>
        <v>0</v>
      </c>
      <c r="G105" s="69">
        <f t="shared" si="12"/>
        <v>0</v>
      </c>
      <c r="H105" s="6">
        <f t="shared" si="13"/>
        <v>0</v>
      </c>
      <c r="I105" s="80"/>
      <c r="J105" s="80"/>
      <c r="K105" s="80"/>
      <c r="L105" s="80"/>
      <c r="M105" s="80"/>
      <c r="N105" s="80"/>
      <c r="O105" s="80"/>
      <c r="P105" s="80"/>
      <c r="Q105" s="80"/>
      <c r="R105" s="80"/>
      <c r="S105" s="54" t="b">
        <f t="shared" si="9"/>
        <v>0</v>
      </c>
      <c r="T105" s="66" t="str">
        <f t="shared" si="11"/>
        <v>7-13.</v>
      </c>
      <c r="U105" s="51" t="str">
        <f t="shared" si="10"/>
        <v>Survey Latitude/Longitude of New Monitor Wells</v>
      </c>
    </row>
    <row r="106" spans="1:21" s="67" customFormat="1" hidden="1" x14ac:dyDescent="0.3">
      <c r="A106" s="62">
        <v>112</v>
      </c>
      <c r="B106" s="36" t="s">
        <v>745</v>
      </c>
      <c r="C106" s="98" t="s">
        <v>746</v>
      </c>
      <c r="D106" s="99"/>
      <c r="E106" s="10" t="s">
        <v>124</v>
      </c>
      <c r="F106" s="68">
        <f>IFERROR(INDEX([1]!Rates[[Column1]:[Column71]],
MATCH('[1]SOW Units'!$B106,[1]!Rates[Pay Item],0),
MATCH(TEXT(#REF!,"0"),[1]!Rates[[#Headers],[Column1]:[Column71]],0)),0)</f>
        <v>0</v>
      </c>
      <c r="G106" s="69">
        <f t="shared" si="12"/>
        <v>0</v>
      </c>
      <c r="H106" s="6">
        <f t="shared" si="13"/>
        <v>0</v>
      </c>
      <c r="I106" s="80"/>
      <c r="J106" s="80"/>
      <c r="K106" s="80"/>
      <c r="L106" s="80"/>
      <c r="M106" s="80"/>
      <c r="N106" s="80"/>
      <c r="O106" s="80"/>
      <c r="P106" s="80"/>
      <c r="Q106" s="80"/>
      <c r="R106" s="80"/>
      <c r="S106" s="54" t="b">
        <f t="shared" si="9"/>
        <v>0</v>
      </c>
      <c r="T106" s="66" t="str">
        <f t="shared" si="11"/>
        <v>7-14.</v>
      </c>
      <c r="U106" s="51" t="str">
        <f t="shared" si="10"/>
        <v>Encore (25 gram)</v>
      </c>
    </row>
    <row r="107" spans="1:21" s="67" customFormat="1" x14ac:dyDescent="0.3">
      <c r="A107" s="62">
        <v>113</v>
      </c>
      <c r="B107" s="75" t="s">
        <v>114</v>
      </c>
      <c r="C107" s="96" t="s">
        <v>134</v>
      </c>
      <c r="D107" s="97"/>
      <c r="E107" s="76"/>
      <c r="F107" s="77"/>
      <c r="G107" s="78"/>
      <c r="H107" s="8"/>
      <c r="I107" s="79"/>
      <c r="J107" s="79"/>
      <c r="K107" s="79"/>
      <c r="L107" s="79"/>
      <c r="M107" s="79"/>
      <c r="N107" s="79"/>
      <c r="O107" s="79"/>
      <c r="P107" s="79"/>
      <c r="Q107" s="79"/>
      <c r="R107" s="79"/>
      <c r="S107" s="54" t="b">
        <f t="shared" si="9"/>
        <v>0</v>
      </c>
      <c r="T107" s="66"/>
      <c r="U107" s="51" t="str">
        <f t="shared" si="10"/>
        <v xml:space="preserve">LABORATORY ANALYSIS  </v>
      </c>
    </row>
    <row r="108" spans="1:21" s="67" customFormat="1" ht="33" hidden="1" x14ac:dyDescent="0.3">
      <c r="A108" s="62">
        <v>114</v>
      </c>
      <c r="B108" s="36" t="s">
        <v>116</v>
      </c>
      <c r="C108" s="98" t="s">
        <v>747</v>
      </c>
      <c r="D108" s="99"/>
      <c r="E108" s="10" t="s">
        <v>124</v>
      </c>
      <c r="F108" s="68">
        <f>IFERROR(INDEX([1]!Rates[[Column1]:[Column71]],
MATCH('[1]SOW Units'!$B108,[1]!Rates[Pay Item],0),
MATCH(TEXT(#REF!,"0"),[1]!Rates[[#Headers],[Column1]:[Column71]],0)),0)</f>
        <v>0</v>
      </c>
      <c r="G108" s="69">
        <f t="shared" si="12"/>
        <v>0</v>
      </c>
      <c r="H108" s="6">
        <f t="shared" si="13"/>
        <v>0</v>
      </c>
      <c r="I108" s="80"/>
      <c r="J108" s="80"/>
      <c r="K108" s="80"/>
      <c r="L108" s="80"/>
      <c r="M108" s="80"/>
      <c r="N108" s="80"/>
      <c r="O108" s="80"/>
      <c r="P108" s="80"/>
      <c r="Q108" s="80"/>
      <c r="R108" s="80"/>
      <c r="S108" s="54" t="b">
        <f t="shared" si="9"/>
        <v>0</v>
      </c>
      <c r="T108" s="66" t="str">
        <f t="shared" si="11"/>
        <v>8-1.</v>
      </c>
      <c r="U108" s="51" t="str">
        <f t="shared" si="10"/>
        <v>Soil, Used Oil/Unknown Product Group-Table D of Ch. 62-780, F.A.C., except for non-Priority Pollutant Organics (multiple methods)</v>
      </c>
    </row>
    <row r="109" spans="1:21" s="67" customFormat="1" hidden="1" x14ac:dyDescent="0.3">
      <c r="A109" s="62">
        <v>115</v>
      </c>
      <c r="B109" s="36" t="s">
        <v>118</v>
      </c>
      <c r="C109" s="98" t="s">
        <v>135</v>
      </c>
      <c r="D109" s="99"/>
      <c r="E109" s="10" t="s">
        <v>124</v>
      </c>
      <c r="F109" s="68">
        <f>IFERROR(INDEX([1]!Rates[[Column1]:[Column71]],
MATCH('[1]SOW Units'!$B109,[1]!Rates[Pay Item],0),
MATCH(TEXT(#REF!,"0"),[1]!Rates[[#Headers],[Column1]:[Column71]],0)),0)</f>
        <v>0</v>
      </c>
      <c r="G109" s="69">
        <f t="shared" si="12"/>
        <v>0</v>
      </c>
      <c r="H109" s="6">
        <f t="shared" si="13"/>
        <v>0</v>
      </c>
      <c r="I109" s="80"/>
      <c r="J109" s="80"/>
      <c r="K109" s="80"/>
      <c r="L109" s="80"/>
      <c r="M109" s="80"/>
      <c r="N109" s="80"/>
      <c r="O109" s="80"/>
      <c r="P109" s="80"/>
      <c r="Q109" s="80"/>
      <c r="R109" s="80"/>
      <c r="S109" s="54" t="b">
        <f t="shared" si="9"/>
        <v>0</v>
      </c>
      <c r="T109" s="66" t="str">
        <f t="shared" si="11"/>
        <v>8-2.</v>
      </c>
      <c r="U109" s="51" t="str">
        <f t="shared" si="10"/>
        <v>Soil, BTEX + MTBE (EPA 8021 or EPA 8260)</v>
      </c>
    </row>
    <row r="110" spans="1:21" s="67" customFormat="1" hidden="1" x14ac:dyDescent="0.3">
      <c r="A110" s="62">
        <v>116</v>
      </c>
      <c r="B110" s="36" t="s">
        <v>120</v>
      </c>
      <c r="C110" s="98" t="s">
        <v>137</v>
      </c>
      <c r="D110" s="99"/>
      <c r="E110" s="10" t="s">
        <v>124</v>
      </c>
      <c r="F110" s="68">
        <f>IFERROR(INDEX([1]!Rates[[Column1]:[Column71]],
MATCH('[1]SOW Units'!$B110,[1]!Rates[Pay Item],0),
MATCH(TEXT(#REF!,"0"),[1]!Rates[[#Headers],[Column1]:[Column71]],0)),0)</f>
        <v>0</v>
      </c>
      <c r="G110" s="69">
        <f t="shared" si="12"/>
        <v>0</v>
      </c>
      <c r="H110" s="6">
        <f t="shared" si="13"/>
        <v>0</v>
      </c>
      <c r="I110" s="80"/>
      <c r="J110" s="80"/>
      <c r="K110" s="80"/>
      <c r="L110" s="80"/>
      <c r="M110" s="80"/>
      <c r="N110" s="80"/>
      <c r="O110" s="80"/>
      <c r="P110" s="80"/>
      <c r="Q110" s="80"/>
      <c r="R110" s="80"/>
      <c r="S110" s="54" t="b">
        <f t="shared" si="9"/>
        <v>0</v>
      </c>
      <c r="T110" s="66" t="str">
        <f t="shared" si="11"/>
        <v>8-3.</v>
      </c>
      <c r="U110" s="51" t="str">
        <f t="shared" si="10"/>
        <v>Soil, Volatile Organic Halocarbons (EPA 8021 or EPA 8260)</v>
      </c>
    </row>
    <row r="111" spans="1:21" s="67" customFormat="1" hidden="1" x14ac:dyDescent="0.3">
      <c r="A111" s="62">
        <v>117</v>
      </c>
      <c r="B111" s="36" t="s">
        <v>122</v>
      </c>
      <c r="C111" s="98" t="s">
        <v>139</v>
      </c>
      <c r="D111" s="99"/>
      <c r="E111" s="10" t="s">
        <v>124</v>
      </c>
      <c r="F111" s="68">
        <f>IFERROR(INDEX([1]!Rates[[Column1]:[Column71]],
MATCH('[1]SOW Units'!$B111,[1]!Rates[Pay Item],0),
MATCH(TEXT(#REF!,"0"),[1]!Rates[[#Headers],[Column1]:[Column71]],0)),0)</f>
        <v>0</v>
      </c>
      <c r="G111" s="69">
        <f t="shared" si="12"/>
        <v>0</v>
      </c>
      <c r="H111" s="6">
        <f t="shared" si="13"/>
        <v>0</v>
      </c>
      <c r="I111" s="80"/>
      <c r="J111" s="80"/>
      <c r="K111" s="80"/>
      <c r="L111" s="80"/>
      <c r="M111" s="80"/>
      <c r="N111" s="80"/>
      <c r="O111" s="80"/>
      <c r="P111" s="80"/>
      <c r="Q111" s="80"/>
      <c r="R111" s="80"/>
      <c r="S111" s="54" t="b">
        <f t="shared" si="9"/>
        <v>0</v>
      </c>
      <c r="T111" s="66" t="str">
        <f t="shared" si="11"/>
        <v>8-4.</v>
      </c>
      <c r="U111" s="51" t="str">
        <f t="shared" si="10"/>
        <v>Soil, BTEX + MTBE + VOHs (EPA 8021 or EPA 8260)</v>
      </c>
    </row>
    <row r="112" spans="1:21" s="67" customFormat="1" hidden="1" x14ac:dyDescent="0.3">
      <c r="A112" s="62">
        <v>118</v>
      </c>
      <c r="B112" s="36" t="s">
        <v>125</v>
      </c>
      <c r="C112" s="98" t="s">
        <v>141</v>
      </c>
      <c r="D112" s="99"/>
      <c r="E112" s="10" t="s">
        <v>124</v>
      </c>
      <c r="F112" s="68">
        <f>IFERROR(INDEX([1]!Rates[[Column1]:[Column71]],
MATCH('[1]SOW Units'!$B112,[1]!Rates[Pay Item],0),
MATCH(TEXT(#REF!,"0"),[1]!Rates[[#Headers],[Column1]:[Column71]],0)),0)</f>
        <v>0</v>
      </c>
      <c r="G112" s="69">
        <f t="shared" si="12"/>
        <v>0</v>
      </c>
      <c r="H112" s="6">
        <f t="shared" si="13"/>
        <v>0</v>
      </c>
      <c r="I112" s="80"/>
      <c r="J112" s="80"/>
      <c r="K112" s="80"/>
      <c r="L112" s="80"/>
      <c r="M112" s="80"/>
      <c r="N112" s="80"/>
      <c r="O112" s="80"/>
      <c r="P112" s="80"/>
      <c r="Q112" s="80"/>
      <c r="R112" s="80"/>
      <c r="S112" s="54" t="b">
        <f t="shared" si="9"/>
        <v>0</v>
      </c>
      <c r="T112" s="66" t="str">
        <f t="shared" si="11"/>
        <v>8-5.</v>
      </c>
      <c r="U112" s="51" t="str">
        <f t="shared" si="10"/>
        <v>Soil, Polycyclic Aromatic Hydrocarbons (EPA 8270 or EPA 8310)</v>
      </c>
    </row>
    <row r="113" spans="1:21" s="67" customFormat="1" hidden="1" x14ac:dyDescent="0.3">
      <c r="A113" s="62">
        <v>119</v>
      </c>
      <c r="B113" s="36" t="s">
        <v>127</v>
      </c>
      <c r="C113" s="98" t="s">
        <v>143</v>
      </c>
      <c r="D113" s="99"/>
      <c r="E113" s="10" t="s">
        <v>124</v>
      </c>
      <c r="F113" s="68">
        <f>IFERROR(INDEX([1]!Rates[[Column1]:[Column71]],
MATCH('[1]SOW Units'!$B113,[1]!Rates[Pay Item],0),
MATCH(TEXT(#REF!,"0"),[1]!Rates[[#Headers],[Column1]:[Column71]],0)),0)</f>
        <v>0</v>
      </c>
      <c r="G113" s="69">
        <f t="shared" si="12"/>
        <v>0</v>
      </c>
      <c r="H113" s="6">
        <f t="shared" si="13"/>
        <v>0</v>
      </c>
      <c r="I113" s="80"/>
      <c r="J113" s="80"/>
      <c r="K113" s="80"/>
      <c r="L113" s="80"/>
      <c r="M113" s="80"/>
      <c r="N113" s="80"/>
      <c r="O113" s="80"/>
      <c r="P113" s="80"/>
      <c r="Q113" s="80"/>
      <c r="R113" s="80"/>
      <c r="S113" s="54" t="b">
        <f t="shared" si="9"/>
        <v>0</v>
      </c>
      <c r="T113" s="66" t="str">
        <f t="shared" si="11"/>
        <v>8-6.</v>
      </c>
      <c r="U113" s="51" t="str">
        <f t="shared" si="10"/>
        <v>Soil, Priority Pollutant Volatile Organics (EPA 8260)</v>
      </c>
    </row>
    <row r="114" spans="1:21" s="67" customFormat="1" ht="33" hidden="1" x14ac:dyDescent="0.3">
      <c r="A114" s="62">
        <v>120</v>
      </c>
      <c r="B114" s="36" t="s">
        <v>129</v>
      </c>
      <c r="C114" s="98" t="s">
        <v>144</v>
      </c>
      <c r="D114" s="99"/>
      <c r="E114" s="10" t="s">
        <v>124</v>
      </c>
      <c r="F114" s="68">
        <f>IFERROR(INDEX([1]!Rates[[Column1]:[Column71]],
MATCH('[1]SOW Units'!$B114,[1]!Rates[Pay Item],0),
MATCH(TEXT(#REF!,"0"),[1]!Rates[[#Headers],[Column1]:[Column71]],0)),0)</f>
        <v>0</v>
      </c>
      <c r="G114" s="69">
        <f t="shared" si="12"/>
        <v>0</v>
      </c>
      <c r="H114" s="6">
        <f t="shared" si="13"/>
        <v>0</v>
      </c>
      <c r="I114" s="80"/>
      <c r="J114" s="80"/>
      <c r="K114" s="80"/>
      <c r="L114" s="80"/>
      <c r="M114" s="80"/>
      <c r="N114" s="80"/>
      <c r="O114" s="80"/>
      <c r="P114" s="80"/>
      <c r="Q114" s="80"/>
      <c r="R114" s="80"/>
      <c r="S114" s="54" t="b">
        <f t="shared" si="9"/>
        <v>0</v>
      </c>
      <c r="T114" s="66" t="str">
        <f t="shared" si="11"/>
        <v>8-7.</v>
      </c>
      <c r="U114" s="51" t="str">
        <f t="shared" si="10"/>
        <v>Soil, Priority Pollutant Extractable Organics-Base Neutral and Acid Extractables (EPA 8270 list [e.g., EPA 8081/8082 + EPA 8270])</v>
      </c>
    </row>
    <row r="115" spans="1:21" s="67" customFormat="1" hidden="1" x14ac:dyDescent="0.3">
      <c r="A115" s="62">
        <v>121</v>
      </c>
      <c r="B115" s="36" t="s">
        <v>130</v>
      </c>
      <c r="C115" s="98" t="s">
        <v>145</v>
      </c>
      <c r="D115" s="99"/>
      <c r="E115" s="10" t="s">
        <v>124</v>
      </c>
      <c r="F115" s="68">
        <f>IFERROR(INDEX([1]!Rates[[Column1]:[Column71]],
MATCH('[1]SOW Units'!$B115,[1]!Rates[Pay Item],0),
MATCH(TEXT(#REF!,"0"),[1]!Rates[[#Headers],[Column1]:[Column71]],0)),0)</f>
        <v>0</v>
      </c>
      <c r="G115" s="69">
        <f t="shared" si="12"/>
        <v>0</v>
      </c>
      <c r="H115" s="6">
        <f t="shared" si="13"/>
        <v>0</v>
      </c>
      <c r="I115" s="80"/>
      <c r="J115" s="80"/>
      <c r="K115" s="80"/>
      <c r="L115" s="80"/>
      <c r="M115" s="80"/>
      <c r="N115" s="80"/>
      <c r="O115" s="80"/>
      <c r="P115" s="80"/>
      <c r="Q115" s="80"/>
      <c r="R115" s="80"/>
      <c r="S115" s="54" t="b">
        <f t="shared" si="9"/>
        <v>0</v>
      </c>
      <c r="T115" s="66" t="str">
        <f t="shared" si="11"/>
        <v>8-8.</v>
      </c>
      <c r="U115" s="51" t="str">
        <f t="shared" si="10"/>
        <v>Soil, Total Recoverable Petroleum Hydrocarbons (FL-PRO)</v>
      </c>
    </row>
    <row r="116" spans="1:21" s="67" customFormat="1" hidden="1" x14ac:dyDescent="0.3">
      <c r="A116" s="62">
        <v>122</v>
      </c>
      <c r="B116" s="36" t="s">
        <v>748</v>
      </c>
      <c r="C116" s="98" t="s">
        <v>589</v>
      </c>
      <c r="D116" s="99"/>
      <c r="E116" s="10" t="s">
        <v>124</v>
      </c>
      <c r="F116" s="68">
        <f>IFERROR(INDEX([1]!Rates[[Column1]:[Column71]],
MATCH('[1]SOW Units'!$B116,[1]!Rates[Pay Item],0),
MATCH(TEXT(#REF!,"0"),[1]!Rates[[#Headers],[Column1]:[Column71]],0)),0)</f>
        <v>0</v>
      </c>
      <c r="G116" s="69">
        <f t="shared" si="12"/>
        <v>0</v>
      </c>
      <c r="H116" s="6">
        <f t="shared" si="13"/>
        <v>0</v>
      </c>
      <c r="I116" s="80"/>
      <c r="J116" s="80"/>
      <c r="K116" s="80"/>
      <c r="L116" s="80"/>
      <c r="M116" s="80"/>
      <c r="N116" s="80"/>
      <c r="O116" s="80"/>
      <c r="P116" s="80"/>
      <c r="Q116" s="80"/>
      <c r="R116" s="80"/>
      <c r="S116" s="54" t="b">
        <f t="shared" si="9"/>
        <v>0</v>
      </c>
      <c r="T116" s="66" t="str">
        <f t="shared" si="11"/>
        <v>8-8.a.</v>
      </c>
      <c r="U116" s="51" t="str">
        <f t="shared" si="10"/>
        <v>Soil, TRPH Fractionation (MADEP-EPH/VPH Method or TPHCWG Direct Method)</v>
      </c>
    </row>
    <row r="117" spans="1:21" s="67" customFormat="1" hidden="1" x14ac:dyDescent="0.3">
      <c r="A117" s="62">
        <v>123</v>
      </c>
      <c r="B117" s="36" t="s">
        <v>131</v>
      </c>
      <c r="C117" s="98" t="s">
        <v>147</v>
      </c>
      <c r="D117" s="99"/>
      <c r="E117" s="10" t="s">
        <v>124</v>
      </c>
      <c r="F117" s="68">
        <f>IFERROR(INDEX([1]!Rates[[Column1]:[Column71]],
MATCH('[1]SOW Units'!$B117,[1]!Rates[Pay Item],0),
MATCH(TEXT(#REF!,"0"),[1]!Rates[[#Headers],[Column1]:[Column71]],0)),0)</f>
        <v>0</v>
      </c>
      <c r="G117" s="69">
        <f t="shared" si="12"/>
        <v>0</v>
      </c>
      <c r="H117" s="6">
        <f t="shared" si="13"/>
        <v>0</v>
      </c>
      <c r="I117" s="80"/>
      <c r="J117" s="80"/>
      <c r="K117" s="80"/>
      <c r="L117" s="80"/>
      <c r="M117" s="80"/>
      <c r="N117" s="80"/>
      <c r="O117" s="80"/>
      <c r="P117" s="80"/>
      <c r="Q117" s="80"/>
      <c r="R117" s="80"/>
      <c r="S117" s="54" t="b">
        <f t="shared" si="9"/>
        <v>0</v>
      </c>
      <c r="T117" s="66" t="str">
        <f t="shared" si="11"/>
        <v>8-9.</v>
      </c>
      <c r="U117" s="51" t="str">
        <f t="shared" si="10"/>
        <v>Soil, PCBs [or Aroclors] (EPA 8082)</v>
      </c>
    </row>
    <row r="118" spans="1:21" s="67" customFormat="1" ht="33" hidden="1" x14ac:dyDescent="0.3">
      <c r="A118" s="62">
        <v>124</v>
      </c>
      <c r="B118" s="36" t="s">
        <v>132</v>
      </c>
      <c r="C118" s="98" t="s">
        <v>749</v>
      </c>
      <c r="D118" s="99"/>
      <c r="E118" s="10" t="s">
        <v>124</v>
      </c>
      <c r="F118" s="68">
        <f>IFERROR(INDEX([1]!Rates[[Column1]:[Column71]],
MATCH('[1]SOW Units'!$B118,[1]!Rates[Pay Item],0),
MATCH(TEXT(#REF!,"0"),[1]!Rates[[#Headers],[Column1]:[Column71]],0)),0)</f>
        <v>0</v>
      </c>
      <c r="G118" s="69">
        <f t="shared" si="12"/>
        <v>0</v>
      </c>
      <c r="H118" s="6">
        <f t="shared" si="13"/>
        <v>0</v>
      </c>
      <c r="I118" s="80"/>
      <c r="J118" s="80"/>
      <c r="K118" s="80"/>
      <c r="L118" s="80"/>
      <c r="M118" s="80"/>
      <c r="N118" s="80"/>
      <c r="O118" s="80"/>
      <c r="P118" s="80"/>
      <c r="Q118" s="80"/>
      <c r="R118" s="80"/>
      <c r="S118" s="54" t="b">
        <f t="shared" si="9"/>
        <v>0</v>
      </c>
      <c r="T118" s="66" t="str">
        <f t="shared" si="11"/>
        <v>8-10.</v>
      </c>
      <c r="U118" s="51" t="str">
        <f t="shared" si="10"/>
        <v>Soil, 8 RCRA Metals (EPA 6010 or EPA 6020 [Arsenic, Barium, Cadmium, Chromium, Lead, Selenium, Silver] and EPA 6020 or EPA 7471 [Mercury])</v>
      </c>
    </row>
    <row r="119" spans="1:21" s="67" customFormat="1" hidden="1" x14ac:dyDescent="0.3">
      <c r="A119" s="62">
        <v>125</v>
      </c>
      <c r="B119" s="36" t="s">
        <v>581</v>
      </c>
      <c r="C119" s="98" t="s">
        <v>150</v>
      </c>
      <c r="D119" s="99"/>
      <c r="E119" s="10" t="s">
        <v>124</v>
      </c>
      <c r="F119" s="68">
        <f>IFERROR(INDEX([1]!Rates[[Column1]:[Column71]],
MATCH('[1]SOW Units'!$B119,[1]!Rates[Pay Item],0),
MATCH(TEXT(#REF!,"0"),[1]!Rates[[#Headers],[Column1]:[Column71]],0)),0)</f>
        <v>0</v>
      </c>
      <c r="G119" s="69">
        <f t="shared" si="12"/>
        <v>0</v>
      </c>
      <c r="H119" s="6">
        <f t="shared" si="13"/>
        <v>0</v>
      </c>
      <c r="I119" s="80"/>
      <c r="J119" s="80"/>
      <c r="K119" s="80"/>
      <c r="L119" s="80"/>
      <c r="M119" s="80"/>
      <c r="N119" s="80"/>
      <c r="O119" s="80"/>
      <c r="P119" s="80"/>
      <c r="Q119" s="80"/>
      <c r="R119" s="80"/>
      <c r="S119" s="54" t="b">
        <f t="shared" si="9"/>
        <v>0</v>
      </c>
      <c r="T119" s="66" t="str">
        <f t="shared" si="11"/>
        <v>8-11.</v>
      </c>
      <c r="U119" s="51" t="str">
        <f t="shared" si="10"/>
        <v>Soil, Arsenic (EPA 6010 or EPA 6020)</v>
      </c>
    </row>
    <row r="120" spans="1:21" s="67" customFormat="1" hidden="1" x14ac:dyDescent="0.3">
      <c r="A120" s="62">
        <v>126</v>
      </c>
      <c r="B120" s="36" t="s">
        <v>584</v>
      </c>
      <c r="C120" s="98" t="s">
        <v>151</v>
      </c>
      <c r="D120" s="99"/>
      <c r="E120" s="10" t="s">
        <v>124</v>
      </c>
      <c r="F120" s="68">
        <f>IFERROR(INDEX([1]!Rates[[Column1]:[Column71]],
MATCH('[1]SOW Units'!$B120,[1]!Rates[Pay Item],0),
MATCH(TEXT(#REF!,"0"),[1]!Rates[[#Headers],[Column1]:[Column71]],0)),0)</f>
        <v>0</v>
      </c>
      <c r="G120" s="69">
        <f t="shared" si="12"/>
        <v>0</v>
      </c>
      <c r="H120" s="6">
        <f t="shared" si="13"/>
        <v>0</v>
      </c>
      <c r="I120" s="80"/>
      <c r="J120" s="80"/>
      <c r="K120" s="80"/>
      <c r="L120" s="80"/>
      <c r="M120" s="80"/>
      <c r="N120" s="80"/>
      <c r="O120" s="80"/>
      <c r="P120" s="80"/>
      <c r="Q120" s="80"/>
      <c r="R120" s="80"/>
      <c r="S120" s="54" t="b">
        <f t="shared" si="9"/>
        <v>0</v>
      </c>
      <c r="T120" s="66" t="str">
        <f t="shared" si="11"/>
        <v>8-12.</v>
      </c>
      <c r="U120" s="51" t="str">
        <f t="shared" si="10"/>
        <v>Soil, Cadmium (EPA 6010 or EPA 6020)</v>
      </c>
    </row>
    <row r="121" spans="1:21" s="67" customFormat="1" hidden="1" x14ac:dyDescent="0.3">
      <c r="A121" s="62">
        <v>127</v>
      </c>
      <c r="B121" s="36" t="s">
        <v>586</v>
      </c>
      <c r="C121" s="98" t="s">
        <v>153</v>
      </c>
      <c r="D121" s="99"/>
      <c r="E121" s="10" t="s">
        <v>124</v>
      </c>
      <c r="F121" s="68">
        <f>IFERROR(INDEX([1]!Rates[[Column1]:[Column71]],
MATCH('[1]SOW Units'!$B121,[1]!Rates[Pay Item],0),
MATCH(TEXT(#REF!,"0"),[1]!Rates[[#Headers],[Column1]:[Column71]],0)),0)</f>
        <v>0</v>
      </c>
      <c r="G121" s="69">
        <f t="shared" si="12"/>
        <v>0</v>
      </c>
      <c r="H121" s="6">
        <f t="shared" si="13"/>
        <v>0</v>
      </c>
      <c r="I121" s="80"/>
      <c r="J121" s="80"/>
      <c r="K121" s="80"/>
      <c r="L121" s="80"/>
      <c r="M121" s="80"/>
      <c r="N121" s="80"/>
      <c r="O121" s="80"/>
      <c r="P121" s="80"/>
      <c r="Q121" s="80"/>
      <c r="R121" s="80"/>
      <c r="S121" s="54" t="b">
        <f t="shared" si="9"/>
        <v>0</v>
      </c>
      <c r="T121" s="66" t="str">
        <f t="shared" si="11"/>
        <v>8-13.</v>
      </c>
      <c r="U121" s="51" t="str">
        <f t="shared" si="10"/>
        <v>Soil, Chromium (EPA 6010 or EPA 6020)</v>
      </c>
    </row>
    <row r="122" spans="1:21" s="67" customFormat="1" hidden="1" x14ac:dyDescent="0.3">
      <c r="A122" s="62">
        <v>128</v>
      </c>
      <c r="B122" s="36" t="s">
        <v>750</v>
      </c>
      <c r="C122" s="98" t="s">
        <v>155</v>
      </c>
      <c r="D122" s="99"/>
      <c r="E122" s="10" t="s">
        <v>124</v>
      </c>
      <c r="F122" s="68">
        <f>IFERROR(INDEX([1]!Rates[[Column1]:[Column71]],
MATCH('[1]SOW Units'!$B122,[1]!Rates[Pay Item],0),
MATCH(TEXT(#REF!,"0"),[1]!Rates[[#Headers],[Column1]:[Column71]],0)),0)</f>
        <v>0</v>
      </c>
      <c r="G122" s="69">
        <f t="shared" si="12"/>
        <v>0</v>
      </c>
      <c r="H122" s="6">
        <f t="shared" si="13"/>
        <v>0</v>
      </c>
      <c r="I122" s="80"/>
      <c r="J122" s="80"/>
      <c r="K122" s="80"/>
      <c r="L122" s="80"/>
      <c r="M122" s="80"/>
      <c r="N122" s="80"/>
      <c r="O122" s="80"/>
      <c r="P122" s="80"/>
      <c r="Q122" s="80"/>
      <c r="R122" s="80"/>
      <c r="S122" s="54" t="b">
        <f t="shared" si="9"/>
        <v>0</v>
      </c>
      <c r="T122" s="66" t="str">
        <f t="shared" si="11"/>
        <v>8-14.</v>
      </c>
      <c r="U122" s="51" t="str">
        <f t="shared" si="10"/>
        <v>Soil, Lead (EPA 6010 or EPA 6020)</v>
      </c>
    </row>
    <row r="123" spans="1:21" s="67" customFormat="1" hidden="1" x14ac:dyDescent="0.3">
      <c r="A123" s="62">
        <v>129</v>
      </c>
      <c r="B123" s="36" t="s">
        <v>751</v>
      </c>
      <c r="C123" s="98" t="s">
        <v>157</v>
      </c>
      <c r="D123" s="99"/>
      <c r="E123" s="10" t="s">
        <v>124</v>
      </c>
      <c r="F123" s="68">
        <f>IFERROR(INDEX([1]!Rates[[Column1]:[Column71]],
MATCH('[1]SOW Units'!$B123,[1]!Rates[Pay Item],0),
MATCH(TEXT(#REF!,"0"),[1]!Rates[[#Headers],[Column1]:[Column71]],0)),0)</f>
        <v>0</v>
      </c>
      <c r="G123" s="69">
        <f t="shared" si="12"/>
        <v>0</v>
      </c>
      <c r="H123" s="6">
        <f t="shared" si="13"/>
        <v>0</v>
      </c>
      <c r="I123" s="80"/>
      <c r="J123" s="80"/>
      <c r="K123" s="80"/>
      <c r="L123" s="80"/>
      <c r="M123" s="80"/>
      <c r="N123" s="80"/>
      <c r="O123" s="80"/>
      <c r="P123" s="80"/>
      <c r="Q123" s="80"/>
      <c r="R123" s="80"/>
      <c r="S123" s="54" t="b">
        <f t="shared" si="9"/>
        <v>0</v>
      </c>
      <c r="T123" s="66" t="str">
        <f t="shared" si="11"/>
        <v>8-15.</v>
      </c>
      <c r="U123" s="51" t="str">
        <f t="shared" si="10"/>
        <v>Soil, Toxicity Characteristic Leaching Procedure-Extraction Only (EPA 1311)</v>
      </c>
    </row>
    <row r="124" spans="1:21" s="67" customFormat="1" hidden="1" x14ac:dyDescent="0.3">
      <c r="A124" s="62">
        <v>130</v>
      </c>
      <c r="B124" s="36" t="s">
        <v>752</v>
      </c>
      <c r="C124" s="98" t="s">
        <v>753</v>
      </c>
      <c r="D124" s="99"/>
      <c r="E124" s="10" t="s">
        <v>124</v>
      </c>
      <c r="F124" s="68">
        <f>IFERROR(INDEX([1]!Rates[[Column1]:[Column71]],
MATCH('[1]SOW Units'!$B124,[1]!Rates[Pay Item],0),
MATCH(TEXT(#REF!,"0"),[1]!Rates[[#Headers],[Column1]:[Column71]],0)),0)</f>
        <v>0</v>
      </c>
      <c r="G124" s="69">
        <f t="shared" si="12"/>
        <v>0</v>
      </c>
      <c r="H124" s="6">
        <f t="shared" si="13"/>
        <v>0</v>
      </c>
      <c r="I124" s="80"/>
      <c r="J124" s="80"/>
      <c r="K124" s="80"/>
      <c r="L124" s="80"/>
      <c r="M124" s="80"/>
      <c r="N124" s="80"/>
      <c r="O124" s="80"/>
      <c r="P124" s="80"/>
      <c r="Q124" s="80"/>
      <c r="R124" s="80"/>
      <c r="S124" s="54" t="b">
        <f t="shared" si="9"/>
        <v>0</v>
      </c>
      <c r="T124" s="66" t="str">
        <f t="shared" si="11"/>
        <v>8-16.</v>
      </c>
      <c r="U124" s="51" t="str">
        <f t="shared" si="10"/>
        <v>Soil, Synthetic Precipitation Leaching Procedure-Extraction Only (EPA 1312)</v>
      </c>
    </row>
    <row r="125" spans="1:21" s="67" customFormat="1" hidden="1" x14ac:dyDescent="0.3">
      <c r="A125" s="62">
        <v>131</v>
      </c>
      <c r="B125" s="36" t="s">
        <v>754</v>
      </c>
      <c r="C125" s="98" t="s">
        <v>160</v>
      </c>
      <c r="D125" s="99"/>
      <c r="E125" s="10" t="s">
        <v>124</v>
      </c>
      <c r="F125" s="68">
        <f>IFERROR(INDEX([1]!Rates[[Column1]:[Column71]],
MATCH('[1]SOW Units'!$B125,[1]!Rates[Pay Item],0),
MATCH(TEXT(#REF!,"0"),[1]!Rates[[#Headers],[Column1]:[Column71]],0)),0)</f>
        <v>0</v>
      </c>
      <c r="G125" s="69">
        <f t="shared" si="12"/>
        <v>0</v>
      </c>
      <c r="H125" s="6">
        <f t="shared" si="13"/>
        <v>0</v>
      </c>
      <c r="I125" s="80"/>
      <c r="J125" s="80"/>
      <c r="K125" s="80"/>
      <c r="L125" s="80"/>
      <c r="M125" s="80"/>
      <c r="N125" s="80"/>
      <c r="O125" s="80"/>
      <c r="P125" s="80"/>
      <c r="Q125" s="80"/>
      <c r="R125" s="80"/>
      <c r="S125" s="54" t="b">
        <f t="shared" si="9"/>
        <v>0</v>
      </c>
      <c r="T125" s="66" t="str">
        <f t="shared" si="11"/>
        <v>8-17.</v>
      </c>
      <c r="U125" s="51" t="str">
        <f t="shared" si="10"/>
        <v>Soil, Organic Carbon, Total (EPA 9060 or Walkey-Black)</v>
      </c>
    </row>
    <row r="126" spans="1:21" s="67" customFormat="1" ht="35.1" hidden="1" customHeight="1" x14ac:dyDescent="0.3">
      <c r="A126" s="62">
        <v>132</v>
      </c>
      <c r="B126" s="36" t="s">
        <v>755</v>
      </c>
      <c r="C126" s="98" t="s">
        <v>756</v>
      </c>
      <c r="D126" s="99"/>
      <c r="E126" s="10" t="s">
        <v>124</v>
      </c>
      <c r="F126" s="68">
        <f>IFERROR(INDEX([1]!Rates[[Column1]:[Column71]],
MATCH('[1]SOW Units'!$B126,[1]!Rates[Pay Item],0),
MATCH(TEXT(#REF!,"0"),[1]!Rates[[#Headers],[Column1]:[Column71]],0)),0)</f>
        <v>0</v>
      </c>
      <c r="G126" s="69">
        <f t="shared" si="12"/>
        <v>0</v>
      </c>
      <c r="H126" s="6">
        <f t="shared" si="13"/>
        <v>0</v>
      </c>
      <c r="I126" s="80"/>
      <c r="J126" s="80"/>
      <c r="K126" s="80"/>
      <c r="L126" s="80"/>
      <c r="M126" s="80"/>
      <c r="N126" s="80"/>
      <c r="O126" s="80"/>
      <c r="P126" s="80"/>
      <c r="Q126" s="80"/>
      <c r="R126" s="80"/>
      <c r="S126" s="54" t="b">
        <f t="shared" si="9"/>
        <v>0</v>
      </c>
      <c r="T126" s="66" t="str">
        <f t="shared" si="11"/>
        <v>8-18.</v>
      </c>
      <c r="U126" s="51" t="str">
        <f t="shared" si="10"/>
        <v>Soil, Dry Bulk Density (ASTM D1556-07, ASTM D2167-08, ASTM D2922-01, -04, -04e, -96e1 or ASTM D2937-10)</v>
      </c>
    </row>
    <row r="127" spans="1:21" s="67" customFormat="1" hidden="1" x14ac:dyDescent="0.3">
      <c r="A127" s="62">
        <v>133</v>
      </c>
      <c r="B127" s="36" t="s">
        <v>757</v>
      </c>
      <c r="C127" s="98" t="s">
        <v>163</v>
      </c>
      <c r="D127" s="99"/>
      <c r="E127" s="10" t="s">
        <v>124</v>
      </c>
      <c r="F127" s="68">
        <f>IFERROR(INDEX([1]!Rates[[Column1]:[Column71]],
MATCH('[1]SOW Units'!$B127,[1]!Rates[Pay Item],0),
MATCH(TEXT(#REF!,"0"),[1]!Rates[[#Headers],[Column1]:[Column71]],0)),0)</f>
        <v>0</v>
      </c>
      <c r="G127" s="69">
        <f t="shared" si="12"/>
        <v>0</v>
      </c>
      <c r="H127" s="6">
        <f t="shared" si="13"/>
        <v>0</v>
      </c>
      <c r="I127" s="80"/>
      <c r="J127" s="80"/>
      <c r="K127" s="80"/>
      <c r="L127" s="80"/>
      <c r="M127" s="80"/>
      <c r="N127" s="80"/>
      <c r="O127" s="80"/>
      <c r="P127" s="80"/>
      <c r="Q127" s="80"/>
      <c r="R127" s="80"/>
      <c r="S127" s="54" t="b">
        <f t="shared" si="9"/>
        <v>0</v>
      </c>
      <c r="T127" s="66" t="str">
        <f t="shared" si="11"/>
        <v>8-19.</v>
      </c>
      <c r="U127" s="51" t="str">
        <f t="shared" si="10"/>
        <v>Soil, Moisture Content (ASTM D2216-10)</v>
      </c>
    </row>
    <row r="128" spans="1:21" s="67" customFormat="1" hidden="1" x14ac:dyDescent="0.3">
      <c r="A128" s="62">
        <v>134</v>
      </c>
      <c r="B128" s="36" t="s">
        <v>758</v>
      </c>
      <c r="C128" s="98" t="s">
        <v>165</v>
      </c>
      <c r="D128" s="99"/>
      <c r="E128" s="10" t="s">
        <v>124</v>
      </c>
      <c r="F128" s="68">
        <f>IFERROR(INDEX([1]!Rates[[Column1]:[Column71]],
MATCH('[1]SOW Units'!$B128,[1]!Rates[Pay Item],0),
MATCH(TEXT(#REF!,"0"),[1]!Rates[[#Headers],[Column1]:[Column71]],0)),0)</f>
        <v>0</v>
      </c>
      <c r="G128" s="69">
        <f t="shared" si="12"/>
        <v>0</v>
      </c>
      <c r="H128" s="6">
        <f t="shared" si="13"/>
        <v>0</v>
      </c>
      <c r="I128" s="80"/>
      <c r="J128" s="80"/>
      <c r="K128" s="80"/>
      <c r="L128" s="80"/>
      <c r="M128" s="80"/>
      <c r="N128" s="80"/>
      <c r="O128" s="80"/>
      <c r="P128" s="80"/>
      <c r="Q128" s="80"/>
      <c r="R128" s="80"/>
      <c r="S128" s="54" t="b">
        <f t="shared" si="9"/>
        <v>0</v>
      </c>
      <c r="T128" s="66" t="str">
        <f t="shared" si="11"/>
        <v>8-20.</v>
      </c>
      <c r="U128" s="51" t="str">
        <f t="shared" si="10"/>
        <v>Soil, Texture, (See Gee 7 Bauder [1966])</v>
      </c>
    </row>
    <row r="129" spans="1:21" s="67" customFormat="1" ht="35.1" hidden="1" customHeight="1" x14ac:dyDescent="0.3">
      <c r="A129" s="62">
        <v>135</v>
      </c>
      <c r="B129" s="36" t="s">
        <v>759</v>
      </c>
      <c r="C129" s="98" t="s">
        <v>760</v>
      </c>
      <c r="D129" s="99"/>
      <c r="E129" s="10" t="s">
        <v>124</v>
      </c>
      <c r="F129" s="68">
        <f>IFERROR(INDEX([1]!Rates[[Column1]:[Column71]],
MATCH('[1]SOW Units'!$B129,[1]!Rates[Pay Item],0),
MATCH(TEXT(#REF!,"0"),[1]!Rates[[#Headers],[Column1]:[Column71]],0)),0)</f>
        <v>0</v>
      </c>
      <c r="G129" s="69">
        <f t="shared" si="12"/>
        <v>0</v>
      </c>
      <c r="H129" s="6">
        <f t="shared" si="13"/>
        <v>0</v>
      </c>
      <c r="I129" s="80"/>
      <c r="J129" s="80"/>
      <c r="K129" s="80"/>
      <c r="L129" s="80"/>
      <c r="M129" s="80"/>
      <c r="N129" s="80"/>
      <c r="O129" s="80"/>
      <c r="P129" s="80"/>
      <c r="Q129" s="80"/>
      <c r="R129" s="80"/>
      <c r="S129" s="54" t="b">
        <f t="shared" si="9"/>
        <v>0</v>
      </c>
      <c r="T129" s="66" t="str">
        <f t="shared" si="11"/>
        <v>8-21.</v>
      </c>
      <c r="U129" s="51" t="str">
        <f t="shared" si="10"/>
        <v>Soil, Cumene (Isopropyl benzene), 1,2,4-Trimethylbenzene and 1,3,5-Trimethylbenzene (EPA 8260)</v>
      </c>
    </row>
    <row r="130" spans="1:21" s="67" customFormat="1" x14ac:dyDescent="0.3">
      <c r="A130" s="62">
        <v>136</v>
      </c>
      <c r="B130" s="36" t="s">
        <v>761</v>
      </c>
      <c r="C130" s="98" t="s">
        <v>762</v>
      </c>
      <c r="D130" s="99"/>
      <c r="E130" s="10" t="s">
        <v>124</v>
      </c>
      <c r="F130" s="68">
        <f>IFERROR(INDEX([1]!Rates[[Column1]:[Column71]],
MATCH('[1]SOW Units'!$B130,[1]!Rates[Pay Item],0),
MATCH(TEXT(#REF!,"0"),[1]!Rates[[#Headers],[Column1]:[Column71]],0)),0)</f>
        <v>0</v>
      </c>
      <c r="G130" s="69">
        <f t="shared" si="12"/>
        <v>0</v>
      </c>
      <c r="H130" s="6">
        <f t="shared" si="13"/>
        <v>0</v>
      </c>
      <c r="I130" s="80"/>
      <c r="J130" s="80" t="s">
        <v>1045</v>
      </c>
      <c r="K130" s="80"/>
      <c r="L130" s="80"/>
      <c r="M130" s="80"/>
      <c r="N130" s="80"/>
      <c r="O130" s="80"/>
      <c r="P130" s="80"/>
      <c r="Q130" s="80"/>
      <c r="R130" s="80"/>
      <c r="S130" s="54" t="b">
        <f t="shared" si="9"/>
        <v>0</v>
      </c>
      <c r="T130" s="66" t="str">
        <f t="shared" si="11"/>
        <v>8-22.</v>
      </c>
      <c r="U130" s="51" t="str">
        <f t="shared" si="10"/>
        <v>Water, Gasoline/Kerosene Analytical Group-Table C of Ch. 62-780, F.A.C. (multiple methods)</v>
      </c>
    </row>
    <row r="131" spans="1:21" s="67" customFormat="1" ht="33" x14ac:dyDescent="0.3">
      <c r="A131" s="62">
        <v>137</v>
      </c>
      <c r="B131" s="36" t="s">
        <v>763</v>
      </c>
      <c r="C131" s="98" t="s">
        <v>764</v>
      </c>
      <c r="D131" s="99"/>
      <c r="E131" s="10" t="s">
        <v>124</v>
      </c>
      <c r="F131" s="68">
        <f>IFERROR(INDEX([1]!Rates[[Column1]:[Column71]],
MATCH('[1]SOW Units'!$B131,[1]!Rates[Pay Item],0),
MATCH(TEXT(#REF!,"0"),[1]!Rates[[#Headers],[Column1]:[Column71]],0)),0)</f>
        <v>0</v>
      </c>
      <c r="G131" s="69">
        <f t="shared" si="12"/>
        <v>0</v>
      </c>
      <c r="H131" s="6">
        <f t="shared" si="13"/>
        <v>0</v>
      </c>
      <c r="I131" s="80"/>
      <c r="J131" s="80" t="s">
        <v>1045</v>
      </c>
      <c r="K131" s="80"/>
      <c r="L131" s="80"/>
      <c r="M131" s="80"/>
      <c r="N131" s="80"/>
      <c r="O131" s="80"/>
      <c r="P131" s="80"/>
      <c r="Q131" s="80"/>
      <c r="R131" s="80"/>
      <c r="S131" s="54" t="b">
        <f t="shared" si="9"/>
        <v>0</v>
      </c>
      <c r="T131" s="66" t="str">
        <f t="shared" si="11"/>
        <v>8-23.</v>
      </c>
      <c r="U131" s="51" t="str">
        <f t="shared" si="10"/>
        <v>Water, Used Oil/Unknown Product Group-Table D of Ch. 62-780, F.A.C., except for non-Priority Pollutant Organics (multiple methods)</v>
      </c>
    </row>
    <row r="132" spans="1:21" s="67" customFormat="1" x14ac:dyDescent="0.3">
      <c r="A132" s="62">
        <v>138</v>
      </c>
      <c r="B132" s="36" t="s">
        <v>765</v>
      </c>
      <c r="C132" s="98" t="s">
        <v>166</v>
      </c>
      <c r="D132" s="99"/>
      <c r="E132" s="10" t="s">
        <v>124</v>
      </c>
      <c r="F132" s="68">
        <f>IFERROR(INDEX([1]!Rates[[Column1]:[Column71]],
MATCH('[1]SOW Units'!$B132,[1]!Rates[Pay Item],0),
MATCH(TEXT(#REF!,"0"),[1]!Rates[[#Headers],[Column1]:[Column71]],0)),0)</f>
        <v>0</v>
      </c>
      <c r="G132" s="69">
        <f t="shared" si="12"/>
        <v>0</v>
      </c>
      <c r="H132" s="6">
        <f t="shared" si="13"/>
        <v>0</v>
      </c>
      <c r="I132" s="80"/>
      <c r="J132" s="80" t="s">
        <v>1045</v>
      </c>
      <c r="K132" s="80"/>
      <c r="L132" s="80"/>
      <c r="M132" s="80"/>
      <c r="N132" s="80"/>
      <c r="O132" s="80"/>
      <c r="P132" s="80"/>
      <c r="Q132" s="80"/>
      <c r="R132" s="80"/>
      <c r="S132" s="54" t="b">
        <f t="shared" si="9"/>
        <v>0</v>
      </c>
      <c r="T132" s="66" t="str">
        <f t="shared" si="11"/>
        <v>8-24.</v>
      </c>
      <c r="U132" s="51" t="str">
        <f t="shared" si="10"/>
        <v>Water, BTEX + MTBE (EPA 602, EPA 624, EPA 8021 or EPA 8260)</v>
      </c>
    </row>
    <row r="133" spans="1:21" s="67" customFormat="1" x14ac:dyDescent="0.3">
      <c r="A133" s="62">
        <v>139</v>
      </c>
      <c r="B133" s="36" t="s">
        <v>766</v>
      </c>
      <c r="C133" s="98" t="s">
        <v>167</v>
      </c>
      <c r="D133" s="99"/>
      <c r="E133" s="10" t="s">
        <v>124</v>
      </c>
      <c r="F133" s="68">
        <f>IFERROR(INDEX([1]!Rates[[Column1]:[Column71]],
MATCH('[1]SOW Units'!$B133,[1]!Rates[Pay Item],0),
MATCH(TEXT(#REF!,"0"),[1]!Rates[[#Headers],[Column1]:[Column71]],0)),0)</f>
        <v>0</v>
      </c>
      <c r="G133" s="69">
        <f t="shared" si="12"/>
        <v>0</v>
      </c>
      <c r="H133" s="6">
        <f t="shared" si="13"/>
        <v>0</v>
      </c>
      <c r="I133" s="80"/>
      <c r="J133" s="80" t="s">
        <v>1045</v>
      </c>
      <c r="K133" s="80"/>
      <c r="L133" s="80"/>
      <c r="M133" s="80"/>
      <c r="N133" s="80"/>
      <c r="O133" s="80"/>
      <c r="P133" s="80"/>
      <c r="Q133" s="80"/>
      <c r="R133" s="80"/>
      <c r="S133" s="54" t="b">
        <f t="shared" si="9"/>
        <v>0</v>
      </c>
      <c r="T133" s="66" t="str">
        <f t="shared" si="11"/>
        <v>8-25.</v>
      </c>
      <c r="U133" s="51" t="str">
        <f t="shared" si="10"/>
        <v>Water, Volatile Organic Halocarbons, except EDB (EPA 8021 or EPA 8260)</v>
      </c>
    </row>
    <row r="134" spans="1:21" s="67" customFormat="1" x14ac:dyDescent="0.3">
      <c r="A134" s="62">
        <v>140</v>
      </c>
      <c r="B134" s="36" t="s">
        <v>767</v>
      </c>
      <c r="C134" s="98" t="s">
        <v>168</v>
      </c>
      <c r="D134" s="99"/>
      <c r="E134" s="10" t="s">
        <v>124</v>
      </c>
      <c r="F134" s="68">
        <f>IFERROR(INDEX([1]!Rates[[Column1]:[Column71]],
MATCH('[1]SOW Units'!$B134,[1]!Rates[Pay Item],0),
MATCH(TEXT(#REF!,"0"),[1]!Rates[[#Headers],[Column1]:[Column71]],0)),0)</f>
        <v>0</v>
      </c>
      <c r="G134" s="69">
        <f t="shared" si="12"/>
        <v>0</v>
      </c>
      <c r="H134" s="6">
        <f t="shared" si="13"/>
        <v>0</v>
      </c>
      <c r="I134" s="80"/>
      <c r="J134" s="80" t="s">
        <v>1045</v>
      </c>
      <c r="K134" s="80"/>
      <c r="L134" s="80"/>
      <c r="M134" s="80"/>
      <c r="N134" s="80"/>
      <c r="O134" s="80"/>
      <c r="P134" s="80"/>
      <c r="Q134" s="80"/>
      <c r="R134" s="80"/>
      <c r="S134" s="54" t="b">
        <f t="shared" si="9"/>
        <v>0</v>
      </c>
      <c r="T134" s="66" t="str">
        <f t="shared" si="11"/>
        <v>8-26.</v>
      </c>
      <c r="U134" s="51" t="str">
        <f t="shared" si="10"/>
        <v>Water, BTEX + MTBE + VOHs (EPA 601/602, EPA 624, EPA 6021 or EPA 8260)</v>
      </c>
    </row>
    <row r="135" spans="1:21" s="67" customFormat="1" ht="33" x14ac:dyDescent="0.3">
      <c r="A135" s="62">
        <v>141</v>
      </c>
      <c r="B135" s="36" t="s">
        <v>768</v>
      </c>
      <c r="C135" s="98" t="s">
        <v>169</v>
      </c>
      <c r="D135" s="99"/>
      <c r="E135" s="10" t="s">
        <v>124</v>
      </c>
      <c r="F135" s="68">
        <f>IFERROR(INDEX([1]!Rates[[Column1]:[Column71]],
MATCH('[1]SOW Units'!$B135,[1]!Rates[Pay Item],0),
MATCH(TEXT(#REF!,"0"),[1]!Rates[[#Headers],[Column1]:[Column71]],0)),0)</f>
        <v>0</v>
      </c>
      <c r="G135" s="69">
        <f t="shared" si="12"/>
        <v>0</v>
      </c>
      <c r="H135" s="6">
        <f t="shared" si="13"/>
        <v>0</v>
      </c>
      <c r="I135" s="80"/>
      <c r="J135" s="80" t="s">
        <v>1045</v>
      </c>
      <c r="K135" s="80"/>
      <c r="L135" s="80"/>
      <c r="M135" s="80"/>
      <c r="N135" s="80"/>
      <c r="O135" s="80"/>
      <c r="P135" s="80"/>
      <c r="Q135" s="80"/>
      <c r="R135" s="80"/>
      <c r="S135" s="54" t="b">
        <f t="shared" si="9"/>
        <v>0</v>
      </c>
      <c r="T135" s="66" t="str">
        <f t="shared" si="11"/>
        <v>8-27.</v>
      </c>
      <c r="U135" s="51" t="str">
        <f t="shared" si="10"/>
        <v>Water, Polycyclic Aromatic Hydrocarbons, including 1-methylnaphthalene + 2-methylnaphthalene (EPA 610 [HPLC], EPA 625, EPA 8270 or EPA 8310)</v>
      </c>
    </row>
    <row r="136" spans="1:21" s="67" customFormat="1" x14ac:dyDescent="0.3">
      <c r="A136" s="62">
        <v>142</v>
      </c>
      <c r="B136" s="36" t="s">
        <v>769</v>
      </c>
      <c r="C136" s="98" t="s">
        <v>170</v>
      </c>
      <c r="D136" s="99"/>
      <c r="E136" s="10" t="s">
        <v>124</v>
      </c>
      <c r="F136" s="68">
        <f>IFERROR(INDEX([1]!Rates[[Column1]:[Column71]],
MATCH('[1]SOW Units'!$B136,[1]!Rates[Pay Item],0),
MATCH(TEXT(#REF!,"0"),[1]!Rates[[#Headers],[Column1]:[Column71]],0)),0)</f>
        <v>0</v>
      </c>
      <c r="G136" s="69">
        <f t="shared" si="12"/>
        <v>0</v>
      </c>
      <c r="H136" s="6">
        <f t="shared" si="13"/>
        <v>0</v>
      </c>
      <c r="I136" s="80"/>
      <c r="J136" s="80" t="s">
        <v>1045</v>
      </c>
      <c r="K136" s="80"/>
      <c r="L136" s="80"/>
      <c r="M136" s="80"/>
      <c r="N136" s="80"/>
      <c r="O136" s="80"/>
      <c r="P136" s="80"/>
      <c r="Q136" s="80"/>
      <c r="R136" s="80"/>
      <c r="S136" s="54" t="b">
        <f t="shared" si="9"/>
        <v>0</v>
      </c>
      <c r="T136" s="66" t="str">
        <f t="shared" si="11"/>
        <v>8-28.</v>
      </c>
      <c r="U136" s="51" t="str">
        <f t="shared" si="10"/>
        <v>Water, EDB [1,2-dibromoethane or ethylene dibromide] (EPA 504.1 or EPA 8011)</v>
      </c>
    </row>
    <row r="137" spans="1:21" s="67" customFormat="1" x14ac:dyDescent="0.3">
      <c r="A137" s="62">
        <v>143</v>
      </c>
      <c r="B137" s="36" t="s">
        <v>770</v>
      </c>
      <c r="C137" s="98" t="s">
        <v>590</v>
      </c>
      <c r="D137" s="99"/>
      <c r="E137" s="10" t="s">
        <v>124</v>
      </c>
      <c r="F137" s="68">
        <f>IFERROR(INDEX([1]!Rates[[Column1]:[Column71]],
MATCH('[1]SOW Units'!$B137,[1]!Rates[Pay Item],0),
MATCH(TEXT(#REF!,"0"),[1]!Rates[[#Headers],[Column1]:[Column71]],0)),0)</f>
        <v>0</v>
      </c>
      <c r="G137" s="69">
        <f t="shared" si="12"/>
        <v>0</v>
      </c>
      <c r="H137" s="6">
        <f t="shared" si="13"/>
        <v>0</v>
      </c>
      <c r="I137" s="80"/>
      <c r="J137" s="80" t="s">
        <v>1045</v>
      </c>
      <c r="K137" s="80"/>
      <c r="L137" s="80"/>
      <c r="M137" s="80"/>
      <c r="N137" s="80"/>
      <c r="O137" s="80"/>
      <c r="P137" s="80"/>
      <c r="Q137" s="80"/>
      <c r="R137" s="80"/>
      <c r="S137" s="54" t="b">
        <f t="shared" ref="S137:S200" si="14">IF(H137&gt;0,TRUE,FALSE)</f>
        <v>0</v>
      </c>
      <c r="T137" s="66" t="str">
        <f t="shared" si="11"/>
        <v>8-29.</v>
      </c>
      <c r="U137" s="51" t="str">
        <f t="shared" si="10"/>
        <v>Water, EDB [1,2-dibromoethane or ethylene dibromide] (EPA 8260 SIM)</v>
      </c>
    </row>
    <row r="138" spans="1:21" s="67" customFormat="1" x14ac:dyDescent="0.3">
      <c r="A138" s="62">
        <v>144</v>
      </c>
      <c r="B138" s="36" t="s">
        <v>771</v>
      </c>
      <c r="C138" s="98" t="s">
        <v>171</v>
      </c>
      <c r="D138" s="99"/>
      <c r="E138" s="10" t="s">
        <v>124</v>
      </c>
      <c r="F138" s="68">
        <f>IFERROR(INDEX([1]!Rates[[Column1]:[Column71]],
MATCH('[1]SOW Units'!$B138,[1]!Rates[Pay Item],0),
MATCH(TEXT(#REF!,"0"),[1]!Rates[[#Headers],[Column1]:[Column71]],0)),0)</f>
        <v>0</v>
      </c>
      <c r="G138" s="69">
        <f t="shared" si="12"/>
        <v>0</v>
      </c>
      <c r="H138" s="6">
        <f t="shared" si="13"/>
        <v>0</v>
      </c>
      <c r="I138" s="80"/>
      <c r="J138" s="80" t="s">
        <v>1045</v>
      </c>
      <c r="K138" s="80"/>
      <c r="L138" s="80"/>
      <c r="M138" s="80"/>
      <c r="N138" s="80"/>
      <c r="O138" s="80"/>
      <c r="P138" s="80"/>
      <c r="Q138" s="80"/>
      <c r="R138" s="80"/>
      <c r="S138" s="54" t="b">
        <f t="shared" si="14"/>
        <v>0</v>
      </c>
      <c r="T138" s="66" t="str">
        <f t="shared" si="11"/>
        <v>8-30.</v>
      </c>
      <c r="U138" s="51" t="str">
        <f t="shared" si="10"/>
        <v>Water, Priority Pollutant Volatile Organics [for NPDES purposes only] (EPA 624)</v>
      </c>
    </row>
    <row r="139" spans="1:21" s="67" customFormat="1" x14ac:dyDescent="0.3">
      <c r="A139" s="62">
        <v>145</v>
      </c>
      <c r="B139" s="36" t="s">
        <v>772</v>
      </c>
      <c r="C139" s="98" t="s">
        <v>172</v>
      </c>
      <c r="D139" s="99"/>
      <c r="E139" s="10" t="s">
        <v>124</v>
      </c>
      <c r="F139" s="68">
        <f>IFERROR(INDEX([1]!Rates[[Column1]:[Column71]],
MATCH('[1]SOW Units'!$B139,[1]!Rates[Pay Item],0),
MATCH(TEXT(#REF!,"0"),[1]!Rates[[#Headers],[Column1]:[Column71]],0)),0)</f>
        <v>0</v>
      </c>
      <c r="G139" s="69">
        <f t="shared" si="12"/>
        <v>0</v>
      </c>
      <c r="H139" s="6">
        <f t="shared" si="13"/>
        <v>0</v>
      </c>
      <c r="I139" s="80"/>
      <c r="J139" s="80" t="s">
        <v>1045</v>
      </c>
      <c r="K139" s="80"/>
      <c r="L139" s="80"/>
      <c r="M139" s="80"/>
      <c r="N139" s="80"/>
      <c r="O139" s="80"/>
      <c r="P139" s="80"/>
      <c r="Q139" s="80"/>
      <c r="R139" s="80"/>
      <c r="S139" s="54" t="b">
        <f t="shared" si="14"/>
        <v>0</v>
      </c>
      <c r="T139" s="66" t="str">
        <f t="shared" si="11"/>
        <v>8-31.</v>
      </c>
      <c r="U139" s="51" t="str">
        <f t="shared" si="10"/>
        <v>Water, Priority Pollutant Volatile Organics (EPA 8260)</v>
      </c>
    </row>
    <row r="140" spans="1:21" s="67" customFormat="1" ht="33" x14ac:dyDescent="0.3">
      <c r="A140" s="62">
        <v>146</v>
      </c>
      <c r="B140" s="36" t="s">
        <v>773</v>
      </c>
      <c r="C140" s="98" t="s">
        <v>173</v>
      </c>
      <c r="D140" s="99"/>
      <c r="E140" s="10" t="s">
        <v>124</v>
      </c>
      <c r="F140" s="68">
        <f>IFERROR(INDEX([1]!Rates[[Column1]:[Column71]],
MATCH('[1]SOW Units'!$B140,[1]!Rates[Pay Item],0),
MATCH(TEXT(#REF!,"0"),[1]!Rates[[#Headers],[Column1]:[Column71]],0)),0)</f>
        <v>0</v>
      </c>
      <c r="G140" s="69">
        <f t="shared" si="12"/>
        <v>0</v>
      </c>
      <c r="H140" s="6">
        <f t="shared" si="13"/>
        <v>0</v>
      </c>
      <c r="I140" s="80"/>
      <c r="J140" s="80" t="s">
        <v>1045</v>
      </c>
      <c r="K140" s="80"/>
      <c r="L140" s="80"/>
      <c r="M140" s="80"/>
      <c r="N140" s="80"/>
      <c r="O140" s="80"/>
      <c r="P140" s="80"/>
      <c r="Q140" s="80"/>
      <c r="R140" s="80"/>
      <c r="S140" s="54" t="b">
        <f t="shared" si="14"/>
        <v>0</v>
      </c>
      <c r="T140" s="66" t="str">
        <f t="shared" si="11"/>
        <v>8-32.</v>
      </c>
      <c r="U140" s="51" t="str">
        <f t="shared" si="10"/>
        <v>Water, Priority Pollutant Extractable Organics-Base Neutral and Acid Extractables [for NPDES purposes only] (EPA 625 list [e.g., EPA 608 + EPA 625])</v>
      </c>
    </row>
    <row r="141" spans="1:21" s="67" customFormat="1" ht="33" x14ac:dyDescent="0.3">
      <c r="A141" s="62">
        <v>147</v>
      </c>
      <c r="B141" s="36" t="s">
        <v>774</v>
      </c>
      <c r="C141" s="98" t="s">
        <v>174</v>
      </c>
      <c r="D141" s="99"/>
      <c r="E141" s="10" t="s">
        <v>124</v>
      </c>
      <c r="F141" s="68">
        <f>IFERROR(INDEX([1]!Rates[[Column1]:[Column71]],
MATCH('[1]SOW Units'!$B141,[1]!Rates[Pay Item],0),
MATCH(TEXT(#REF!,"0"),[1]!Rates[[#Headers],[Column1]:[Column71]],0)),0)</f>
        <v>0</v>
      </c>
      <c r="G141" s="69">
        <f t="shared" si="12"/>
        <v>0</v>
      </c>
      <c r="H141" s="6">
        <f t="shared" si="13"/>
        <v>0</v>
      </c>
      <c r="I141" s="80"/>
      <c r="J141" s="80" t="s">
        <v>1045</v>
      </c>
      <c r="K141" s="80"/>
      <c r="L141" s="80"/>
      <c r="M141" s="80"/>
      <c r="N141" s="80"/>
      <c r="O141" s="80"/>
      <c r="P141" s="80"/>
      <c r="Q141" s="80"/>
      <c r="R141" s="80"/>
      <c r="S141" s="54" t="b">
        <f t="shared" si="14"/>
        <v>0</v>
      </c>
      <c r="T141" s="66" t="str">
        <f t="shared" si="11"/>
        <v>8-33.</v>
      </c>
      <c r="U141" s="51" t="str">
        <f t="shared" si="10"/>
        <v>Water, Priority Pollutant Extractable Organics-Base Neutral and Acid Extractables (EPA 8270 list [e.g., EPA 8081/8082 + EPA 8270 or EPA 608 + EPA 8270)</v>
      </c>
    </row>
    <row r="142" spans="1:21" s="67" customFormat="1" x14ac:dyDescent="0.3">
      <c r="A142" s="62">
        <v>148</v>
      </c>
      <c r="B142" s="36" t="s">
        <v>775</v>
      </c>
      <c r="C142" s="98" t="s">
        <v>175</v>
      </c>
      <c r="D142" s="99"/>
      <c r="E142" s="10" t="s">
        <v>124</v>
      </c>
      <c r="F142" s="68">
        <f>IFERROR(INDEX([1]!Rates[[Column1]:[Column71]],
MATCH('[1]SOW Units'!$B142,[1]!Rates[Pay Item],0),
MATCH(TEXT(#REF!,"0"),[1]!Rates[[#Headers],[Column1]:[Column71]],0)),0)</f>
        <v>0</v>
      </c>
      <c r="G142" s="69">
        <f t="shared" si="12"/>
        <v>0</v>
      </c>
      <c r="H142" s="6">
        <f t="shared" si="13"/>
        <v>0</v>
      </c>
      <c r="I142" s="80"/>
      <c r="J142" s="80" t="s">
        <v>1045</v>
      </c>
      <c r="K142" s="80"/>
      <c r="L142" s="80"/>
      <c r="M142" s="80"/>
      <c r="N142" s="80"/>
      <c r="O142" s="80"/>
      <c r="P142" s="80"/>
      <c r="Q142" s="80"/>
      <c r="R142" s="80"/>
      <c r="S142" s="54" t="b">
        <f t="shared" si="14"/>
        <v>0</v>
      </c>
      <c r="T142" s="66" t="str">
        <f t="shared" si="11"/>
        <v>8-34.</v>
      </c>
      <c r="U142" s="51" t="str">
        <f t="shared" si="10"/>
        <v>Water, Total Recoverable Petroleum Hydrocarbons (FL-PRO)</v>
      </c>
    </row>
    <row r="143" spans="1:21" s="67" customFormat="1" x14ac:dyDescent="0.3">
      <c r="A143" s="62">
        <v>149</v>
      </c>
      <c r="B143" s="36" t="s">
        <v>776</v>
      </c>
      <c r="C143" s="98" t="s">
        <v>176</v>
      </c>
      <c r="D143" s="99"/>
      <c r="E143" s="10" t="s">
        <v>124</v>
      </c>
      <c r="F143" s="68">
        <f>IFERROR(INDEX([1]!Rates[[Column1]:[Column71]],
MATCH('[1]SOW Units'!$B143,[1]!Rates[Pay Item],0),
MATCH(TEXT(#REF!,"0"),[1]!Rates[[#Headers],[Column1]:[Column71]],0)),0)</f>
        <v>0</v>
      </c>
      <c r="G143" s="69">
        <f t="shared" si="12"/>
        <v>0</v>
      </c>
      <c r="H143" s="6">
        <f t="shared" si="13"/>
        <v>0</v>
      </c>
      <c r="I143" s="80"/>
      <c r="J143" s="80" t="s">
        <v>1045</v>
      </c>
      <c r="K143" s="80"/>
      <c r="L143" s="80"/>
      <c r="M143" s="80"/>
      <c r="N143" s="80"/>
      <c r="O143" s="80"/>
      <c r="P143" s="80"/>
      <c r="Q143" s="80"/>
      <c r="R143" s="80"/>
      <c r="S143" s="54" t="b">
        <f t="shared" si="14"/>
        <v>0</v>
      </c>
      <c r="T143" s="66" t="str">
        <f t="shared" si="11"/>
        <v>8-35.</v>
      </c>
      <c r="U143" s="51" t="str">
        <f t="shared" si="10"/>
        <v>Water, PCBs [or Aroclors] (EPA 608 or EPA 8082)</v>
      </c>
    </row>
    <row r="144" spans="1:21" s="67" customFormat="1" x14ac:dyDescent="0.3">
      <c r="A144" s="62">
        <v>150</v>
      </c>
      <c r="B144" s="36" t="s">
        <v>777</v>
      </c>
      <c r="C144" s="98" t="s">
        <v>177</v>
      </c>
      <c r="D144" s="99"/>
      <c r="E144" s="10" t="s">
        <v>124</v>
      </c>
      <c r="F144" s="68">
        <f>IFERROR(INDEX([1]!Rates[[Column1]:[Column71]],
MATCH('[1]SOW Units'!$B144,[1]!Rates[Pay Item],0),
MATCH(TEXT(#REF!,"0"),[1]!Rates[[#Headers],[Column1]:[Column71]],0)),0)</f>
        <v>0</v>
      </c>
      <c r="G144" s="69">
        <f t="shared" si="12"/>
        <v>0</v>
      </c>
      <c r="H144" s="6">
        <f t="shared" si="13"/>
        <v>0</v>
      </c>
      <c r="I144" s="80"/>
      <c r="J144" s="80" t="s">
        <v>1045</v>
      </c>
      <c r="K144" s="80"/>
      <c r="L144" s="80"/>
      <c r="M144" s="80"/>
      <c r="N144" s="80"/>
      <c r="O144" s="80"/>
      <c r="P144" s="80"/>
      <c r="Q144" s="80"/>
      <c r="R144" s="80"/>
      <c r="S144" s="54" t="b">
        <f t="shared" si="14"/>
        <v>0</v>
      </c>
      <c r="T144" s="66" t="str">
        <f t="shared" si="11"/>
        <v>8-36.</v>
      </c>
      <c r="U144" s="51" t="str">
        <f t="shared" si="10"/>
        <v>Water, Arsenic, Total (EPA 200.7, EPA 200.8, EPA 6010 or EPA 6020)</v>
      </c>
    </row>
    <row r="145" spans="1:21" s="67" customFormat="1" x14ac:dyDescent="0.3">
      <c r="A145" s="62">
        <v>151</v>
      </c>
      <c r="B145" s="36" t="s">
        <v>778</v>
      </c>
      <c r="C145" s="98" t="s">
        <v>178</v>
      </c>
      <c r="D145" s="99"/>
      <c r="E145" s="10" t="s">
        <v>124</v>
      </c>
      <c r="F145" s="68">
        <f>IFERROR(INDEX([1]!Rates[[Column1]:[Column71]],
MATCH('[1]SOW Units'!$B145,[1]!Rates[Pay Item],0),
MATCH(TEXT(#REF!,"0"),[1]!Rates[[#Headers],[Column1]:[Column71]],0)),0)</f>
        <v>0</v>
      </c>
      <c r="G145" s="69">
        <f t="shared" si="12"/>
        <v>0</v>
      </c>
      <c r="H145" s="6">
        <f t="shared" si="13"/>
        <v>0</v>
      </c>
      <c r="I145" s="80"/>
      <c r="J145" s="80" t="s">
        <v>1045</v>
      </c>
      <c r="K145" s="80"/>
      <c r="L145" s="80"/>
      <c r="M145" s="80"/>
      <c r="N145" s="80"/>
      <c r="O145" s="80"/>
      <c r="P145" s="80"/>
      <c r="Q145" s="80"/>
      <c r="R145" s="80"/>
      <c r="S145" s="54" t="b">
        <f t="shared" si="14"/>
        <v>0</v>
      </c>
      <c r="T145" s="66" t="str">
        <f t="shared" si="11"/>
        <v>8-37.</v>
      </c>
      <c r="U145" s="51" t="str">
        <f t="shared" si="10"/>
        <v>Water, Cadmium, Total (EPA 200.7, EPA 200.8, EPA 6010 or EPA 6020)</v>
      </c>
    </row>
    <row r="146" spans="1:21" s="67" customFormat="1" x14ac:dyDescent="0.3">
      <c r="A146" s="62">
        <v>152</v>
      </c>
      <c r="B146" s="36" t="s">
        <v>779</v>
      </c>
      <c r="C146" s="98" t="s">
        <v>179</v>
      </c>
      <c r="D146" s="99"/>
      <c r="E146" s="10" t="s">
        <v>124</v>
      </c>
      <c r="F146" s="68">
        <f>IFERROR(INDEX([1]!Rates[[Column1]:[Column71]],
MATCH('[1]SOW Units'!$B146,[1]!Rates[Pay Item],0),
MATCH(TEXT(#REF!,"0"),[1]!Rates[[#Headers],[Column1]:[Column71]],0)),0)</f>
        <v>0</v>
      </c>
      <c r="G146" s="69">
        <f t="shared" si="12"/>
        <v>0</v>
      </c>
      <c r="H146" s="6">
        <f t="shared" si="13"/>
        <v>0</v>
      </c>
      <c r="I146" s="80"/>
      <c r="J146" s="80" t="s">
        <v>1045</v>
      </c>
      <c r="K146" s="80"/>
      <c r="L146" s="80"/>
      <c r="M146" s="80"/>
      <c r="N146" s="80"/>
      <c r="O146" s="80"/>
      <c r="P146" s="80"/>
      <c r="Q146" s="80"/>
      <c r="R146" s="80"/>
      <c r="S146" s="54" t="b">
        <f t="shared" si="14"/>
        <v>0</v>
      </c>
      <c r="T146" s="66" t="str">
        <f t="shared" si="11"/>
        <v>8-38.</v>
      </c>
      <c r="U146" s="51" t="str">
        <f t="shared" si="10"/>
        <v>Water, Chromium, Total (EPA 200.7, EPA 200.8, EPA 6010 or EPA 6020)</v>
      </c>
    </row>
    <row r="147" spans="1:21" s="67" customFormat="1" x14ac:dyDescent="0.3">
      <c r="A147" s="62">
        <v>153</v>
      </c>
      <c r="B147" s="36" t="s">
        <v>780</v>
      </c>
      <c r="C147" s="98" t="s">
        <v>180</v>
      </c>
      <c r="D147" s="99"/>
      <c r="E147" s="10" t="s">
        <v>124</v>
      </c>
      <c r="F147" s="68">
        <f>IFERROR(INDEX([1]!Rates[[Column1]:[Column71]],
MATCH('[1]SOW Units'!$B147,[1]!Rates[Pay Item],0),
MATCH(TEXT(#REF!,"0"),[1]!Rates[[#Headers],[Column1]:[Column71]],0)),0)</f>
        <v>0</v>
      </c>
      <c r="G147" s="69">
        <f t="shared" si="12"/>
        <v>0</v>
      </c>
      <c r="H147" s="6">
        <f t="shared" si="13"/>
        <v>0</v>
      </c>
      <c r="I147" s="80"/>
      <c r="J147" s="80" t="s">
        <v>1045</v>
      </c>
      <c r="K147" s="80"/>
      <c r="L147" s="80"/>
      <c r="M147" s="80"/>
      <c r="N147" s="80"/>
      <c r="O147" s="80"/>
      <c r="P147" s="80"/>
      <c r="Q147" s="80"/>
      <c r="R147" s="80"/>
      <c r="S147" s="54" t="b">
        <f t="shared" si="14"/>
        <v>0</v>
      </c>
      <c r="T147" s="66" t="str">
        <f t="shared" si="11"/>
        <v>8-39.</v>
      </c>
      <c r="U147" s="51" t="str">
        <f t="shared" si="10"/>
        <v>Water, Lead, Total (EPA 200.7, EPA 200.8, EPA 6010 or EPA 6020)</v>
      </c>
    </row>
    <row r="148" spans="1:21" s="67" customFormat="1" ht="35.1" customHeight="1" x14ac:dyDescent="0.3">
      <c r="A148" s="62">
        <v>154</v>
      </c>
      <c r="B148" s="36" t="s">
        <v>781</v>
      </c>
      <c r="C148" s="98" t="s">
        <v>591</v>
      </c>
      <c r="D148" s="99"/>
      <c r="E148" s="10" t="s">
        <v>124</v>
      </c>
      <c r="F148" s="68">
        <f>IFERROR(INDEX([1]!Rates[[Column1]:[Column71]],
MATCH('[1]SOW Units'!$B148,[1]!Rates[Pay Item],0),
MATCH(TEXT(#REF!,"0"),[1]!Rates[[#Headers],[Column1]:[Column71]],0)),0)</f>
        <v>0</v>
      </c>
      <c r="G148" s="69">
        <f t="shared" si="12"/>
        <v>0</v>
      </c>
      <c r="H148" s="6">
        <f t="shared" si="13"/>
        <v>0</v>
      </c>
      <c r="I148" s="80"/>
      <c r="J148" s="80" t="s">
        <v>1045</v>
      </c>
      <c r="K148" s="80"/>
      <c r="L148" s="80"/>
      <c r="M148" s="80"/>
      <c r="N148" s="80"/>
      <c r="O148" s="80"/>
      <c r="P148" s="80"/>
      <c r="Q148" s="80"/>
      <c r="R148" s="80"/>
      <c r="S148" s="54" t="b">
        <f t="shared" si="14"/>
        <v>0</v>
      </c>
      <c r="T148" s="66" t="str">
        <f t="shared" si="11"/>
        <v>8-40.</v>
      </c>
      <c r="U148" s="51" t="str">
        <f t="shared" si="11"/>
        <v>Water, Dissolved Lead (includes filter appropriate to sample method - EPA 200.7, 200.9, 6010B, or 7380)</v>
      </c>
    </row>
    <row r="149" spans="1:21" s="67" customFormat="1" x14ac:dyDescent="0.3">
      <c r="A149" s="62">
        <v>155</v>
      </c>
      <c r="B149" s="36" t="s">
        <v>782</v>
      </c>
      <c r="C149" s="98" t="s">
        <v>181</v>
      </c>
      <c r="D149" s="99"/>
      <c r="E149" s="10" t="s">
        <v>124</v>
      </c>
      <c r="F149" s="68">
        <f>IFERROR(INDEX([1]!Rates[[Column1]:[Column71]],
MATCH('[1]SOW Units'!$B149,[1]!Rates[Pay Item],0),
MATCH(TEXT(#REF!,"0"),[1]!Rates[[#Headers],[Column1]:[Column71]],0)),0)</f>
        <v>0</v>
      </c>
      <c r="G149" s="69">
        <f t="shared" si="12"/>
        <v>0</v>
      </c>
      <c r="H149" s="6">
        <f t="shared" si="13"/>
        <v>0</v>
      </c>
      <c r="I149" s="80"/>
      <c r="J149" s="80" t="s">
        <v>1045</v>
      </c>
      <c r="K149" s="80"/>
      <c r="L149" s="80"/>
      <c r="M149" s="80"/>
      <c r="N149" s="80"/>
      <c r="O149" s="80"/>
      <c r="P149" s="80"/>
      <c r="Q149" s="80"/>
      <c r="R149" s="80"/>
      <c r="S149" s="54" t="b">
        <f t="shared" si="14"/>
        <v>0</v>
      </c>
      <c r="T149" s="66" t="str">
        <f t="shared" si="11"/>
        <v>8-41.</v>
      </c>
      <c r="U149" s="51" t="str">
        <f t="shared" si="11"/>
        <v>Water, Mercury, Total (EPA 245.1, EPA 6020 or EPA 7470)</v>
      </c>
    </row>
    <row r="150" spans="1:21" s="67" customFormat="1" x14ac:dyDescent="0.3">
      <c r="A150" s="62">
        <v>156</v>
      </c>
      <c r="B150" s="36" t="s">
        <v>783</v>
      </c>
      <c r="C150" s="98" t="s">
        <v>182</v>
      </c>
      <c r="D150" s="99"/>
      <c r="E150" s="10" t="s">
        <v>124</v>
      </c>
      <c r="F150" s="68">
        <f>IFERROR(INDEX([1]!Rates[[Column1]:[Column71]],
MATCH('[1]SOW Units'!$B150,[1]!Rates[Pay Item],0),
MATCH(TEXT(#REF!,"0"),[1]!Rates[[#Headers],[Column1]:[Column71]],0)),0)</f>
        <v>0</v>
      </c>
      <c r="G150" s="69">
        <f t="shared" si="12"/>
        <v>0</v>
      </c>
      <c r="H150" s="6">
        <f t="shared" si="13"/>
        <v>0</v>
      </c>
      <c r="I150" s="80"/>
      <c r="J150" s="80" t="s">
        <v>1045</v>
      </c>
      <c r="K150" s="80"/>
      <c r="L150" s="80"/>
      <c r="M150" s="80"/>
      <c r="N150" s="80"/>
      <c r="O150" s="80"/>
      <c r="P150" s="80"/>
      <c r="Q150" s="80"/>
      <c r="R150" s="80"/>
      <c r="S150" s="54" t="b">
        <f t="shared" si="14"/>
        <v>0</v>
      </c>
      <c r="T150" s="66" t="str">
        <f t="shared" si="11"/>
        <v>8-42.</v>
      </c>
      <c r="U150" s="51" t="str">
        <f t="shared" si="11"/>
        <v>Water, Calcium, Total (EPA 200.7, EPA 6010 or EPA 6020)</v>
      </c>
    </row>
    <row r="151" spans="1:21" s="67" customFormat="1" x14ac:dyDescent="0.3">
      <c r="A151" s="62">
        <v>157</v>
      </c>
      <c r="B151" s="36" t="s">
        <v>784</v>
      </c>
      <c r="C151" s="98" t="s">
        <v>183</v>
      </c>
      <c r="D151" s="99"/>
      <c r="E151" s="10" t="s">
        <v>124</v>
      </c>
      <c r="F151" s="68">
        <f>IFERROR(INDEX([1]!Rates[[Column1]:[Column71]],
MATCH('[1]SOW Units'!$B151,[1]!Rates[Pay Item],0),
MATCH(TEXT(#REF!,"0"),[1]!Rates[[#Headers],[Column1]:[Column71]],0)),0)</f>
        <v>0</v>
      </c>
      <c r="G151" s="69">
        <f t="shared" si="12"/>
        <v>0</v>
      </c>
      <c r="H151" s="6">
        <f t="shared" si="13"/>
        <v>0</v>
      </c>
      <c r="I151" s="80"/>
      <c r="J151" s="80" t="s">
        <v>1045</v>
      </c>
      <c r="K151" s="80"/>
      <c r="L151" s="80"/>
      <c r="M151" s="80"/>
      <c r="N151" s="80"/>
      <c r="O151" s="80"/>
      <c r="P151" s="80"/>
      <c r="Q151" s="80"/>
      <c r="R151" s="80"/>
      <c r="S151" s="54" t="b">
        <f t="shared" si="14"/>
        <v>0</v>
      </c>
      <c r="T151" s="66" t="str">
        <f t="shared" si="11"/>
        <v>8-43.</v>
      </c>
      <c r="U151" s="51" t="str">
        <f t="shared" si="11"/>
        <v>Water, Iron, Total (EPA 200.7, EPA 6010 or EPA 6020)</v>
      </c>
    </row>
    <row r="152" spans="1:21" s="67" customFormat="1" ht="35.1" customHeight="1" x14ac:dyDescent="0.3">
      <c r="A152" s="62">
        <v>158</v>
      </c>
      <c r="B152" s="36" t="s">
        <v>785</v>
      </c>
      <c r="C152" s="98" t="s">
        <v>592</v>
      </c>
      <c r="D152" s="99"/>
      <c r="E152" s="10" t="s">
        <v>124</v>
      </c>
      <c r="F152" s="68">
        <f>IFERROR(INDEX([1]!Rates[[Column1]:[Column71]],
MATCH('[1]SOW Units'!$B152,[1]!Rates[Pay Item],0),
MATCH(TEXT(#REF!,"0"),[1]!Rates[[#Headers],[Column1]:[Column71]],0)),0)</f>
        <v>0</v>
      </c>
      <c r="G152" s="69">
        <f t="shared" si="12"/>
        <v>0</v>
      </c>
      <c r="H152" s="6">
        <f t="shared" si="13"/>
        <v>0</v>
      </c>
      <c r="I152" s="80"/>
      <c r="J152" s="80" t="s">
        <v>1045</v>
      </c>
      <c r="K152" s="80"/>
      <c r="L152" s="80"/>
      <c r="M152" s="80"/>
      <c r="N152" s="80"/>
      <c r="O152" s="80"/>
      <c r="P152" s="80"/>
      <c r="Q152" s="80"/>
      <c r="R152" s="80"/>
      <c r="S152" s="54" t="b">
        <f t="shared" si="14"/>
        <v>0</v>
      </c>
      <c r="T152" s="66" t="str">
        <f t="shared" si="11"/>
        <v>8-44.</v>
      </c>
      <c r="U152" s="51" t="str">
        <f t="shared" si="11"/>
        <v>Water, Dissolved Iron (includes filter appropriate to sample method - EPA 200.7, 200.9, 6010B, or 7380)</v>
      </c>
    </row>
    <row r="153" spans="1:21" s="67" customFormat="1" x14ac:dyDescent="0.3">
      <c r="A153" s="62">
        <v>159</v>
      </c>
      <c r="B153" s="36" t="s">
        <v>786</v>
      </c>
      <c r="C153" s="98" t="s">
        <v>184</v>
      </c>
      <c r="D153" s="99"/>
      <c r="E153" s="10" t="s">
        <v>124</v>
      </c>
      <c r="F153" s="68">
        <f>IFERROR(INDEX([1]!Rates[[Column1]:[Column71]],
MATCH('[1]SOW Units'!$B153,[1]!Rates[Pay Item],0),
MATCH(TEXT(#REF!,"0"),[1]!Rates[[#Headers],[Column1]:[Column71]],0)),0)</f>
        <v>0</v>
      </c>
      <c r="G153" s="69">
        <f t="shared" si="12"/>
        <v>0</v>
      </c>
      <c r="H153" s="6">
        <f t="shared" si="13"/>
        <v>0</v>
      </c>
      <c r="I153" s="80"/>
      <c r="J153" s="80" t="s">
        <v>1045</v>
      </c>
      <c r="K153" s="80"/>
      <c r="L153" s="80"/>
      <c r="M153" s="80"/>
      <c r="N153" s="80"/>
      <c r="O153" s="80"/>
      <c r="P153" s="80"/>
      <c r="Q153" s="80"/>
      <c r="R153" s="80"/>
      <c r="S153" s="54" t="b">
        <f t="shared" si="14"/>
        <v>0</v>
      </c>
      <c r="T153" s="66" t="str">
        <f t="shared" si="11"/>
        <v>8-45.</v>
      </c>
      <c r="U153" s="51" t="str">
        <f t="shared" si="11"/>
        <v>Water, Magnesium, Total (EPA 200.7, EPA 6010 or EPA 6020)</v>
      </c>
    </row>
    <row r="154" spans="1:21" s="67" customFormat="1" x14ac:dyDescent="0.3">
      <c r="A154" s="62">
        <v>160</v>
      </c>
      <c r="B154" s="36" t="s">
        <v>787</v>
      </c>
      <c r="C154" s="98" t="s">
        <v>185</v>
      </c>
      <c r="D154" s="99"/>
      <c r="E154" s="10" t="s">
        <v>124</v>
      </c>
      <c r="F154" s="68">
        <f>IFERROR(INDEX([1]!Rates[[Column1]:[Column71]],
MATCH('[1]SOW Units'!$B154,[1]!Rates[Pay Item],0),
MATCH(TEXT(#REF!,"0"),[1]!Rates[[#Headers],[Column1]:[Column71]],0)),0)</f>
        <v>0</v>
      </c>
      <c r="G154" s="69">
        <f t="shared" si="12"/>
        <v>0</v>
      </c>
      <c r="H154" s="6">
        <f t="shared" si="13"/>
        <v>0</v>
      </c>
      <c r="I154" s="80"/>
      <c r="J154" s="80" t="s">
        <v>1045</v>
      </c>
      <c r="K154" s="80"/>
      <c r="L154" s="80"/>
      <c r="M154" s="80"/>
      <c r="N154" s="80"/>
      <c r="O154" s="80"/>
      <c r="P154" s="80"/>
      <c r="Q154" s="80"/>
      <c r="R154" s="80"/>
      <c r="S154" s="54" t="b">
        <f t="shared" si="14"/>
        <v>0</v>
      </c>
      <c r="T154" s="66" t="str">
        <f t="shared" si="11"/>
        <v>8-46.</v>
      </c>
      <c r="U154" s="51" t="str">
        <f t="shared" si="11"/>
        <v>Water, Manganese, Total (EPA 200.7, EPA 200.8, EPA 6010 or EPA 6020)</v>
      </c>
    </row>
    <row r="155" spans="1:21" s="67" customFormat="1" x14ac:dyDescent="0.3">
      <c r="A155" s="62">
        <v>161</v>
      </c>
      <c r="B155" s="36" t="s">
        <v>788</v>
      </c>
      <c r="C155" s="98" t="s">
        <v>186</v>
      </c>
      <c r="D155" s="99"/>
      <c r="E155" s="10" t="s">
        <v>124</v>
      </c>
      <c r="F155" s="68">
        <f>IFERROR(INDEX([1]!Rates[[Column1]:[Column71]],
MATCH('[1]SOW Units'!$B155,[1]!Rates[Pay Item],0),
MATCH(TEXT(#REF!,"0"),[1]!Rates[[#Headers],[Column1]:[Column71]],0)),0)</f>
        <v>0</v>
      </c>
      <c r="G155" s="69">
        <f t="shared" si="12"/>
        <v>0</v>
      </c>
      <c r="H155" s="6">
        <f t="shared" si="13"/>
        <v>0</v>
      </c>
      <c r="I155" s="80"/>
      <c r="J155" s="80" t="s">
        <v>1045</v>
      </c>
      <c r="K155" s="80"/>
      <c r="L155" s="80"/>
      <c r="M155" s="80"/>
      <c r="N155" s="80"/>
      <c r="O155" s="80"/>
      <c r="P155" s="80"/>
      <c r="Q155" s="80"/>
      <c r="R155" s="80"/>
      <c r="S155" s="54" t="b">
        <f t="shared" si="14"/>
        <v>0</v>
      </c>
      <c r="T155" s="66" t="str">
        <f t="shared" si="11"/>
        <v>8-47.</v>
      </c>
      <c r="U155" s="51" t="str">
        <f t="shared" si="11"/>
        <v>Water, Potassium, Total (EPA 200.7, EPA 6010 or EPA 6020)</v>
      </c>
    </row>
    <row r="156" spans="1:21" s="67" customFormat="1" x14ac:dyDescent="0.3">
      <c r="A156" s="62">
        <v>162</v>
      </c>
      <c r="B156" s="36" t="s">
        <v>789</v>
      </c>
      <c r="C156" s="98" t="s">
        <v>187</v>
      </c>
      <c r="D156" s="99"/>
      <c r="E156" s="10" t="s">
        <v>124</v>
      </c>
      <c r="F156" s="68">
        <f>IFERROR(INDEX([1]!Rates[[Column1]:[Column71]],
MATCH('[1]SOW Units'!$B156,[1]!Rates[Pay Item],0),
MATCH(TEXT(#REF!,"0"),[1]!Rates[[#Headers],[Column1]:[Column71]],0)),0)</f>
        <v>0</v>
      </c>
      <c r="G156" s="69">
        <f t="shared" si="12"/>
        <v>0</v>
      </c>
      <c r="H156" s="6">
        <f t="shared" si="13"/>
        <v>0</v>
      </c>
      <c r="I156" s="80"/>
      <c r="J156" s="80" t="s">
        <v>1045</v>
      </c>
      <c r="K156" s="80"/>
      <c r="L156" s="80"/>
      <c r="M156" s="80"/>
      <c r="N156" s="80"/>
      <c r="O156" s="80"/>
      <c r="P156" s="80"/>
      <c r="Q156" s="80"/>
      <c r="R156" s="80"/>
      <c r="S156" s="54" t="b">
        <f t="shared" si="14"/>
        <v>0</v>
      </c>
      <c r="T156" s="66" t="str">
        <f t="shared" si="11"/>
        <v>8-48.</v>
      </c>
      <c r="U156" s="51" t="str">
        <f t="shared" si="11"/>
        <v>Water, Sodium, Total (EPA 200.7, EPA 6010 or EPA 6020)</v>
      </c>
    </row>
    <row r="157" spans="1:21" s="67" customFormat="1" x14ac:dyDescent="0.3">
      <c r="A157" s="62">
        <v>163</v>
      </c>
      <c r="B157" s="36" t="s">
        <v>790</v>
      </c>
      <c r="C157" s="98" t="s">
        <v>188</v>
      </c>
      <c r="D157" s="99"/>
      <c r="E157" s="10" t="s">
        <v>124</v>
      </c>
      <c r="F157" s="68">
        <f>IFERROR(INDEX([1]!Rates[[Column1]:[Column71]],
MATCH('[1]SOW Units'!$B157,[1]!Rates[Pay Item],0),
MATCH(TEXT(#REF!,"0"),[1]!Rates[[#Headers],[Column1]:[Column71]],0)),0)</f>
        <v>0</v>
      </c>
      <c r="G157" s="69">
        <f t="shared" si="12"/>
        <v>0</v>
      </c>
      <c r="H157" s="6">
        <f t="shared" si="13"/>
        <v>0</v>
      </c>
      <c r="I157" s="80"/>
      <c r="J157" s="80" t="s">
        <v>1045</v>
      </c>
      <c r="K157" s="80"/>
      <c r="L157" s="80"/>
      <c r="M157" s="80"/>
      <c r="N157" s="80"/>
      <c r="O157" s="80"/>
      <c r="P157" s="80"/>
      <c r="Q157" s="80"/>
      <c r="R157" s="80"/>
      <c r="S157" s="54" t="b">
        <f t="shared" si="14"/>
        <v>0</v>
      </c>
      <c r="T157" s="66" t="str">
        <f t="shared" si="11"/>
        <v>8-49.</v>
      </c>
      <c r="U157" s="51" t="str">
        <f t="shared" si="11"/>
        <v>Water, Alkalinity [as CaCO3] (EPA 310.2 or SM 2320 B)</v>
      </c>
    </row>
    <row r="158" spans="1:21" s="67" customFormat="1" ht="35.1" customHeight="1" x14ac:dyDescent="0.3">
      <c r="A158" s="62">
        <v>164</v>
      </c>
      <c r="B158" s="36" t="s">
        <v>791</v>
      </c>
      <c r="C158" s="98" t="s">
        <v>189</v>
      </c>
      <c r="D158" s="99"/>
      <c r="E158" s="10" t="s">
        <v>124</v>
      </c>
      <c r="F158" s="68">
        <f>IFERROR(INDEX([1]!Rates[[Column1]:[Column71]],
MATCH('[1]SOW Units'!$B158,[1]!Rates[Pay Item],0),
MATCH(TEXT(#REF!,"0"),[1]!Rates[[#Headers],[Column1]:[Column71]],0)),0)</f>
        <v>0</v>
      </c>
      <c r="G158" s="69">
        <f t="shared" si="12"/>
        <v>0</v>
      </c>
      <c r="H158" s="6">
        <f t="shared" si="13"/>
        <v>0</v>
      </c>
      <c r="I158" s="80"/>
      <c r="J158" s="80" t="s">
        <v>1045</v>
      </c>
      <c r="K158" s="80"/>
      <c r="L158" s="80"/>
      <c r="M158" s="80"/>
      <c r="N158" s="80"/>
      <c r="O158" s="80"/>
      <c r="P158" s="80"/>
      <c r="Q158" s="80"/>
      <c r="R158" s="80"/>
      <c r="S158" s="54" t="b">
        <f t="shared" si="14"/>
        <v>0</v>
      </c>
      <c r="T158" s="66" t="str">
        <f t="shared" si="11"/>
        <v>8-50.</v>
      </c>
      <c r="U158" s="51" t="str">
        <f t="shared" si="11"/>
        <v>Water, Ammonia [as N] (EPA 350.1, SM 4500-NH3 C, SM 4500-NH3 D, SM 4500-NH3 G or SM 4500-NH3 H)</v>
      </c>
    </row>
    <row r="159" spans="1:21" s="67" customFormat="1" ht="35.1" customHeight="1" x14ac:dyDescent="0.3">
      <c r="A159" s="62">
        <v>165</v>
      </c>
      <c r="B159" s="36" t="s">
        <v>792</v>
      </c>
      <c r="C159" s="98" t="s">
        <v>190</v>
      </c>
      <c r="D159" s="99"/>
      <c r="E159" s="10" t="s">
        <v>124</v>
      </c>
      <c r="F159" s="68">
        <f>IFERROR(INDEX([1]!Rates[[Column1]:[Column71]],
MATCH('[1]SOW Units'!$B159,[1]!Rates[Pay Item],0),
MATCH(TEXT(#REF!,"0"),[1]!Rates[[#Headers],[Column1]:[Column71]],0)),0)</f>
        <v>0</v>
      </c>
      <c r="G159" s="69">
        <f t="shared" si="12"/>
        <v>0</v>
      </c>
      <c r="H159" s="6">
        <f t="shared" si="13"/>
        <v>0</v>
      </c>
      <c r="I159" s="80"/>
      <c r="J159" s="80" t="s">
        <v>1045</v>
      </c>
      <c r="K159" s="80"/>
      <c r="L159" s="80"/>
      <c r="M159" s="80"/>
      <c r="N159" s="80"/>
      <c r="O159" s="80"/>
      <c r="P159" s="80"/>
      <c r="Q159" s="80"/>
      <c r="R159" s="80"/>
      <c r="S159" s="54" t="b">
        <f t="shared" si="14"/>
        <v>0</v>
      </c>
      <c r="T159" s="66" t="str">
        <f t="shared" si="11"/>
        <v>8-51.</v>
      </c>
      <c r="U159" s="51" t="str">
        <f t="shared" si="11"/>
        <v>Water, Chloride (EPA 300.0, EPA 9056, EPA 9251, EPA 9053, SM 4500CI B, SM 4500CI C or SM 4500CI E)</v>
      </c>
    </row>
    <row r="160" spans="1:21" s="67" customFormat="1" x14ac:dyDescent="0.3">
      <c r="A160" s="62">
        <v>166</v>
      </c>
      <c r="B160" s="36" t="s">
        <v>793</v>
      </c>
      <c r="C160" s="98" t="s">
        <v>191</v>
      </c>
      <c r="D160" s="99"/>
      <c r="E160" s="10" t="s">
        <v>124</v>
      </c>
      <c r="F160" s="68">
        <f>IFERROR(INDEX([1]!Rates[[Column1]:[Column71]],
MATCH('[1]SOW Units'!$B160,[1]!Rates[Pay Item],0),
MATCH(TEXT(#REF!,"0"),[1]!Rates[[#Headers],[Column1]:[Column71]],0)),0)</f>
        <v>0</v>
      </c>
      <c r="G160" s="69">
        <f t="shared" si="12"/>
        <v>0</v>
      </c>
      <c r="H160" s="6">
        <f t="shared" si="13"/>
        <v>0</v>
      </c>
      <c r="I160" s="80"/>
      <c r="J160" s="80" t="s">
        <v>1045</v>
      </c>
      <c r="K160" s="80"/>
      <c r="L160" s="80"/>
      <c r="M160" s="80"/>
      <c r="N160" s="80"/>
      <c r="O160" s="80"/>
      <c r="P160" s="80"/>
      <c r="Q160" s="80"/>
      <c r="R160" s="80"/>
      <c r="S160" s="54" t="b">
        <f t="shared" si="14"/>
        <v>0</v>
      </c>
      <c r="T160" s="66" t="str">
        <f t="shared" si="11"/>
        <v>8-52.</v>
      </c>
      <c r="U160" s="51" t="str">
        <f t="shared" si="11"/>
        <v>Water, Hardness, Total [as CaCO3] (SM 2340 B or SM 2340 C)</v>
      </c>
    </row>
    <row r="161" spans="1:21" s="67" customFormat="1" x14ac:dyDescent="0.3">
      <c r="A161" s="62">
        <v>167</v>
      </c>
      <c r="B161" s="36" t="s">
        <v>794</v>
      </c>
      <c r="C161" s="98" t="s">
        <v>192</v>
      </c>
      <c r="D161" s="99"/>
      <c r="E161" s="10" t="s">
        <v>124</v>
      </c>
      <c r="F161" s="68">
        <f>IFERROR(INDEX([1]!Rates[[Column1]:[Column71]],
MATCH('[1]SOW Units'!$B161,[1]!Rates[Pay Item],0),
MATCH(TEXT(#REF!,"0"),[1]!Rates[[#Headers],[Column1]:[Column71]],0)),0)</f>
        <v>0</v>
      </c>
      <c r="G161" s="69">
        <f t="shared" si="12"/>
        <v>0</v>
      </c>
      <c r="H161" s="6">
        <f t="shared" si="13"/>
        <v>0</v>
      </c>
      <c r="I161" s="80"/>
      <c r="J161" s="80" t="s">
        <v>1045</v>
      </c>
      <c r="K161" s="80"/>
      <c r="L161" s="80"/>
      <c r="M161" s="80"/>
      <c r="N161" s="80"/>
      <c r="O161" s="80"/>
      <c r="P161" s="80"/>
      <c r="Q161" s="80"/>
      <c r="R161" s="80"/>
      <c r="S161" s="54" t="b">
        <f t="shared" si="14"/>
        <v>0</v>
      </c>
      <c r="T161" s="66" t="str">
        <f t="shared" si="11"/>
        <v>8-53.</v>
      </c>
      <c r="U161" s="51" t="str">
        <f t="shared" si="11"/>
        <v>Water, Nitrate [as N] (EPA 300.0 or EPA 353.2)</v>
      </c>
    </row>
    <row r="162" spans="1:21" s="67" customFormat="1" x14ac:dyDescent="0.3">
      <c r="A162" s="62">
        <v>168</v>
      </c>
      <c r="B162" s="36" t="s">
        <v>795</v>
      </c>
      <c r="C162" s="98" t="s">
        <v>193</v>
      </c>
      <c r="D162" s="99"/>
      <c r="E162" s="10" t="s">
        <v>124</v>
      </c>
      <c r="F162" s="68">
        <f>IFERROR(INDEX([1]!Rates[[Column1]:[Column71]],
MATCH('[1]SOW Units'!$B162,[1]!Rates[Pay Item],0),
MATCH(TEXT(#REF!,"0"),[1]!Rates[[#Headers],[Column1]:[Column71]],0)),0)</f>
        <v>0</v>
      </c>
      <c r="G162" s="69">
        <f t="shared" si="12"/>
        <v>0</v>
      </c>
      <c r="H162" s="6">
        <f t="shared" si="13"/>
        <v>0</v>
      </c>
      <c r="I162" s="80"/>
      <c r="J162" s="80" t="s">
        <v>1045</v>
      </c>
      <c r="K162" s="80"/>
      <c r="L162" s="80"/>
      <c r="M162" s="80"/>
      <c r="N162" s="80"/>
      <c r="O162" s="80"/>
      <c r="P162" s="80"/>
      <c r="Q162" s="80"/>
      <c r="R162" s="80"/>
      <c r="S162" s="54" t="b">
        <f t="shared" si="14"/>
        <v>0</v>
      </c>
      <c r="T162" s="66" t="str">
        <f t="shared" si="11"/>
        <v>8-54.</v>
      </c>
      <c r="U162" s="51" t="str">
        <f t="shared" si="11"/>
        <v>Water, Nitrate-Nitrite [as N] (EPA 300.0, EPA 353.2, SM 4500-NO3 E or SM 4500-NO3 F)</v>
      </c>
    </row>
    <row r="163" spans="1:21" s="67" customFormat="1" x14ac:dyDescent="0.3">
      <c r="A163" s="62">
        <v>169</v>
      </c>
      <c r="B163" s="36" t="s">
        <v>796</v>
      </c>
      <c r="C163" s="98" t="s">
        <v>194</v>
      </c>
      <c r="D163" s="99"/>
      <c r="E163" s="10" t="s">
        <v>124</v>
      </c>
      <c r="F163" s="68">
        <f>IFERROR(INDEX([1]!Rates[[Column1]:[Column71]],
MATCH('[1]SOW Units'!$B163,[1]!Rates[Pay Item],0),
MATCH(TEXT(#REF!,"0"),[1]!Rates[[#Headers],[Column1]:[Column71]],0)),0)</f>
        <v>0</v>
      </c>
      <c r="G163" s="69">
        <f t="shared" si="12"/>
        <v>0</v>
      </c>
      <c r="H163" s="6">
        <f t="shared" si="13"/>
        <v>0</v>
      </c>
      <c r="I163" s="80"/>
      <c r="J163" s="80" t="s">
        <v>1045</v>
      </c>
      <c r="K163" s="80"/>
      <c r="L163" s="80"/>
      <c r="M163" s="80"/>
      <c r="N163" s="80"/>
      <c r="O163" s="80"/>
      <c r="P163" s="80"/>
      <c r="Q163" s="80"/>
      <c r="R163" s="80"/>
      <c r="S163" s="54" t="b">
        <f t="shared" si="14"/>
        <v>0</v>
      </c>
      <c r="T163" s="66" t="str">
        <f t="shared" si="11"/>
        <v>8-55.</v>
      </c>
      <c r="U163" s="51" t="str">
        <f t="shared" si="11"/>
        <v>Water, Nitrite [as N] (EPA 300.0, EPA 300.1, SM 4500-NO2 B or SM 4500-NO3 F)</v>
      </c>
    </row>
    <row r="164" spans="1:21" s="67" customFormat="1" x14ac:dyDescent="0.3">
      <c r="A164" s="62">
        <v>170</v>
      </c>
      <c r="B164" s="36" t="s">
        <v>797</v>
      </c>
      <c r="C164" s="98" t="s">
        <v>195</v>
      </c>
      <c r="D164" s="99"/>
      <c r="E164" s="10" t="s">
        <v>124</v>
      </c>
      <c r="F164" s="68">
        <f>IFERROR(INDEX([1]!Rates[[Column1]:[Column71]],
MATCH('[1]SOW Units'!$B164,[1]!Rates[Pay Item],0),
MATCH(TEXT(#REF!,"0"),[1]!Rates[[#Headers],[Column1]:[Column71]],0)),0)</f>
        <v>0</v>
      </c>
      <c r="G164" s="69">
        <f t="shared" si="12"/>
        <v>0</v>
      </c>
      <c r="H164" s="6">
        <f t="shared" si="13"/>
        <v>0</v>
      </c>
      <c r="I164" s="80"/>
      <c r="J164" s="80" t="s">
        <v>1045</v>
      </c>
      <c r="K164" s="80"/>
      <c r="L164" s="80"/>
      <c r="M164" s="80"/>
      <c r="N164" s="80"/>
      <c r="O164" s="80"/>
      <c r="P164" s="80"/>
      <c r="Q164" s="80"/>
      <c r="R164" s="80"/>
      <c r="S164" s="54" t="b">
        <f t="shared" si="14"/>
        <v>0</v>
      </c>
      <c r="T164" s="66" t="str">
        <f t="shared" si="11"/>
        <v>8-56.</v>
      </c>
      <c r="U164" s="51" t="str">
        <f t="shared" si="11"/>
        <v>Water, Organic Carbon, Total (SM 5310 B, SM 5310 C or EPA 9060)</v>
      </c>
    </row>
    <row r="165" spans="1:21" s="67" customFormat="1" ht="33" x14ac:dyDescent="0.3">
      <c r="A165" s="62">
        <v>171</v>
      </c>
      <c r="B165" s="36" t="s">
        <v>798</v>
      </c>
      <c r="C165" s="98" t="s">
        <v>196</v>
      </c>
      <c r="D165" s="99"/>
      <c r="E165" s="10" t="s">
        <v>124</v>
      </c>
      <c r="F165" s="68">
        <f>IFERROR(INDEX([1]!Rates[[Column1]:[Column71]],
MATCH('[1]SOW Units'!$B165,[1]!Rates[Pay Item],0),
MATCH(TEXT(#REF!,"0"),[1]!Rates[[#Headers],[Column1]:[Column71]],0)),0)</f>
        <v>0</v>
      </c>
      <c r="G165" s="69">
        <f t="shared" si="12"/>
        <v>0</v>
      </c>
      <c r="H165" s="6">
        <f t="shared" si="13"/>
        <v>0</v>
      </c>
      <c r="I165" s="80"/>
      <c r="J165" s="80" t="s">
        <v>1045</v>
      </c>
      <c r="K165" s="80"/>
      <c r="L165" s="80"/>
      <c r="M165" s="80"/>
      <c r="N165" s="80"/>
      <c r="O165" s="80"/>
      <c r="P165" s="80"/>
      <c r="Q165" s="80"/>
      <c r="R165" s="80"/>
      <c r="S165" s="54" t="b">
        <f t="shared" si="14"/>
        <v>0</v>
      </c>
      <c r="T165" s="66" t="str">
        <f t="shared" si="11"/>
        <v>8-57.</v>
      </c>
      <c r="U165" s="51" t="str">
        <f t="shared" si="11"/>
        <v>Water, Orthophosphate [as P] (EPA 300.0, EPA 300.1, EPA 365.1, EPA 365.3, EPA 9056, SM 4500-PE or SM 4500-PF)</v>
      </c>
    </row>
    <row r="166" spans="1:21" s="67" customFormat="1" x14ac:dyDescent="0.3">
      <c r="A166" s="62">
        <v>172</v>
      </c>
      <c r="B166" s="36" t="s">
        <v>799</v>
      </c>
      <c r="C166" s="98" t="s">
        <v>197</v>
      </c>
      <c r="D166" s="99"/>
      <c r="E166" s="10" t="s">
        <v>124</v>
      </c>
      <c r="F166" s="68">
        <f>IFERROR(INDEX([1]!Rates[[Column1]:[Column71]],
MATCH('[1]SOW Units'!$B166,[1]!Rates[Pay Item],0),
MATCH(TEXT(#REF!,"0"),[1]!Rates[[#Headers],[Column1]:[Column71]],0)),0)</f>
        <v>0</v>
      </c>
      <c r="G166" s="69">
        <f t="shared" si="12"/>
        <v>0</v>
      </c>
      <c r="H166" s="6">
        <f t="shared" si="13"/>
        <v>0</v>
      </c>
      <c r="I166" s="80"/>
      <c r="J166" s="80" t="s">
        <v>1045</v>
      </c>
      <c r="K166" s="80"/>
      <c r="L166" s="80"/>
      <c r="M166" s="80"/>
      <c r="N166" s="80"/>
      <c r="O166" s="80"/>
      <c r="P166" s="80"/>
      <c r="Q166" s="80"/>
      <c r="R166" s="80"/>
      <c r="S166" s="54" t="b">
        <f t="shared" si="14"/>
        <v>0</v>
      </c>
      <c r="T166" s="66" t="str">
        <f t="shared" si="11"/>
        <v>8-58.</v>
      </c>
      <c r="U166" s="51" t="str">
        <f t="shared" si="11"/>
        <v>Water, Residue-filterable [Total Dissolved Solids] (SM 2540 C)</v>
      </c>
    </row>
    <row r="167" spans="1:21" s="67" customFormat="1" x14ac:dyDescent="0.3">
      <c r="A167" s="62">
        <v>173</v>
      </c>
      <c r="B167" s="36" t="s">
        <v>800</v>
      </c>
      <c r="C167" s="98" t="s">
        <v>198</v>
      </c>
      <c r="D167" s="99"/>
      <c r="E167" s="10" t="s">
        <v>124</v>
      </c>
      <c r="F167" s="68">
        <f>IFERROR(INDEX([1]!Rates[[Column1]:[Column71]],
MATCH('[1]SOW Units'!$B167,[1]!Rates[Pay Item],0),
MATCH(TEXT(#REF!,"0"),[1]!Rates[[#Headers],[Column1]:[Column71]],0)),0)</f>
        <v>0</v>
      </c>
      <c r="G167" s="69">
        <f t="shared" si="12"/>
        <v>0</v>
      </c>
      <c r="H167" s="6">
        <f t="shared" si="13"/>
        <v>0</v>
      </c>
      <c r="I167" s="80"/>
      <c r="J167" s="80" t="s">
        <v>1045</v>
      </c>
      <c r="K167" s="80"/>
      <c r="L167" s="80"/>
      <c r="M167" s="80"/>
      <c r="N167" s="80"/>
      <c r="O167" s="80"/>
      <c r="P167" s="80"/>
      <c r="Q167" s="80"/>
      <c r="R167" s="80"/>
      <c r="S167" s="54" t="b">
        <f t="shared" si="14"/>
        <v>0</v>
      </c>
      <c r="T167" s="66" t="str">
        <f t="shared" si="11"/>
        <v>8-59.</v>
      </c>
      <c r="U167" s="51" t="str">
        <f t="shared" si="11"/>
        <v>Water, Residue-nonfilterable [Total Suspended Solids] (SM 2540 D)</v>
      </c>
    </row>
    <row r="168" spans="1:21" s="67" customFormat="1" ht="33" x14ac:dyDescent="0.3">
      <c r="A168" s="62">
        <v>174</v>
      </c>
      <c r="B168" s="36" t="s">
        <v>801</v>
      </c>
      <c r="C168" s="98" t="s">
        <v>199</v>
      </c>
      <c r="D168" s="99"/>
      <c r="E168" s="10" t="s">
        <v>124</v>
      </c>
      <c r="F168" s="68">
        <f>IFERROR(INDEX([1]!Rates[[Column1]:[Column71]],
MATCH('[1]SOW Units'!$B168,[1]!Rates[Pay Item],0),
MATCH(TEXT(#REF!,"0"),[1]!Rates[[#Headers],[Column1]:[Column71]],0)),0)</f>
        <v>0</v>
      </c>
      <c r="G168" s="69">
        <f t="shared" si="12"/>
        <v>0</v>
      </c>
      <c r="H168" s="6">
        <f t="shared" si="13"/>
        <v>0</v>
      </c>
      <c r="I168" s="80"/>
      <c r="J168" s="80" t="s">
        <v>1045</v>
      </c>
      <c r="K168" s="80"/>
      <c r="L168" s="80"/>
      <c r="M168" s="80"/>
      <c r="N168" s="80"/>
      <c r="O168" s="80"/>
      <c r="P168" s="80"/>
      <c r="Q168" s="80"/>
      <c r="R168" s="80"/>
      <c r="S168" s="54" t="b">
        <f t="shared" si="14"/>
        <v>0</v>
      </c>
      <c r="T168" s="66" t="str">
        <f t="shared" si="11"/>
        <v>8-60.</v>
      </c>
      <c r="U168" s="51" t="str">
        <f t="shared" si="11"/>
        <v>Water, Sulfate (ASTM D516-02, ASTM D516-90, EPA 300.0, EPA 300.1, EPA 375.2, EPA 9038, EPA 9056 or SM 4500-SO4 C)</v>
      </c>
    </row>
    <row r="169" spans="1:21" s="67" customFormat="1" x14ac:dyDescent="0.3">
      <c r="A169" s="62">
        <v>175</v>
      </c>
      <c r="B169" s="36" t="s">
        <v>802</v>
      </c>
      <c r="C169" s="98" t="s">
        <v>803</v>
      </c>
      <c r="D169" s="99"/>
      <c r="E169" s="10" t="s">
        <v>124</v>
      </c>
      <c r="F169" s="68">
        <f>IFERROR(INDEX([1]!Rates[[Column1]:[Column71]],
MATCH('[1]SOW Units'!$B169,[1]!Rates[Pay Item],0),
MATCH(TEXT(#REF!,"0"),[1]!Rates[[#Headers],[Column1]:[Column71]],0)),0)</f>
        <v>0</v>
      </c>
      <c r="G169" s="69">
        <f t="shared" si="12"/>
        <v>0</v>
      </c>
      <c r="H169" s="6">
        <f t="shared" si="13"/>
        <v>0</v>
      </c>
      <c r="I169" s="80"/>
      <c r="J169" s="80" t="s">
        <v>1045</v>
      </c>
      <c r="K169" s="80"/>
      <c r="L169" s="80"/>
      <c r="M169" s="80"/>
      <c r="N169" s="80"/>
      <c r="O169" s="80"/>
      <c r="P169" s="80"/>
      <c r="Q169" s="80"/>
      <c r="R169" s="80"/>
      <c r="S169" s="54" t="b">
        <f t="shared" si="14"/>
        <v>0</v>
      </c>
      <c r="T169" s="66" t="str">
        <f t="shared" si="11"/>
        <v>8-61.</v>
      </c>
      <c r="U169" s="51" t="str">
        <f t="shared" si="11"/>
        <v>Water, Heterotrophic Plate Count (SM 9215 B or SIMPLATE)</v>
      </c>
    </row>
    <row r="170" spans="1:21" s="67" customFormat="1" ht="33" x14ac:dyDescent="0.3">
      <c r="A170" s="62">
        <v>176</v>
      </c>
      <c r="B170" s="36" t="s">
        <v>804</v>
      </c>
      <c r="C170" s="98" t="s">
        <v>200</v>
      </c>
      <c r="D170" s="99"/>
      <c r="E170" s="10" t="s">
        <v>124</v>
      </c>
      <c r="F170" s="68">
        <f>IFERROR(INDEX([1]!Rates[[Column1]:[Column71]],
MATCH('[1]SOW Units'!$B170,[1]!Rates[Pay Item],0),
MATCH(TEXT(#REF!,"0"),[1]!Rates[[#Headers],[Column1]:[Column71]],0)),0)</f>
        <v>0</v>
      </c>
      <c r="G170" s="69">
        <f t="shared" si="12"/>
        <v>0</v>
      </c>
      <c r="H170" s="6">
        <f t="shared" si="13"/>
        <v>0</v>
      </c>
      <c r="I170" s="80"/>
      <c r="J170" s="80" t="s">
        <v>1045</v>
      </c>
      <c r="K170" s="80"/>
      <c r="L170" s="80"/>
      <c r="M170" s="80"/>
      <c r="N170" s="80"/>
      <c r="O170" s="80"/>
      <c r="P170" s="80"/>
      <c r="Q170" s="80"/>
      <c r="R170" s="80"/>
      <c r="S170" s="54" t="b">
        <f t="shared" si="14"/>
        <v>0</v>
      </c>
      <c r="T170" s="66" t="str">
        <f t="shared" si="11"/>
        <v>8-62.</v>
      </c>
      <c r="U170" s="51" t="str">
        <f t="shared" si="11"/>
        <v>Water, Acute Bioassay-96 Hour, Freshwater, Vertebrate/Invertebrate [Vertebrate: Pimephales promelas or Cyprinella leedsi/Invertebrate: Ceriodaphnia dubia] (EPA 2000.0/2002.0)</v>
      </c>
    </row>
    <row r="171" spans="1:21" s="67" customFormat="1" ht="33" x14ac:dyDescent="0.3">
      <c r="A171" s="62">
        <v>177</v>
      </c>
      <c r="B171" s="36" t="s">
        <v>805</v>
      </c>
      <c r="C171" s="98" t="s">
        <v>201</v>
      </c>
      <c r="D171" s="99"/>
      <c r="E171" s="10" t="s">
        <v>124</v>
      </c>
      <c r="F171" s="68">
        <f>IFERROR(INDEX([1]!Rates[[Column1]:[Column71]],
MATCH('[1]SOW Units'!$B171,[1]!Rates[Pay Item],0),
MATCH(TEXT(#REF!,"0"),[1]!Rates[[#Headers],[Column1]:[Column71]],0)),0)</f>
        <v>0</v>
      </c>
      <c r="G171" s="69">
        <f t="shared" si="12"/>
        <v>0</v>
      </c>
      <c r="H171" s="6">
        <f t="shared" si="13"/>
        <v>0</v>
      </c>
      <c r="I171" s="80"/>
      <c r="J171" s="80" t="s">
        <v>1045</v>
      </c>
      <c r="K171" s="80"/>
      <c r="L171" s="80"/>
      <c r="M171" s="80"/>
      <c r="N171" s="80"/>
      <c r="O171" s="80"/>
      <c r="P171" s="80"/>
      <c r="Q171" s="80"/>
      <c r="R171" s="80"/>
      <c r="S171" s="54" t="b">
        <f t="shared" si="14"/>
        <v>0</v>
      </c>
      <c r="T171" s="66" t="str">
        <f t="shared" si="11"/>
        <v>8-63.</v>
      </c>
      <c r="U171" s="51" t="str">
        <f t="shared" si="11"/>
        <v>Water, Acute Bioassay-96 Hour, Estuarine + Marine, Vertebrate/Invertebrate [Vertebrate: Menidia beryllina, Meridia menidia or Menida peninsulae/Invertebrate: Mysidopsis bahia] (EPA 2006.0/2007.0)</v>
      </c>
    </row>
    <row r="172" spans="1:21" s="67" customFormat="1" x14ac:dyDescent="0.3">
      <c r="A172" s="62">
        <v>178</v>
      </c>
      <c r="B172" s="36" t="s">
        <v>806</v>
      </c>
      <c r="C172" s="98" t="s">
        <v>593</v>
      </c>
      <c r="D172" s="99"/>
      <c r="E172" s="10" t="s">
        <v>124</v>
      </c>
      <c r="F172" s="68">
        <f>IFERROR(INDEX([1]!Rates[[Column1]:[Column71]],
MATCH('[1]SOW Units'!$B172,[1]!Rates[Pay Item],0),
MATCH(TEXT(#REF!,"0"),[1]!Rates[[#Headers],[Column1]:[Column71]],0)),0)</f>
        <v>0</v>
      </c>
      <c r="G172" s="69">
        <f t="shared" si="12"/>
        <v>0</v>
      </c>
      <c r="H172" s="6">
        <f t="shared" si="13"/>
        <v>0</v>
      </c>
      <c r="I172" s="80"/>
      <c r="J172" s="80" t="s">
        <v>1045</v>
      </c>
      <c r="K172" s="80"/>
      <c r="L172" s="80"/>
      <c r="M172" s="80"/>
      <c r="N172" s="80"/>
      <c r="O172" s="80"/>
      <c r="P172" s="80"/>
      <c r="Q172" s="80"/>
      <c r="R172" s="80"/>
      <c r="S172" s="54" t="b">
        <f t="shared" si="14"/>
        <v>0</v>
      </c>
      <c r="T172" s="66" t="str">
        <f t="shared" si="11"/>
        <v>8-64.</v>
      </c>
      <c r="U172" s="51" t="str">
        <f t="shared" si="11"/>
        <v>Water, BTEX/MTBE + Naphthalene (EPA 8260)</v>
      </c>
    </row>
    <row r="173" spans="1:21" s="67" customFormat="1" x14ac:dyDescent="0.3">
      <c r="A173" s="62">
        <v>179</v>
      </c>
      <c r="B173" s="36" t="s">
        <v>807</v>
      </c>
      <c r="C173" s="98" t="s">
        <v>594</v>
      </c>
      <c r="D173" s="99"/>
      <c r="E173" s="10" t="s">
        <v>124</v>
      </c>
      <c r="F173" s="68">
        <f>IFERROR(INDEX([1]!Rates[[Column1]:[Column71]],
MATCH('[1]SOW Units'!$B173,[1]!Rates[Pay Item],0),
MATCH(TEXT(#REF!,"0"),[1]!Rates[[#Headers],[Column1]:[Column71]],0)),0)</f>
        <v>0</v>
      </c>
      <c r="G173" s="69">
        <f t="shared" si="12"/>
        <v>0</v>
      </c>
      <c r="H173" s="6">
        <f t="shared" si="13"/>
        <v>0</v>
      </c>
      <c r="I173" s="80"/>
      <c r="J173" s="80" t="s">
        <v>1045</v>
      </c>
      <c r="K173" s="80"/>
      <c r="L173" s="80"/>
      <c r="M173" s="80"/>
      <c r="N173" s="80"/>
      <c r="O173" s="80"/>
      <c r="P173" s="80"/>
      <c r="Q173" s="80"/>
      <c r="R173" s="80"/>
      <c r="S173" s="54" t="b">
        <f t="shared" si="14"/>
        <v>0</v>
      </c>
      <c r="T173" s="66" t="str">
        <f t="shared" si="11"/>
        <v>8-65.</v>
      </c>
      <c r="U173" s="51" t="str">
        <f t="shared" si="11"/>
        <v>Water, EDC [1,2-dichloroethane] (EPA Method 8021 or 8260)</v>
      </c>
    </row>
    <row r="174" spans="1:21" s="67" customFormat="1" x14ac:dyDescent="0.3">
      <c r="A174" s="62">
        <v>180</v>
      </c>
      <c r="B174" s="36" t="s">
        <v>808</v>
      </c>
      <c r="C174" s="98" t="s">
        <v>595</v>
      </c>
      <c r="D174" s="99"/>
      <c r="E174" s="10" t="s">
        <v>124</v>
      </c>
      <c r="F174" s="68">
        <f>IFERROR(INDEX([1]!Rates[[Column1]:[Column71]],
MATCH('[1]SOW Units'!$B174,[1]!Rates[Pay Item],0),
MATCH(TEXT(#REF!,"0"),[1]!Rates[[#Headers],[Column1]:[Column71]],0)),0)</f>
        <v>0</v>
      </c>
      <c r="G174" s="69">
        <f t="shared" si="12"/>
        <v>0</v>
      </c>
      <c r="H174" s="6">
        <f t="shared" si="13"/>
        <v>0</v>
      </c>
      <c r="I174" s="80"/>
      <c r="J174" s="80" t="s">
        <v>1045</v>
      </c>
      <c r="K174" s="80"/>
      <c r="L174" s="80"/>
      <c r="M174" s="80"/>
      <c r="N174" s="80"/>
      <c r="O174" s="80"/>
      <c r="P174" s="80"/>
      <c r="Q174" s="80"/>
      <c r="R174" s="80"/>
      <c r="S174" s="54" t="b">
        <f t="shared" si="14"/>
        <v>0</v>
      </c>
      <c r="T174" s="66" t="str">
        <f t="shared" si="11"/>
        <v>8-66.</v>
      </c>
      <c r="U174" s="51" t="str">
        <f t="shared" si="11"/>
        <v>Water, Methane (EPA SOP RSK-175)</v>
      </c>
    </row>
    <row r="175" spans="1:21" s="67" customFormat="1" ht="35.1" customHeight="1" x14ac:dyDescent="0.3">
      <c r="A175" s="62">
        <v>181</v>
      </c>
      <c r="B175" s="36" t="s">
        <v>809</v>
      </c>
      <c r="C175" s="98" t="s">
        <v>810</v>
      </c>
      <c r="D175" s="99"/>
      <c r="E175" s="10" t="s">
        <v>124</v>
      </c>
      <c r="F175" s="68">
        <f>IFERROR(INDEX([1]!Rates[[Column1]:[Column71]],
MATCH('[1]SOW Units'!$B175,[1]!Rates[Pay Item],0),
MATCH(TEXT(#REF!,"0"),[1]!Rates[[#Headers],[Column1]:[Column71]],0)),0)</f>
        <v>0</v>
      </c>
      <c r="G175" s="69">
        <f t="shared" si="12"/>
        <v>0</v>
      </c>
      <c r="H175" s="6">
        <f t="shared" si="13"/>
        <v>0</v>
      </c>
      <c r="I175" s="80"/>
      <c r="J175" s="80" t="s">
        <v>1045</v>
      </c>
      <c r="K175" s="80"/>
      <c r="L175" s="80"/>
      <c r="M175" s="80"/>
      <c r="N175" s="80"/>
      <c r="O175" s="80"/>
      <c r="P175" s="80"/>
      <c r="Q175" s="80"/>
      <c r="R175" s="80"/>
      <c r="S175" s="54" t="b">
        <f t="shared" si="14"/>
        <v>0</v>
      </c>
      <c r="T175" s="66" t="str">
        <f t="shared" si="11"/>
        <v>8-67.</v>
      </c>
      <c r="U175" s="51" t="str">
        <f t="shared" si="11"/>
        <v>Water, Cumene (Isopropyl benzene), 1,2,4-Trimethylbenzene and 1,3,5-Trimethylbenzene (EPA 8260)</v>
      </c>
    </row>
    <row r="176" spans="1:21" s="67" customFormat="1" x14ac:dyDescent="0.3">
      <c r="A176" s="62">
        <v>182</v>
      </c>
      <c r="B176" s="36" t="s">
        <v>811</v>
      </c>
      <c r="C176" s="98" t="s">
        <v>202</v>
      </c>
      <c r="D176" s="99"/>
      <c r="E176" s="10" t="s">
        <v>124</v>
      </c>
      <c r="F176" s="68">
        <f>IFERROR(INDEX([1]!Rates[[Column1]:[Column71]],
MATCH('[1]SOW Units'!$B176,[1]!Rates[Pay Item],0),
MATCH(TEXT(#REF!,"0"),[1]!Rates[[#Headers],[Column1]:[Column71]],0)),0)</f>
        <v>0</v>
      </c>
      <c r="G176" s="69">
        <f t="shared" si="12"/>
        <v>0</v>
      </c>
      <c r="H176" s="6">
        <f t="shared" si="13"/>
        <v>0</v>
      </c>
      <c r="I176" s="80"/>
      <c r="J176" s="80" t="s">
        <v>1045</v>
      </c>
      <c r="K176" s="80"/>
      <c r="L176" s="80"/>
      <c r="M176" s="80"/>
      <c r="N176" s="80"/>
      <c r="O176" s="80"/>
      <c r="P176" s="80"/>
      <c r="Q176" s="80"/>
      <c r="R176" s="80"/>
      <c r="S176" s="54" t="b">
        <f t="shared" si="14"/>
        <v>0</v>
      </c>
      <c r="T176" s="66" t="str">
        <f t="shared" si="11"/>
        <v>8-68.</v>
      </c>
      <c r="U176" s="51" t="str">
        <f t="shared" si="11"/>
        <v>Air, Total Petroleum Hydrocarbons (EPA Method 18 or TO-3)</v>
      </c>
    </row>
    <row r="177" spans="1:21" s="67" customFormat="1" hidden="1" x14ac:dyDescent="0.3">
      <c r="A177" s="62">
        <v>183</v>
      </c>
      <c r="B177" s="36" t="s">
        <v>812</v>
      </c>
      <c r="C177" s="98" t="s">
        <v>203</v>
      </c>
      <c r="D177" s="99"/>
      <c r="E177" s="10" t="s">
        <v>124</v>
      </c>
      <c r="F177" s="68">
        <f>IFERROR(INDEX([1]!Rates[[Column1]:[Column71]],
MATCH('[1]SOW Units'!$B177,[1]!Rates[Pay Item],0),
MATCH(TEXT(#REF!,"0"),[1]!Rates[[#Headers],[Column1]:[Column71]],0)),0)</f>
        <v>0</v>
      </c>
      <c r="G177" s="69">
        <f t="shared" si="12"/>
        <v>0</v>
      </c>
      <c r="H177" s="6">
        <f t="shared" si="13"/>
        <v>0</v>
      </c>
      <c r="I177" s="80"/>
      <c r="J177" s="80"/>
      <c r="K177" s="80"/>
      <c r="L177" s="80"/>
      <c r="M177" s="80"/>
      <c r="N177" s="80"/>
      <c r="O177" s="80"/>
      <c r="P177" s="80"/>
      <c r="Q177" s="80"/>
      <c r="R177" s="80"/>
      <c r="S177" s="54" t="b">
        <f t="shared" si="14"/>
        <v>0</v>
      </c>
      <c r="T177" s="66" t="str">
        <f t="shared" si="11"/>
        <v>8-69.</v>
      </c>
      <c r="U177" s="51" t="str">
        <f t="shared" si="11"/>
        <v>Air, Volatile Organic Aromatics (EPA Method TO-15)</v>
      </c>
    </row>
    <row r="178" spans="1:21" s="67" customFormat="1" hidden="1" x14ac:dyDescent="0.3">
      <c r="A178" s="62">
        <v>184</v>
      </c>
      <c r="B178" s="36" t="s">
        <v>813</v>
      </c>
      <c r="C178" s="98" t="s">
        <v>204</v>
      </c>
      <c r="D178" s="99"/>
      <c r="E178" s="10" t="s">
        <v>124</v>
      </c>
      <c r="F178" s="68">
        <f>IFERROR(INDEX([1]!Rates[[Column1]:[Column71]],
MATCH('[1]SOW Units'!$B178,[1]!Rates[Pay Item],0),
MATCH(TEXT(#REF!,"0"),[1]!Rates[[#Headers],[Column1]:[Column71]],0)),0)</f>
        <v>0</v>
      </c>
      <c r="G178" s="69">
        <f t="shared" si="12"/>
        <v>0</v>
      </c>
      <c r="H178" s="6">
        <f t="shared" si="13"/>
        <v>0</v>
      </c>
      <c r="I178" s="80"/>
      <c r="J178" s="80"/>
      <c r="K178" s="80"/>
      <c r="L178" s="80"/>
      <c r="M178" s="80"/>
      <c r="N178" s="80"/>
      <c r="O178" s="80"/>
      <c r="P178" s="80"/>
      <c r="Q178" s="80"/>
      <c r="R178" s="80"/>
      <c r="S178" s="54" t="b">
        <f t="shared" si="14"/>
        <v>0</v>
      </c>
      <c r="T178" s="66" t="str">
        <f t="shared" si="11"/>
        <v>8-70.</v>
      </c>
      <c r="U178" s="51" t="str">
        <f t="shared" si="11"/>
        <v>Air, Polycyclic Aromatic Hydrocarbons (EPA Method TO-13)</v>
      </c>
    </row>
    <row r="179" spans="1:21" s="67" customFormat="1" hidden="1" x14ac:dyDescent="0.3">
      <c r="A179" s="62">
        <v>185</v>
      </c>
      <c r="B179" s="36" t="s">
        <v>814</v>
      </c>
      <c r="C179" s="98" t="s">
        <v>205</v>
      </c>
      <c r="D179" s="99"/>
      <c r="E179" s="10" t="s">
        <v>124</v>
      </c>
      <c r="F179" s="68">
        <f>IFERROR(INDEX([1]!Rates[[Column1]:[Column71]],
MATCH('[1]SOW Units'!$B179,[1]!Rates[Pay Item],0),
MATCH(TEXT(#REF!,"0"),[1]!Rates[[#Headers],[Column1]:[Column71]],0)),0)</f>
        <v>0</v>
      </c>
      <c r="G179" s="69">
        <f t="shared" si="12"/>
        <v>0</v>
      </c>
      <c r="H179" s="6">
        <f t="shared" si="13"/>
        <v>0</v>
      </c>
      <c r="I179" s="80"/>
      <c r="J179" s="80"/>
      <c r="K179" s="80"/>
      <c r="L179" s="80"/>
      <c r="M179" s="80"/>
      <c r="N179" s="80"/>
      <c r="O179" s="80"/>
      <c r="P179" s="80"/>
      <c r="Q179" s="80"/>
      <c r="R179" s="80"/>
      <c r="S179" s="54" t="b">
        <f t="shared" si="14"/>
        <v>0</v>
      </c>
      <c r="T179" s="66" t="str">
        <f t="shared" si="11"/>
        <v>8-71.</v>
      </c>
      <c r="U179" s="51" t="str">
        <f t="shared" si="11"/>
        <v>Air, Volatile Organic Compounds (EPA Method TO-17)</v>
      </c>
    </row>
    <row r="180" spans="1:21" s="67" customFormat="1" ht="49.5" hidden="1" x14ac:dyDescent="0.3">
      <c r="A180" s="62">
        <v>186</v>
      </c>
      <c r="B180" s="36" t="s">
        <v>815</v>
      </c>
      <c r="C180" s="98" t="s">
        <v>816</v>
      </c>
      <c r="D180" s="99"/>
      <c r="E180" s="10" t="s">
        <v>570</v>
      </c>
      <c r="F180" s="68">
        <f>IFERROR(INDEX([1]!Rates[[Column1]:[Column71]],
MATCH('[1]SOW Units'!$B180,[1]!Rates[Pay Item],0),
MATCH(TEXT(#REF!,"0"),[1]!Rates[[#Headers],[Column1]:[Column71]],0)),0)</f>
        <v>0</v>
      </c>
      <c r="G180" s="69">
        <f t="shared" si="12"/>
        <v>0</v>
      </c>
      <c r="H180" s="6">
        <f t="shared" si="13"/>
        <v>0</v>
      </c>
      <c r="I180" s="80"/>
      <c r="J180" s="80"/>
      <c r="K180" s="80"/>
      <c r="L180" s="80"/>
      <c r="M180" s="80"/>
      <c r="N180" s="80"/>
      <c r="O180" s="80"/>
      <c r="P180" s="80"/>
      <c r="Q180" s="80"/>
      <c r="R180" s="80"/>
      <c r="S180" s="54" t="b">
        <f t="shared" si="14"/>
        <v>0</v>
      </c>
      <c r="T180" s="66" t="str">
        <f t="shared" si="11"/>
        <v>8-72.</v>
      </c>
      <c r="U180" s="51" t="str">
        <f t="shared" si="11"/>
        <v xml:space="preserve">Additional Laboratory charge for 7 Day Turnaround. This is an additional charge (percentage) above the normal rate for expedited turnaround by the laboratory for an analysis. For Example: entering 0.05 is a 5% surcharge for 7 Day Turnaround above the rate for normal turnaround. </v>
      </c>
    </row>
    <row r="181" spans="1:21" s="67" customFormat="1" ht="49.5" hidden="1" x14ac:dyDescent="0.3">
      <c r="A181" s="62">
        <v>187</v>
      </c>
      <c r="B181" s="36" t="s">
        <v>817</v>
      </c>
      <c r="C181" s="98" t="s">
        <v>818</v>
      </c>
      <c r="D181" s="99"/>
      <c r="E181" s="10" t="s">
        <v>570</v>
      </c>
      <c r="F181" s="68">
        <f>IFERROR(INDEX([1]!Rates[[Column1]:[Column71]],
MATCH('[1]SOW Units'!$B181,[1]!Rates[Pay Item],0),
MATCH(TEXT(#REF!,"0"),[1]!Rates[[#Headers],[Column1]:[Column71]],0)),0)</f>
        <v>0</v>
      </c>
      <c r="G181" s="69">
        <f t="shared" si="12"/>
        <v>0</v>
      </c>
      <c r="H181" s="6">
        <f t="shared" si="13"/>
        <v>0</v>
      </c>
      <c r="I181" s="80"/>
      <c r="J181" s="80"/>
      <c r="K181" s="80"/>
      <c r="L181" s="80"/>
      <c r="M181" s="80"/>
      <c r="N181" s="80"/>
      <c r="O181" s="80"/>
      <c r="P181" s="80"/>
      <c r="Q181" s="80"/>
      <c r="R181" s="80"/>
      <c r="S181" s="54" t="b">
        <f t="shared" si="14"/>
        <v>0</v>
      </c>
      <c r="T181" s="66" t="str">
        <f t="shared" si="11"/>
        <v>8-73.</v>
      </c>
      <c r="U181" s="51" t="str">
        <f t="shared" si="11"/>
        <v xml:space="preserve">Additional Laboratory charge for 3 Day Turnaround. This is an additional charge (percentage) above the normal rate for expedited turnaround by the laboratory for an analysis. For Example: entering 0.50 is a 50% surcharge for 3 Day Turnaround above the rate for normal turnaround. </v>
      </c>
    </row>
    <row r="182" spans="1:21" s="67" customFormat="1" ht="49.5" hidden="1" x14ac:dyDescent="0.3">
      <c r="A182" s="62">
        <v>188</v>
      </c>
      <c r="B182" s="36" t="s">
        <v>819</v>
      </c>
      <c r="C182" s="98" t="s">
        <v>820</v>
      </c>
      <c r="D182" s="99"/>
      <c r="E182" s="10" t="s">
        <v>570</v>
      </c>
      <c r="F182" s="68">
        <f>IFERROR(INDEX([1]!Rates[[Column1]:[Column71]],
MATCH('[1]SOW Units'!$B182,[1]!Rates[Pay Item],0),
MATCH(TEXT(#REF!,"0"),[1]!Rates[[#Headers],[Column1]:[Column71]],0)),0)</f>
        <v>0</v>
      </c>
      <c r="G182" s="69">
        <f t="shared" si="12"/>
        <v>0</v>
      </c>
      <c r="H182" s="6">
        <f t="shared" si="13"/>
        <v>0</v>
      </c>
      <c r="I182" s="80"/>
      <c r="J182" s="80"/>
      <c r="K182" s="80"/>
      <c r="L182" s="80"/>
      <c r="M182" s="80"/>
      <c r="N182" s="80"/>
      <c r="O182" s="80"/>
      <c r="P182" s="80"/>
      <c r="Q182" s="80"/>
      <c r="R182" s="80"/>
      <c r="S182" s="54" t="b">
        <f t="shared" si="14"/>
        <v>0</v>
      </c>
      <c r="T182" s="66" t="str">
        <f t="shared" si="11"/>
        <v>8-74.</v>
      </c>
      <c r="U182" s="51" t="str">
        <f t="shared" si="11"/>
        <v xml:space="preserve">Additional Laboratory charge for 1 Day Turnaround. This is an additional charge (percentage) above the normal rate for expedited turnaround by the laboratory for an analysis. For Example: entering 1.00 is a 100% surcharge for 1 Day Turnaround above the rate for normal turnaround. </v>
      </c>
    </row>
    <row r="183" spans="1:21" s="67" customFormat="1" hidden="1" x14ac:dyDescent="0.3">
      <c r="A183" s="62">
        <v>189</v>
      </c>
      <c r="B183" s="75" t="s">
        <v>133</v>
      </c>
      <c r="C183" s="96" t="s">
        <v>207</v>
      </c>
      <c r="D183" s="97"/>
      <c r="E183" s="76"/>
      <c r="F183" s="77"/>
      <c r="G183" s="78"/>
      <c r="H183" s="8"/>
      <c r="I183" s="79"/>
      <c r="J183" s="79"/>
      <c r="K183" s="79"/>
      <c r="L183" s="79"/>
      <c r="M183" s="79"/>
      <c r="N183" s="79"/>
      <c r="O183" s="79"/>
      <c r="P183" s="79"/>
      <c r="Q183" s="79"/>
      <c r="R183" s="79"/>
      <c r="S183" s="54" t="b">
        <f t="shared" si="14"/>
        <v>0</v>
      </c>
      <c r="T183" s="66"/>
      <c r="U183" s="51" t="str">
        <f t="shared" si="11"/>
        <v>SOIL SOURCE REMOVAL RELATED</v>
      </c>
    </row>
    <row r="184" spans="1:21" s="67" customFormat="1" hidden="1" x14ac:dyDescent="0.3">
      <c r="A184" s="62">
        <v>190</v>
      </c>
      <c r="B184" s="36" t="s">
        <v>821</v>
      </c>
      <c r="C184" s="98" t="s">
        <v>596</v>
      </c>
      <c r="D184" s="99"/>
      <c r="E184" s="10" t="s">
        <v>597</v>
      </c>
      <c r="F184" s="68">
        <f>IFERROR(INDEX([1]!Rates[[Column1]:[Column71]],
MATCH('[1]SOW Units'!$B184,[1]!Rates[Pay Item],0),
MATCH(TEXT(#REF!,"0"),[1]!Rates[[#Headers],[Column1]:[Column71]],0)),0)</f>
        <v>0</v>
      </c>
      <c r="G184" s="69">
        <f t="shared" si="12"/>
        <v>0</v>
      </c>
      <c r="H184" s="6">
        <f t="shared" si="13"/>
        <v>0</v>
      </c>
      <c r="I184" s="80"/>
      <c r="J184" s="80"/>
      <c r="K184" s="80"/>
      <c r="L184" s="80"/>
      <c r="M184" s="80"/>
      <c r="N184" s="80"/>
      <c r="O184" s="80"/>
      <c r="P184" s="80"/>
      <c r="Q184" s="80"/>
      <c r="R184" s="80"/>
      <c r="S184" s="54" t="b">
        <f t="shared" si="14"/>
        <v>0</v>
      </c>
      <c r="T184" s="66" t="str">
        <f t="shared" si="11"/>
        <v>9-1.a.</v>
      </c>
      <c r="U184" s="51" t="str">
        <f t="shared" si="11"/>
        <v>Sheet Piling Installation for ≤  20 feet deep Excavation</v>
      </c>
    </row>
    <row r="185" spans="1:21" s="67" customFormat="1" hidden="1" x14ac:dyDescent="0.3">
      <c r="A185" s="62">
        <v>191</v>
      </c>
      <c r="B185" s="36" t="s">
        <v>822</v>
      </c>
      <c r="C185" s="98" t="s">
        <v>598</v>
      </c>
      <c r="D185" s="99"/>
      <c r="E185" s="10" t="s">
        <v>209</v>
      </c>
      <c r="F185" s="68">
        <f>IFERROR(INDEX([1]!Rates[[Column1]:[Column71]],
MATCH('[1]SOW Units'!$B185,[1]!Rates[Pay Item],0),
MATCH(TEXT(#REF!,"0"),[1]!Rates[[#Headers],[Column1]:[Column71]],0)),0)</f>
        <v>0</v>
      </c>
      <c r="G185" s="69">
        <f t="shared" si="12"/>
        <v>0</v>
      </c>
      <c r="H185" s="6">
        <f t="shared" si="13"/>
        <v>0</v>
      </c>
      <c r="I185" s="80"/>
      <c r="J185" s="80"/>
      <c r="K185" s="80"/>
      <c r="L185" s="80"/>
      <c r="M185" s="80"/>
      <c r="N185" s="80"/>
      <c r="O185" s="80"/>
      <c r="P185" s="80"/>
      <c r="Q185" s="80"/>
      <c r="R185" s="80"/>
      <c r="S185" s="54" t="b">
        <f t="shared" si="14"/>
        <v>0</v>
      </c>
      <c r="T185" s="66" t="str">
        <f t="shared" si="11"/>
        <v>9-1.b.</v>
      </c>
      <c r="U185" s="51" t="str">
        <f t="shared" si="11"/>
        <v>Sheet Piling Rental for ≤  20 feet deep Excavation</v>
      </c>
    </row>
    <row r="186" spans="1:21" s="67" customFormat="1" ht="33" hidden="1" x14ac:dyDescent="0.3">
      <c r="A186" s="62">
        <v>192</v>
      </c>
      <c r="B186" s="36" t="s">
        <v>823</v>
      </c>
      <c r="C186" s="98" t="s">
        <v>824</v>
      </c>
      <c r="D186" s="99"/>
      <c r="E186" s="10" t="s">
        <v>211</v>
      </c>
      <c r="F186" s="68">
        <f>IFERROR(INDEX([1]!Rates[[Column1]:[Column71]],
MATCH('[1]SOW Units'!$B186,[1]!Rates[Pay Item],0),
MATCH(TEXT(#REF!,"0"),[1]!Rates[[#Headers],[Column1]:[Column71]],0)),0)</f>
        <v>0</v>
      </c>
      <c r="G186" s="69">
        <f t="shared" si="12"/>
        <v>0</v>
      </c>
      <c r="H186" s="6">
        <f t="shared" si="13"/>
        <v>0</v>
      </c>
      <c r="I186" s="80"/>
      <c r="J186" s="80"/>
      <c r="K186" s="80"/>
      <c r="L186" s="80"/>
      <c r="M186" s="80"/>
      <c r="N186" s="80"/>
      <c r="O186" s="80"/>
      <c r="P186" s="80"/>
      <c r="Q186" s="80"/>
      <c r="R186" s="80"/>
      <c r="S186" s="54" t="b">
        <f t="shared" si="14"/>
        <v>0</v>
      </c>
      <c r="T186" s="66" t="str">
        <f t="shared" si="11"/>
        <v>9-1.c.</v>
      </c>
      <c r="U186" s="51" t="str">
        <f t="shared" si="11"/>
        <v xml:space="preserve">Sheet Piling Rental for ≤  20 feet deep Excavation </v>
      </c>
    </row>
    <row r="187" spans="1:21" s="67" customFormat="1" ht="33" hidden="1" x14ac:dyDescent="0.3">
      <c r="A187" s="62">
        <v>193</v>
      </c>
      <c r="B187" s="36" t="s">
        <v>825</v>
      </c>
      <c r="C187" s="98" t="s">
        <v>824</v>
      </c>
      <c r="D187" s="99"/>
      <c r="E187" s="10" t="s">
        <v>213</v>
      </c>
      <c r="F187" s="68">
        <f>IFERROR(INDEX([1]!Rates[[Column1]:[Column71]],
MATCH('[1]SOW Units'!$B187,[1]!Rates[Pay Item],0),
MATCH(TEXT(#REF!,"0"),[1]!Rates[[#Headers],[Column1]:[Column71]],0)),0)</f>
        <v>0</v>
      </c>
      <c r="G187" s="69">
        <f t="shared" si="12"/>
        <v>0</v>
      </c>
      <c r="H187" s="6">
        <f t="shared" si="13"/>
        <v>0</v>
      </c>
      <c r="I187" s="80"/>
      <c r="J187" s="80"/>
      <c r="K187" s="80"/>
      <c r="L187" s="80"/>
      <c r="M187" s="80"/>
      <c r="N187" s="80"/>
      <c r="O187" s="80"/>
      <c r="P187" s="80"/>
      <c r="Q187" s="80"/>
      <c r="R187" s="80"/>
      <c r="S187" s="54" t="b">
        <f t="shared" si="14"/>
        <v>0</v>
      </c>
      <c r="T187" s="66" t="str">
        <f t="shared" si="11"/>
        <v>9-1.d.</v>
      </c>
      <c r="U187" s="51" t="str">
        <f t="shared" si="11"/>
        <v xml:space="preserve">Sheet Piling Rental for ≤  20 feet deep Excavation </v>
      </c>
    </row>
    <row r="188" spans="1:21" s="67" customFormat="1" hidden="1" x14ac:dyDescent="0.3">
      <c r="A188" s="62">
        <v>194</v>
      </c>
      <c r="B188" s="36" t="s">
        <v>826</v>
      </c>
      <c r="C188" s="98" t="s">
        <v>599</v>
      </c>
      <c r="D188" s="99"/>
      <c r="E188" s="10" t="s">
        <v>597</v>
      </c>
      <c r="F188" s="68">
        <f>IFERROR(INDEX([1]!Rates[[Column1]:[Column71]],
MATCH('[1]SOW Units'!$B188,[1]!Rates[Pay Item],0),
MATCH(TEXT(#REF!,"0"),[1]!Rates[[#Headers],[Column1]:[Column71]],0)),0)</f>
        <v>0</v>
      </c>
      <c r="G188" s="69">
        <f t="shared" si="12"/>
        <v>0</v>
      </c>
      <c r="H188" s="6">
        <f t="shared" si="13"/>
        <v>0</v>
      </c>
      <c r="I188" s="80"/>
      <c r="J188" s="80"/>
      <c r="K188" s="80"/>
      <c r="L188" s="80"/>
      <c r="M188" s="80"/>
      <c r="N188" s="80"/>
      <c r="O188" s="80"/>
      <c r="P188" s="80"/>
      <c r="Q188" s="80"/>
      <c r="R188" s="80"/>
      <c r="S188" s="54" t="b">
        <f t="shared" si="14"/>
        <v>0</v>
      </c>
      <c r="T188" s="66" t="str">
        <f t="shared" si="11"/>
        <v>9-2.a.</v>
      </c>
      <c r="U188" s="51" t="str">
        <f t="shared" si="11"/>
        <v>Sheet Piling Installation for &gt; 20 feet deep Excavation</v>
      </c>
    </row>
    <row r="189" spans="1:21" s="67" customFormat="1" hidden="1" x14ac:dyDescent="0.3">
      <c r="A189" s="62">
        <v>195</v>
      </c>
      <c r="B189" s="36" t="s">
        <v>827</v>
      </c>
      <c r="C189" s="98" t="s">
        <v>600</v>
      </c>
      <c r="D189" s="99"/>
      <c r="E189" s="10" t="s">
        <v>209</v>
      </c>
      <c r="F189" s="68">
        <f>IFERROR(INDEX([1]!Rates[[Column1]:[Column71]],
MATCH('[1]SOW Units'!$B189,[1]!Rates[Pay Item],0),
MATCH(TEXT(#REF!,"0"),[1]!Rates[[#Headers],[Column1]:[Column71]],0)),0)</f>
        <v>0</v>
      </c>
      <c r="G189" s="69">
        <f t="shared" si="12"/>
        <v>0</v>
      </c>
      <c r="H189" s="6">
        <f t="shared" si="13"/>
        <v>0</v>
      </c>
      <c r="I189" s="80"/>
      <c r="J189" s="80"/>
      <c r="K189" s="80"/>
      <c r="L189" s="80"/>
      <c r="M189" s="80"/>
      <c r="N189" s="80"/>
      <c r="O189" s="80"/>
      <c r="P189" s="80"/>
      <c r="Q189" s="80"/>
      <c r="R189" s="80"/>
      <c r="S189" s="54" t="b">
        <f t="shared" si="14"/>
        <v>0</v>
      </c>
      <c r="T189" s="66" t="str">
        <f t="shared" si="11"/>
        <v>9-2.b.</v>
      </c>
      <c r="U189" s="51" t="str">
        <f t="shared" si="11"/>
        <v>Sheet Piling Rental for &gt;  20 feet deep Excavation</v>
      </c>
    </row>
    <row r="190" spans="1:21" s="67" customFormat="1" ht="33" hidden="1" x14ac:dyDescent="0.3">
      <c r="A190" s="62">
        <v>196</v>
      </c>
      <c r="B190" s="36" t="s">
        <v>828</v>
      </c>
      <c r="C190" s="98" t="s">
        <v>600</v>
      </c>
      <c r="D190" s="99"/>
      <c r="E190" s="10" t="s">
        <v>211</v>
      </c>
      <c r="F190" s="68">
        <f>IFERROR(INDEX([1]!Rates[[Column1]:[Column71]],
MATCH('[1]SOW Units'!$B190,[1]!Rates[Pay Item],0),
MATCH(TEXT(#REF!,"0"),[1]!Rates[[#Headers],[Column1]:[Column71]],0)),0)</f>
        <v>0</v>
      </c>
      <c r="G190" s="69">
        <f t="shared" si="12"/>
        <v>0</v>
      </c>
      <c r="H190" s="6">
        <f t="shared" si="13"/>
        <v>0</v>
      </c>
      <c r="I190" s="80"/>
      <c r="J190" s="80"/>
      <c r="K190" s="80"/>
      <c r="L190" s="80"/>
      <c r="M190" s="80"/>
      <c r="N190" s="80"/>
      <c r="O190" s="80"/>
      <c r="P190" s="80"/>
      <c r="Q190" s="80"/>
      <c r="R190" s="80"/>
      <c r="S190" s="54" t="b">
        <f t="shared" si="14"/>
        <v>0</v>
      </c>
      <c r="T190" s="66" t="str">
        <f t="shared" si="11"/>
        <v>9-2.c.</v>
      </c>
      <c r="U190" s="51" t="str">
        <f t="shared" si="11"/>
        <v>Sheet Piling Rental for &gt;  20 feet deep Excavation</v>
      </c>
    </row>
    <row r="191" spans="1:21" s="67" customFormat="1" ht="33" hidden="1" x14ac:dyDescent="0.3">
      <c r="A191" s="62">
        <v>197</v>
      </c>
      <c r="B191" s="36" t="s">
        <v>829</v>
      </c>
      <c r="C191" s="98" t="s">
        <v>600</v>
      </c>
      <c r="D191" s="99"/>
      <c r="E191" s="10" t="s">
        <v>213</v>
      </c>
      <c r="F191" s="68">
        <f>IFERROR(INDEX([1]!Rates[[Column1]:[Column71]],
MATCH('[1]SOW Units'!$B191,[1]!Rates[Pay Item],0),
MATCH(TEXT(#REF!,"0"),[1]!Rates[[#Headers],[Column1]:[Column71]],0)),0)</f>
        <v>0</v>
      </c>
      <c r="G191" s="69">
        <f t="shared" si="12"/>
        <v>0</v>
      </c>
      <c r="H191" s="6">
        <f t="shared" si="13"/>
        <v>0</v>
      </c>
      <c r="I191" s="80"/>
      <c r="J191" s="80"/>
      <c r="K191" s="80"/>
      <c r="L191" s="80"/>
      <c r="M191" s="80"/>
      <c r="N191" s="80"/>
      <c r="O191" s="80"/>
      <c r="P191" s="80"/>
      <c r="Q191" s="80"/>
      <c r="R191" s="80"/>
      <c r="S191" s="54" t="b">
        <f t="shared" si="14"/>
        <v>0</v>
      </c>
      <c r="T191" s="66" t="str">
        <f t="shared" si="11"/>
        <v>9-2.d.</v>
      </c>
      <c r="U191" s="51" t="str">
        <f t="shared" si="11"/>
        <v>Sheet Piling Rental for &gt;  20 feet deep Excavation</v>
      </c>
    </row>
    <row r="192" spans="1:21" s="67" customFormat="1" hidden="1" x14ac:dyDescent="0.3">
      <c r="A192" s="62">
        <v>198</v>
      </c>
      <c r="B192" s="36" t="s">
        <v>136</v>
      </c>
      <c r="C192" s="98" t="s">
        <v>215</v>
      </c>
      <c r="D192" s="99"/>
      <c r="E192" s="10" t="s">
        <v>216</v>
      </c>
      <c r="F192" s="68">
        <f>IFERROR(INDEX([1]!Rates[[Column1]:[Column71]],
MATCH('[1]SOW Units'!$B192,[1]!Rates[Pay Item],0),
MATCH(TEXT(#REF!,"0"),[1]!Rates[[#Headers],[Column1]:[Column71]],0)),0)</f>
        <v>0</v>
      </c>
      <c r="G192" s="69">
        <f t="shared" si="12"/>
        <v>0</v>
      </c>
      <c r="H192" s="6">
        <f t="shared" si="13"/>
        <v>0</v>
      </c>
      <c r="I192" s="80"/>
      <c r="J192" s="80"/>
      <c r="K192" s="80"/>
      <c r="L192" s="80"/>
      <c r="M192" s="80"/>
      <c r="N192" s="80"/>
      <c r="O192" s="80"/>
      <c r="P192" s="80"/>
      <c r="Q192" s="80"/>
      <c r="R192" s="80"/>
      <c r="S192" s="54" t="b">
        <f t="shared" si="14"/>
        <v>0</v>
      </c>
      <c r="T192" s="66" t="str">
        <f t="shared" si="11"/>
        <v>9-3.</v>
      </c>
      <c r="U192" s="51" t="str">
        <f t="shared" si="11"/>
        <v xml:space="preserve">Conventional Soil Excavation and Loading ≤ 300 cubic yards </v>
      </c>
    </row>
    <row r="193" spans="1:21" s="67" customFormat="1" hidden="1" x14ac:dyDescent="0.3">
      <c r="A193" s="62">
        <v>199</v>
      </c>
      <c r="B193" s="36" t="s">
        <v>138</v>
      </c>
      <c r="C193" s="98" t="s">
        <v>217</v>
      </c>
      <c r="D193" s="99"/>
      <c r="E193" s="10" t="s">
        <v>216</v>
      </c>
      <c r="F193" s="68">
        <f>IFERROR(INDEX([1]!Rates[[Column1]:[Column71]],
MATCH('[1]SOW Units'!$B193,[1]!Rates[Pay Item],0),
MATCH(TEXT(#REF!,"0"),[1]!Rates[[#Headers],[Column1]:[Column71]],0)),0)</f>
        <v>0</v>
      </c>
      <c r="G193" s="69">
        <f t="shared" si="12"/>
        <v>0</v>
      </c>
      <c r="H193" s="6">
        <f t="shared" si="13"/>
        <v>0</v>
      </c>
      <c r="I193" s="80"/>
      <c r="J193" s="80"/>
      <c r="K193" s="80"/>
      <c r="L193" s="80"/>
      <c r="M193" s="80"/>
      <c r="N193" s="80"/>
      <c r="O193" s="80"/>
      <c r="P193" s="80"/>
      <c r="Q193" s="80"/>
      <c r="R193" s="80"/>
      <c r="S193" s="54" t="b">
        <f t="shared" si="14"/>
        <v>0</v>
      </c>
      <c r="T193" s="66" t="str">
        <f t="shared" si="11"/>
        <v>9-4.</v>
      </c>
      <c r="U193" s="51" t="str">
        <f t="shared" si="11"/>
        <v>Conventional Soil Excavation and Loading &gt; 300 cubic yards</v>
      </c>
    </row>
    <row r="194" spans="1:21" s="67" customFormat="1" hidden="1" x14ac:dyDescent="0.3">
      <c r="A194" s="62">
        <v>200</v>
      </c>
      <c r="B194" s="36" t="s">
        <v>140</v>
      </c>
      <c r="C194" s="98" t="s">
        <v>218</v>
      </c>
      <c r="D194" s="99"/>
      <c r="E194" s="10" t="s">
        <v>216</v>
      </c>
      <c r="F194" s="68">
        <f>IFERROR(INDEX([1]!Rates[[Column1]:[Column71]],
MATCH('[1]SOW Units'!$B194,[1]!Rates[Pay Item],0),
MATCH(TEXT(#REF!,"0"),[1]!Rates[[#Headers],[Column1]:[Column71]],0)),0)</f>
        <v>0</v>
      </c>
      <c r="G194" s="69">
        <f t="shared" si="12"/>
        <v>0</v>
      </c>
      <c r="H194" s="6">
        <f t="shared" si="13"/>
        <v>0</v>
      </c>
      <c r="I194" s="80"/>
      <c r="J194" s="80"/>
      <c r="K194" s="80"/>
      <c r="L194" s="80"/>
      <c r="M194" s="80"/>
      <c r="N194" s="80"/>
      <c r="O194" s="80"/>
      <c r="P194" s="80"/>
      <c r="Q194" s="80"/>
      <c r="R194" s="80"/>
      <c r="S194" s="54" t="b">
        <f t="shared" si="14"/>
        <v>0</v>
      </c>
      <c r="T194" s="66" t="str">
        <f t="shared" si="11"/>
        <v>9-5.</v>
      </c>
      <c r="U194" s="51" t="str">
        <f t="shared" si="11"/>
        <v>LDA Excavation and Loading Without Casing ≤ 300 cubic yards</v>
      </c>
    </row>
    <row r="195" spans="1:21" s="67" customFormat="1" hidden="1" x14ac:dyDescent="0.3">
      <c r="A195" s="62">
        <v>201</v>
      </c>
      <c r="B195" s="36" t="s">
        <v>142</v>
      </c>
      <c r="C195" s="98" t="s">
        <v>219</v>
      </c>
      <c r="D195" s="99"/>
      <c r="E195" s="10" t="s">
        <v>216</v>
      </c>
      <c r="F195" s="68">
        <f>IFERROR(INDEX([1]!Rates[[Column1]:[Column71]],
MATCH('[1]SOW Units'!$B195,[1]!Rates[Pay Item],0),
MATCH(TEXT(#REF!,"0"),[1]!Rates[[#Headers],[Column1]:[Column71]],0)),0)</f>
        <v>0</v>
      </c>
      <c r="G195" s="69">
        <f t="shared" si="12"/>
        <v>0</v>
      </c>
      <c r="H195" s="6">
        <f t="shared" si="13"/>
        <v>0</v>
      </c>
      <c r="I195" s="80"/>
      <c r="J195" s="80"/>
      <c r="K195" s="80"/>
      <c r="L195" s="80"/>
      <c r="M195" s="80"/>
      <c r="N195" s="80"/>
      <c r="O195" s="80"/>
      <c r="P195" s="80"/>
      <c r="Q195" s="80"/>
      <c r="R195" s="80"/>
      <c r="S195" s="54" t="b">
        <f t="shared" si="14"/>
        <v>0</v>
      </c>
      <c r="T195" s="66" t="str">
        <f t="shared" si="11"/>
        <v>9-6.</v>
      </c>
      <c r="U195" s="51" t="str">
        <f t="shared" si="11"/>
        <v>LDA Excavation and Loading Without Casing &gt; 300 cubic yards</v>
      </c>
    </row>
    <row r="196" spans="1:21" s="67" customFormat="1" hidden="1" x14ac:dyDescent="0.3">
      <c r="A196" s="62">
        <v>202</v>
      </c>
      <c r="B196" s="36" t="s">
        <v>830</v>
      </c>
      <c r="C196" s="98" t="s">
        <v>220</v>
      </c>
      <c r="D196" s="99"/>
      <c r="E196" s="10" t="s">
        <v>216</v>
      </c>
      <c r="F196" s="68">
        <f>IFERROR(INDEX([1]!Rates[[Column1]:[Column71]],
MATCH('[1]SOW Units'!$B196,[1]!Rates[Pay Item],0),
MATCH(TEXT(#REF!,"0"),[1]!Rates[[#Headers],[Column1]:[Column71]],0)),0)</f>
        <v>0</v>
      </c>
      <c r="G196" s="69">
        <f t="shared" si="12"/>
        <v>0</v>
      </c>
      <c r="H196" s="6">
        <f t="shared" si="13"/>
        <v>0</v>
      </c>
      <c r="I196" s="80"/>
      <c r="J196" s="80"/>
      <c r="K196" s="80"/>
      <c r="L196" s="80"/>
      <c r="M196" s="80"/>
      <c r="N196" s="80"/>
      <c r="O196" s="80"/>
      <c r="P196" s="80"/>
      <c r="Q196" s="80"/>
      <c r="R196" s="80"/>
      <c r="S196" s="54" t="b">
        <f t="shared" si="14"/>
        <v>0</v>
      </c>
      <c r="T196" s="66" t="str">
        <f t="shared" si="11"/>
        <v>9-7.a</v>
      </c>
      <c r="U196" s="51" t="str">
        <f t="shared" si="11"/>
        <v>LDA Excavation and Loading With Surface Casing ≤ 300 cubic yards</v>
      </c>
    </row>
    <row r="197" spans="1:21" s="67" customFormat="1" hidden="1" x14ac:dyDescent="0.3">
      <c r="A197" s="62">
        <v>203</v>
      </c>
      <c r="B197" s="36" t="s">
        <v>831</v>
      </c>
      <c r="C197" s="98" t="s">
        <v>832</v>
      </c>
      <c r="D197" s="99"/>
      <c r="E197" s="10" t="s">
        <v>216</v>
      </c>
      <c r="F197" s="68">
        <f>IFERROR(INDEX([1]!Rates[[Column1]:[Column71]],
MATCH('[1]SOW Units'!$B197,[1]!Rates[Pay Item],0),
MATCH(TEXT(#REF!,"0"),[1]!Rates[[#Headers],[Column1]:[Column71]],0)),0)</f>
        <v>0</v>
      </c>
      <c r="G197" s="69">
        <f t="shared" si="12"/>
        <v>0</v>
      </c>
      <c r="H197" s="6">
        <f t="shared" si="13"/>
        <v>0</v>
      </c>
      <c r="I197" s="80"/>
      <c r="J197" s="80"/>
      <c r="K197" s="80"/>
      <c r="L197" s="80"/>
      <c r="M197" s="80"/>
      <c r="N197" s="80"/>
      <c r="O197" s="80"/>
      <c r="P197" s="80"/>
      <c r="Q197" s="80"/>
      <c r="R197" s="80"/>
      <c r="S197" s="54" t="b">
        <f t="shared" si="14"/>
        <v>0</v>
      </c>
      <c r="T197" s="66" t="str">
        <f t="shared" si="11"/>
        <v>9-7.b.</v>
      </c>
      <c r="U197" s="51" t="str">
        <f t="shared" si="11"/>
        <v>LDA Excavation and Loading With Driven Casing ≤ 300 cubic yards</v>
      </c>
    </row>
    <row r="198" spans="1:21" s="67" customFormat="1" hidden="1" x14ac:dyDescent="0.3">
      <c r="A198" s="62">
        <v>204</v>
      </c>
      <c r="B198" s="36" t="s">
        <v>588</v>
      </c>
      <c r="C198" s="98" t="s">
        <v>221</v>
      </c>
      <c r="D198" s="99"/>
      <c r="E198" s="10" t="s">
        <v>216</v>
      </c>
      <c r="F198" s="68">
        <f>IFERROR(INDEX([1]!Rates[[Column1]:[Column71]],
MATCH('[1]SOW Units'!$B198,[1]!Rates[Pay Item],0),
MATCH(TEXT(#REF!,"0"),[1]!Rates[[#Headers],[Column1]:[Column71]],0)),0)</f>
        <v>0</v>
      </c>
      <c r="G198" s="69">
        <f t="shared" si="12"/>
        <v>0</v>
      </c>
      <c r="H198" s="6">
        <f t="shared" si="13"/>
        <v>0</v>
      </c>
      <c r="I198" s="80"/>
      <c r="J198" s="80"/>
      <c r="K198" s="80"/>
      <c r="L198" s="80"/>
      <c r="M198" s="80"/>
      <c r="N198" s="80"/>
      <c r="O198" s="80"/>
      <c r="P198" s="80"/>
      <c r="Q198" s="80"/>
      <c r="R198" s="80"/>
      <c r="S198" s="54" t="b">
        <f t="shared" si="14"/>
        <v>0</v>
      </c>
      <c r="T198" s="66" t="str">
        <f t="shared" si="11"/>
        <v>9-8.a.</v>
      </c>
      <c r="U198" s="51" t="str">
        <f t="shared" si="11"/>
        <v>LDA Excavation and Loading With Surface Casing &gt; 300 cubic yards</v>
      </c>
    </row>
    <row r="199" spans="1:21" s="67" customFormat="1" hidden="1" x14ac:dyDescent="0.3">
      <c r="A199" s="62">
        <v>205</v>
      </c>
      <c r="B199" s="36" t="s">
        <v>833</v>
      </c>
      <c r="C199" s="98" t="s">
        <v>222</v>
      </c>
      <c r="D199" s="99"/>
      <c r="E199" s="10" t="s">
        <v>216</v>
      </c>
      <c r="F199" s="68">
        <f>IFERROR(INDEX([1]!Rates[[Column1]:[Column71]],
MATCH('[1]SOW Units'!$B199,[1]!Rates[Pay Item],0),
MATCH(TEXT(#REF!,"0"),[1]!Rates[[#Headers],[Column1]:[Column71]],0)),0)</f>
        <v>0</v>
      </c>
      <c r="G199" s="69">
        <f t="shared" si="12"/>
        <v>0</v>
      </c>
      <c r="H199" s="6">
        <f t="shared" si="13"/>
        <v>0</v>
      </c>
      <c r="I199" s="80"/>
      <c r="J199" s="80"/>
      <c r="K199" s="80"/>
      <c r="L199" s="80"/>
      <c r="M199" s="80"/>
      <c r="N199" s="80"/>
      <c r="O199" s="80"/>
      <c r="P199" s="80"/>
      <c r="Q199" s="80"/>
      <c r="R199" s="80"/>
      <c r="S199" s="54" t="b">
        <f t="shared" si="14"/>
        <v>0</v>
      </c>
      <c r="T199" s="66" t="str">
        <f t="shared" si="11"/>
        <v>9-8.b.</v>
      </c>
      <c r="U199" s="51" t="str">
        <f t="shared" si="11"/>
        <v>LDA Excavation and Loading With Driven Casing &gt; 300 cubic yards</v>
      </c>
    </row>
    <row r="200" spans="1:21" s="67" customFormat="1" hidden="1" x14ac:dyDescent="0.3">
      <c r="A200" s="62">
        <v>206</v>
      </c>
      <c r="B200" s="36" t="s">
        <v>146</v>
      </c>
      <c r="C200" s="98" t="s">
        <v>223</v>
      </c>
      <c r="D200" s="99"/>
      <c r="E200" s="10" t="s">
        <v>216</v>
      </c>
      <c r="F200" s="68">
        <f>IFERROR(INDEX([1]!Rates[[Column1]:[Column71]],
MATCH('[1]SOW Units'!$B200,[1]!Rates[Pay Item],0),
MATCH(TEXT(#REF!,"0"),[1]!Rates[[#Headers],[Column1]:[Column71]],0)),0)</f>
        <v>0</v>
      </c>
      <c r="G200" s="69">
        <f t="shared" si="12"/>
        <v>0</v>
      </c>
      <c r="H200" s="6">
        <f t="shared" si="13"/>
        <v>0</v>
      </c>
      <c r="I200" s="80"/>
      <c r="J200" s="80"/>
      <c r="K200" s="80"/>
      <c r="L200" s="80"/>
      <c r="M200" s="80"/>
      <c r="N200" s="80"/>
      <c r="O200" s="80"/>
      <c r="P200" s="80"/>
      <c r="Q200" s="80"/>
      <c r="R200" s="80"/>
      <c r="S200" s="54" t="b">
        <f t="shared" si="14"/>
        <v>0</v>
      </c>
      <c r="T200" s="66" t="str">
        <f t="shared" si="11"/>
        <v>9-9.</v>
      </c>
      <c r="U200" s="51" t="str">
        <f t="shared" si="11"/>
        <v>Flowable Fill Concrete and Installation</v>
      </c>
    </row>
    <row r="201" spans="1:21" s="67" customFormat="1" hidden="1" x14ac:dyDescent="0.3">
      <c r="A201" s="62">
        <v>207</v>
      </c>
      <c r="B201" s="36" t="s">
        <v>148</v>
      </c>
      <c r="C201" s="98" t="s">
        <v>224</v>
      </c>
      <c r="D201" s="99"/>
      <c r="E201" s="10" t="s">
        <v>216</v>
      </c>
      <c r="F201" s="68">
        <f>IFERROR(INDEX([1]!Rates[[Column1]:[Column71]],
MATCH('[1]SOW Units'!$B201,[1]!Rates[Pay Item],0),
MATCH(TEXT(#REF!,"0"),[1]!Rates[[#Headers],[Column1]:[Column71]],0)),0)</f>
        <v>0</v>
      </c>
      <c r="G201" s="69">
        <f t="shared" si="12"/>
        <v>0</v>
      </c>
      <c r="H201" s="6">
        <f t="shared" si="13"/>
        <v>0</v>
      </c>
      <c r="I201" s="80"/>
      <c r="J201" s="80"/>
      <c r="K201" s="80"/>
      <c r="L201" s="80"/>
      <c r="M201" s="80"/>
      <c r="N201" s="80"/>
      <c r="O201" s="80"/>
      <c r="P201" s="80"/>
      <c r="Q201" s="80"/>
      <c r="R201" s="80"/>
      <c r="S201" s="54" t="b">
        <f t="shared" ref="S201:S264" si="15">IF(H201&gt;0,TRUE,FALSE)</f>
        <v>0</v>
      </c>
      <c r="T201" s="66" t="str">
        <f t="shared" si="11"/>
        <v>9-10.</v>
      </c>
      <c r="U201" s="51" t="str">
        <f t="shared" si="11"/>
        <v>Clean Backfill Material, Compaction and Testing (includes transport) ≤ 300 cubic yards</v>
      </c>
    </row>
    <row r="202" spans="1:21" s="67" customFormat="1" hidden="1" x14ac:dyDescent="0.3">
      <c r="A202" s="62">
        <v>208</v>
      </c>
      <c r="B202" s="36" t="s">
        <v>149</v>
      </c>
      <c r="C202" s="98" t="s">
        <v>225</v>
      </c>
      <c r="D202" s="99"/>
      <c r="E202" s="10" t="s">
        <v>216</v>
      </c>
      <c r="F202" s="68">
        <f>IFERROR(INDEX([1]!Rates[[Column1]:[Column71]],
MATCH('[1]SOW Units'!$B202,[1]!Rates[Pay Item],0),
MATCH(TEXT(#REF!,"0"),[1]!Rates[[#Headers],[Column1]:[Column71]],0)),0)</f>
        <v>0</v>
      </c>
      <c r="G202" s="69">
        <f t="shared" si="12"/>
        <v>0</v>
      </c>
      <c r="H202" s="6">
        <f t="shared" si="13"/>
        <v>0</v>
      </c>
      <c r="I202" s="80"/>
      <c r="J202" s="80"/>
      <c r="K202" s="80"/>
      <c r="L202" s="80"/>
      <c r="M202" s="80"/>
      <c r="N202" s="80"/>
      <c r="O202" s="80"/>
      <c r="P202" s="80"/>
      <c r="Q202" s="80"/>
      <c r="R202" s="80"/>
      <c r="S202" s="54" t="b">
        <f t="shared" si="15"/>
        <v>0</v>
      </c>
      <c r="T202" s="66" t="str">
        <f t="shared" si="11"/>
        <v>9-11.</v>
      </c>
      <c r="U202" s="51" t="str">
        <f t="shared" si="11"/>
        <v>Clean Backfill Material, Compaction and Testing (includes transport) &gt; 300 cubic yards</v>
      </c>
    </row>
    <row r="203" spans="1:21" s="67" customFormat="1" hidden="1" x14ac:dyDescent="0.3">
      <c r="A203" s="62">
        <v>210</v>
      </c>
      <c r="B203" s="36" t="s">
        <v>834</v>
      </c>
      <c r="C203" s="98" t="s">
        <v>601</v>
      </c>
      <c r="D203" s="99"/>
      <c r="E203" s="10" t="s">
        <v>216</v>
      </c>
      <c r="F203" s="68">
        <f>IFERROR(INDEX([1]!Rates[[Column1]:[Column71]],
MATCH('[1]SOW Units'!$B203,[1]!Rates[Pay Item],0),
MATCH(TEXT(#REF!,"0"),[1]!Rates[[#Headers],[Column1]:[Column71]],0)),0)</f>
        <v>0</v>
      </c>
      <c r="G203" s="69">
        <f t="shared" si="12"/>
        <v>0</v>
      </c>
      <c r="H203" s="6">
        <f t="shared" si="13"/>
        <v>0</v>
      </c>
      <c r="I203" s="80"/>
      <c r="J203" s="80"/>
      <c r="K203" s="80"/>
      <c r="L203" s="80"/>
      <c r="M203" s="80"/>
      <c r="N203" s="80"/>
      <c r="O203" s="80"/>
      <c r="P203" s="80"/>
      <c r="Q203" s="80"/>
      <c r="R203" s="80"/>
      <c r="S203" s="54" t="b">
        <f t="shared" si="15"/>
        <v>0</v>
      </c>
      <c r="T203" s="66" t="str">
        <f t="shared" si="11"/>
        <v>9-12.a.</v>
      </c>
      <c r="U203" s="51" t="str">
        <f t="shared" si="11"/>
        <v>Clean Overburden Used As Backfill, Compaction and Testing ≤ 300 cubic yards</v>
      </c>
    </row>
    <row r="204" spans="1:21" s="67" customFormat="1" hidden="1" x14ac:dyDescent="0.3">
      <c r="A204" s="62">
        <v>211</v>
      </c>
      <c r="B204" s="36" t="s">
        <v>835</v>
      </c>
      <c r="C204" s="98" t="s">
        <v>602</v>
      </c>
      <c r="D204" s="99"/>
      <c r="E204" s="10" t="s">
        <v>216</v>
      </c>
      <c r="F204" s="68">
        <f>IFERROR(INDEX([1]!Rates[[Column1]:[Column71]],
MATCH('[1]SOW Units'!$B204,[1]!Rates[Pay Item],0),
MATCH(TEXT(#REF!,"0"),[1]!Rates[[#Headers],[Column1]:[Column71]],0)),0)</f>
        <v>0</v>
      </c>
      <c r="G204" s="69">
        <f t="shared" si="12"/>
        <v>0</v>
      </c>
      <c r="H204" s="6">
        <f t="shared" si="13"/>
        <v>0</v>
      </c>
      <c r="I204" s="80"/>
      <c r="J204" s="80"/>
      <c r="K204" s="80"/>
      <c r="L204" s="80"/>
      <c r="M204" s="80"/>
      <c r="N204" s="80"/>
      <c r="O204" s="80"/>
      <c r="P204" s="80"/>
      <c r="Q204" s="80"/>
      <c r="R204" s="80"/>
      <c r="S204" s="54" t="b">
        <f t="shared" si="15"/>
        <v>0</v>
      </c>
      <c r="T204" s="66" t="str">
        <f t="shared" si="11"/>
        <v>9-12.b.</v>
      </c>
      <c r="U204" s="51" t="str">
        <f t="shared" si="11"/>
        <v>Clean Overburden Used As Backfill, Compaction and Testing &gt; 300 cubic yards</v>
      </c>
    </row>
    <row r="205" spans="1:21" s="67" customFormat="1" hidden="1" x14ac:dyDescent="0.3">
      <c r="A205" s="62">
        <v>212</v>
      </c>
      <c r="B205" s="36" t="s">
        <v>152</v>
      </c>
      <c r="C205" s="98" t="s">
        <v>226</v>
      </c>
      <c r="D205" s="99"/>
      <c r="E205" s="10" t="s">
        <v>227</v>
      </c>
      <c r="F205" s="68">
        <f>IFERROR(INDEX([1]!Rates[[Column1]:[Column71]],
MATCH('[1]SOW Units'!$B205,[1]!Rates[Pay Item],0),
MATCH(TEXT(#REF!,"0"),[1]!Rates[[#Headers],[Column1]:[Column71]],0)),0)</f>
        <v>0</v>
      </c>
      <c r="G205" s="69">
        <f t="shared" si="12"/>
        <v>0</v>
      </c>
      <c r="H205" s="6">
        <f t="shared" si="13"/>
        <v>0</v>
      </c>
      <c r="I205" s="80"/>
      <c r="J205" s="80"/>
      <c r="K205" s="80"/>
      <c r="L205" s="80"/>
      <c r="M205" s="80"/>
      <c r="N205" s="80"/>
      <c r="O205" s="80"/>
      <c r="P205" s="80"/>
      <c r="Q205" s="80"/>
      <c r="R205" s="80"/>
      <c r="S205" s="54" t="b">
        <f t="shared" si="15"/>
        <v>0</v>
      </c>
      <c r="T205" s="66" t="str">
        <f t="shared" si="11"/>
        <v>9-13.</v>
      </c>
      <c r="U205" s="51" t="str">
        <f t="shared" si="11"/>
        <v>Pea Gravel</v>
      </c>
    </row>
    <row r="206" spans="1:21" s="67" customFormat="1" hidden="1" x14ac:dyDescent="0.3">
      <c r="A206" s="62">
        <v>213</v>
      </c>
      <c r="B206" s="36" t="s">
        <v>154</v>
      </c>
      <c r="C206" s="98" t="s">
        <v>228</v>
      </c>
      <c r="D206" s="99"/>
      <c r="E206" s="10" t="s">
        <v>227</v>
      </c>
      <c r="F206" s="68">
        <f>IFERROR(INDEX([1]!Rates[[Column1]:[Column71]],
MATCH('[1]SOW Units'!$B206,[1]!Rates[Pay Item],0),
MATCH(TEXT(#REF!,"0"),[1]!Rates[[#Headers],[Column1]:[Column71]],0)),0)</f>
        <v>0</v>
      </c>
      <c r="G206" s="69">
        <f t="shared" si="12"/>
        <v>0</v>
      </c>
      <c r="H206" s="6">
        <f t="shared" si="13"/>
        <v>0</v>
      </c>
      <c r="I206" s="80"/>
      <c r="J206" s="80"/>
      <c r="K206" s="80"/>
      <c r="L206" s="80"/>
      <c r="M206" s="80"/>
      <c r="N206" s="80"/>
      <c r="O206" s="80"/>
      <c r="P206" s="80"/>
      <c r="Q206" s="80"/>
      <c r="R206" s="80"/>
      <c r="S206" s="54" t="b">
        <f t="shared" si="15"/>
        <v>0</v>
      </c>
      <c r="T206" s="66" t="str">
        <f t="shared" si="11"/>
        <v>9-14.</v>
      </c>
      <c r="U206" s="51" t="str">
        <f t="shared" si="11"/>
        <v>#57 Stone</v>
      </c>
    </row>
    <row r="207" spans="1:21" s="67" customFormat="1" hidden="1" x14ac:dyDescent="0.3">
      <c r="A207" s="62">
        <v>215</v>
      </c>
      <c r="B207" s="36" t="s">
        <v>156</v>
      </c>
      <c r="C207" s="98" t="s">
        <v>229</v>
      </c>
      <c r="D207" s="99"/>
      <c r="E207" s="10" t="s">
        <v>28</v>
      </c>
      <c r="F207" s="68">
        <f>IFERROR(INDEX([1]!Rates[[Column1]:[Column71]],
MATCH('[1]SOW Units'!$B207,[1]!Rates[Pay Item],0),
MATCH(TEXT(#REF!,"0"),[1]!Rates[[#Headers],[Column1]:[Column71]],0)),0)</f>
        <v>0</v>
      </c>
      <c r="G207" s="69">
        <f t="shared" si="12"/>
        <v>0</v>
      </c>
      <c r="H207" s="6">
        <f t="shared" si="13"/>
        <v>0</v>
      </c>
      <c r="I207" s="80"/>
      <c r="J207" s="80"/>
      <c r="K207" s="80"/>
      <c r="L207" s="80"/>
      <c r="M207" s="80"/>
      <c r="N207" s="80"/>
      <c r="O207" s="80"/>
      <c r="P207" s="80"/>
      <c r="Q207" s="80"/>
      <c r="R207" s="80"/>
      <c r="S207" s="54" t="b">
        <f t="shared" si="15"/>
        <v>0</v>
      </c>
      <c r="T207" s="66" t="str">
        <f t="shared" ref="T207:U222" si="16">B207</f>
        <v>9-15.</v>
      </c>
      <c r="U207" s="51" t="str">
        <f t="shared" si="16"/>
        <v>Dewatering System, up to 12 well points (includes installation)</v>
      </c>
    </row>
    <row r="208" spans="1:21" s="67" customFormat="1" hidden="1" x14ac:dyDescent="0.3">
      <c r="A208" s="62">
        <v>216</v>
      </c>
      <c r="B208" s="36" t="s">
        <v>158</v>
      </c>
      <c r="C208" s="98" t="s">
        <v>230</v>
      </c>
      <c r="D208" s="99"/>
      <c r="E208" s="10" t="s">
        <v>28</v>
      </c>
      <c r="F208" s="68">
        <f>IFERROR(INDEX([1]!Rates[[Column1]:[Column71]],
MATCH('[1]SOW Units'!$B208,[1]!Rates[Pay Item],0),
MATCH(TEXT(#REF!,"0"),[1]!Rates[[#Headers],[Column1]:[Column71]],0)),0)</f>
        <v>0</v>
      </c>
      <c r="G208" s="69">
        <f t="shared" si="12"/>
        <v>0</v>
      </c>
      <c r="H208" s="6">
        <f t="shared" si="13"/>
        <v>0</v>
      </c>
      <c r="I208" s="80"/>
      <c r="J208" s="80"/>
      <c r="K208" s="80"/>
      <c r="L208" s="80"/>
      <c r="M208" s="80"/>
      <c r="N208" s="80"/>
      <c r="O208" s="80"/>
      <c r="P208" s="80"/>
      <c r="Q208" s="80"/>
      <c r="R208" s="80"/>
      <c r="S208" s="54" t="b">
        <f t="shared" si="15"/>
        <v>0</v>
      </c>
      <c r="T208" s="66" t="str">
        <f t="shared" si="16"/>
        <v>9-16.</v>
      </c>
      <c r="U208" s="51" t="str">
        <f t="shared" si="16"/>
        <v>Additional Dewatering System Well Points (2) (includes installation)</v>
      </c>
    </row>
    <row r="209" spans="1:21" s="67" customFormat="1" hidden="1" x14ac:dyDescent="0.3">
      <c r="A209" s="62">
        <v>217</v>
      </c>
      <c r="B209" s="36" t="s">
        <v>159</v>
      </c>
      <c r="C209" s="98" t="s">
        <v>229</v>
      </c>
      <c r="D209" s="99"/>
      <c r="E209" s="10" t="s">
        <v>231</v>
      </c>
      <c r="F209" s="68">
        <f>IFERROR(INDEX([1]!Rates[[Column1]:[Column71]],
MATCH('[1]SOW Units'!$B209,[1]!Rates[Pay Item],0),
MATCH(TEXT(#REF!,"0"),[1]!Rates[[#Headers],[Column1]:[Column71]],0)),0)</f>
        <v>0</v>
      </c>
      <c r="G209" s="69">
        <f t="shared" si="12"/>
        <v>0</v>
      </c>
      <c r="H209" s="6">
        <f t="shared" si="13"/>
        <v>0</v>
      </c>
      <c r="I209" s="80"/>
      <c r="J209" s="80"/>
      <c r="K209" s="80"/>
      <c r="L209" s="80"/>
      <c r="M209" s="80"/>
      <c r="N209" s="80"/>
      <c r="O209" s="80"/>
      <c r="P209" s="80"/>
      <c r="Q209" s="80"/>
      <c r="R209" s="80"/>
      <c r="S209" s="54" t="b">
        <f t="shared" si="15"/>
        <v>0</v>
      </c>
      <c r="T209" s="66" t="str">
        <f t="shared" si="16"/>
        <v>9-17.</v>
      </c>
      <c r="U209" s="51" t="str">
        <f t="shared" si="16"/>
        <v>Dewatering System, up to 12 well points (includes installation)</v>
      </c>
    </row>
    <row r="210" spans="1:21" s="67" customFormat="1" hidden="1" x14ac:dyDescent="0.3">
      <c r="A210" s="62">
        <v>218</v>
      </c>
      <c r="B210" s="36" t="s">
        <v>161</v>
      </c>
      <c r="C210" s="98" t="s">
        <v>230</v>
      </c>
      <c r="D210" s="99"/>
      <c r="E210" s="10" t="s">
        <v>231</v>
      </c>
      <c r="F210" s="68">
        <f>IFERROR(INDEX([1]!Rates[[Column1]:[Column71]],
MATCH('[1]SOW Units'!$B210,[1]!Rates[Pay Item],0),
MATCH(TEXT(#REF!,"0"),[1]!Rates[[#Headers],[Column1]:[Column71]],0)),0)</f>
        <v>0</v>
      </c>
      <c r="G210" s="69">
        <f t="shared" si="12"/>
        <v>0</v>
      </c>
      <c r="H210" s="6">
        <f t="shared" si="13"/>
        <v>0</v>
      </c>
      <c r="I210" s="80"/>
      <c r="J210" s="80"/>
      <c r="K210" s="80"/>
      <c r="L210" s="80"/>
      <c r="M210" s="80"/>
      <c r="N210" s="80"/>
      <c r="O210" s="80"/>
      <c r="P210" s="80"/>
      <c r="Q210" s="80"/>
      <c r="R210" s="80"/>
      <c r="S210" s="54" t="b">
        <f t="shared" si="15"/>
        <v>0</v>
      </c>
      <c r="T210" s="66" t="str">
        <f t="shared" si="16"/>
        <v>9-18.</v>
      </c>
      <c r="U210" s="51" t="str">
        <f t="shared" si="16"/>
        <v>Additional Dewatering System Well Points (2) (includes installation)</v>
      </c>
    </row>
    <row r="211" spans="1:21" s="67" customFormat="1" hidden="1" x14ac:dyDescent="0.3">
      <c r="A211" s="62">
        <v>220</v>
      </c>
      <c r="B211" s="36" t="s">
        <v>162</v>
      </c>
      <c r="C211" s="98" t="s">
        <v>229</v>
      </c>
      <c r="D211" s="99"/>
      <c r="E211" s="10" t="s">
        <v>232</v>
      </c>
      <c r="F211" s="68">
        <f>IFERROR(INDEX([1]!Rates[[Column1]:[Column71]],
MATCH('[1]SOW Units'!$B211,[1]!Rates[Pay Item],0),
MATCH(TEXT(#REF!,"0"),[1]!Rates[[#Headers],[Column1]:[Column71]],0)),0)</f>
        <v>0</v>
      </c>
      <c r="G211" s="69">
        <f t="shared" si="12"/>
        <v>0</v>
      </c>
      <c r="H211" s="6">
        <f t="shared" si="13"/>
        <v>0</v>
      </c>
      <c r="I211" s="80"/>
      <c r="J211" s="80"/>
      <c r="K211" s="80"/>
      <c r="L211" s="80"/>
      <c r="M211" s="80"/>
      <c r="N211" s="80"/>
      <c r="O211" s="80"/>
      <c r="P211" s="80"/>
      <c r="Q211" s="80"/>
      <c r="R211" s="80"/>
      <c r="S211" s="54" t="b">
        <f t="shared" si="15"/>
        <v>0</v>
      </c>
      <c r="T211" s="66" t="str">
        <f t="shared" si="16"/>
        <v>9-19.</v>
      </c>
      <c r="U211" s="51" t="str">
        <f t="shared" si="16"/>
        <v>Dewatering System, up to 12 well points (includes installation)</v>
      </c>
    </row>
    <row r="212" spans="1:21" s="67" customFormat="1" hidden="1" x14ac:dyDescent="0.3">
      <c r="A212" s="62">
        <v>221</v>
      </c>
      <c r="B212" s="36" t="s">
        <v>164</v>
      </c>
      <c r="C212" s="98" t="s">
        <v>230</v>
      </c>
      <c r="D212" s="99"/>
      <c r="E212" s="10" t="s">
        <v>232</v>
      </c>
      <c r="F212" s="68">
        <f>IFERROR(INDEX([1]!Rates[[Column1]:[Column71]],
MATCH('[1]SOW Units'!$B212,[1]!Rates[Pay Item],0),
MATCH(TEXT(#REF!,"0"),[1]!Rates[[#Headers],[Column1]:[Column71]],0)),0)</f>
        <v>0</v>
      </c>
      <c r="G212" s="69">
        <f t="shared" si="12"/>
        <v>0</v>
      </c>
      <c r="H212" s="6">
        <f t="shared" si="13"/>
        <v>0</v>
      </c>
      <c r="I212" s="80"/>
      <c r="J212" s="80"/>
      <c r="K212" s="80"/>
      <c r="L212" s="80"/>
      <c r="M212" s="80"/>
      <c r="N212" s="80"/>
      <c r="O212" s="80"/>
      <c r="P212" s="80"/>
      <c r="Q212" s="80"/>
      <c r="R212" s="80"/>
      <c r="S212" s="54" t="b">
        <f t="shared" si="15"/>
        <v>0</v>
      </c>
      <c r="T212" s="66" t="str">
        <f t="shared" si="16"/>
        <v>9-20.</v>
      </c>
      <c r="U212" s="51" t="str">
        <f t="shared" si="16"/>
        <v>Additional Dewatering System Well Points (2) (includes installation)</v>
      </c>
    </row>
    <row r="213" spans="1:21" s="67" customFormat="1" hidden="1" x14ac:dyDescent="0.3">
      <c r="A213" s="62">
        <v>222</v>
      </c>
      <c r="B213" s="75" t="s">
        <v>206</v>
      </c>
      <c r="C213" s="96" t="s">
        <v>234</v>
      </c>
      <c r="D213" s="97"/>
      <c r="E213" s="76"/>
      <c r="F213" s="77"/>
      <c r="G213" s="78"/>
      <c r="H213" s="8"/>
      <c r="I213" s="79"/>
      <c r="J213" s="79"/>
      <c r="K213" s="79"/>
      <c r="L213" s="79"/>
      <c r="M213" s="79"/>
      <c r="N213" s="79"/>
      <c r="O213" s="79"/>
      <c r="P213" s="79"/>
      <c r="Q213" s="79"/>
      <c r="R213" s="79"/>
      <c r="S213" s="54" t="b">
        <f t="shared" si="15"/>
        <v>0</v>
      </c>
      <c r="T213" s="66"/>
      <c r="U213" s="51" t="str">
        <f t="shared" si="16"/>
        <v>PETROLEUM STORAGE TANK REMOVAL AND DISPOSAL</v>
      </c>
    </row>
    <row r="214" spans="1:21" s="67" customFormat="1" hidden="1" x14ac:dyDescent="0.3">
      <c r="A214" s="62">
        <v>223</v>
      </c>
      <c r="B214" s="36" t="s">
        <v>208</v>
      </c>
      <c r="C214" s="98" t="s">
        <v>236</v>
      </c>
      <c r="D214" s="99"/>
      <c r="E214" s="10" t="s">
        <v>237</v>
      </c>
      <c r="F214" s="68">
        <f>IFERROR(INDEX([1]!Rates[[Column1]:[Column71]],
MATCH('[1]SOW Units'!$B214,[1]!Rates[Pay Item],0),
MATCH(TEXT(#REF!,"0"),[1]!Rates[[#Headers],[Column1]:[Column71]],0)),0)</f>
        <v>0</v>
      </c>
      <c r="G214" s="69">
        <f t="shared" ref="G214:G290" si="17">F214</f>
        <v>0</v>
      </c>
      <c r="H214" s="6">
        <f t="shared" ref="H214:H277" si="18">SUM(I214:R214)</f>
        <v>0</v>
      </c>
      <c r="I214" s="80"/>
      <c r="J214" s="80"/>
      <c r="K214" s="80"/>
      <c r="L214" s="80"/>
      <c r="M214" s="80"/>
      <c r="N214" s="80"/>
      <c r="O214" s="80"/>
      <c r="P214" s="80"/>
      <c r="Q214" s="80"/>
      <c r="R214" s="80"/>
      <c r="S214" s="54" t="b">
        <f t="shared" si="15"/>
        <v>0</v>
      </c>
      <c r="T214" s="66" t="str">
        <f t="shared" ref="T214:U287" si="19">B214</f>
        <v>10-1.</v>
      </c>
      <c r="U214" s="51" t="str">
        <f t="shared" si="16"/>
        <v>Remove and Dispose Petroleum Storage Tank - ≤ 1,000 gal. capacity</v>
      </c>
    </row>
    <row r="215" spans="1:21" s="67" customFormat="1" hidden="1" x14ac:dyDescent="0.3">
      <c r="A215" s="62">
        <v>228</v>
      </c>
      <c r="B215" s="36" t="s">
        <v>210</v>
      </c>
      <c r="C215" s="98" t="s">
        <v>239</v>
      </c>
      <c r="D215" s="99"/>
      <c r="E215" s="10" t="s">
        <v>237</v>
      </c>
      <c r="F215" s="68">
        <f>IFERROR(INDEX([1]!Rates[[Column1]:[Column71]],
MATCH('[1]SOW Units'!$B215,[1]!Rates[Pay Item],0),
MATCH(TEXT(#REF!,"0"),[1]!Rates[[#Headers],[Column1]:[Column71]],0)),0)</f>
        <v>0</v>
      </c>
      <c r="G215" s="69">
        <f t="shared" si="17"/>
        <v>0</v>
      </c>
      <c r="H215" s="6">
        <f t="shared" si="18"/>
        <v>0</v>
      </c>
      <c r="I215" s="80"/>
      <c r="J215" s="80"/>
      <c r="K215" s="80"/>
      <c r="L215" s="80"/>
      <c r="M215" s="80"/>
      <c r="N215" s="80"/>
      <c r="O215" s="80"/>
      <c r="P215" s="80"/>
      <c r="Q215" s="80"/>
      <c r="R215" s="80"/>
      <c r="S215" s="54" t="b">
        <f t="shared" si="15"/>
        <v>0</v>
      </c>
      <c r="T215" s="66" t="str">
        <f t="shared" si="19"/>
        <v>10-2.</v>
      </c>
      <c r="U215" s="51" t="str">
        <f t="shared" si="16"/>
        <v>Remove and Dispose Petroleum Storage Tank - &gt; 1,000 to 5,000 gal. capacity</v>
      </c>
    </row>
    <row r="216" spans="1:21" s="67" customFormat="1" hidden="1" x14ac:dyDescent="0.3">
      <c r="A216" s="62">
        <v>229</v>
      </c>
      <c r="B216" s="36" t="s">
        <v>212</v>
      </c>
      <c r="C216" s="98" t="s">
        <v>240</v>
      </c>
      <c r="D216" s="99"/>
      <c r="E216" s="10" t="s">
        <v>237</v>
      </c>
      <c r="F216" s="68">
        <f>IFERROR(INDEX([1]!Rates[[Column1]:[Column71]],
MATCH('[1]SOW Units'!$B216,[1]!Rates[Pay Item],0),
MATCH(TEXT(#REF!,"0"),[1]!Rates[[#Headers],[Column1]:[Column71]],0)),0)</f>
        <v>0</v>
      </c>
      <c r="G216" s="69">
        <f t="shared" si="17"/>
        <v>0</v>
      </c>
      <c r="H216" s="6">
        <f t="shared" si="18"/>
        <v>0</v>
      </c>
      <c r="I216" s="80"/>
      <c r="J216" s="80"/>
      <c r="K216" s="80"/>
      <c r="L216" s="80"/>
      <c r="M216" s="80"/>
      <c r="N216" s="80"/>
      <c r="O216" s="80"/>
      <c r="P216" s="80"/>
      <c r="Q216" s="80"/>
      <c r="R216" s="80"/>
      <c r="S216" s="54" t="b">
        <f t="shared" si="15"/>
        <v>0</v>
      </c>
      <c r="T216" s="66" t="str">
        <f t="shared" si="19"/>
        <v>10-3.</v>
      </c>
      <c r="U216" s="51" t="str">
        <f t="shared" si="16"/>
        <v>Remove and Dispose Petroleum Storage Tank - &gt; 5,000 to 10,000 gal. capacity</v>
      </c>
    </row>
    <row r="217" spans="1:21" s="67" customFormat="1" hidden="1" x14ac:dyDescent="0.3">
      <c r="A217" s="62">
        <v>230</v>
      </c>
      <c r="B217" s="36" t="s">
        <v>214</v>
      </c>
      <c r="C217" s="98" t="s">
        <v>242</v>
      </c>
      <c r="D217" s="99"/>
      <c r="E217" s="10" t="s">
        <v>237</v>
      </c>
      <c r="F217" s="68">
        <f>IFERROR(INDEX([1]!Rates[[Column1]:[Column71]],
MATCH('[1]SOW Units'!$B217,[1]!Rates[Pay Item],0),
MATCH(TEXT(#REF!,"0"),[1]!Rates[[#Headers],[Column1]:[Column71]],0)),0)</f>
        <v>0</v>
      </c>
      <c r="G217" s="69">
        <f t="shared" si="17"/>
        <v>0</v>
      </c>
      <c r="H217" s="6">
        <f t="shared" si="18"/>
        <v>0</v>
      </c>
      <c r="I217" s="80"/>
      <c r="J217" s="80"/>
      <c r="K217" s="80"/>
      <c r="L217" s="80"/>
      <c r="M217" s="80"/>
      <c r="N217" s="80"/>
      <c r="O217" s="80"/>
      <c r="P217" s="80"/>
      <c r="Q217" s="80"/>
      <c r="R217" s="80"/>
      <c r="S217" s="54" t="b">
        <f t="shared" si="15"/>
        <v>0</v>
      </c>
      <c r="T217" s="66" t="str">
        <f t="shared" si="19"/>
        <v>10-4.</v>
      </c>
      <c r="U217" s="51" t="str">
        <f t="shared" si="16"/>
        <v>Remove and Dispose Petroleum Storage Tank - &gt; 10,000 gal. capacity</v>
      </c>
    </row>
    <row r="218" spans="1:21" s="67" customFormat="1" hidden="1" x14ac:dyDescent="0.3">
      <c r="A218" s="62">
        <v>231</v>
      </c>
      <c r="B218" s="75" t="s">
        <v>233</v>
      </c>
      <c r="C218" s="96" t="s">
        <v>244</v>
      </c>
      <c r="D218" s="97"/>
      <c r="E218" s="76"/>
      <c r="F218" s="77"/>
      <c r="G218" s="78"/>
      <c r="H218" s="8"/>
      <c r="I218" s="79"/>
      <c r="J218" s="79"/>
      <c r="K218" s="79"/>
      <c r="L218" s="79"/>
      <c r="M218" s="79"/>
      <c r="N218" s="79"/>
      <c r="O218" s="79"/>
      <c r="P218" s="79"/>
      <c r="Q218" s="79"/>
      <c r="R218" s="79"/>
      <c r="S218" s="54" t="b">
        <f t="shared" si="15"/>
        <v>0</v>
      </c>
      <c r="T218" s="66"/>
      <c r="U218" s="51" t="str">
        <f t="shared" si="16"/>
        <v xml:space="preserve">DEBRIS, WASTE AND PRODUCT REMOVAL AND DISPOSAL </v>
      </c>
    </row>
    <row r="219" spans="1:21" s="67" customFormat="1" hidden="1" x14ac:dyDescent="0.3">
      <c r="A219" s="62">
        <v>232</v>
      </c>
      <c r="B219" s="36" t="s">
        <v>235</v>
      </c>
      <c r="C219" s="98" t="s">
        <v>246</v>
      </c>
      <c r="D219" s="99"/>
      <c r="E219" s="10" t="s">
        <v>247</v>
      </c>
      <c r="F219" s="68">
        <f>IFERROR(INDEX([1]!Rates[[Column1]:[Column71]],
MATCH('[1]SOW Units'!$B219,[1]!Rates[Pay Item],0),
MATCH(TEXT(#REF!,"0"),[1]!Rates[[#Headers],[Column1]:[Column71]],0)),0)</f>
        <v>0</v>
      </c>
      <c r="G219" s="69">
        <f t="shared" si="17"/>
        <v>0</v>
      </c>
      <c r="H219" s="6">
        <f t="shared" si="18"/>
        <v>0</v>
      </c>
      <c r="I219" s="80"/>
      <c r="J219" s="80"/>
      <c r="K219" s="80"/>
      <c r="L219" s="80"/>
      <c r="M219" s="80"/>
      <c r="N219" s="80"/>
      <c r="O219" s="80"/>
      <c r="P219" s="80"/>
      <c r="Q219" s="80"/>
      <c r="R219" s="80"/>
      <c r="S219" s="54" t="b">
        <f t="shared" si="15"/>
        <v>0</v>
      </c>
      <c r="T219" s="66" t="str">
        <f t="shared" si="19"/>
        <v>11-1.</v>
      </c>
      <c r="U219" s="51" t="str">
        <f t="shared" si="16"/>
        <v>Removal and Loading of Asphalt and/or Concrete - up to 4 inch thickness</v>
      </c>
    </row>
    <row r="220" spans="1:21" s="67" customFormat="1" hidden="1" x14ac:dyDescent="0.3">
      <c r="A220" s="62">
        <v>233</v>
      </c>
      <c r="B220" s="36" t="s">
        <v>238</v>
      </c>
      <c r="C220" s="98" t="s">
        <v>249</v>
      </c>
      <c r="D220" s="99"/>
      <c r="E220" s="10" t="s">
        <v>247</v>
      </c>
      <c r="F220" s="68">
        <f>IFERROR(INDEX([1]!Rates[[Column1]:[Column71]],
MATCH('[1]SOW Units'!$B220,[1]!Rates[Pay Item],0),
MATCH(TEXT(#REF!,"0"),[1]!Rates[[#Headers],[Column1]:[Column71]],0)),0)</f>
        <v>0</v>
      </c>
      <c r="G220" s="69">
        <f t="shared" si="17"/>
        <v>0</v>
      </c>
      <c r="H220" s="6">
        <f t="shared" si="18"/>
        <v>0</v>
      </c>
      <c r="I220" s="80"/>
      <c r="J220" s="80"/>
      <c r="K220" s="80"/>
      <c r="L220" s="80"/>
      <c r="M220" s="80"/>
      <c r="N220" s="80"/>
      <c r="O220" s="80"/>
      <c r="P220" s="80"/>
      <c r="Q220" s="80"/>
      <c r="R220" s="80"/>
      <c r="S220" s="54" t="b">
        <f t="shared" si="15"/>
        <v>0</v>
      </c>
      <c r="T220" s="66" t="str">
        <f t="shared" si="19"/>
        <v>11-2.</v>
      </c>
      <c r="U220" s="51" t="str">
        <f t="shared" si="16"/>
        <v xml:space="preserve">Additional Removal/Loading Cost for Concrete - &gt; 4 inch thickness </v>
      </c>
    </row>
    <row r="221" spans="1:21" s="67" customFormat="1" hidden="1" x14ac:dyDescent="0.3">
      <c r="A221" s="62">
        <v>234</v>
      </c>
      <c r="B221" s="36" t="s">
        <v>836</v>
      </c>
      <c r="C221" s="98" t="s">
        <v>251</v>
      </c>
      <c r="D221" s="99"/>
      <c r="E221" s="10" t="s">
        <v>227</v>
      </c>
      <c r="F221" s="68">
        <f>IFERROR(INDEX([1]!Rates[[Column1]:[Column71]],
MATCH('[1]SOW Units'!$B221,[1]!Rates[Pay Item],0),
MATCH(TEXT(#REF!,"0"),[1]!Rates[[#Headers],[Column1]:[Column71]],0)),0)</f>
        <v>0</v>
      </c>
      <c r="G221" s="69">
        <f t="shared" si="17"/>
        <v>0</v>
      </c>
      <c r="H221" s="6">
        <f t="shared" si="18"/>
        <v>0</v>
      </c>
      <c r="I221" s="80"/>
      <c r="J221" s="80"/>
      <c r="K221" s="80"/>
      <c r="L221" s="80"/>
      <c r="M221" s="80"/>
      <c r="N221" s="80"/>
      <c r="O221" s="80"/>
      <c r="P221" s="80"/>
      <c r="Q221" s="80"/>
      <c r="R221" s="80"/>
      <c r="S221" s="54" t="b">
        <f t="shared" si="15"/>
        <v>0</v>
      </c>
      <c r="T221" s="66" t="str">
        <f t="shared" si="19"/>
        <v>11-3.</v>
      </c>
      <c r="U221" s="51" t="str">
        <f t="shared" si="16"/>
        <v xml:space="preserve">Loading, Transport and Disposal/Recycle Clean Overburden </v>
      </c>
    </row>
    <row r="222" spans="1:21" s="67" customFormat="1" hidden="1" x14ac:dyDescent="0.3">
      <c r="A222" s="62">
        <v>235</v>
      </c>
      <c r="B222" s="36" t="s">
        <v>241</v>
      </c>
      <c r="C222" s="98" t="s">
        <v>253</v>
      </c>
      <c r="D222" s="99"/>
      <c r="E222" s="10" t="s">
        <v>227</v>
      </c>
      <c r="F222" s="68">
        <f>IFERROR(INDEX([1]!Rates[[Column1]:[Column71]],
MATCH('[1]SOW Units'!$B222,[1]!Rates[Pay Item],0),
MATCH(TEXT(#REF!,"0"),[1]!Rates[[#Headers],[Column1]:[Column71]],0)),0)</f>
        <v>0</v>
      </c>
      <c r="G222" s="69">
        <f t="shared" si="17"/>
        <v>0</v>
      </c>
      <c r="H222" s="6">
        <f t="shared" si="18"/>
        <v>0</v>
      </c>
      <c r="I222" s="80"/>
      <c r="J222" s="80"/>
      <c r="K222" s="80"/>
      <c r="L222" s="80"/>
      <c r="M222" s="80"/>
      <c r="N222" s="80"/>
      <c r="O222" s="80"/>
      <c r="P222" s="80"/>
      <c r="Q222" s="80"/>
      <c r="R222" s="80"/>
      <c r="S222" s="54" t="b">
        <f t="shared" si="15"/>
        <v>0</v>
      </c>
      <c r="T222" s="66" t="str">
        <f t="shared" si="19"/>
        <v>11-4.</v>
      </c>
      <c r="U222" s="51" t="str">
        <f t="shared" si="16"/>
        <v xml:space="preserve">Transport and Disposal of Clean Concrete </v>
      </c>
    </row>
    <row r="223" spans="1:21" s="67" customFormat="1" hidden="1" x14ac:dyDescent="0.3">
      <c r="A223" s="62">
        <v>236</v>
      </c>
      <c r="B223" s="36" t="s">
        <v>837</v>
      </c>
      <c r="C223" s="98" t="s">
        <v>255</v>
      </c>
      <c r="D223" s="99"/>
      <c r="E223" s="10" t="s">
        <v>227</v>
      </c>
      <c r="F223" s="68">
        <f>IFERROR(INDEX([1]!Rates[[Column1]:[Column71]],
MATCH('[1]SOW Units'!$B223,[1]!Rates[Pay Item],0),
MATCH(TEXT(#REF!,"0"),[1]!Rates[[#Headers],[Column1]:[Column71]],0)),0)</f>
        <v>0</v>
      </c>
      <c r="G223" s="69">
        <f t="shared" si="17"/>
        <v>0</v>
      </c>
      <c r="H223" s="6">
        <f t="shared" si="18"/>
        <v>0</v>
      </c>
      <c r="I223" s="80"/>
      <c r="J223" s="80"/>
      <c r="K223" s="80"/>
      <c r="L223" s="80"/>
      <c r="M223" s="80"/>
      <c r="N223" s="80"/>
      <c r="O223" s="80"/>
      <c r="P223" s="80"/>
      <c r="Q223" s="80"/>
      <c r="R223" s="80"/>
      <c r="S223" s="54" t="b">
        <f t="shared" si="15"/>
        <v>0</v>
      </c>
      <c r="T223" s="66" t="str">
        <f t="shared" si="19"/>
        <v>11-5.</v>
      </c>
      <c r="U223" s="51" t="str">
        <f t="shared" si="19"/>
        <v xml:space="preserve">Transport and Disposal of Mixed Debris  </v>
      </c>
    </row>
    <row r="224" spans="1:21" s="67" customFormat="1" hidden="1" x14ac:dyDescent="0.3">
      <c r="A224" s="62">
        <v>237</v>
      </c>
      <c r="B224" s="36" t="s">
        <v>838</v>
      </c>
      <c r="C224" s="98" t="s">
        <v>257</v>
      </c>
      <c r="D224" s="99"/>
      <c r="E224" s="10" t="s">
        <v>258</v>
      </c>
      <c r="F224" s="68">
        <f>IFERROR(INDEX([1]!Rates[[Column1]:[Column71]],
MATCH('[1]SOW Units'!$B224,[1]!Rates[Pay Item],0),
MATCH(TEXT(#REF!,"0"),[1]!Rates[[#Headers],[Column1]:[Column71]],0)),0)</f>
        <v>0</v>
      </c>
      <c r="G224" s="69">
        <f t="shared" si="17"/>
        <v>0</v>
      </c>
      <c r="H224" s="6">
        <f t="shared" si="18"/>
        <v>0</v>
      </c>
      <c r="I224" s="80"/>
      <c r="J224" s="80"/>
      <c r="K224" s="80"/>
      <c r="L224" s="80"/>
      <c r="M224" s="80"/>
      <c r="N224" s="80"/>
      <c r="O224" s="80"/>
      <c r="P224" s="80"/>
      <c r="Q224" s="80"/>
      <c r="R224" s="80"/>
      <c r="S224" s="54" t="b">
        <f t="shared" si="15"/>
        <v>0</v>
      </c>
      <c r="T224" s="66" t="str">
        <f t="shared" si="19"/>
        <v>11-6.</v>
      </c>
      <c r="U224" s="51" t="str">
        <f t="shared" si="19"/>
        <v>Transport and Disposal of Petroleum Impacted Soil (includes drum)</v>
      </c>
    </row>
    <row r="225" spans="1:21" s="67" customFormat="1" hidden="1" x14ac:dyDescent="0.3">
      <c r="A225" s="62">
        <v>238</v>
      </c>
      <c r="B225" s="36" t="s">
        <v>839</v>
      </c>
      <c r="C225" s="98" t="s">
        <v>260</v>
      </c>
      <c r="D225" s="99"/>
      <c r="E225" s="10" t="s">
        <v>227</v>
      </c>
      <c r="F225" s="68">
        <f>IFERROR(INDEX([1]!Rates[[Column1]:[Column71]],
MATCH('[1]SOW Units'!$B225,[1]!Rates[Pay Item],0),
MATCH(TEXT(#REF!,"0"),[1]!Rates[[#Headers],[Column1]:[Column71]],0)),0)</f>
        <v>0</v>
      </c>
      <c r="G225" s="69">
        <f t="shared" si="17"/>
        <v>0</v>
      </c>
      <c r="H225" s="6">
        <f t="shared" si="18"/>
        <v>0</v>
      </c>
      <c r="I225" s="80"/>
      <c r="J225" s="80"/>
      <c r="K225" s="80"/>
      <c r="L225" s="80"/>
      <c r="M225" s="80"/>
      <c r="N225" s="80"/>
      <c r="O225" s="80"/>
      <c r="P225" s="80"/>
      <c r="Q225" s="80"/>
      <c r="R225" s="80"/>
      <c r="S225" s="54" t="b">
        <f t="shared" si="15"/>
        <v>0</v>
      </c>
      <c r="T225" s="66" t="str">
        <f t="shared" si="19"/>
        <v>11-7.</v>
      </c>
      <c r="U225" s="51" t="str">
        <f t="shared" si="19"/>
        <v>Transport Petroleum Impacted Soil (bulk) ≤ 100 miles</v>
      </c>
    </row>
    <row r="226" spans="1:21" s="67" customFormat="1" hidden="1" x14ac:dyDescent="0.3">
      <c r="A226" s="62">
        <v>239</v>
      </c>
      <c r="B226" s="36" t="s">
        <v>840</v>
      </c>
      <c r="C226" s="98" t="s">
        <v>261</v>
      </c>
      <c r="D226" s="99"/>
      <c r="E226" s="10" t="s">
        <v>227</v>
      </c>
      <c r="F226" s="68">
        <f>IFERROR(INDEX([1]!Rates[[Column1]:[Column71]],
MATCH('[1]SOW Units'!$B226,[1]!Rates[Pay Item],0),
MATCH(TEXT(#REF!,"0"),[1]!Rates[[#Headers],[Column1]:[Column71]],0)),0)</f>
        <v>0</v>
      </c>
      <c r="G226" s="69">
        <f t="shared" si="17"/>
        <v>0</v>
      </c>
      <c r="H226" s="6">
        <f t="shared" si="18"/>
        <v>0</v>
      </c>
      <c r="I226" s="80"/>
      <c r="J226" s="80"/>
      <c r="K226" s="80"/>
      <c r="L226" s="80"/>
      <c r="M226" s="80"/>
      <c r="N226" s="80"/>
      <c r="O226" s="80"/>
      <c r="P226" s="80"/>
      <c r="Q226" s="80"/>
      <c r="R226" s="80"/>
      <c r="S226" s="54" t="b">
        <f t="shared" si="15"/>
        <v>0</v>
      </c>
      <c r="T226" s="66" t="str">
        <f t="shared" si="19"/>
        <v>11-8.</v>
      </c>
      <c r="U226" s="51" t="str">
        <f t="shared" si="19"/>
        <v>Transport Petroleum Impacted Soil (bulk) &gt; 100 miles</v>
      </c>
    </row>
    <row r="227" spans="1:21" s="67" customFormat="1" hidden="1" x14ac:dyDescent="0.3">
      <c r="A227" s="62">
        <v>240</v>
      </c>
      <c r="B227" s="36" t="s">
        <v>841</v>
      </c>
      <c r="C227" s="98" t="s">
        <v>262</v>
      </c>
      <c r="D227" s="99"/>
      <c r="E227" s="10" t="s">
        <v>227</v>
      </c>
      <c r="F227" s="68">
        <f>IFERROR(INDEX([1]!Rates[[Column1]:[Column71]],
MATCH('[1]SOW Units'!$B227,[1]!Rates[Pay Item],0),
MATCH(TEXT(#REF!,"0"),[1]!Rates[[#Headers],[Column1]:[Column71]],0)),0)</f>
        <v>0</v>
      </c>
      <c r="G227" s="69">
        <f t="shared" si="17"/>
        <v>0</v>
      </c>
      <c r="H227" s="6">
        <f t="shared" si="18"/>
        <v>0</v>
      </c>
      <c r="I227" s="80"/>
      <c r="J227" s="80"/>
      <c r="K227" s="80"/>
      <c r="L227" s="80"/>
      <c r="M227" s="80"/>
      <c r="N227" s="80"/>
      <c r="O227" s="80"/>
      <c r="P227" s="80"/>
      <c r="Q227" s="80"/>
      <c r="R227" s="80"/>
      <c r="S227" s="54" t="b">
        <f t="shared" si="15"/>
        <v>0</v>
      </c>
      <c r="T227" s="66" t="str">
        <f t="shared" si="19"/>
        <v>11-9.</v>
      </c>
      <c r="U227" s="51" t="str">
        <f t="shared" si="19"/>
        <v>Disposal of Petroleum Impacted Soil at a Landfill (bulk) ≤ 450 tons</v>
      </c>
    </row>
    <row r="228" spans="1:21" s="67" customFormat="1" hidden="1" x14ac:dyDescent="0.3">
      <c r="A228" s="62">
        <v>241</v>
      </c>
      <c r="B228" s="36" t="s">
        <v>842</v>
      </c>
      <c r="C228" s="98" t="s">
        <v>263</v>
      </c>
      <c r="D228" s="99"/>
      <c r="E228" s="10" t="s">
        <v>227</v>
      </c>
      <c r="F228" s="68">
        <f>IFERROR(INDEX([1]!Rates[[Column1]:[Column71]],
MATCH('[1]SOW Units'!$B228,[1]!Rates[Pay Item],0),
MATCH(TEXT(#REF!,"0"),[1]!Rates[[#Headers],[Column1]:[Column71]],0)),0)</f>
        <v>0</v>
      </c>
      <c r="G228" s="69">
        <f t="shared" si="17"/>
        <v>0</v>
      </c>
      <c r="H228" s="6">
        <f t="shared" si="18"/>
        <v>0</v>
      </c>
      <c r="I228" s="80"/>
      <c r="J228" s="80"/>
      <c r="K228" s="80"/>
      <c r="L228" s="80"/>
      <c r="M228" s="80"/>
      <c r="N228" s="80"/>
      <c r="O228" s="80"/>
      <c r="P228" s="80"/>
      <c r="Q228" s="80"/>
      <c r="R228" s="80"/>
      <c r="S228" s="54" t="b">
        <f t="shared" si="15"/>
        <v>0</v>
      </c>
      <c r="T228" s="66" t="str">
        <f t="shared" si="19"/>
        <v>11-10.</v>
      </c>
      <c r="U228" s="51" t="str">
        <f t="shared" si="19"/>
        <v>Disposal of Petroleum Impacted Soil at a Landfill (bulk) &gt; 450 tons</v>
      </c>
    </row>
    <row r="229" spans="1:21" s="67" customFormat="1" hidden="1" x14ac:dyDescent="0.3">
      <c r="A229" s="62">
        <v>242</v>
      </c>
      <c r="B229" s="36" t="s">
        <v>843</v>
      </c>
      <c r="C229" s="98" t="s">
        <v>264</v>
      </c>
      <c r="D229" s="99"/>
      <c r="E229" s="10" t="s">
        <v>227</v>
      </c>
      <c r="F229" s="68">
        <f>IFERROR(INDEX([1]!Rates[[Column1]:[Column71]],
MATCH('[1]SOW Units'!$B229,[1]!Rates[Pay Item],0),
MATCH(TEXT(#REF!,"0"),[1]!Rates[[#Headers],[Column1]:[Column71]],0)),0)</f>
        <v>0</v>
      </c>
      <c r="G229" s="69">
        <f t="shared" si="17"/>
        <v>0</v>
      </c>
      <c r="H229" s="6">
        <f t="shared" si="18"/>
        <v>0</v>
      </c>
      <c r="I229" s="80"/>
      <c r="J229" s="80"/>
      <c r="K229" s="80"/>
      <c r="L229" s="80"/>
      <c r="M229" s="80"/>
      <c r="N229" s="80"/>
      <c r="O229" s="80"/>
      <c r="P229" s="80"/>
      <c r="Q229" s="80"/>
      <c r="R229" s="80"/>
      <c r="S229" s="54" t="b">
        <f t="shared" si="15"/>
        <v>0</v>
      </c>
      <c r="T229" s="66" t="str">
        <f t="shared" si="19"/>
        <v>11-11.</v>
      </c>
      <c r="U229" s="51" t="str">
        <f t="shared" si="19"/>
        <v>Disposal of Petroleum Impacted Soil at a Thermal Treatment Facility (bulk) ≤ 450 tons</v>
      </c>
    </row>
    <row r="230" spans="1:21" s="67" customFormat="1" hidden="1" x14ac:dyDescent="0.3">
      <c r="A230" s="62">
        <v>243</v>
      </c>
      <c r="B230" s="36" t="s">
        <v>844</v>
      </c>
      <c r="C230" s="98" t="s">
        <v>265</v>
      </c>
      <c r="D230" s="99"/>
      <c r="E230" s="10" t="s">
        <v>227</v>
      </c>
      <c r="F230" s="68">
        <f>IFERROR(INDEX([1]!Rates[[Column1]:[Column71]],
MATCH('[1]SOW Units'!$B230,[1]!Rates[Pay Item],0),
MATCH(TEXT(#REF!,"0"),[1]!Rates[[#Headers],[Column1]:[Column71]],0)),0)</f>
        <v>0</v>
      </c>
      <c r="G230" s="69">
        <f t="shared" si="17"/>
        <v>0</v>
      </c>
      <c r="H230" s="6">
        <f t="shared" si="18"/>
        <v>0</v>
      </c>
      <c r="I230" s="80"/>
      <c r="J230" s="80"/>
      <c r="K230" s="80"/>
      <c r="L230" s="80"/>
      <c r="M230" s="80"/>
      <c r="N230" s="80"/>
      <c r="O230" s="80"/>
      <c r="P230" s="80"/>
      <c r="Q230" s="80"/>
      <c r="R230" s="80"/>
      <c r="S230" s="54" t="b">
        <f t="shared" si="15"/>
        <v>0</v>
      </c>
      <c r="T230" s="66" t="str">
        <f t="shared" si="19"/>
        <v>11-12.</v>
      </c>
      <c r="U230" s="51" t="str">
        <f t="shared" si="19"/>
        <v>Disposal of Petroleum Impacted Soil at a Thermal Treatment Facility (bulk) &gt; 450 tons</v>
      </c>
    </row>
    <row r="231" spans="1:21" s="67" customFormat="1" hidden="1" x14ac:dyDescent="0.3">
      <c r="A231" s="62">
        <v>244</v>
      </c>
      <c r="B231" s="36" t="s">
        <v>845</v>
      </c>
      <c r="C231" s="98" t="s">
        <v>266</v>
      </c>
      <c r="D231" s="99"/>
      <c r="E231" s="10" t="s">
        <v>258</v>
      </c>
      <c r="F231" s="68">
        <f>IFERROR(INDEX([1]!Rates[[Column1]:[Column71]],
MATCH('[1]SOW Units'!$B231,[1]!Rates[Pay Item],0),
MATCH(TEXT(#REF!,"0"),[1]!Rates[[#Headers],[Column1]:[Column71]],0)),0)</f>
        <v>0</v>
      </c>
      <c r="G231" s="69">
        <f t="shared" si="17"/>
        <v>0</v>
      </c>
      <c r="H231" s="6">
        <f t="shared" si="18"/>
        <v>0</v>
      </c>
      <c r="I231" s="80"/>
      <c r="J231" s="80"/>
      <c r="K231" s="80"/>
      <c r="L231" s="80"/>
      <c r="M231" s="80"/>
      <c r="N231" s="80"/>
      <c r="O231" s="80"/>
      <c r="P231" s="80"/>
      <c r="Q231" s="80"/>
      <c r="R231" s="80"/>
      <c r="S231" s="54" t="b">
        <f t="shared" si="15"/>
        <v>0</v>
      </c>
      <c r="T231" s="66" t="str">
        <f t="shared" si="19"/>
        <v>11-13.</v>
      </c>
      <c r="U231" s="51" t="str">
        <f t="shared" si="19"/>
        <v>Transport and Disposal of Petroleum Contact Water (includes drum)</v>
      </c>
    </row>
    <row r="232" spans="1:21" s="67" customFormat="1" hidden="1" x14ac:dyDescent="0.3">
      <c r="A232" s="62">
        <v>245</v>
      </c>
      <c r="B232" s="36" t="s">
        <v>846</v>
      </c>
      <c r="C232" s="98" t="s">
        <v>267</v>
      </c>
      <c r="D232" s="99"/>
      <c r="E232" s="10" t="s">
        <v>268</v>
      </c>
      <c r="F232" s="68">
        <f>IFERROR(INDEX([1]!Rates[[Column1]:[Column71]],
MATCH('[1]SOW Units'!$B232,[1]!Rates[Pay Item],0),
MATCH(TEXT(#REF!,"0"),[1]!Rates[[#Headers],[Column1]:[Column71]],0)),0)</f>
        <v>0</v>
      </c>
      <c r="G232" s="69">
        <f t="shared" si="17"/>
        <v>0</v>
      </c>
      <c r="H232" s="6">
        <f t="shared" si="18"/>
        <v>0</v>
      </c>
      <c r="I232" s="80"/>
      <c r="J232" s="80"/>
      <c r="K232" s="80"/>
      <c r="L232" s="80"/>
      <c r="M232" s="80"/>
      <c r="N232" s="80"/>
      <c r="O232" s="80"/>
      <c r="P232" s="80"/>
      <c r="Q232" s="80"/>
      <c r="R232" s="80"/>
      <c r="S232" s="54" t="b">
        <f t="shared" si="15"/>
        <v>0</v>
      </c>
      <c r="T232" s="66" t="str">
        <f t="shared" si="19"/>
        <v>11-14.</v>
      </c>
      <c r="U232" s="51" t="str">
        <f t="shared" si="19"/>
        <v>Transport and Disposal of Petroleum Contact Water (bulk)</v>
      </c>
    </row>
    <row r="233" spans="1:21" s="67" customFormat="1" hidden="1" x14ac:dyDescent="0.3">
      <c r="A233" s="62">
        <v>246</v>
      </c>
      <c r="B233" s="36" t="s">
        <v>847</v>
      </c>
      <c r="C233" s="101" t="s">
        <v>848</v>
      </c>
      <c r="D233" s="102"/>
      <c r="E233" s="7" t="s">
        <v>14</v>
      </c>
      <c r="F233" s="71">
        <v>1</v>
      </c>
      <c r="G233" s="72">
        <f t="shared" si="17"/>
        <v>1</v>
      </c>
      <c r="H233" s="7">
        <f t="shared" si="18"/>
        <v>0</v>
      </c>
      <c r="I233" s="81"/>
      <c r="J233" s="81"/>
      <c r="K233" s="81"/>
      <c r="L233" s="81"/>
      <c r="M233" s="81"/>
      <c r="N233" s="81"/>
      <c r="O233" s="81"/>
      <c r="P233" s="81"/>
      <c r="Q233" s="81"/>
      <c r="R233" s="81"/>
      <c r="S233" s="54" t="b">
        <f t="shared" si="15"/>
        <v>0</v>
      </c>
      <c r="T233" s="66" t="str">
        <f t="shared" si="19"/>
        <v>11-15.</v>
      </c>
      <c r="U233" s="51"/>
    </row>
    <row r="234" spans="1:21" s="67" customFormat="1" hidden="1" x14ac:dyDescent="0.3">
      <c r="A234" s="62">
        <v>247</v>
      </c>
      <c r="B234" s="36" t="s">
        <v>849</v>
      </c>
      <c r="C234" s="98" t="s">
        <v>269</v>
      </c>
      <c r="D234" s="99"/>
      <c r="E234" s="10" t="s">
        <v>258</v>
      </c>
      <c r="F234" s="68">
        <f>IFERROR(INDEX([1]!Rates[[Column1]:[Column71]],
MATCH('[1]SOW Units'!$B234,[1]!Rates[Pay Item],0),
MATCH(TEXT(#REF!,"0"),[1]!Rates[[#Headers],[Column1]:[Column71]],0)),0)</f>
        <v>0</v>
      </c>
      <c r="G234" s="69">
        <f t="shared" si="17"/>
        <v>0</v>
      </c>
      <c r="H234" s="6">
        <f t="shared" si="18"/>
        <v>0</v>
      </c>
      <c r="I234" s="80"/>
      <c r="J234" s="80"/>
      <c r="K234" s="80"/>
      <c r="L234" s="80"/>
      <c r="M234" s="80"/>
      <c r="N234" s="80"/>
      <c r="O234" s="80"/>
      <c r="P234" s="80"/>
      <c r="Q234" s="80"/>
      <c r="R234" s="80"/>
      <c r="S234" s="54" t="b">
        <f t="shared" si="15"/>
        <v>0</v>
      </c>
      <c r="T234" s="66" t="str">
        <f t="shared" si="19"/>
        <v>11-16.</v>
      </c>
      <c r="U234" s="51" t="str">
        <f t="shared" si="19"/>
        <v>Transport and Disposal of Petroleum Product (includes drum)</v>
      </c>
    </row>
    <row r="235" spans="1:21" s="67" customFormat="1" hidden="1" x14ac:dyDescent="0.3">
      <c r="A235" s="62">
        <v>248</v>
      </c>
      <c r="B235" s="36" t="s">
        <v>850</v>
      </c>
      <c r="C235" s="98" t="s">
        <v>270</v>
      </c>
      <c r="D235" s="99"/>
      <c r="E235" s="10" t="s">
        <v>268</v>
      </c>
      <c r="F235" s="68">
        <f>IFERROR(INDEX([1]!Rates[[Column1]:[Column71]],
MATCH('[1]SOW Units'!$B235,[1]!Rates[Pay Item],0),
MATCH(TEXT(#REF!,"0"),[1]!Rates[[#Headers],[Column1]:[Column71]],0)),0)</f>
        <v>0</v>
      </c>
      <c r="G235" s="69">
        <f t="shared" si="17"/>
        <v>0</v>
      </c>
      <c r="H235" s="6">
        <f t="shared" si="18"/>
        <v>0</v>
      </c>
      <c r="I235" s="80"/>
      <c r="J235" s="80"/>
      <c r="K235" s="80"/>
      <c r="L235" s="80"/>
      <c r="M235" s="80"/>
      <c r="N235" s="80"/>
      <c r="O235" s="80"/>
      <c r="P235" s="80"/>
      <c r="Q235" s="80"/>
      <c r="R235" s="80"/>
      <c r="S235" s="54" t="b">
        <f t="shared" si="15"/>
        <v>0</v>
      </c>
      <c r="T235" s="66" t="str">
        <f t="shared" si="19"/>
        <v>11-17.</v>
      </c>
      <c r="U235" s="51" t="str">
        <f t="shared" si="19"/>
        <v>Transport and Disposal of Petroleum Product (bulk)</v>
      </c>
    </row>
    <row r="236" spans="1:21" s="67" customFormat="1" hidden="1" x14ac:dyDescent="0.3">
      <c r="A236" s="62">
        <v>249</v>
      </c>
      <c r="B236" s="36" t="s">
        <v>851</v>
      </c>
      <c r="C236" s="98" t="s">
        <v>603</v>
      </c>
      <c r="D236" s="99"/>
      <c r="E236" s="10" t="s">
        <v>231</v>
      </c>
      <c r="F236" s="68">
        <f>IFERROR(INDEX([1]!Rates[[Column1]:[Column71]],
MATCH('[1]SOW Units'!$B236,[1]!Rates[Pay Item],0),
MATCH(TEXT(#REF!,"0"),[1]!Rates[[#Headers],[Column1]:[Column71]],0)),0)</f>
        <v>0</v>
      </c>
      <c r="G236" s="69">
        <f t="shared" si="17"/>
        <v>0</v>
      </c>
      <c r="H236" s="6">
        <f t="shared" si="18"/>
        <v>0</v>
      </c>
      <c r="I236" s="80"/>
      <c r="J236" s="80"/>
      <c r="K236" s="80"/>
      <c r="L236" s="80"/>
      <c r="M236" s="80"/>
      <c r="N236" s="80"/>
      <c r="O236" s="80"/>
      <c r="P236" s="80"/>
      <c r="Q236" s="80"/>
      <c r="R236" s="80"/>
      <c r="S236" s="54" t="b">
        <f t="shared" si="15"/>
        <v>0</v>
      </c>
      <c r="T236" s="66" t="str">
        <f t="shared" si="19"/>
        <v>11-18.</v>
      </c>
      <c r="U236" s="51" t="str">
        <f t="shared" si="19"/>
        <v>Delivery, Pick Up and Rental of 20 Cubic Yard Roll-Off Container</v>
      </c>
    </row>
    <row r="237" spans="1:21" s="67" customFormat="1" hidden="1" x14ac:dyDescent="0.3">
      <c r="A237" s="62">
        <v>250</v>
      </c>
      <c r="B237" s="36" t="s">
        <v>852</v>
      </c>
      <c r="C237" s="98" t="s">
        <v>604</v>
      </c>
      <c r="D237" s="99"/>
      <c r="E237" s="10" t="s">
        <v>231</v>
      </c>
      <c r="F237" s="68">
        <f>IFERROR(INDEX([1]!Rates[[Column1]:[Column71]],
MATCH('[1]SOW Units'!$B237,[1]!Rates[Pay Item],0),
MATCH(TEXT(#REF!,"0"),[1]!Rates[[#Headers],[Column1]:[Column71]],0)),0)</f>
        <v>0</v>
      </c>
      <c r="G237" s="69">
        <f t="shared" si="17"/>
        <v>0</v>
      </c>
      <c r="H237" s="6">
        <f t="shared" si="18"/>
        <v>0</v>
      </c>
      <c r="I237" s="80"/>
      <c r="J237" s="80"/>
      <c r="K237" s="80"/>
      <c r="L237" s="80"/>
      <c r="M237" s="80"/>
      <c r="N237" s="80"/>
      <c r="O237" s="80"/>
      <c r="P237" s="80"/>
      <c r="Q237" s="80"/>
      <c r="R237" s="80"/>
      <c r="S237" s="54" t="b">
        <f t="shared" si="15"/>
        <v>0</v>
      </c>
      <c r="T237" s="66" t="str">
        <f t="shared" si="19"/>
        <v>11-19.</v>
      </c>
      <c r="U237" s="51" t="str">
        <f t="shared" si="19"/>
        <v>Additional Rental of 20 Cubic Yard Roll-Off Container</v>
      </c>
    </row>
    <row r="238" spans="1:21" s="67" customFormat="1" hidden="1" x14ac:dyDescent="0.3">
      <c r="A238" s="62">
        <v>251</v>
      </c>
      <c r="B238" s="75" t="s">
        <v>243</v>
      </c>
      <c r="C238" s="96" t="s">
        <v>272</v>
      </c>
      <c r="D238" s="97"/>
      <c r="E238" s="76"/>
      <c r="F238" s="78"/>
      <c r="G238" s="78"/>
      <c r="H238" s="8"/>
      <c r="I238" s="79"/>
      <c r="J238" s="79"/>
      <c r="K238" s="79"/>
      <c r="L238" s="79"/>
      <c r="M238" s="79"/>
      <c r="N238" s="79"/>
      <c r="O238" s="79"/>
      <c r="P238" s="79"/>
      <c r="Q238" s="79"/>
      <c r="R238" s="79"/>
      <c r="S238" s="54" t="b">
        <f t="shared" si="15"/>
        <v>0</v>
      </c>
      <c r="T238" s="66"/>
      <c r="U238" s="51" t="str">
        <f t="shared" si="19"/>
        <v>RESURFACING</v>
      </c>
    </row>
    <row r="239" spans="1:21" s="67" customFormat="1" hidden="1" x14ac:dyDescent="0.3">
      <c r="A239" s="62">
        <v>252</v>
      </c>
      <c r="B239" s="36" t="s">
        <v>245</v>
      </c>
      <c r="C239" s="98" t="s">
        <v>274</v>
      </c>
      <c r="D239" s="99"/>
      <c r="E239" s="10" t="s">
        <v>247</v>
      </c>
      <c r="F239" s="68">
        <f>IFERROR(INDEX([1]!Rates[[Column1]:[Column71]],
MATCH('[1]SOW Units'!$B239,[1]!Rates[Pay Item],0),
MATCH(TEXT(#REF!,"0"),[1]!Rates[[#Headers],[Column1]:[Column71]],0)),0)</f>
        <v>0</v>
      </c>
      <c r="G239" s="69">
        <f t="shared" si="17"/>
        <v>0</v>
      </c>
      <c r="H239" s="6">
        <f t="shared" si="18"/>
        <v>0</v>
      </c>
      <c r="I239" s="80"/>
      <c r="J239" s="80"/>
      <c r="K239" s="80"/>
      <c r="L239" s="80"/>
      <c r="M239" s="80"/>
      <c r="N239" s="80"/>
      <c r="O239" s="80"/>
      <c r="P239" s="80"/>
      <c r="Q239" s="80"/>
      <c r="R239" s="80"/>
      <c r="S239" s="54" t="b">
        <f t="shared" si="15"/>
        <v>0</v>
      </c>
      <c r="T239" s="66" t="str">
        <f t="shared" si="19"/>
        <v>12-1.</v>
      </c>
      <c r="U239" s="51" t="str">
        <f t="shared" si="19"/>
        <v>Asphalt Paving - 2 inch thickness (includes sub-base)</v>
      </c>
    </row>
    <row r="240" spans="1:21" s="67" customFormat="1" hidden="1" x14ac:dyDescent="0.3">
      <c r="A240" s="62">
        <v>253</v>
      </c>
      <c r="B240" s="36" t="s">
        <v>248</v>
      </c>
      <c r="C240" s="98" t="s">
        <v>276</v>
      </c>
      <c r="D240" s="99"/>
      <c r="E240" s="10" t="s">
        <v>247</v>
      </c>
      <c r="F240" s="68">
        <f>IFERROR(INDEX([1]!Rates[[Column1]:[Column71]],
MATCH('[1]SOW Units'!$B240,[1]!Rates[Pay Item],0),
MATCH(TEXT(#REF!,"0"),[1]!Rates[[#Headers],[Column1]:[Column71]],0)),0)</f>
        <v>0</v>
      </c>
      <c r="G240" s="69">
        <f t="shared" si="17"/>
        <v>0</v>
      </c>
      <c r="H240" s="6">
        <f t="shared" si="18"/>
        <v>0</v>
      </c>
      <c r="I240" s="80"/>
      <c r="J240" s="80"/>
      <c r="K240" s="80"/>
      <c r="L240" s="80"/>
      <c r="M240" s="80"/>
      <c r="N240" s="80"/>
      <c r="O240" s="80"/>
      <c r="P240" s="80"/>
      <c r="Q240" s="80"/>
      <c r="R240" s="80"/>
      <c r="S240" s="54" t="b">
        <f t="shared" si="15"/>
        <v>0</v>
      </c>
      <c r="T240" s="66" t="str">
        <f t="shared" si="19"/>
        <v>12-2.</v>
      </c>
      <c r="U240" s="51" t="str">
        <f t="shared" si="19"/>
        <v xml:space="preserve">Asphalt Paving - additional 1 inch thickness </v>
      </c>
    </row>
    <row r="241" spans="1:21" s="67" customFormat="1" hidden="1" x14ac:dyDescent="0.3">
      <c r="A241" s="62">
        <v>254</v>
      </c>
      <c r="B241" s="36" t="s">
        <v>250</v>
      </c>
      <c r="C241" s="98" t="s">
        <v>278</v>
      </c>
      <c r="D241" s="99"/>
      <c r="E241" s="10" t="s">
        <v>247</v>
      </c>
      <c r="F241" s="68">
        <f>IFERROR(INDEX([1]!Rates[[Column1]:[Column71]],
MATCH('[1]SOW Units'!$B241,[1]!Rates[Pay Item],0),
MATCH(TEXT(#REF!,"0"),[1]!Rates[[#Headers],[Column1]:[Column71]],0)),0)</f>
        <v>0</v>
      </c>
      <c r="G241" s="69">
        <f t="shared" si="17"/>
        <v>0</v>
      </c>
      <c r="H241" s="6">
        <f t="shared" si="18"/>
        <v>0</v>
      </c>
      <c r="I241" s="80"/>
      <c r="J241" s="80"/>
      <c r="K241" s="80"/>
      <c r="L241" s="80"/>
      <c r="M241" s="80"/>
      <c r="N241" s="80"/>
      <c r="O241" s="80"/>
      <c r="P241" s="80"/>
      <c r="Q241" s="80"/>
      <c r="R241" s="80"/>
      <c r="S241" s="54" t="b">
        <f t="shared" si="15"/>
        <v>0</v>
      </c>
      <c r="T241" s="66" t="str">
        <f t="shared" si="19"/>
        <v>12-3.</v>
      </c>
      <c r="U241" s="51" t="str">
        <f t="shared" si="19"/>
        <v>Concrete Paving - 4 inch thickness (includes sub-base)</v>
      </c>
    </row>
    <row r="242" spans="1:21" s="67" customFormat="1" hidden="1" x14ac:dyDescent="0.3">
      <c r="A242" s="62">
        <v>255</v>
      </c>
      <c r="B242" s="36" t="s">
        <v>252</v>
      </c>
      <c r="C242" s="98" t="s">
        <v>280</v>
      </c>
      <c r="D242" s="99"/>
      <c r="E242" s="10" t="s">
        <v>247</v>
      </c>
      <c r="F242" s="68">
        <f>IFERROR(INDEX([1]!Rates[[Column1]:[Column71]],
MATCH('[1]SOW Units'!$B242,[1]!Rates[Pay Item],0),
MATCH(TEXT(#REF!,"0"),[1]!Rates[[#Headers],[Column1]:[Column71]],0)),0)</f>
        <v>0</v>
      </c>
      <c r="G242" s="69">
        <f t="shared" si="17"/>
        <v>0</v>
      </c>
      <c r="H242" s="6">
        <f t="shared" si="18"/>
        <v>0</v>
      </c>
      <c r="I242" s="80"/>
      <c r="J242" s="80"/>
      <c r="K242" s="80"/>
      <c r="L242" s="80"/>
      <c r="M242" s="80"/>
      <c r="N242" s="80"/>
      <c r="O242" s="80"/>
      <c r="P242" s="80"/>
      <c r="Q242" s="80"/>
      <c r="R242" s="80"/>
      <c r="S242" s="54" t="b">
        <f t="shared" si="15"/>
        <v>0</v>
      </c>
      <c r="T242" s="66" t="str">
        <f t="shared" si="19"/>
        <v>12-4.</v>
      </c>
      <c r="U242" s="51" t="str">
        <f t="shared" si="19"/>
        <v xml:space="preserve">Concrete Paving - additional 1 inch thickness </v>
      </c>
    </row>
    <row r="243" spans="1:21" s="67" customFormat="1" hidden="1" x14ac:dyDescent="0.3">
      <c r="A243" s="62">
        <v>256</v>
      </c>
      <c r="B243" s="36" t="s">
        <v>254</v>
      </c>
      <c r="C243" s="98" t="s">
        <v>282</v>
      </c>
      <c r="D243" s="99"/>
      <c r="E243" s="10" t="s">
        <v>247</v>
      </c>
      <c r="F243" s="68">
        <f>IFERROR(INDEX([1]!Rates[[Column1]:[Column71]],
MATCH('[1]SOW Units'!$B243,[1]!Rates[Pay Item],0),
MATCH(TEXT(#REF!,"0"),[1]!Rates[[#Headers],[Column1]:[Column71]],0)),0)</f>
        <v>0</v>
      </c>
      <c r="G243" s="69">
        <f t="shared" si="17"/>
        <v>0</v>
      </c>
      <c r="H243" s="6">
        <f t="shared" si="18"/>
        <v>0</v>
      </c>
      <c r="I243" s="80"/>
      <c r="J243" s="80"/>
      <c r="K243" s="80"/>
      <c r="L243" s="80"/>
      <c r="M243" s="80"/>
      <c r="N243" s="80"/>
      <c r="O243" s="80"/>
      <c r="P243" s="80"/>
      <c r="Q243" s="80"/>
      <c r="R243" s="80"/>
      <c r="S243" s="54" t="b">
        <f t="shared" si="15"/>
        <v>0</v>
      </c>
      <c r="T243" s="66" t="str">
        <f t="shared" si="19"/>
        <v>12-5.</v>
      </c>
      <c r="U243" s="51" t="str">
        <f t="shared" si="19"/>
        <v>Crushed Lime Rock Cover - 2 inch thickness</v>
      </c>
    </row>
    <row r="244" spans="1:21" s="67" customFormat="1" hidden="1" x14ac:dyDescent="0.3">
      <c r="A244" s="62">
        <v>257</v>
      </c>
      <c r="B244" s="36" t="s">
        <v>256</v>
      </c>
      <c r="C244" s="98" t="s">
        <v>283</v>
      </c>
      <c r="D244" s="99"/>
      <c r="E244" s="10" t="s">
        <v>247</v>
      </c>
      <c r="F244" s="68">
        <f>IFERROR(INDEX([1]!Rates[[Column1]:[Column71]],
MATCH('[1]SOW Units'!$B244,[1]!Rates[Pay Item],0),
MATCH(TEXT(#REF!,"0"),[1]!Rates[[#Headers],[Column1]:[Column71]],0)),0)</f>
        <v>0</v>
      </c>
      <c r="G244" s="69">
        <f t="shared" si="17"/>
        <v>0</v>
      </c>
      <c r="H244" s="6">
        <f t="shared" si="18"/>
        <v>0</v>
      </c>
      <c r="I244" s="80"/>
      <c r="J244" s="80"/>
      <c r="K244" s="80"/>
      <c r="L244" s="80"/>
      <c r="M244" s="80"/>
      <c r="N244" s="80"/>
      <c r="O244" s="80"/>
      <c r="P244" s="80"/>
      <c r="Q244" s="80"/>
      <c r="R244" s="80"/>
      <c r="S244" s="54" t="b">
        <f t="shared" si="15"/>
        <v>0</v>
      </c>
      <c r="T244" s="66" t="str">
        <f t="shared" si="19"/>
        <v>12-6.</v>
      </c>
      <c r="U244" s="51" t="str">
        <f t="shared" si="19"/>
        <v>Grass - Sod</v>
      </c>
    </row>
    <row r="245" spans="1:21" s="67" customFormat="1" hidden="1" x14ac:dyDescent="0.3">
      <c r="A245" s="62">
        <v>258</v>
      </c>
      <c r="B245" s="36" t="s">
        <v>259</v>
      </c>
      <c r="C245" s="98" t="s">
        <v>284</v>
      </c>
      <c r="D245" s="99"/>
      <c r="E245" s="10" t="s">
        <v>247</v>
      </c>
      <c r="F245" s="68">
        <f>IFERROR(INDEX([1]!Rates[[Column1]:[Column71]],
MATCH('[1]SOW Units'!$B245,[1]!Rates[Pay Item],0),
MATCH(TEXT(#REF!,"0"),[1]!Rates[[#Headers],[Column1]:[Column71]],0)),0)</f>
        <v>0</v>
      </c>
      <c r="G245" s="69">
        <f t="shared" si="17"/>
        <v>0</v>
      </c>
      <c r="H245" s="6">
        <f t="shared" si="18"/>
        <v>0</v>
      </c>
      <c r="I245" s="80"/>
      <c r="J245" s="80"/>
      <c r="K245" s="80"/>
      <c r="L245" s="80"/>
      <c r="M245" s="80"/>
      <c r="N245" s="80"/>
      <c r="O245" s="80"/>
      <c r="P245" s="80"/>
      <c r="Q245" s="80"/>
      <c r="R245" s="80"/>
      <c r="S245" s="54" t="b">
        <f t="shared" si="15"/>
        <v>0</v>
      </c>
      <c r="T245" s="66" t="str">
        <f t="shared" si="19"/>
        <v>12-7.</v>
      </c>
      <c r="U245" s="51" t="str">
        <f t="shared" si="19"/>
        <v xml:space="preserve">Grass - Seed and Mulch </v>
      </c>
    </row>
    <row r="246" spans="1:21" s="67" customFormat="1" hidden="1" x14ac:dyDescent="0.3">
      <c r="A246" s="62">
        <v>259</v>
      </c>
      <c r="B246" s="75" t="s">
        <v>271</v>
      </c>
      <c r="C246" s="96" t="s">
        <v>286</v>
      </c>
      <c r="D246" s="97"/>
      <c r="E246" s="76"/>
      <c r="F246" s="78"/>
      <c r="G246" s="78"/>
      <c r="H246" s="8"/>
      <c r="I246" s="79"/>
      <c r="J246" s="79"/>
      <c r="K246" s="79"/>
      <c r="L246" s="79"/>
      <c r="M246" s="79"/>
      <c r="N246" s="79"/>
      <c r="O246" s="79"/>
      <c r="P246" s="79"/>
      <c r="Q246" s="79"/>
      <c r="R246" s="79"/>
      <c r="S246" s="54" t="b">
        <f t="shared" si="15"/>
        <v>0</v>
      </c>
      <c r="T246" s="66"/>
      <c r="U246" s="51" t="str">
        <f t="shared" si="19"/>
        <v>IN-SITU INJECTION</v>
      </c>
    </row>
    <row r="247" spans="1:21" s="67" customFormat="1" hidden="1" x14ac:dyDescent="0.3">
      <c r="A247" s="62">
        <v>260</v>
      </c>
      <c r="B247" s="36" t="s">
        <v>273</v>
      </c>
      <c r="C247" s="98" t="s">
        <v>287</v>
      </c>
      <c r="D247" s="99"/>
      <c r="E247" s="10" t="s">
        <v>28</v>
      </c>
      <c r="F247" s="68">
        <f>IFERROR(INDEX([1]!Rates[[Column1]:[Column71]],
MATCH('[1]SOW Units'!$B247,[1]!Rates[Pay Item],0),
MATCH(TEXT(#REF!,"0"),[1]!Rates[[#Headers],[Column1]:[Column71]],0)),0)</f>
        <v>0</v>
      </c>
      <c r="G247" s="69">
        <f t="shared" si="17"/>
        <v>0</v>
      </c>
      <c r="H247" s="6">
        <f t="shared" si="18"/>
        <v>0</v>
      </c>
      <c r="I247" s="80"/>
      <c r="J247" s="80"/>
      <c r="K247" s="80"/>
      <c r="L247" s="80"/>
      <c r="M247" s="80"/>
      <c r="N247" s="80"/>
      <c r="O247" s="80"/>
      <c r="P247" s="80"/>
      <c r="Q247" s="80"/>
      <c r="R247" s="80"/>
      <c r="S247" s="54" t="b">
        <f t="shared" si="15"/>
        <v>0</v>
      </c>
      <c r="T247" s="66" t="str">
        <f t="shared" si="19"/>
        <v>13-1.</v>
      </c>
      <c r="U247" s="51" t="str">
        <f t="shared" si="19"/>
        <v>Direct Push Boring with In-Situ Injection</v>
      </c>
    </row>
    <row r="248" spans="1:21" s="67" customFormat="1" hidden="1" x14ac:dyDescent="0.3">
      <c r="A248" s="62">
        <v>261</v>
      </c>
      <c r="B248" s="36" t="s">
        <v>275</v>
      </c>
      <c r="C248" s="98" t="s">
        <v>289</v>
      </c>
      <c r="D248" s="99"/>
      <c r="E248" s="10" t="s">
        <v>28</v>
      </c>
      <c r="F248" s="68">
        <f>IFERROR(INDEX([1]!Rates[[Column1]:[Column71]],
MATCH('[1]SOW Units'!$B248,[1]!Rates[Pay Item],0),
MATCH(TEXT(#REF!,"0"),[1]!Rates[[#Headers],[Column1]:[Column71]],0)),0)</f>
        <v>0</v>
      </c>
      <c r="G248" s="69">
        <f t="shared" si="17"/>
        <v>0</v>
      </c>
      <c r="H248" s="6">
        <f t="shared" si="18"/>
        <v>0</v>
      </c>
      <c r="I248" s="80"/>
      <c r="J248" s="80"/>
      <c r="K248" s="80"/>
      <c r="L248" s="80"/>
      <c r="M248" s="80"/>
      <c r="N248" s="80"/>
      <c r="O248" s="80"/>
      <c r="P248" s="80"/>
      <c r="Q248" s="80"/>
      <c r="R248" s="80"/>
      <c r="S248" s="54" t="b">
        <f t="shared" si="15"/>
        <v>0</v>
      </c>
      <c r="T248" s="66" t="str">
        <f t="shared" si="19"/>
        <v>13-2.</v>
      </c>
      <c r="U248" s="51" t="str">
        <f t="shared" si="19"/>
        <v>In-Situ Injection Into Existing Well/Treatment Point</v>
      </c>
    </row>
    <row r="249" spans="1:21" s="67" customFormat="1" hidden="1" x14ac:dyDescent="0.3">
      <c r="A249" s="62">
        <v>262</v>
      </c>
      <c r="B249" s="36" t="s">
        <v>277</v>
      </c>
      <c r="C249" s="101" t="s">
        <v>290</v>
      </c>
      <c r="D249" s="102"/>
      <c r="E249" s="7" t="s">
        <v>14</v>
      </c>
      <c r="F249" s="71">
        <v>1</v>
      </c>
      <c r="G249" s="72">
        <f>F249</f>
        <v>1</v>
      </c>
      <c r="H249" s="7">
        <f t="shared" si="18"/>
        <v>0</v>
      </c>
      <c r="I249" s="81"/>
      <c r="J249" s="81"/>
      <c r="K249" s="81"/>
      <c r="L249" s="81"/>
      <c r="M249" s="81"/>
      <c r="N249" s="81"/>
      <c r="O249" s="81"/>
      <c r="P249" s="81"/>
      <c r="Q249" s="81"/>
      <c r="R249" s="81"/>
      <c r="S249" s="54" t="b">
        <f t="shared" si="15"/>
        <v>0</v>
      </c>
      <c r="T249" s="66"/>
      <c r="U249" s="51"/>
    </row>
    <row r="250" spans="1:21" s="67" customFormat="1" hidden="1" x14ac:dyDescent="0.3">
      <c r="A250" s="62">
        <v>263</v>
      </c>
      <c r="B250" s="36" t="s">
        <v>279</v>
      </c>
      <c r="C250" s="98" t="s">
        <v>606</v>
      </c>
      <c r="D250" s="99"/>
      <c r="E250" s="10" t="s">
        <v>231</v>
      </c>
      <c r="F250" s="68">
        <f>IFERROR(INDEX([1]!Rates[[Column1]:[Column71]],
MATCH('[1]SOW Units'!$B250,[1]!Rates[Pay Item],0),
MATCH(TEXT(#REF!,"0"),[1]!Rates[[#Headers],[Column1]:[Column71]],0)),0)</f>
        <v>0</v>
      </c>
      <c r="G250" s="69">
        <f t="shared" si="17"/>
        <v>0</v>
      </c>
      <c r="H250" s="6">
        <f t="shared" si="18"/>
        <v>0</v>
      </c>
      <c r="I250" s="80"/>
      <c r="J250" s="80"/>
      <c r="K250" s="80"/>
      <c r="L250" s="80"/>
      <c r="M250" s="80"/>
      <c r="N250" s="80"/>
      <c r="O250" s="80"/>
      <c r="P250" s="80"/>
      <c r="Q250" s="80"/>
      <c r="R250" s="80"/>
      <c r="S250" s="54" t="b">
        <f t="shared" si="15"/>
        <v>0</v>
      </c>
      <c r="T250" s="66" t="str">
        <f t="shared" si="19"/>
        <v>13-4.</v>
      </c>
      <c r="U250" s="51" t="str">
        <f t="shared" si="19"/>
        <v>Groundwater Injection System (not by direct push)</v>
      </c>
    </row>
    <row r="251" spans="1:21" s="67" customFormat="1" hidden="1" x14ac:dyDescent="0.3">
      <c r="A251" s="62">
        <v>264</v>
      </c>
      <c r="B251" s="36" t="s">
        <v>281</v>
      </c>
      <c r="C251" s="98" t="s">
        <v>606</v>
      </c>
      <c r="D251" s="99"/>
      <c r="E251" s="10" t="s">
        <v>232</v>
      </c>
      <c r="F251" s="68">
        <f>IFERROR(INDEX([1]!Rates[[Column1]:[Column71]],
MATCH('[1]SOW Units'!$B251,[1]!Rates[Pay Item],0),
MATCH(TEXT(#REF!,"0"),[1]!Rates[[#Headers],[Column1]:[Column71]],0)),0)</f>
        <v>0</v>
      </c>
      <c r="G251" s="69">
        <f t="shared" si="17"/>
        <v>0</v>
      </c>
      <c r="H251" s="6">
        <f t="shared" si="18"/>
        <v>0</v>
      </c>
      <c r="I251" s="80"/>
      <c r="J251" s="80"/>
      <c r="K251" s="80"/>
      <c r="L251" s="80"/>
      <c r="M251" s="80"/>
      <c r="N251" s="80"/>
      <c r="O251" s="80"/>
      <c r="P251" s="80"/>
      <c r="Q251" s="80"/>
      <c r="R251" s="80"/>
      <c r="S251" s="54" t="b">
        <f t="shared" si="15"/>
        <v>0</v>
      </c>
      <c r="T251" s="66" t="str">
        <f t="shared" si="19"/>
        <v>13-5.</v>
      </c>
      <c r="U251" s="51" t="str">
        <f t="shared" si="19"/>
        <v>Groundwater Injection System (not by direct push)</v>
      </c>
    </row>
    <row r="252" spans="1:21" s="67" customFormat="1" x14ac:dyDescent="0.3">
      <c r="A252" s="62">
        <v>265</v>
      </c>
      <c r="B252" s="75" t="s">
        <v>285</v>
      </c>
      <c r="C252" s="96" t="s">
        <v>853</v>
      </c>
      <c r="D252" s="97"/>
      <c r="E252" s="76"/>
      <c r="F252" s="78"/>
      <c r="G252" s="78"/>
      <c r="H252" s="8"/>
      <c r="I252" s="79"/>
      <c r="J252" s="79"/>
      <c r="K252" s="79"/>
      <c r="L252" s="79"/>
      <c r="M252" s="79"/>
      <c r="N252" s="79"/>
      <c r="O252" s="79"/>
      <c r="P252" s="79"/>
      <c r="Q252" s="79"/>
      <c r="R252" s="79"/>
      <c r="S252" s="54" t="b">
        <f t="shared" si="15"/>
        <v>0</v>
      </c>
      <c r="T252" s="66"/>
      <c r="U252" s="51" t="str">
        <f t="shared" si="19"/>
        <v>TRENCHING, INTEGRATION AND STARTUP</v>
      </c>
    </row>
    <row r="253" spans="1:21" s="67" customFormat="1" hidden="1" x14ac:dyDescent="0.3">
      <c r="A253" s="62">
        <v>266</v>
      </c>
      <c r="B253" s="75" t="s">
        <v>854</v>
      </c>
      <c r="C253" s="96" t="s">
        <v>293</v>
      </c>
      <c r="D253" s="97"/>
      <c r="E253" s="76"/>
      <c r="F253" s="78"/>
      <c r="G253" s="78"/>
      <c r="H253" s="8"/>
      <c r="I253" s="79"/>
      <c r="J253" s="79"/>
      <c r="K253" s="79"/>
      <c r="L253" s="79"/>
      <c r="M253" s="79"/>
      <c r="N253" s="79"/>
      <c r="O253" s="79"/>
      <c r="P253" s="79"/>
      <c r="Q253" s="79"/>
      <c r="R253" s="79"/>
      <c r="S253" s="54" t="b">
        <f t="shared" si="15"/>
        <v>0</v>
      </c>
      <c r="T253" s="66"/>
      <c r="U253" s="51"/>
    </row>
    <row r="254" spans="1:21" s="67" customFormat="1" ht="33" hidden="1" x14ac:dyDescent="0.3">
      <c r="A254" s="62">
        <v>267</v>
      </c>
      <c r="B254" s="36" t="s">
        <v>649</v>
      </c>
      <c r="C254" s="98" t="s">
        <v>608</v>
      </c>
      <c r="D254" s="99"/>
      <c r="E254" s="10" t="s">
        <v>855</v>
      </c>
      <c r="F254" s="68">
        <f>IFERROR(INDEX([1]!Rates[[Column1]:[Column71]],
MATCH('[1]SOW Units'!$B254,[1]!Rates[Pay Item],0),
MATCH(TEXT(#REF!,"0"),[1]!Rates[[#Headers],[Column1]:[Column71]],0)),0)</f>
        <v>0</v>
      </c>
      <c r="G254" s="69">
        <f t="shared" si="17"/>
        <v>0</v>
      </c>
      <c r="H254" s="6">
        <f t="shared" si="18"/>
        <v>0</v>
      </c>
      <c r="I254" s="80"/>
      <c r="J254" s="80"/>
      <c r="K254" s="80"/>
      <c r="L254" s="80"/>
      <c r="M254" s="80"/>
      <c r="N254" s="80"/>
      <c r="O254" s="80"/>
      <c r="P254" s="80"/>
      <c r="Q254" s="80"/>
      <c r="R254" s="80"/>
      <c r="S254" s="54" t="b">
        <f t="shared" si="15"/>
        <v>0</v>
      </c>
      <c r="T254" s="66" t="str">
        <f t="shared" si="19"/>
        <v>14-1.a.</v>
      </c>
      <c r="U254" s="51" t="str">
        <f t="shared" si="19"/>
        <v>Trenching and Installation of 1-10 Plumbing (and Electrical) Lines in Trench</v>
      </c>
    </row>
    <row r="255" spans="1:21" s="67" customFormat="1" ht="33" hidden="1" x14ac:dyDescent="0.3">
      <c r="A255" s="62">
        <v>268</v>
      </c>
      <c r="B255" s="36" t="s">
        <v>856</v>
      </c>
      <c r="C255" s="98" t="s">
        <v>609</v>
      </c>
      <c r="D255" s="99"/>
      <c r="E255" s="10" t="s">
        <v>855</v>
      </c>
      <c r="F255" s="68">
        <f>IFERROR(INDEX([1]!Rates[[Column1]:[Column71]],
MATCH('[1]SOW Units'!$B255,[1]!Rates[Pay Item],0),
MATCH(TEXT(#REF!,"0"),[1]!Rates[[#Headers],[Column1]:[Column71]],0)),0)</f>
        <v>0</v>
      </c>
      <c r="G255" s="69">
        <f t="shared" si="17"/>
        <v>0</v>
      </c>
      <c r="H255" s="6">
        <f t="shared" si="18"/>
        <v>0</v>
      </c>
      <c r="I255" s="80"/>
      <c r="J255" s="80"/>
      <c r="K255" s="80"/>
      <c r="L255" s="80"/>
      <c r="M255" s="80"/>
      <c r="N255" s="80"/>
      <c r="O255" s="80"/>
      <c r="P255" s="80"/>
      <c r="Q255" s="80"/>
      <c r="R255" s="80"/>
      <c r="S255" s="54" t="b">
        <f t="shared" si="15"/>
        <v>0</v>
      </c>
      <c r="T255" s="66" t="str">
        <f t="shared" si="19"/>
        <v>14-1.b.</v>
      </c>
      <c r="U255" s="51" t="str">
        <f t="shared" si="19"/>
        <v>Trenching and Installation of 11 - 20  Lines</v>
      </c>
    </row>
    <row r="256" spans="1:21" s="67" customFormat="1" ht="33" hidden="1" x14ac:dyDescent="0.3">
      <c r="A256" s="62">
        <v>269</v>
      </c>
      <c r="B256" s="36" t="s">
        <v>857</v>
      </c>
      <c r="C256" s="98" t="s">
        <v>610</v>
      </c>
      <c r="D256" s="99"/>
      <c r="E256" s="10" t="s">
        <v>855</v>
      </c>
      <c r="F256" s="68">
        <f>IFERROR(INDEX([1]!Rates[[Column1]:[Column71]],
MATCH('[1]SOW Units'!$B256,[1]!Rates[Pay Item],0),
MATCH(TEXT(#REF!,"0"),[1]!Rates[[#Headers],[Column1]:[Column71]],0)),0)</f>
        <v>0</v>
      </c>
      <c r="G256" s="69">
        <f t="shared" si="17"/>
        <v>0</v>
      </c>
      <c r="H256" s="6">
        <f t="shared" si="18"/>
        <v>0</v>
      </c>
      <c r="I256" s="80"/>
      <c r="J256" s="80"/>
      <c r="K256" s="80"/>
      <c r="L256" s="80"/>
      <c r="M256" s="80"/>
      <c r="N256" s="80"/>
      <c r="O256" s="80"/>
      <c r="P256" s="80"/>
      <c r="Q256" s="80"/>
      <c r="R256" s="80"/>
      <c r="S256" s="54" t="b">
        <f t="shared" si="15"/>
        <v>0</v>
      </c>
      <c r="T256" s="66" t="str">
        <f t="shared" si="19"/>
        <v>14-1.c.</v>
      </c>
      <c r="U256" s="51" t="str">
        <f t="shared" si="19"/>
        <v>Trenching and Installation of 21 - 30 Lines</v>
      </c>
    </row>
    <row r="257" spans="1:21" s="67" customFormat="1" ht="33" hidden="1" x14ac:dyDescent="0.3">
      <c r="A257" s="62">
        <v>270</v>
      </c>
      <c r="B257" s="36" t="s">
        <v>858</v>
      </c>
      <c r="C257" s="98" t="s">
        <v>611</v>
      </c>
      <c r="D257" s="99"/>
      <c r="E257" s="10" t="s">
        <v>855</v>
      </c>
      <c r="F257" s="68">
        <f>IFERROR(INDEX([1]!Rates[[Column1]:[Column71]],
MATCH('[1]SOW Units'!$B257,[1]!Rates[Pay Item],0),
MATCH(TEXT(#REF!,"0"),[1]!Rates[[#Headers],[Column1]:[Column71]],0)),0)</f>
        <v>0</v>
      </c>
      <c r="G257" s="69">
        <f t="shared" si="17"/>
        <v>0</v>
      </c>
      <c r="H257" s="6">
        <f t="shared" si="18"/>
        <v>0</v>
      </c>
      <c r="I257" s="80"/>
      <c r="J257" s="80"/>
      <c r="K257" s="80"/>
      <c r="L257" s="80"/>
      <c r="M257" s="80"/>
      <c r="N257" s="80"/>
      <c r="O257" s="80"/>
      <c r="P257" s="80"/>
      <c r="Q257" s="80"/>
      <c r="R257" s="80"/>
      <c r="S257" s="54" t="b">
        <f t="shared" si="15"/>
        <v>0</v>
      </c>
      <c r="T257" s="66" t="str">
        <f t="shared" si="19"/>
        <v>14-1.d.</v>
      </c>
      <c r="U257" s="51" t="str">
        <f t="shared" si="19"/>
        <v>Trenching and Installation of Additional 1-10 Lines Greater Than 30 Lines</v>
      </c>
    </row>
    <row r="258" spans="1:21" s="67" customFormat="1" hidden="1" x14ac:dyDescent="0.3">
      <c r="A258" s="62">
        <v>271</v>
      </c>
      <c r="B258" s="36" t="s">
        <v>288</v>
      </c>
      <c r="C258" s="98" t="s">
        <v>859</v>
      </c>
      <c r="D258" s="99"/>
      <c r="E258" s="10" t="s">
        <v>48</v>
      </c>
      <c r="F258" s="68">
        <f>IFERROR(INDEX([1]!Rates[[Column1]:[Column71]],
MATCH('[1]SOW Units'!$B258,[1]!Rates[Pay Item],0),
MATCH(TEXT(#REF!,"0"),[1]!Rates[[#Headers],[Column1]:[Column71]],0)),0)</f>
        <v>0</v>
      </c>
      <c r="G258" s="69">
        <f t="shared" si="17"/>
        <v>0</v>
      </c>
      <c r="H258" s="6">
        <f t="shared" si="18"/>
        <v>0</v>
      </c>
      <c r="I258" s="80"/>
      <c r="J258" s="80"/>
      <c r="K258" s="80"/>
      <c r="L258" s="80"/>
      <c r="M258" s="80"/>
      <c r="N258" s="80"/>
      <c r="O258" s="80"/>
      <c r="P258" s="80"/>
      <c r="Q258" s="80"/>
      <c r="R258" s="80"/>
      <c r="S258" s="54" t="b">
        <f t="shared" si="15"/>
        <v>0</v>
      </c>
      <c r="T258" s="66" t="str">
        <f t="shared" si="19"/>
        <v>14-2.</v>
      </c>
      <c r="U258" s="51" t="str">
        <f t="shared" si="19"/>
        <v>Installation of Plumbing (and Electrical) Lines Above Ground</v>
      </c>
    </row>
    <row r="259" spans="1:21" s="67" customFormat="1" ht="31.5" hidden="1" customHeight="1" x14ac:dyDescent="0.3">
      <c r="A259" s="62">
        <v>272</v>
      </c>
      <c r="B259" s="36" t="s">
        <v>605</v>
      </c>
      <c r="C259" s="101" t="s">
        <v>612</v>
      </c>
      <c r="D259" s="102"/>
      <c r="E259" s="7" t="s">
        <v>14</v>
      </c>
      <c r="F259" s="71">
        <v>1</v>
      </c>
      <c r="G259" s="72">
        <f>F259</f>
        <v>1</v>
      </c>
      <c r="H259" s="7">
        <f t="shared" si="18"/>
        <v>0</v>
      </c>
      <c r="I259" s="81"/>
      <c r="J259" s="81"/>
      <c r="K259" s="81"/>
      <c r="L259" s="81"/>
      <c r="M259" s="81"/>
      <c r="N259" s="81"/>
      <c r="O259" s="81"/>
      <c r="P259" s="81"/>
      <c r="Q259" s="81"/>
      <c r="R259" s="81"/>
      <c r="S259" s="54" t="b">
        <f t="shared" si="15"/>
        <v>0</v>
      </c>
      <c r="T259" s="66"/>
      <c r="U259" s="51"/>
    </row>
    <row r="260" spans="1:21" s="67" customFormat="1" hidden="1" x14ac:dyDescent="0.3">
      <c r="A260" s="62">
        <v>273</v>
      </c>
      <c r="B260" s="36" t="s">
        <v>860</v>
      </c>
      <c r="C260" s="101" t="s">
        <v>613</v>
      </c>
      <c r="D260" s="102"/>
      <c r="E260" s="7" t="s">
        <v>14</v>
      </c>
      <c r="F260" s="71">
        <v>1</v>
      </c>
      <c r="G260" s="72">
        <f t="shared" ref="G260:G261" si="20">F260</f>
        <v>1</v>
      </c>
      <c r="H260" s="7">
        <f t="shared" si="18"/>
        <v>0</v>
      </c>
      <c r="I260" s="81"/>
      <c r="J260" s="81"/>
      <c r="K260" s="81"/>
      <c r="L260" s="81"/>
      <c r="M260" s="81"/>
      <c r="N260" s="81"/>
      <c r="O260" s="81"/>
      <c r="P260" s="81"/>
      <c r="Q260" s="81"/>
      <c r="R260" s="81"/>
      <c r="S260" s="54" t="b">
        <f t="shared" si="15"/>
        <v>0</v>
      </c>
      <c r="T260" s="66"/>
      <c r="U260" s="51"/>
    </row>
    <row r="261" spans="1:21" s="67" customFormat="1" hidden="1" x14ac:dyDescent="0.3">
      <c r="A261" s="62">
        <v>274</v>
      </c>
      <c r="B261" s="36" t="s">
        <v>861</v>
      </c>
      <c r="C261" s="101" t="s">
        <v>614</v>
      </c>
      <c r="D261" s="102"/>
      <c r="E261" s="7" t="s">
        <v>14</v>
      </c>
      <c r="F261" s="71">
        <v>1</v>
      </c>
      <c r="G261" s="72">
        <f t="shared" si="20"/>
        <v>1</v>
      </c>
      <c r="H261" s="7">
        <f t="shared" si="18"/>
        <v>0</v>
      </c>
      <c r="I261" s="81"/>
      <c r="J261" s="81"/>
      <c r="K261" s="81"/>
      <c r="L261" s="81"/>
      <c r="M261" s="81"/>
      <c r="N261" s="81"/>
      <c r="O261" s="81"/>
      <c r="P261" s="81"/>
      <c r="Q261" s="81"/>
      <c r="R261" s="81"/>
      <c r="S261" s="54" t="b">
        <f t="shared" si="15"/>
        <v>0</v>
      </c>
      <c r="T261" s="66"/>
      <c r="U261" s="51"/>
    </row>
    <row r="262" spans="1:21" s="67" customFormat="1" x14ac:dyDescent="0.3">
      <c r="A262" s="62">
        <v>275</v>
      </c>
      <c r="B262" s="75" t="s">
        <v>862</v>
      </c>
      <c r="C262" s="96" t="s">
        <v>298</v>
      </c>
      <c r="D262" s="97"/>
      <c r="E262" s="76"/>
      <c r="F262" s="78"/>
      <c r="G262" s="78"/>
      <c r="H262" s="8"/>
      <c r="I262" s="79"/>
      <c r="J262" s="79"/>
      <c r="K262" s="79"/>
      <c r="L262" s="79"/>
      <c r="M262" s="79"/>
      <c r="N262" s="79"/>
      <c r="O262" s="79"/>
      <c r="P262" s="79"/>
      <c r="Q262" s="79"/>
      <c r="R262" s="79"/>
      <c r="S262" s="54" t="b">
        <f t="shared" si="15"/>
        <v>0</v>
      </c>
      <c r="T262" s="66"/>
      <c r="U262" s="51"/>
    </row>
    <row r="263" spans="1:21" s="67" customFormat="1" ht="50.1" hidden="1" customHeight="1" x14ac:dyDescent="0.3">
      <c r="A263" s="62">
        <v>276</v>
      </c>
      <c r="B263" s="36" t="s">
        <v>863</v>
      </c>
      <c r="C263" s="98" t="s">
        <v>864</v>
      </c>
      <c r="D263" s="99"/>
      <c r="E263" s="10" t="s">
        <v>615</v>
      </c>
      <c r="F263" s="68">
        <f>IFERROR(INDEX([1]!Rates[[Column1]:[Column71]],
MATCH('[1]SOW Units'!$B263,[1]!Rates[Pay Item],0),
MATCH(TEXT(#REF!,"0"),[1]!Rates[[#Headers],[Column1]:[Column71]],0)),0)</f>
        <v>0</v>
      </c>
      <c r="G263" s="69">
        <f t="shared" si="17"/>
        <v>0</v>
      </c>
      <c r="H263" s="6">
        <f t="shared" si="18"/>
        <v>0</v>
      </c>
      <c r="I263" s="80"/>
      <c r="J263" s="80"/>
      <c r="K263" s="80"/>
      <c r="L263" s="80"/>
      <c r="M263" s="80"/>
      <c r="N263" s="80"/>
      <c r="O263" s="80"/>
      <c r="P263" s="80"/>
      <c r="Q263" s="80"/>
      <c r="R263" s="80"/>
      <c r="S263" s="54" t="b">
        <f t="shared" si="15"/>
        <v>0</v>
      </c>
      <c r="T263" s="66" t="str">
        <f t="shared" si="19"/>
        <v>14-4.a.</v>
      </c>
      <c r="U263" s="51" t="str">
        <f t="shared" si="19"/>
        <v>System Installation/Integration/Startup - 1 Technology Component - 1-10 Recovery/Treatment Points</v>
      </c>
    </row>
    <row r="264" spans="1:21" s="67" customFormat="1" ht="50.1" hidden="1" customHeight="1" x14ac:dyDescent="0.3">
      <c r="A264" s="62">
        <v>277</v>
      </c>
      <c r="B264" s="36" t="s">
        <v>865</v>
      </c>
      <c r="C264" s="98" t="s">
        <v>866</v>
      </c>
      <c r="D264" s="99"/>
      <c r="E264" s="10" t="s">
        <v>615</v>
      </c>
      <c r="F264" s="68">
        <f>IFERROR(INDEX([1]!Rates[[Column1]:[Column71]],
MATCH('[1]SOW Units'!$B264,[1]!Rates[Pay Item],0),
MATCH(TEXT(#REF!,"0"),[1]!Rates[[#Headers],[Column1]:[Column71]],0)),0)</f>
        <v>0</v>
      </c>
      <c r="G264" s="69">
        <f t="shared" si="17"/>
        <v>0</v>
      </c>
      <c r="H264" s="6">
        <f t="shared" si="18"/>
        <v>0</v>
      </c>
      <c r="I264" s="80"/>
      <c r="J264" s="80"/>
      <c r="K264" s="80"/>
      <c r="L264" s="80"/>
      <c r="M264" s="80"/>
      <c r="N264" s="80"/>
      <c r="O264" s="80"/>
      <c r="P264" s="80"/>
      <c r="Q264" s="80"/>
      <c r="R264" s="80"/>
      <c r="S264" s="54" t="b">
        <f t="shared" si="15"/>
        <v>0</v>
      </c>
      <c r="T264" s="66" t="str">
        <f t="shared" si="19"/>
        <v>14-4.b.</v>
      </c>
      <c r="U264" s="51" t="str">
        <f t="shared" si="19"/>
        <v>System Installation/Integration/Startup - 1 Technology Component - 11-20 Recovery/Treatment Points</v>
      </c>
    </row>
    <row r="265" spans="1:21" s="67" customFormat="1" ht="50.1" hidden="1" customHeight="1" x14ac:dyDescent="0.3">
      <c r="A265" s="62">
        <v>278</v>
      </c>
      <c r="B265" s="36" t="s">
        <v>867</v>
      </c>
      <c r="C265" s="98" t="s">
        <v>868</v>
      </c>
      <c r="D265" s="99"/>
      <c r="E265" s="10" t="s">
        <v>615</v>
      </c>
      <c r="F265" s="68">
        <f>IFERROR(INDEX([1]!Rates[[Column1]:[Column71]],
MATCH('[1]SOW Units'!$B265,[1]!Rates[Pay Item],0),
MATCH(TEXT(#REF!,"0"),[1]!Rates[[#Headers],[Column1]:[Column71]],0)),0)</f>
        <v>0</v>
      </c>
      <c r="G265" s="69">
        <f t="shared" si="17"/>
        <v>0</v>
      </c>
      <c r="H265" s="6">
        <f t="shared" si="18"/>
        <v>0</v>
      </c>
      <c r="I265" s="80"/>
      <c r="J265" s="80"/>
      <c r="K265" s="80"/>
      <c r="L265" s="80"/>
      <c r="M265" s="80"/>
      <c r="N265" s="80"/>
      <c r="O265" s="80"/>
      <c r="P265" s="80"/>
      <c r="Q265" s="80"/>
      <c r="R265" s="80"/>
      <c r="S265" s="54" t="b">
        <f t="shared" ref="S265:S328" si="21">IF(H265&gt;0,TRUE,FALSE)</f>
        <v>0</v>
      </c>
      <c r="T265" s="66" t="str">
        <f t="shared" si="19"/>
        <v>14-4.c.</v>
      </c>
      <c r="U265" s="51" t="str">
        <f t="shared" si="19"/>
        <v>System Installation/Integration/Startup - 1 Technology Component - 21-30 Recovery/Treatment Points</v>
      </c>
    </row>
    <row r="266" spans="1:21" s="67" customFormat="1" ht="50.1" hidden="1" customHeight="1" x14ac:dyDescent="0.3">
      <c r="A266" s="62">
        <v>279</v>
      </c>
      <c r="B266" s="36" t="s">
        <v>869</v>
      </c>
      <c r="C266" s="98" t="s">
        <v>870</v>
      </c>
      <c r="D266" s="99"/>
      <c r="E266" s="10" t="s">
        <v>615</v>
      </c>
      <c r="F266" s="68">
        <f>IFERROR(INDEX([1]!Rates[[Column1]:[Column71]],
MATCH('[1]SOW Units'!$B266,[1]!Rates[Pay Item],0),
MATCH(TEXT(#REF!,"0"),[1]!Rates[[#Headers],[Column1]:[Column71]],0)),0)</f>
        <v>0</v>
      </c>
      <c r="G266" s="69">
        <f t="shared" si="17"/>
        <v>0</v>
      </c>
      <c r="H266" s="6">
        <f t="shared" si="18"/>
        <v>0</v>
      </c>
      <c r="I266" s="80"/>
      <c r="J266" s="80"/>
      <c r="K266" s="80"/>
      <c r="L266" s="80"/>
      <c r="M266" s="80"/>
      <c r="N266" s="80"/>
      <c r="O266" s="80"/>
      <c r="P266" s="80"/>
      <c r="Q266" s="80"/>
      <c r="R266" s="80"/>
      <c r="S266" s="54" t="b">
        <f t="shared" si="21"/>
        <v>0</v>
      </c>
      <c r="T266" s="66" t="str">
        <f t="shared" si="19"/>
        <v>14-4.d.</v>
      </c>
      <c r="U266" s="51" t="str">
        <f t="shared" si="19"/>
        <v>System Installation/Integration/Startup - 1 Technology Component - 1-10 Additional Recovery/Treatment Points greater Than 30 (This tem is used in conjunction with 14.4.c when needed)</v>
      </c>
    </row>
    <row r="267" spans="1:21" s="67" customFormat="1" ht="49.5" hidden="1" x14ac:dyDescent="0.3">
      <c r="A267" s="62">
        <v>280</v>
      </c>
      <c r="B267" s="36" t="s">
        <v>607</v>
      </c>
      <c r="C267" s="98" t="s">
        <v>871</v>
      </c>
      <c r="D267" s="99"/>
      <c r="E267" s="10" t="s">
        <v>872</v>
      </c>
      <c r="F267" s="68">
        <f>IFERROR(INDEX([1]!Rates[[Column1]:[Column71]],
MATCH('[1]SOW Units'!$B267,[1]!Rates[Pay Item],0),
MATCH(TEXT(#REF!,"0"),[1]!Rates[[#Headers],[Column1]:[Column71]],0)),0)</f>
        <v>0</v>
      </c>
      <c r="G267" s="69">
        <f t="shared" si="17"/>
        <v>0</v>
      </c>
      <c r="H267" s="6">
        <f t="shared" si="18"/>
        <v>0</v>
      </c>
      <c r="I267" s="80"/>
      <c r="J267" s="80"/>
      <c r="K267" s="80"/>
      <c r="L267" s="80"/>
      <c r="M267" s="80"/>
      <c r="N267" s="80"/>
      <c r="O267" s="80"/>
      <c r="P267" s="80"/>
      <c r="Q267" s="80"/>
      <c r="R267" s="80"/>
      <c r="S267" s="54" t="b">
        <f t="shared" si="21"/>
        <v>0</v>
      </c>
      <c r="T267" s="66" t="str">
        <f t="shared" si="19"/>
        <v>14-5.</v>
      </c>
      <c r="U267" s="51" t="str">
        <f t="shared" si="19"/>
        <v>System Installation/Integration/Startup – Addition of 1 Technology Component</v>
      </c>
    </row>
    <row r="268" spans="1:21" s="67" customFormat="1" hidden="1" x14ac:dyDescent="0.3">
      <c r="A268" s="62">
        <v>281</v>
      </c>
      <c r="B268" s="36" t="s">
        <v>873</v>
      </c>
      <c r="C268" s="101" t="s">
        <v>874</v>
      </c>
      <c r="D268" s="102"/>
      <c r="E268" s="7" t="s">
        <v>14</v>
      </c>
      <c r="F268" s="71">
        <v>1</v>
      </c>
      <c r="G268" s="72">
        <f>F268</f>
        <v>1</v>
      </c>
      <c r="H268" s="7">
        <f t="shared" si="18"/>
        <v>0</v>
      </c>
      <c r="I268" s="81"/>
      <c r="J268" s="81"/>
      <c r="K268" s="81"/>
      <c r="L268" s="81"/>
      <c r="M268" s="81"/>
      <c r="N268" s="81"/>
      <c r="O268" s="81"/>
      <c r="P268" s="81"/>
      <c r="Q268" s="81"/>
      <c r="R268" s="81"/>
      <c r="S268" s="54" t="b">
        <f t="shared" si="21"/>
        <v>0</v>
      </c>
      <c r="T268" s="66"/>
      <c r="U268" s="51"/>
    </row>
    <row r="269" spans="1:21" s="67" customFormat="1" hidden="1" x14ac:dyDescent="0.3">
      <c r="A269" s="62">
        <v>283</v>
      </c>
      <c r="B269" s="36" t="s">
        <v>875</v>
      </c>
      <c r="C269" s="101" t="s">
        <v>618</v>
      </c>
      <c r="D269" s="102"/>
      <c r="E269" s="7" t="s">
        <v>14</v>
      </c>
      <c r="F269" s="71">
        <v>1</v>
      </c>
      <c r="G269" s="72">
        <f t="shared" ref="G269:G272" si="22">F269</f>
        <v>1</v>
      </c>
      <c r="H269" s="7">
        <f t="shared" si="18"/>
        <v>0</v>
      </c>
      <c r="I269" s="81"/>
      <c r="J269" s="81"/>
      <c r="K269" s="81"/>
      <c r="L269" s="81"/>
      <c r="M269" s="81"/>
      <c r="N269" s="81"/>
      <c r="O269" s="81"/>
      <c r="P269" s="81"/>
      <c r="Q269" s="81"/>
      <c r="R269" s="81"/>
      <c r="S269" s="54" t="b">
        <f t="shared" si="21"/>
        <v>0</v>
      </c>
      <c r="T269" s="66"/>
      <c r="U269" s="51"/>
    </row>
    <row r="270" spans="1:21" s="67" customFormat="1" hidden="1" x14ac:dyDescent="0.3">
      <c r="A270" s="62">
        <v>285</v>
      </c>
      <c r="B270" s="36" t="s">
        <v>876</v>
      </c>
      <c r="C270" s="101" t="s">
        <v>620</v>
      </c>
      <c r="D270" s="102"/>
      <c r="E270" s="7" t="s">
        <v>14</v>
      </c>
      <c r="F270" s="71">
        <v>1</v>
      </c>
      <c r="G270" s="72">
        <f t="shared" si="22"/>
        <v>1</v>
      </c>
      <c r="H270" s="7">
        <f t="shared" si="18"/>
        <v>0</v>
      </c>
      <c r="I270" s="81"/>
      <c r="J270" s="81"/>
      <c r="K270" s="81"/>
      <c r="L270" s="81"/>
      <c r="M270" s="81"/>
      <c r="N270" s="81"/>
      <c r="O270" s="81"/>
      <c r="P270" s="81"/>
      <c r="Q270" s="81"/>
      <c r="R270" s="81"/>
      <c r="S270" s="54" t="b">
        <f t="shared" si="21"/>
        <v>0</v>
      </c>
      <c r="T270" s="66"/>
      <c r="U270" s="51"/>
    </row>
    <row r="271" spans="1:21" s="67" customFormat="1" hidden="1" x14ac:dyDescent="0.3">
      <c r="A271" s="62">
        <v>286</v>
      </c>
      <c r="B271" s="36" t="s">
        <v>877</v>
      </c>
      <c r="C271" s="101" t="s">
        <v>622</v>
      </c>
      <c r="D271" s="102"/>
      <c r="E271" s="7" t="s">
        <v>14</v>
      </c>
      <c r="F271" s="71">
        <v>1</v>
      </c>
      <c r="G271" s="72">
        <f t="shared" si="22"/>
        <v>1</v>
      </c>
      <c r="H271" s="7">
        <f t="shared" si="18"/>
        <v>0</v>
      </c>
      <c r="I271" s="81"/>
      <c r="J271" s="81"/>
      <c r="K271" s="81"/>
      <c r="L271" s="81"/>
      <c r="M271" s="81"/>
      <c r="N271" s="81"/>
      <c r="O271" s="81"/>
      <c r="P271" s="81"/>
      <c r="Q271" s="81"/>
      <c r="R271" s="81"/>
      <c r="S271" s="54" t="b">
        <f t="shared" si="21"/>
        <v>0</v>
      </c>
      <c r="T271" s="66"/>
      <c r="U271" s="51"/>
    </row>
    <row r="272" spans="1:21" s="67" customFormat="1" x14ac:dyDescent="0.3">
      <c r="A272" s="62">
        <v>287</v>
      </c>
      <c r="B272" s="36" t="s">
        <v>878</v>
      </c>
      <c r="C272" s="101" t="s">
        <v>879</v>
      </c>
      <c r="D272" s="102"/>
      <c r="E272" s="7" t="s">
        <v>14</v>
      </c>
      <c r="F272" s="71">
        <v>1</v>
      </c>
      <c r="G272" s="72">
        <f t="shared" si="22"/>
        <v>1</v>
      </c>
      <c r="H272" s="7">
        <f t="shared" si="18"/>
        <v>0</v>
      </c>
      <c r="I272" s="81"/>
      <c r="J272" s="81" t="s">
        <v>1045</v>
      </c>
      <c r="K272" s="81"/>
      <c r="L272" s="81"/>
      <c r="M272" s="81"/>
      <c r="N272" s="81"/>
      <c r="O272" s="81"/>
      <c r="P272" s="81"/>
      <c r="Q272" s="81"/>
      <c r="R272" s="81"/>
      <c r="S272" s="54" t="b">
        <f t="shared" si="21"/>
        <v>0</v>
      </c>
      <c r="T272" s="66"/>
      <c r="U272" s="51"/>
    </row>
    <row r="273" spans="1:21" s="67" customFormat="1" ht="35.25" customHeight="1" x14ac:dyDescent="0.3">
      <c r="A273" s="62">
        <v>288</v>
      </c>
      <c r="B273" s="75" t="s">
        <v>291</v>
      </c>
      <c r="C273" s="96" t="s">
        <v>303</v>
      </c>
      <c r="D273" s="97"/>
      <c r="E273" s="76"/>
      <c r="F273" s="78"/>
      <c r="G273" s="78"/>
      <c r="H273" s="8"/>
      <c r="I273" s="79"/>
      <c r="J273" s="79"/>
      <c r="K273" s="79"/>
      <c r="L273" s="79"/>
      <c r="M273" s="79"/>
      <c r="N273" s="79"/>
      <c r="O273" s="79"/>
      <c r="P273" s="79"/>
      <c r="Q273" s="79"/>
      <c r="R273" s="79"/>
      <c r="S273" s="54" t="b">
        <f t="shared" si="21"/>
        <v>0</v>
      </c>
      <c r="T273" s="66"/>
      <c r="U273" s="51" t="str">
        <f t="shared" si="19"/>
        <v>REMEDIAL ACTION - PACKAGED WORK SCOPES (Including Remediation System Equipment)</v>
      </c>
    </row>
    <row r="274" spans="1:21" s="67" customFormat="1" ht="18.75" customHeight="1" x14ac:dyDescent="0.3">
      <c r="A274" s="62">
        <v>289</v>
      </c>
      <c r="B274" s="75" t="s">
        <v>292</v>
      </c>
      <c r="C274" s="96" t="s">
        <v>304</v>
      </c>
      <c r="D274" s="97"/>
      <c r="E274" s="76"/>
      <c r="F274" s="78"/>
      <c r="G274" s="78"/>
      <c r="H274" s="8"/>
      <c r="I274" s="79"/>
      <c r="J274" s="79"/>
      <c r="K274" s="79"/>
      <c r="L274" s="79"/>
      <c r="M274" s="79"/>
      <c r="N274" s="79"/>
      <c r="O274" s="79"/>
      <c r="P274" s="79"/>
      <c r="Q274" s="79"/>
      <c r="R274" s="79"/>
      <c r="S274" s="54" t="b">
        <f t="shared" si="21"/>
        <v>0</v>
      </c>
      <c r="T274" s="66"/>
      <c r="U274" s="51"/>
    </row>
    <row r="275" spans="1:21" s="67" customFormat="1" hidden="1" x14ac:dyDescent="0.3">
      <c r="A275" s="62">
        <v>290</v>
      </c>
      <c r="B275" s="36" t="s">
        <v>294</v>
      </c>
      <c r="C275" s="98" t="s">
        <v>306</v>
      </c>
      <c r="D275" s="99"/>
      <c r="E275" s="10" t="s">
        <v>307</v>
      </c>
      <c r="F275" s="68">
        <f>IFERROR(INDEX([1]!Rates[[Column1]:[Column71]],
MATCH('[1]SOW Units'!$B275,[1]!Rates[Pay Item],0),
MATCH(TEXT(#REF!,"0"),[1]!Rates[[#Headers],[Column1]:[Column71]],0)),0)</f>
        <v>0</v>
      </c>
      <c r="G275" s="69">
        <f t="shared" si="17"/>
        <v>0</v>
      </c>
      <c r="H275" s="6">
        <f t="shared" si="18"/>
        <v>0</v>
      </c>
      <c r="I275" s="80"/>
      <c r="J275" s="80"/>
      <c r="K275" s="80"/>
      <c r="L275" s="80"/>
      <c r="M275" s="80"/>
      <c r="N275" s="80"/>
      <c r="O275" s="80"/>
      <c r="P275" s="80"/>
      <c r="Q275" s="80"/>
      <c r="R275" s="80"/>
      <c r="S275" s="54" t="b">
        <f t="shared" si="21"/>
        <v>0</v>
      </c>
      <c r="T275" s="66" t="str">
        <f t="shared" si="19"/>
        <v>15-1.</v>
      </c>
      <c r="U275" s="51" t="str">
        <f t="shared" si="19"/>
        <v xml:space="preserve">Groundwater Recovery System Pilot Test - 8 hours </v>
      </c>
    </row>
    <row r="276" spans="1:21" s="67" customFormat="1" hidden="1" x14ac:dyDescent="0.3">
      <c r="A276" s="62">
        <v>292</v>
      </c>
      <c r="B276" s="36" t="s">
        <v>295</v>
      </c>
      <c r="C276" s="98" t="s">
        <v>309</v>
      </c>
      <c r="D276" s="99"/>
      <c r="E276" s="10" t="s">
        <v>880</v>
      </c>
      <c r="F276" s="68">
        <f>IFERROR(INDEX([1]!Rates[[Column1]:[Column71]],
MATCH('[1]SOW Units'!$B276,[1]!Rates[Pay Item],0),
MATCH(TEXT(#REF!,"0"),[1]!Rates[[#Headers],[Column1]:[Column71]],0)),0)</f>
        <v>0</v>
      </c>
      <c r="G276" s="69">
        <f t="shared" si="17"/>
        <v>0</v>
      </c>
      <c r="H276" s="6">
        <f t="shared" si="18"/>
        <v>0</v>
      </c>
      <c r="I276" s="80"/>
      <c r="J276" s="80"/>
      <c r="K276" s="80"/>
      <c r="L276" s="80"/>
      <c r="M276" s="80"/>
      <c r="N276" s="80"/>
      <c r="O276" s="80"/>
      <c r="P276" s="80"/>
      <c r="Q276" s="80"/>
      <c r="R276" s="80"/>
      <c r="S276" s="54" t="b">
        <f t="shared" si="21"/>
        <v>0</v>
      </c>
      <c r="T276" s="66" t="str">
        <f t="shared" si="19"/>
        <v>15-2.</v>
      </c>
      <c r="U276" s="51" t="str">
        <f t="shared" si="19"/>
        <v xml:space="preserve">Groundwater Recovery System Pilot Test - Additional Time  </v>
      </c>
    </row>
    <row r="277" spans="1:21" s="67" customFormat="1" hidden="1" x14ac:dyDescent="0.3">
      <c r="A277" s="62">
        <v>293</v>
      </c>
      <c r="B277" s="36" t="s">
        <v>296</v>
      </c>
      <c r="C277" s="98" t="s">
        <v>311</v>
      </c>
      <c r="D277" s="99"/>
      <c r="E277" s="10" t="s">
        <v>307</v>
      </c>
      <c r="F277" s="68">
        <f>IFERROR(INDEX([1]!Rates[[Column1]:[Column71]],
MATCH('[1]SOW Units'!$B277,[1]!Rates[Pay Item],0),
MATCH(TEXT(#REF!,"0"),[1]!Rates[[#Headers],[Column1]:[Column71]],0)),0)</f>
        <v>0</v>
      </c>
      <c r="G277" s="69">
        <f t="shared" si="17"/>
        <v>0</v>
      </c>
      <c r="H277" s="6">
        <f t="shared" si="18"/>
        <v>0</v>
      </c>
      <c r="I277" s="80"/>
      <c r="J277" s="80"/>
      <c r="K277" s="80"/>
      <c r="L277" s="80"/>
      <c r="M277" s="80"/>
      <c r="N277" s="80"/>
      <c r="O277" s="80"/>
      <c r="P277" s="80"/>
      <c r="Q277" s="80"/>
      <c r="R277" s="80"/>
      <c r="S277" s="54" t="b">
        <f t="shared" si="21"/>
        <v>0</v>
      </c>
      <c r="T277" s="66" t="str">
        <f t="shared" si="19"/>
        <v>15-3.</v>
      </c>
      <c r="U277" s="51" t="str">
        <f t="shared" si="19"/>
        <v>Air Sparging or Biosparging Pilot Test - 8 hours</v>
      </c>
    </row>
    <row r="278" spans="1:21" s="67" customFormat="1" hidden="1" x14ac:dyDescent="0.3">
      <c r="A278" s="62">
        <v>294</v>
      </c>
      <c r="B278" s="36" t="s">
        <v>299</v>
      </c>
      <c r="C278" s="98" t="s">
        <v>313</v>
      </c>
      <c r="D278" s="99"/>
      <c r="E278" s="10" t="s">
        <v>880</v>
      </c>
      <c r="F278" s="68">
        <f>IFERROR(INDEX([1]!Rates[[Column1]:[Column71]],
MATCH('[1]SOW Units'!$B278,[1]!Rates[Pay Item],0),
MATCH(TEXT(#REF!,"0"),[1]!Rates[[#Headers],[Column1]:[Column71]],0)),0)</f>
        <v>0</v>
      </c>
      <c r="G278" s="69">
        <f t="shared" si="17"/>
        <v>0</v>
      </c>
      <c r="H278" s="6">
        <f t="shared" ref="H278:H363" si="23">SUM(I278:R278)</f>
        <v>0</v>
      </c>
      <c r="I278" s="80"/>
      <c r="J278" s="80"/>
      <c r="K278" s="80"/>
      <c r="L278" s="80"/>
      <c r="M278" s="80"/>
      <c r="N278" s="80"/>
      <c r="O278" s="80"/>
      <c r="P278" s="80"/>
      <c r="Q278" s="80"/>
      <c r="R278" s="80"/>
      <c r="S278" s="54" t="b">
        <f t="shared" si="21"/>
        <v>0</v>
      </c>
      <c r="T278" s="66" t="str">
        <f t="shared" si="19"/>
        <v>15-4.</v>
      </c>
      <c r="U278" s="51" t="str">
        <f t="shared" si="19"/>
        <v>Air Sparging or Biosparging Pilot Test - Additional Time</v>
      </c>
    </row>
    <row r="279" spans="1:21" s="67" customFormat="1" hidden="1" x14ac:dyDescent="0.3">
      <c r="A279" s="62">
        <v>295</v>
      </c>
      <c r="B279" s="36" t="s">
        <v>300</v>
      </c>
      <c r="C279" s="98" t="s">
        <v>315</v>
      </c>
      <c r="D279" s="99"/>
      <c r="E279" s="10" t="s">
        <v>307</v>
      </c>
      <c r="F279" s="68">
        <f>IFERROR(INDEX([1]!Rates[[Column1]:[Column71]],
MATCH('[1]SOW Units'!$B279,[1]!Rates[Pay Item],0),
MATCH(TEXT(#REF!,"0"),[1]!Rates[[#Headers],[Column1]:[Column71]],0)),0)</f>
        <v>0</v>
      </c>
      <c r="G279" s="69">
        <f t="shared" si="17"/>
        <v>0</v>
      </c>
      <c r="H279" s="6">
        <f t="shared" si="23"/>
        <v>0</v>
      </c>
      <c r="I279" s="80"/>
      <c r="J279" s="80"/>
      <c r="K279" s="80"/>
      <c r="L279" s="80"/>
      <c r="M279" s="80"/>
      <c r="N279" s="80"/>
      <c r="O279" s="80"/>
      <c r="P279" s="80"/>
      <c r="Q279" s="80"/>
      <c r="R279" s="80"/>
      <c r="S279" s="54" t="b">
        <f t="shared" si="21"/>
        <v>0</v>
      </c>
      <c r="T279" s="66" t="str">
        <f t="shared" si="19"/>
        <v>15-5.</v>
      </c>
      <c r="U279" s="51" t="str">
        <f t="shared" si="19"/>
        <v>Vapor Extraction Pilot Test - 8 hours</v>
      </c>
    </row>
    <row r="280" spans="1:21" s="67" customFormat="1" hidden="1" x14ac:dyDescent="0.3">
      <c r="A280" s="62">
        <v>297</v>
      </c>
      <c r="B280" s="36" t="s">
        <v>301</v>
      </c>
      <c r="C280" s="98" t="s">
        <v>316</v>
      </c>
      <c r="D280" s="99"/>
      <c r="E280" s="10" t="s">
        <v>880</v>
      </c>
      <c r="F280" s="68">
        <f>IFERROR(INDEX([1]!Rates[[Column1]:[Column71]],
MATCH('[1]SOW Units'!$B280,[1]!Rates[Pay Item],0),
MATCH(TEXT(#REF!,"0"),[1]!Rates[[#Headers],[Column1]:[Column71]],0)),0)</f>
        <v>0</v>
      </c>
      <c r="G280" s="69">
        <f t="shared" si="17"/>
        <v>0</v>
      </c>
      <c r="H280" s="6">
        <f t="shared" si="23"/>
        <v>0</v>
      </c>
      <c r="I280" s="80"/>
      <c r="J280" s="80"/>
      <c r="K280" s="80"/>
      <c r="L280" s="80"/>
      <c r="M280" s="80"/>
      <c r="N280" s="80"/>
      <c r="O280" s="80"/>
      <c r="P280" s="80"/>
      <c r="Q280" s="80"/>
      <c r="R280" s="80"/>
      <c r="S280" s="54" t="b">
        <f t="shared" si="21"/>
        <v>0</v>
      </c>
      <c r="T280" s="66" t="str">
        <f t="shared" si="19"/>
        <v>15-6.</v>
      </c>
      <c r="U280" s="51" t="str">
        <f t="shared" si="19"/>
        <v>Vapor Extraction Pilot Test - Additional Time</v>
      </c>
    </row>
    <row r="281" spans="1:21" s="67" customFormat="1" hidden="1" x14ac:dyDescent="0.3">
      <c r="A281" s="62">
        <v>298</v>
      </c>
      <c r="B281" s="36" t="s">
        <v>616</v>
      </c>
      <c r="C281" s="98" t="s">
        <v>317</v>
      </c>
      <c r="D281" s="99"/>
      <c r="E281" s="10" t="s">
        <v>307</v>
      </c>
      <c r="F281" s="68">
        <f>IFERROR(INDEX([1]!Rates[[Column1]:[Column71]],
MATCH('[1]SOW Units'!$B281,[1]!Rates[Pay Item],0),
MATCH(TEXT(#REF!,"0"),[1]!Rates[[#Headers],[Column1]:[Column71]],0)),0)</f>
        <v>0</v>
      </c>
      <c r="G281" s="69">
        <f t="shared" si="17"/>
        <v>0</v>
      </c>
      <c r="H281" s="6">
        <f t="shared" si="23"/>
        <v>0</v>
      </c>
      <c r="I281" s="80"/>
      <c r="J281" s="80"/>
      <c r="K281" s="80"/>
      <c r="L281" s="80"/>
      <c r="M281" s="80"/>
      <c r="N281" s="80"/>
      <c r="O281" s="80"/>
      <c r="P281" s="80"/>
      <c r="Q281" s="80"/>
      <c r="R281" s="80"/>
      <c r="S281" s="54" t="b">
        <f t="shared" si="21"/>
        <v>0</v>
      </c>
      <c r="T281" s="66" t="str">
        <f t="shared" si="19"/>
        <v>15-7.</v>
      </c>
      <c r="U281" s="51" t="str">
        <f t="shared" si="19"/>
        <v xml:space="preserve">Vapor Extraction/Aquifer Pumping Test - 8 hours  </v>
      </c>
    </row>
    <row r="282" spans="1:21" s="67" customFormat="1" hidden="1" x14ac:dyDescent="0.3">
      <c r="A282" s="62">
        <v>299</v>
      </c>
      <c r="B282" s="36" t="s">
        <v>617</v>
      </c>
      <c r="C282" s="98" t="s">
        <v>318</v>
      </c>
      <c r="D282" s="99"/>
      <c r="E282" s="10" t="s">
        <v>880</v>
      </c>
      <c r="F282" s="68">
        <f>IFERROR(INDEX([1]!Rates[[Column1]:[Column71]],
MATCH('[1]SOW Units'!$B282,[1]!Rates[Pay Item],0),
MATCH(TEXT(#REF!,"0"),[1]!Rates[[#Headers],[Column1]:[Column71]],0)),0)</f>
        <v>0</v>
      </c>
      <c r="G282" s="69">
        <f t="shared" si="17"/>
        <v>0</v>
      </c>
      <c r="H282" s="6">
        <f t="shared" si="23"/>
        <v>0</v>
      </c>
      <c r="I282" s="80"/>
      <c r="J282" s="80"/>
      <c r="K282" s="80"/>
      <c r="L282" s="80"/>
      <c r="M282" s="80"/>
      <c r="N282" s="80"/>
      <c r="O282" s="80"/>
      <c r="P282" s="80"/>
      <c r="Q282" s="80"/>
      <c r="R282" s="80"/>
      <c r="S282" s="54" t="b">
        <f t="shared" si="21"/>
        <v>0</v>
      </c>
      <c r="T282" s="66" t="str">
        <f t="shared" si="19"/>
        <v>15-8.</v>
      </c>
      <c r="U282" s="51" t="str">
        <f t="shared" si="19"/>
        <v xml:space="preserve">Vapor Extraction/Aquifer Pumping Test - Additional Time  </v>
      </c>
    </row>
    <row r="283" spans="1:21" s="67" customFormat="1" hidden="1" x14ac:dyDescent="0.3">
      <c r="A283" s="62">
        <v>300</v>
      </c>
      <c r="B283" s="36" t="s">
        <v>619</v>
      </c>
      <c r="C283" s="98" t="s">
        <v>319</v>
      </c>
      <c r="D283" s="99"/>
      <c r="E283" s="10" t="s">
        <v>307</v>
      </c>
      <c r="F283" s="68">
        <f>IFERROR(INDEX([1]!Rates[[Column1]:[Column71]],
MATCH('[1]SOW Units'!$B283,[1]!Rates[Pay Item],0),
MATCH(TEXT(#REF!,"0"),[1]!Rates[[#Headers],[Column1]:[Column71]],0)),0)</f>
        <v>0</v>
      </c>
      <c r="G283" s="69">
        <f t="shared" si="17"/>
        <v>0</v>
      </c>
      <c r="H283" s="6">
        <f t="shared" si="23"/>
        <v>0</v>
      </c>
      <c r="I283" s="80"/>
      <c r="J283" s="80"/>
      <c r="K283" s="80"/>
      <c r="L283" s="80"/>
      <c r="M283" s="80"/>
      <c r="N283" s="80"/>
      <c r="O283" s="80"/>
      <c r="P283" s="80"/>
      <c r="Q283" s="80"/>
      <c r="R283" s="80"/>
      <c r="S283" s="54" t="b">
        <f t="shared" si="21"/>
        <v>0</v>
      </c>
      <c r="T283" s="66" t="str">
        <f t="shared" si="19"/>
        <v>15-9.</v>
      </c>
      <c r="U283" s="51" t="str">
        <f t="shared" si="19"/>
        <v>Air Sparging/Vapor Extraction Pilot Test - 8 hours</v>
      </c>
    </row>
    <row r="284" spans="1:21" s="67" customFormat="1" hidden="1" x14ac:dyDescent="0.3">
      <c r="A284" s="62">
        <v>301</v>
      </c>
      <c r="B284" s="36" t="s">
        <v>621</v>
      </c>
      <c r="C284" s="98" t="s">
        <v>320</v>
      </c>
      <c r="D284" s="99"/>
      <c r="E284" s="10" t="s">
        <v>880</v>
      </c>
      <c r="F284" s="68">
        <f>IFERROR(INDEX([1]!Rates[[Column1]:[Column71]],
MATCH('[1]SOW Units'!$B284,[1]!Rates[Pay Item],0),
MATCH(TEXT(#REF!,"0"),[1]!Rates[[#Headers],[Column1]:[Column71]],0)),0)</f>
        <v>0</v>
      </c>
      <c r="G284" s="69">
        <f t="shared" si="17"/>
        <v>0</v>
      </c>
      <c r="H284" s="6">
        <f t="shared" si="23"/>
        <v>0</v>
      </c>
      <c r="I284" s="80"/>
      <c r="J284" s="80"/>
      <c r="K284" s="80"/>
      <c r="L284" s="80"/>
      <c r="M284" s="80"/>
      <c r="N284" s="80"/>
      <c r="O284" s="80"/>
      <c r="P284" s="80"/>
      <c r="Q284" s="80"/>
      <c r="R284" s="80"/>
      <c r="S284" s="54" t="b">
        <f t="shared" si="21"/>
        <v>0</v>
      </c>
      <c r="T284" s="66" t="str">
        <f t="shared" si="19"/>
        <v>15-10.</v>
      </c>
      <c r="U284" s="51" t="str">
        <f t="shared" si="19"/>
        <v>Air Sparging/Vapor Extraction Pilot Test - Additional Time</v>
      </c>
    </row>
    <row r="285" spans="1:21" s="67" customFormat="1" hidden="1" x14ac:dyDescent="0.3">
      <c r="A285" s="62">
        <v>303</v>
      </c>
      <c r="B285" s="36" t="s">
        <v>881</v>
      </c>
      <c r="C285" s="98" t="s">
        <v>321</v>
      </c>
      <c r="D285" s="99"/>
      <c r="E285" s="10" t="s">
        <v>307</v>
      </c>
      <c r="F285" s="68">
        <f>IFERROR(INDEX([1]!Rates[[Column1]:[Column71]],
MATCH('[1]SOW Units'!$B285,[1]!Rates[Pay Item],0),
MATCH(TEXT(#REF!,"0"),[1]!Rates[[#Headers],[Column1]:[Column71]],0)),0)</f>
        <v>0</v>
      </c>
      <c r="G285" s="69">
        <f t="shared" si="17"/>
        <v>0</v>
      </c>
      <c r="H285" s="6">
        <f t="shared" si="23"/>
        <v>0</v>
      </c>
      <c r="I285" s="80"/>
      <c r="J285" s="80"/>
      <c r="K285" s="80"/>
      <c r="L285" s="80"/>
      <c r="M285" s="80"/>
      <c r="N285" s="80"/>
      <c r="O285" s="80"/>
      <c r="P285" s="80"/>
      <c r="Q285" s="80"/>
      <c r="R285" s="80"/>
      <c r="S285" s="54" t="b">
        <f t="shared" si="21"/>
        <v>0</v>
      </c>
      <c r="T285" s="66" t="str">
        <f t="shared" si="19"/>
        <v>15-11.</v>
      </c>
      <c r="U285" s="51" t="str">
        <f t="shared" si="19"/>
        <v>Multi-Phase Pilot Test - 8 hours</v>
      </c>
    </row>
    <row r="286" spans="1:21" s="67" customFormat="1" hidden="1" x14ac:dyDescent="0.3">
      <c r="A286" s="62">
        <v>304</v>
      </c>
      <c r="B286" s="36" t="s">
        <v>882</v>
      </c>
      <c r="C286" s="98" t="s">
        <v>322</v>
      </c>
      <c r="D286" s="99"/>
      <c r="E286" s="10" t="s">
        <v>880</v>
      </c>
      <c r="F286" s="68">
        <f>IFERROR(INDEX([1]!Rates[[Column1]:[Column71]],
MATCH('[1]SOW Units'!$B286,[1]!Rates[Pay Item],0),
MATCH(TEXT(#REF!,"0"),[1]!Rates[[#Headers],[Column1]:[Column71]],0)),0)</f>
        <v>0</v>
      </c>
      <c r="G286" s="69">
        <f t="shared" si="17"/>
        <v>0</v>
      </c>
      <c r="H286" s="6">
        <f t="shared" si="23"/>
        <v>0</v>
      </c>
      <c r="I286" s="80"/>
      <c r="J286" s="80"/>
      <c r="K286" s="80"/>
      <c r="L286" s="80"/>
      <c r="M286" s="80"/>
      <c r="N286" s="80"/>
      <c r="O286" s="80"/>
      <c r="P286" s="80"/>
      <c r="Q286" s="80"/>
      <c r="R286" s="80"/>
      <c r="S286" s="54" t="b">
        <f t="shared" si="21"/>
        <v>0</v>
      </c>
      <c r="T286" s="66" t="str">
        <f t="shared" si="19"/>
        <v>15-12.</v>
      </c>
      <c r="U286" s="51" t="str">
        <f t="shared" si="19"/>
        <v>Multi-Phase Pilot Test - Additional Time</v>
      </c>
    </row>
    <row r="287" spans="1:21" s="67" customFormat="1" hidden="1" x14ac:dyDescent="0.3">
      <c r="A287" s="62">
        <v>305</v>
      </c>
      <c r="B287" s="36" t="s">
        <v>883</v>
      </c>
      <c r="C287" s="98" t="s">
        <v>623</v>
      </c>
      <c r="D287" s="99"/>
      <c r="E287" s="10" t="s">
        <v>307</v>
      </c>
      <c r="F287" s="68">
        <f>IFERROR(INDEX([1]!Rates[[Column1]:[Column71]],
MATCH('[1]SOW Units'!$B287,[1]!Rates[Pay Item],0),
MATCH(TEXT(#REF!,"0"),[1]!Rates[[#Headers],[Column1]:[Column71]],0)),0)</f>
        <v>0</v>
      </c>
      <c r="G287" s="69">
        <f t="shared" si="17"/>
        <v>0</v>
      </c>
      <c r="H287" s="6">
        <f t="shared" si="23"/>
        <v>0</v>
      </c>
      <c r="I287" s="80"/>
      <c r="J287" s="80"/>
      <c r="K287" s="80"/>
      <c r="L287" s="80"/>
      <c r="M287" s="80"/>
      <c r="N287" s="80"/>
      <c r="O287" s="80"/>
      <c r="P287" s="80"/>
      <c r="Q287" s="80"/>
      <c r="R287" s="80"/>
      <c r="S287" s="54" t="b">
        <f t="shared" si="21"/>
        <v>0</v>
      </c>
      <c r="T287" s="66" t="str">
        <f t="shared" si="19"/>
        <v>15-13.</v>
      </c>
      <c r="U287" s="51" t="str">
        <f t="shared" si="19"/>
        <v>Air Sparging/Multiphase Extraction Pilot Test - 8 hours</v>
      </c>
    </row>
    <row r="288" spans="1:21" s="67" customFormat="1" hidden="1" x14ac:dyDescent="0.3">
      <c r="A288" s="62">
        <v>306</v>
      </c>
      <c r="B288" s="36" t="s">
        <v>884</v>
      </c>
      <c r="C288" s="98" t="s">
        <v>624</v>
      </c>
      <c r="D288" s="99"/>
      <c r="E288" s="10" t="s">
        <v>625</v>
      </c>
      <c r="F288" s="68">
        <f>IFERROR(INDEX([1]!Rates[[Column1]:[Column71]],
MATCH('[1]SOW Units'!$B288,[1]!Rates[Pay Item],0),
MATCH(TEXT(#REF!,"0"),[1]!Rates[[#Headers],[Column1]:[Column71]],0)),0)</f>
        <v>0</v>
      </c>
      <c r="G288" s="69">
        <f t="shared" si="17"/>
        <v>0</v>
      </c>
      <c r="H288" s="6">
        <f t="shared" si="23"/>
        <v>0</v>
      </c>
      <c r="I288" s="80"/>
      <c r="J288" s="80"/>
      <c r="K288" s="80"/>
      <c r="L288" s="80"/>
      <c r="M288" s="80"/>
      <c r="N288" s="80"/>
      <c r="O288" s="80"/>
      <c r="P288" s="80"/>
      <c r="Q288" s="80"/>
      <c r="R288" s="80"/>
      <c r="S288" s="54" t="b">
        <f t="shared" si="21"/>
        <v>0</v>
      </c>
      <c r="T288" s="66" t="str">
        <f t="shared" ref="T288:U338" si="24">B288</f>
        <v>15-14.</v>
      </c>
      <c r="U288" s="51" t="str">
        <f t="shared" si="24"/>
        <v>Air Sparging/Multiphase Extraction Pilot Test - Additional Time</v>
      </c>
    </row>
    <row r="289" spans="1:21" s="67" customFormat="1" hidden="1" x14ac:dyDescent="0.3">
      <c r="A289" s="62">
        <v>307</v>
      </c>
      <c r="B289" s="82" t="s">
        <v>885</v>
      </c>
      <c r="C289" s="98" t="s">
        <v>886</v>
      </c>
      <c r="D289" s="99"/>
      <c r="E289" s="10" t="s">
        <v>307</v>
      </c>
      <c r="F289" s="68">
        <f>IFERROR(INDEX([1]!Rates[[Column1]:[Column71]],
MATCH('[1]SOW Units'!$B289,[1]!Rates[Pay Item],0),
MATCH(TEXT(#REF!,"0"),[1]!Rates[[#Headers],[Column1]:[Column71]],0)),0)</f>
        <v>0</v>
      </c>
      <c r="G289" s="69">
        <f t="shared" si="17"/>
        <v>0</v>
      </c>
      <c r="H289" s="6">
        <f t="shared" si="23"/>
        <v>0</v>
      </c>
      <c r="I289" s="80"/>
      <c r="J289" s="80"/>
      <c r="K289" s="80"/>
      <c r="L289" s="80"/>
      <c r="M289" s="80"/>
      <c r="N289" s="80"/>
      <c r="O289" s="80"/>
      <c r="P289" s="80"/>
      <c r="Q289" s="80"/>
      <c r="R289" s="80"/>
      <c r="S289" s="54" t="b">
        <f t="shared" si="21"/>
        <v>0</v>
      </c>
      <c r="T289" s="66" t="str">
        <f t="shared" si="24"/>
        <v>15-15.</v>
      </c>
      <c r="U289" s="51" t="str">
        <f t="shared" si="24"/>
        <v>In-Situ Chemical Oxidation (including Ozone) Pilot Test - 8 hours</v>
      </c>
    </row>
    <row r="290" spans="1:21" s="67" customFormat="1" hidden="1" x14ac:dyDescent="0.3">
      <c r="A290" s="62">
        <v>309</v>
      </c>
      <c r="B290" s="82" t="s">
        <v>887</v>
      </c>
      <c r="C290" s="98" t="s">
        <v>888</v>
      </c>
      <c r="D290" s="99"/>
      <c r="E290" s="10" t="s">
        <v>880</v>
      </c>
      <c r="F290" s="68">
        <f>IFERROR(INDEX([1]!Rates[[Column1]:[Column71]],
MATCH('[1]SOW Units'!$B290,[1]!Rates[Pay Item],0),
MATCH(TEXT(#REF!,"0"),[1]!Rates[[#Headers],[Column1]:[Column71]],0)),0)</f>
        <v>0</v>
      </c>
      <c r="G290" s="69">
        <f t="shared" si="17"/>
        <v>0</v>
      </c>
      <c r="H290" s="6">
        <f t="shared" si="23"/>
        <v>0</v>
      </c>
      <c r="I290" s="80"/>
      <c r="J290" s="80"/>
      <c r="K290" s="80"/>
      <c r="L290" s="80"/>
      <c r="M290" s="80"/>
      <c r="N290" s="80"/>
      <c r="O290" s="80"/>
      <c r="P290" s="80"/>
      <c r="Q290" s="80"/>
      <c r="R290" s="80"/>
      <c r="S290" s="54" t="b">
        <f t="shared" si="21"/>
        <v>0</v>
      </c>
      <c r="T290" s="66" t="str">
        <f t="shared" si="24"/>
        <v>15-16.</v>
      </c>
      <c r="U290" s="51" t="str">
        <f t="shared" si="24"/>
        <v>In-Situ Chemical Oxidation (including Ozone) Pilot Test - Additional Time</v>
      </c>
    </row>
    <row r="291" spans="1:21" s="67" customFormat="1" ht="30.75" customHeight="1" x14ac:dyDescent="0.3">
      <c r="A291" s="62">
        <v>310</v>
      </c>
      <c r="B291" s="75" t="s">
        <v>297</v>
      </c>
      <c r="C291" s="96" t="s">
        <v>323</v>
      </c>
      <c r="D291" s="97"/>
      <c r="E291" s="76"/>
      <c r="F291" s="78"/>
      <c r="G291" s="78"/>
      <c r="H291" s="8"/>
      <c r="I291" s="79"/>
      <c r="J291" s="79"/>
      <c r="K291" s="79"/>
      <c r="L291" s="79"/>
      <c r="M291" s="79"/>
      <c r="N291" s="79"/>
      <c r="O291" s="79"/>
      <c r="P291" s="79"/>
      <c r="Q291" s="79"/>
      <c r="R291" s="79"/>
      <c r="S291" s="54" t="b">
        <f t="shared" si="21"/>
        <v>0</v>
      </c>
      <c r="T291" s="66"/>
      <c r="U291" s="51"/>
    </row>
    <row r="292" spans="1:21" s="67" customFormat="1" x14ac:dyDescent="0.3">
      <c r="A292" s="62">
        <v>311</v>
      </c>
      <c r="B292" s="36" t="s">
        <v>889</v>
      </c>
      <c r="C292" s="98" t="s">
        <v>324</v>
      </c>
      <c r="D292" s="99"/>
      <c r="E292" s="10" t="s">
        <v>28</v>
      </c>
      <c r="F292" s="68">
        <f>IFERROR(INDEX([1]!Rates[[Column1]:[Column71]],
MATCH('[1]SOW Units'!$B292,[1]!Rates[Pay Item],0),
MATCH(TEXT(#REF!,"0"),[1]!Rates[[#Headers],[Column1]:[Column71]],0)),0)</f>
        <v>0</v>
      </c>
      <c r="G292" s="69">
        <f t="shared" ref="G292:G355" si="25">F292</f>
        <v>0</v>
      </c>
      <c r="H292" s="6">
        <f t="shared" si="23"/>
        <v>0</v>
      </c>
      <c r="I292" s="80"/>
      <c r="J292" s="80" t="s">
        <v>1045</v>
      </c>
      <c r="K292" s="80"/>
      <c r="L292" s="80"/>
      <c r="M292" s="80"/>
      <c r="N292" s="80"/>
      <c r="O292" s="80"/>
      <c r="P292" s="80"/>
      <c r="Q292" s="80"/>
      <c r="R292" s="80"/>
      <c r="S292" s="54" t="b">
        <f t="shared" si="21"/>
        <v>0</v>
      </c>
      <c r="T292" s="66" t="str">
        <f t="shared" si="24"/>
        <v>15-17.</v>
      </c>
      <c r="U292" s="51" t="str">
        <f t="shared" si="24"/>
        <v>Groundwater Treatment System Package - Medium</v>
      </c>
    </row>
    <row r="293" spans="1:21" s="67" customFormat="1" x14ac:dyDescent="0.3">
      <c r="A293" s="62">
        <v>312</v>
      </c>
      <c r="B293" s="36" t="s">
        <v>890</v>
      </c>
      <c r="C293" s="98" t="s">
        <v>324</v>
      </c>
      <c r="D293" s="99"/>
      <c r="E293" s="10" t="s">
        <v>231</v>
      </c>
      <c r="F293" s="68">
        <f>IFERROR(INDEX([1]!Rates[[Column1]:[Column71]],
MATCH('[1]SOW Units'!$B293,[1]!Rates[Pay Item],0),
MATCH(TEXT(#REF!,"0"),[1]!Rates[[#Headers],[Column1]:[Column71]],0)),0)</f>
        <v>0</v>
      </c>
      <c r="G293" s="69">
        <f t="shared" si="25"/>
        <v>0</v>
      </c>
      <c r="H293" s="6">
        <f t="shared" si="23"/>
        <v>0</v>
      </c>
      <c r="I293" s="80"/>
      <c r="J293" s="80" t="s">
        <v>1045</v>
      </c>
      <c r="K293" s="80"/>
      <c r="L293" s="80"/>
      <c r="M293" s="80"/>
      <c r="N293" s="80"/>
      <c r="O293" s="80"/>
      <c r="P293" s="80"/>
      <c r="Q293" s="80"/>
      <c r="R293" s="80"/>
      <c r="S293" s="54" t="b">
        <f t="shared" si="21"/>
        <v>0</v>
      </c>
      <c r="T293" s="66" t="str">
        <f t="shared" si="24"/>
        <v>15-18.</v>
      </c>
      <c r="U293" s="51" t="str">
        <f t="shared" si="24"/>
        <v>Groundwater Treatment System Package - Medium</v>
      </c>
    </row>
    <row r="294" spans="1:21" s="67" customFormat="1" x14ac:dyDescent="0.3">
      <c r="A294" s="62">
        <v>313</v>
      </c>
      <c r="B294" s="36" t="s">
        <v>891</v>
      </c>
      <c r="C294" s="98" t="s">
        <v>325</v>
      </c>
      <c r="D294" s="99"/>
      <c r="E294" s="10" t="s">
        <v>28</v>
      </c>
      <c r="F294" s="68">
        <f>IFERROR(INDEX([1]!Rates[[Column1]:[Column71]],
MATCH('[1]SOW Units'!$B294,[1]!Rates[Pay Item],0),
MATCH(TEXT(#REF!,"0"),[1]!Rates[[#Headers],[Column1]:[Column71]],0)),0)</f>
        <v>0</v>
      </c>
      <c r="G294" s="69">
        <f t="shared" si="25"/>
        <v>0</v>
      </c>
      <c r="H294" s="6">
        <f t="shared" si="23"/>
        <v>0</v>
      </c>
      <c r="I294" s="80"/>
      <c r="J294" s="80" t="s">
        <v>1045</v>
      </c>
      <c r="K294" s="80"/>
      <c r="L294" s="80"/>
      <c r="M294" s="80"/>
      <c r="N294" s="80"/>
      <c r="O294" s="80"/>
      <c r="P294" s="80"/>
      <c r="Q294" s="80"/>
      <c r="R294" s="80"/>
      <c r="S294" s="54" t="b">
        <f t="shared" si="21"/>
        <v>0</v>
      </c>
      <c r="T294" s="66" t="str">
        <f t="shared" si="24"/>
        <v>15-19.</v>
      </c>
      <c r="U294" s="51" t="str">
        <f t="shared" si="24"/>
        <v>Air Sparge System Package - Medium</v>
      </c>
    </row>
    <row r="295" spans="1:21" s="67" customFormat="1" x14ac:dyDescent="0.3">
      <c r="A295" s="62">
        <v>314</v>
      </c>
      <c r="B295" s="36" t="s">
        <v>892</v>
      </c>
      <c r="C295" s="98" t="s">
        <v>325</v>
      </c>
      <c r="D295" s="99"/>
      <c r="E295" s="10" t="s">
        <v>231</v>
      </c>
      <c r="F295" s="68">
        <f>IFERROR(INDEX([1]!Rates[[Column1]:[Column71]],
MATCH('[1]SOW Units'!$B295,[1]!Rates[Pay Item],0),
MATCH(TEXT(#REF!,"0"),[1]!Rates[[#Headers],[Column1]:[Column71]],0)),0)</f>
        <v>0</v>
      </c>
      <c r="G295" s="69">
        <f t="shared" si="25"/>
        <v>0</v>
      </c>
      <c r="H295" s="6">
        <f t="shared" si="23"/>
        <v>0</v>
      </c>
      <c r="I295" s="80"/>
      <c r="J295" s="80" t="s">
        <v>1045</v>
      </c>
      <c r="K295" s="80"/>
      <c r="L295" s="80"/>
      <c r="M295" s="80"/>
      <c r="N295" s="80"/>
      <c r="O295" s="80"/>
      <c r="P295" s="80"/>
      <c r="Q295" s="80"/>
      <c r="R295" s="80"/>
      <c r="S295" s="54" t="b">
        <f t="shared" si="21"/>
        <v>0</v>
      </c>
      <c r="T295" s="66" t="str">
        <f t="shared" si="24"/>
        <v>15-20.</v>
      </c>
      <c r="U295" s="51" t="str">
        <f t="shared" si="24"/>
        <v>Air Sparge System Package - Medium</v>
      </c>
    </row>
    <row r="296" spans="1:21" s="67" customFormat="1" x14ac:dyDescent="0.3">
      <c r="A296" s="62">
        <v>315</v>
      </c>
      <c r="B296" s="36" t="s">
        <v>893</v>
      </c>
      <c r="C296" s="98" t="s">
        <v>326</v>
      </c>
      <c r="D296" s="99"/>
      <c r="E296" s="10" t="s">
        <v>28</v>
      </c>
      <c r="F296" s="68">
        <f>IFERROR(INDEX([1]!Rates[[Column1]:[Column71]],
MATCH('[1]SOW Units'!$B296,[1]!Rates[Pay Item],0),
MATCH(TEXT(#REF!,"0"),[1]!Rates[[#Headers],[Column1]:[Column71]],0)),0)</f>
        <v>0</v>
      </c>
      <c r="G296" s="69">
        <f t="shared" si="25"/>
        <v>0</v>
      </c>
      <c r="H296" s="6">
        <f t="shared" si="23"/>
        <v>0</v>
      </c>
      <c r="I296" s="80"/>
      <c r="J296" s="80" t="s">
        <v>1045</v>
      </c>
      <c r="K296" s="80"/>
      <c r="L296" s="80"/>
      <c r="M296" s="80"/>
      <c r="N296" s="80"/>
      <c r="O296" s="80"/>
      <c r="P296" s="80"/>
      <c r="Q296" s="80"/>
      <c r="R296" s="80"/>
      <c r="S296" s="54" t="b">
        <f t="shared" si="21"/>
        <v>0</v>
      </c>
      <c r="T296" s="66" t="str">
        <f t="shared" si="24"/>
        <v>15-21.</v>
      </c>
      <c r="U296" s="51" t="str">
        <f t="shared" si="24"/>
        <v xml:space="preserve">AS/SVE System Package - Medium </v>
      </c>
    </row>
    <row r="297" spans="1:21" s="67" customFormat="1" x14ac:dyDescent="0.3">
      <c r="A297" s="62">
        <v>316</v>
      </c>
      <c r="B297" s="36" t="s">
        <v>894</v>
      </c>
      <c r="C297" s="98" t="s">
        <v>326</v>
      </c>
      <c r="D297" s="99"/>
      <c r="E297" s="10" t="s">
        <v>231</v>
      </c>
      <c r="F297" s="68">
        <f>IFERROR(INDEX([1]!Rates[[Column1]:[Column71]],
MATCH('[1]SOW Units'!$B297,[1]!Rates[Pay Item],0),
MATCH(TEXT(#REF!,"0"),[1]!Rates[[#Headers],[Column1]:[Column71]],0)),0)</f>
        <v>0</v>
      </c>
      <c r="G297" s="69">
        <f t="shared" si="25"/>
        <v>0</v>
      </c>
      <c r="H297" s="6">
        <f t="shared" si="23"/>
        <v>0</v>
      </c>
      <c r="I297" s="80"/>
      <c r="J297" s="80" t="s">
        <v>1045</v>
      </c>
      <c r="K297" s="80"/>
      <c r="L297" s="80"/>
      <c r="M297" s="80"/>
      <c r="N297" s="80"/>
      <c r="O297" s="80"/>
      <c r="P297" s="80"/>
      <c r="Q297" s="80"/>
      <c r="R297" s="80"/>
      <c r="S297" s="54" t="b">
        <f t="shared" si="21"/>
        <v>0</v>
      </c>
      <c r="T297" s="66" t="str">
        <f t="shared" si="24"/>
        <v>15-22.</v>
      </c>
      <c r="U297" s="51" t="str">
        <f t="shared" si="24"/>
        <v xml:space="preserve">AS/SVE System Package - Medium </v>
      </c>
    </row>
    <row r="298" spans="1:21" s="67" customFormat="1" x14ac:dyDescent="0.3">
      <c r="A298" s="62">
        <v>317</v>
      </c>
      <c r="B298" s="36" t="s">
        <v>895</v>
      </c>
      <c r="C298" s="98" t="s">
        <v>327</v>
      </c>
      <c r="D298" s="99"/>
      <c r="E298" s="10" t="s">
        <v>28</v>
      </c>
      <c r="F298" s="68">
        <f>IFERROR(INDEX([1]!Rates[[Column1]:[Column71]],
MATCH('[1]SOW Units'!$B298,[1]!Rates[Pay Item],0),
MATCH(TEXT(#REF!,"0"),[1]!Rates[[#Headers],[Column1]:[Column71]],0)),0)</f>
        <v>0</v>
      </c>
      <c r="G298" s="69">
        <f t="shared" si="25"/>
        <v>0</v>
      </c>
      <c r="H298" s="6">
        <f t="shared" si="23"/>
        <v>0</v>
      </c>
      <c r="I298" s="80"/>
      <c r="J298" s="80" t="s">
        <v>1045</v>
      </c>
      <c r="K298" s="80"/>
      <c r="L298" s="80"/>
      <c r="M298" s="80"/>
      <c r="N298" s="80"/>
      <c r="O298" s="80"/>
      <c r="P298" s="80"/>
      <c r="Q298" s="80"/>
      <c r="R298" s="80"/>
      <c r="S298" s="54" t="b">
        <f t="shared" si="21"/>
        <v>0</v>
      </c>
      <c r="T298" s="66" t="str">
        <f t="shared" si="24"/>
        <v>15-23.</v>
      </c>
      <c r="U298" s="51" t="str">
        <f t="shared" si="24"/>
        <v xml:space="preserve">MPE System Package - Medium </v>
      </c>
    </row>
    <row r="299" spans="1:21" s="67" customFormat="1" x14ac:dyDescent="0.3">
      <c r="A299" s="62">
        <v>318</v>
      </c>
      <c r="B299" s="36" t="s">
        <v>896</v>
      </c>
      <c r="C299" s="98" t="s">
        <v>328</v>
      </c>
      <c r="D299" s="99"/>
      <c r="E299" s="10" t="s">
        <v>231</v>
      </c>
      <c r="F299" s="68">
        <f>IFERROR(INDEX([1]!Rates[[Column1]:[Column71]],
MATCH('[1]SOW Units'!$B299,[1]!Rates[Pay Item],0),
MATCH(TEXT(#REF!,"0"),[1]!Rates[[#Headers],[Column1]:[Column71]],0)),0)</f>
        <v>0</v>
      </c>
      <c r="G299" s="69">
        <f t="shared" si="25"/>
        <v>0</v>
      </c>
      <c r="H299" s="6">
        <f t="shared" si="23"/>
        <v>0</v>
      </c>
      <c r="I299" s="80"/>
      <c r="J299" s="80" t="s">
        <v>1045</v>
      </c>
      <c r="K299" s="80"/>
      <c r="L299" s="80"/>
      <c r="M299" s="80"/>
      <c r="N299" s="80"/>
      <c r="O299" s="80"/>
      <c r="P299" s="80"/>
      <c r="Q299" s="80"/>
      <c r="R299" s="80"/>
      <c r="S299" s="54" t="b">
        <f t="shared" si="21"/>
        <v>0</v>
      </c>
      <c r="T299" s="66" t="str">
        <f t="shared" si="24"/>
        <v>15-24.</v>
      </c>
      <c r="U299" s="51" t="str">
        <f t="shared" si="24"/>
        <v>MPE System Package - Medium</v>
      </c>
    </row>
    <row r="300" spans="1:21" s="67" customFormat="1" x14ac:dyDescent="0.3">
      <c r="A300" s="62">
        <v>319</v>
      </c>
      <c r="B300" s="36" t="s">
        <v>897</v>
      </c>
      <c r="C300" s="98" t="s">
        <v>626</v>
      </c>
      <c r="D300" s="99"/>
      <c r="E300" s="10" t="s">
        <v>28</v>
      </c>
      <c r="F300" s="68">
        <f>IFERROR(INDEX([1]!Rates[[Column1]:[Column71]],
MATCH('[1]SOW Units'!$B300,[1]!Rates[Pay Item],0),
MATCH(TEXT(#REF!,"0"),[1]!Rates[[#Headers],[Column1]:[Column71]],0)),0)</f>
        <v>0</v>
      </c>
      <c r="G300" s="69">
        <f t="shared" si="25"/>
        <v>0</v>
      </c>
      <c r="H300" s="6">
        <f t="shared" si="23"/>
        <v>0</v>
      </c>
      <c r="I300" s="80"/>
      <c r="J300" s="80" t="s">
        <v>1045</v>
      </c>
      <c r="K300" s="80"/>
      <c r="L300" s="80"/>
      <c r="M300" s="80"/>
      <c r="N300" s="80"/>
      <c r="O300" s="80"/>
      <c r="P300" s="80"/>
      <c r="Q300" s="80"/>
      <c r="R300" s="80"/>
      <c r="S300" s="54" t="b">
        <f t="shared" si="21"/>
        <v>0</v>
      </c>
      <c r="T300" s="66" t="str">
        <f t="shared" si="24"/>
        <v>15-25.</v>
      </c>
      <c r="U300" s="51" t="str">
        <f t="shared" si="24"/>
        <v>AS/MPE System Package - Medium</v>
      </c>
    </row>
    <row r="301" spans="1:21" s="67" customFormat="1" x14ac:dyDescent="0.3">
      <c r="A301" s="62">
        <v>320</v>
      </c>
      <c r="B301" s="36" t="s">
        <v>898</v>
      </c>
      <c r="C301" s="98" t="s">
        <v>626</v>
      </c>
      <c r="D301" s="99"/>
      <c r="E301" s="10" t="s">
        <v>231</v>
      </c>
      <c r="F301" s="68">
        <f>IFERROR(INDEX([1]!Rates[[Column1]:[Column71]],
MATCH('[1]SOW Units'!$B301,[1]!Rates[Pay Item],0),
MATCH(TEXT(#REF!,"0"),[1]!Rates[[#Headers],[Column1]:[Column71]],0)),0)</f>
        <v>0</v>
      </c>
      <c r="G301" s="69">
        <f t="shared" si="25"/>
        <v>0</v>
      </c>
      <c r="H301" s="6">
        <f t="shared" si="23"/>
        <v>0</v>
      </c>
      <c r="I301" s="80"/>
      <c r="J301" s="80" t="s">
        <v>1045</v>
      </c>
      <c r="K301" s="80"/>
      <c r="L301" s="80"/>
      <c r="M301" s="80"/>
      <c r="N301" s="80"/>
      <c r="O301" s="80"/>
      <c r="P301" s="80"/>
      <c r="Q301" s="80"/>
      <c r="R301" s="80"/>
      <c r="S301" s="54" t="b">
        <f t="shared" si="21"/>
        <v>0</v>
      </c>
      <c r="T301" s="66" t="str">
        <f t="shared" si="24"/>
        <v>15-26.</v>
      </c>
      <c r="U301" s="51" t="str">
        <f t="shared" si="24"/>
        <v>AS/MPE System Package - Medium</v>
      </c>
    </row>
    <row r="302" spans="1:21" s="67" customFormat="1" x14ac:dyDescent="0.3">
      <c r="A302" s="62">
        <v>321</v>
      </c>
      <c r="B302" s="36" t="s">
        <v>899</v>
      </c>
      <c r="C302" s="98" t="s">
        <v>627</v>
      </c>
      <c r="D302" s="99"/>
      <c r="E302" s="10" t="s">
        <v>28</v>
      </c>
      <c r="F302" s="68">
        <f>IFERROR(INDEX([1]!Rates[[Column1]:[Column71]],
MATCH('[1]SOW Units'!$B302,[1]!Rates[Pay Item],0),
MATCH(TEXT(#REF!,"0"),[1]!Rates[[#Headers],[Column1]:[Column71]],0)),0)</f>
        <v>0</v>
      </c>
      <c r="G302" s="69">
        <f t="shared" si="25"/>
        <v>0</v>
      </c>
      <c r="H302" s="6">
        <f t="shared" si="23"/>
        <v>0</v>
      </c>
      <c r="I302" s="80"/>
      <c r="J302" s="80" t="s">
        <v>1045</v>
      </c>
      <c r="K302" s="80"/>
      <c r="L302" s="80"/>
      <c r="M302" s="80"/>
      <c r="N302" s="80"/>
      <c r="O302" s="80"/>
      <c r="P302" s="80"/>
      <c r="Q302" s="80"/>
      <c r="R302" s="80"/>
      <c r="S302" s="54" t="b">
        <f t="shared" si="21"/>
        <v>0</v>
      </c>
      <c r="T302" s="66" t="str">
        <f t="shared" si="24"/>
        <v>15-27.</v>
      </c>
      <c r="U302" s="51" t="str">
        <f t="shared" si="24"/>
        <v>SVE System Package - Medium</v>
      </c>
    </row>
    <row r="303" spans="1:21" s="67" customFormat="1" x14ac:dyDescent="0.3">
      <c r="A303" s="62">
        <v>322</v>
      </c>
      <c r="B303" s="36" t="s">
        <v>900</v>
      </c>
      <c r="C303" s="98" t="s">
        <v>627</v>
      </c>
      <c r="D303" s="99"/>
      <c r="E303" s="10" t="s">
        <v>231</v>
      </c>
      <c r="F303" s="68">
        <f>IFERROR(INDEX([1]!Rates[[Column1]:[Column71]],
MATCH('[1]SOW Units'!$B303,[1]!Rates[Pay Item],0),
MATCH(TEXT(#REF!,"0"),[1]!Rates[[#Headers],[Column1]:[Column71]],0)),0)</f>
        <v>0</v>
      </c>
      <c r="G303" s="69">
        <f t="shared" si="25"/>
        <v>0</v>
      </c>
      <c r="H303" s="6">
        <f t="shared" si="23"/>
        <v>0</v>
      </c>
      <c r="I303" s="80"/>
      <c r="J303" s="80" t="s">
        <v>1045</v>
      </c>
      <c r="K303" s="80"/>
      <c r="L303" s="80"/>
      <c r="M303" s="80"/>
      <c r="N303" s="80"/>
      <c r="O303" s="80"/>
      <c r="P303" s="80"/>
      <c r="Q303" s="80"/>
      <c r="R303" s="80"/>
      <c r="S303" s="54" t="b">
        <f t="shared" si="21"/>
        <v>0</v>
      </c>
      <c r="T303" s="66" t="str">
        <f t="shared" si="24"/>
        <v>15-28.</v>
      </c>
      <c r="U303" s="51" t="str">
        <f t="shared" si="24"/>
        <v>SVE System Package - Medium</v>
      </c>
    </row>
    <row r="304" spans="1:21" s="67" customFormat="1" x14ac:dyDescent="0.3">
      <c r="A304" s="62">
        <v>323</v>
      </c>
      <c r="B304" s="36" t="s">
        <v>901</v>
      </c>
      <c r="C304" s="98" t="s">
        <v>902</v>
      </c>
      <c r="D304" s="99"/>
      <c r="E304" s="10" t="s">
        <v>28</v>
      </c>
      <c r="F304" s="68">
        <f>IFERROR(INDEX([1]!Rates[[Column1]:[Column71]],
MATCH('[1]SOW Units'!$B304,[1]!Rates[Pay Item],0),
MATCH(TEXT(#REF!,"0"),[1]!Rates[[#Headers],[Column1]:[Column71]],0)),0)</f>
        <v>0</v>
      </c>
      <c r="G304" s="69">
        <f t="shared" si="25"/>
        <v>0</v>
      </c>
      <c r="H304" s="6">
        <f t="shared" si="23"/>
        <v>0</v>
      </c>
      <c r="I304" s="80"/>
      <c r="J304" s="80" t="s">
        <v>1045</v>
      </c>
      <c r="K304" s="80"/>
      <c r="L304" s="80"/>
      <c r="M304" s="80"/>
      <c r="N304" s="80"/>
      <c r="O304" s="80"/>
      <c r="P304" s="80"/>
      <c r="Q304" s="80"/>
      <c r="R304" s="80"/>
      <c r="S304" s="54" t="b">
        <f t="shared" si="21"/>
        <v>0</v>
      </c>
      <c r="T304" s="66" t="str">
        <f t="shared" si="24"/>
        <v>15-29.</v>
      </c>
      <c r="U304" s="51" t="str">
        <f t="shared" si="24"/>
        <v>In-Situ Chemical Oxidation (including Ozone) Package – Medium</v>
      </c>
    </row>
    <row r="305" spans="1:21" s="67" customFormat="1" x14ac:dyDescent="0.3">
      <c r="A305" s="62">
        <v>324</v>
      </c>
      <c r="B305" s="36" t="s">
        <v>903</v>
      </c>
      <c r="C305" s="98" t="s">
        <v>902</v>
      </c>
      <c r="D305" s="99"/>
      <c r="E305" s="10" t="s">
        <v>231</v>
      </c>
      <c r="F305" s="68">
        <f>IFERROR(INDEX([1]!Rates[[Column1]:[Column71]],
MATCH('[1]SOW Units'!$B305,[1]!Rates[Pay Item],0),
MATCH(TEXT(#REF!,"0"),[1]!Rates[[#Headers],[Column1]:[Column71]],0)),0)</f>
        <v>0</v>
      </c>
      <c r="G305" s="69">
        <f t="shared" si="25"/>
        <v>0</v>
      </c>
      <c r="H305" s="6">
        <f t="shared" si="23"/>
        <v>0</v>
      </c>
      <c r="I305" s="80"/>
      <c r="J305" s="80" t="s">
        <v>1045</v>
      </c>
      <c r="K305" s="80"/>
      <c r="L305" s="80"/>
      <c r="M305" s="80"/>
      <c r="N305" s="80"/>
      <c r="O305" s="80"/>
      <c r="P305" s="80"/>
      <c r="Q305" s="80"/>
      <c r="R305" s="80"/>
      <c r="S305" s="54" t="b">
        <f t="shared" si="21"/>
        <v>0</v>
      </c>
      <c r="T305" s="66" t="str">
        <f t="shared" si="24"/>
        <v>15-30.</v>
      </c>
      <c r="U305" s="51" t="str">
        <f t="shared" si="24"/>
        <v>In-Situ Chemical Oxidation (including Ozone) Package – Medium</v>
      </c>
    </row>
    <row r="306" spans="1:21" s="67" customFormat="1" ht="33.75" customHeight="1" x14ac:dyDescent="0.3">
      <c r="A306" s="62">
        <v>325</v>
      </c>
      <c r="B306" s="75" t="s">
        <v>302</v>
      </c>
      <c r="C306" s="96" t="s">
        <v>330</v>
      </c>
      <c r="D306" s="97"/>
      <c r="E306" s="76"/>
      <c r="F306" s="78"/>
      <c r="G306" s="78"/>
      <c r="H306" s="8"/>
      <c r="I306" s="79"/>
      <c r="J306" s="79"/>
      <c r="K306" s="79"/>
      <c r="L306" s="79"/>
      <c r="M306" s="79"/>
      <c r="N306" s="79"/>
      <c r="O306" s="79"/>
      <c r="P306" s="79"/>
      <c r="Q306" s="79"/>
      <c r="R306" s="79"/>
      <c r="S306" s="54" t="b">
        <f t="shared" si="21"/>
        <v>0</v>
      </c>
      <c r="T306" s="66"/>
      <c r="U306" s="51" t="str">
        <f t="shared" si="24"/>
        <v>MONTHLY REMEDIATION SYSTEM O&amp;M PACKAGED WORK SCOPES (Excluding Remediation System Equipment)</v>
      </c>
    </row>
    <row r="307" spans="1:21" s="67" customFormat="1" x14ac:dyDescent="0.3">
      <c r="A307" s="62">
        <v>326</v>
      </c>
      <c r="B307" s="36" t="s">
        <v>305</v>
      </c>
      <c r="C307" s="98" t="s">
        <v>904</v>
      </c>
      <c r="D307" s="99"/>
      <c r="E307" s="10" t="s">
        <v>232</v>
      </c>
      <c r="F307" s="68">
        <f>IFERROR(INDEX([1]!Rates[[Column1]:[Column71]],
MATCH('[1]SOW Units'!$B307,[1]!Rates[Pay Item],0),
MATCH(TEXT(#REF!,"0"),[1]!Rates[[#Headers],[Column1]:[Column71]],0)),0)</f>
        <v>0</v>
      </c>
      <c r="G307" s="69">
        <f t="shared" si="25"/>
        <v>0</v>
      </c>
      <c r="H307" s="6">
        <f t="shared" si="23"/>
        <v>0</v>
      </c>
      <c r="I307" s="80"/>
      <c r="J307" s="80" t="s">
        <v>1045</v>
      </c>
      <c r="K307" s="80"/>
      <c r="L307" s="80"/>
      <c r="M307" s="80"/>
      <c r="N307" s="80"/>
      <c r="O307" s="80"/>
      <c r="P307" s="80"/>
      <c r="Q307" s="80"/>
      <c r="R307" s="80"/>
      <c r="S307" s="54" t="b">
        <f t="shared" si="21"/>
        <v>0</v>
      </c>
      <c r="T307" s="66" t="str">
        <f t="shared" si="24"/>
        <v>16-1.</v>
      </c>
      <c r="U307" s="51" t="str">
        <f t="shared" si="24"/>
        <v xml:space="preserve">System O&amp;M Package (excludes system) - Small </v>
      </c>
    </row>
    <row r="308" spans="1:21" s="67" customFormat="1" x14ac:dyDescent="0.3">
      <c r="A308" s="62">
        <v>327</v>
      </c>
      <c r="B308" s="36" t="s">
        <v>308</v>
      </c>
      <c r="C308" s="98" t="s">
        <v>905</v>
      </c>
      <c r="D308" s="99"/>
      <c r="E308" s="10" t="s">
        <v>232</v>
      </c>
      <c r="F308" s="68">
        <f>IFERROR(INDEX([1]!Rates[[Column1]:[Column71]],
MATCH('[1]SOW Units'!$B308,[1]!Rates[Pay Item],0),
MATCH(TEXT(#REF!,"0"),[1]!Rates[[#Headers],[Column1]:[Column71]],0)),0)</f>
        <v>0</v>
      </c>
      <c r="G308" s="69">
        <f t="shared" si="25"/>
        <v>0</v>
      </c>
      <c r="H308" s="6">
        <f t="shared" si="23"/>
        <v>0</v>
      </c>
      <c r="I308" s="80"/>
      <c r="J308" s="80" t="s">
        <v>1045</v>
      </c>
      <c r="K308" s="80"/>
      <c r="L308" s="80"/>
      <c r="M308" s="80"/>
      <c r="N308" s="80"/>
      <c r="O308" s="80"/>
      <c r="P308" s="80"/>
      <c r="Q308" s="80"/>
      <c r="R308" s="80"/>
      <c r="S308" s="54" t="b">
        <f t="shared" si="21"/>
        <v>0</v>
      </c>
      <c r="T308" s="66" t="str">
        <f t="shared" si="24"/>
        <v>16-2.</v>
      </c>
      <c r="U308" s="51" t="str">
        <f t="shared" si="24"/>
        <v>System O&amp;M Package (excludes system) - Medium</v>
      </c>
    </row>
    <row r="309" spans="1:21" s="67" customFormat="1" x14ac:dyDescent="0.3">
      <c r="A309" s="62">
        <v>328</v>
      </c>
      <c r="B309" s="36" t="s">
        <v>310</v>
      </c>
      <c r="C309" s="98" t="s">
        <v>906</v>
      </c>
      <c r="D309" s="99"/>
      <c r="E309" s="10" t="s">
        <v>232</v>
      </c>
      <c r="F309" s="68">
        <f>IFERROR(INDEX([1]!Rates[[Column1]:[Column71]],
MATCH('[1]SOW Units'!$B309,[1]!Rates[Pay Item],0),
MATCH(TEXT(#REF!,"0"),[1]!Rates[[#Headers],[Column1]:[Column71]],0)),0)</f>
        <v>0</v>
      </c>
      <c r="G309" s="69">
        <f t="shared" si="25"/>
        <v>0</v>
      </c>
      <c r="H309" s="6">
        <f t="shared" si="23"/>
        <v>0</v>
      </c>
      <c r="I309" s="80"/>
      <c r="J309" s="80" t="s">
        <v>1045</v>
      </c>
      <c r="K309" s="80"/>
      <c r="L309" s="80"/>
      <c r="M309" s="80"/>
      <c r="N309" s="80"/>
      <c r="O309" s="80"/>
      <c r="P309" s="80"/>
      <c r="Q309" s="80"/>
      <c r="R309" s="80"/>
      <c r="S309" s="54" t="b">
        <f t="shared" si="21"/>
        <v>0</v>
      </c>
      <c r="T309" s="66" t="str">
        <f t="shared" si="24"/>
        <v>16-3.</v>
      </c>
      <c r="U309" s="51" t="str">
        <f t="shared" si="24"/>
        <v xml:space="preserve">System O&amp;M Package (excludes system) - Large </v>
      </c>
    </row>
    <row r="310" spans="1:21" s="67" customFormat="1" x14ac:dyDescent="0.3">
      <c r="A310" s="62">
        <v>329</v>
      </c>
      <c r="B310" s="36" t="s">
        <v>312</v>
      </c>
      <c r="C310" s="98" t="s">
        <v>907</v>
      </c>
      <c r="D310" s="99"/>
      <c r="E310" s="10" t="s">
        <v>232</v>
      </c>
      <c r="F310" s="68">
        <f>IFERROR(INDEX([1]!Rates[[Column1]:[Column71]],
MATCH('[1]SOW Units'!$B310,[1]!Rates[Pay Item],0),
MATCH(TEXT(#REF!,"0"),[1]!Rates[[#Headers],[Column1]:[Column71]],0)),0)</f>
        <v>0</v>
      </c>
      <c r="G310" s="69">
        <f t="shared" si="25"/>
        <v>0</v>
      </c>
      <c r="H310" s="6">
        <f t="shared" si="23"/>
        <v>0</v>
      </c>
      <c r="I310" s="80"/>
      <c r="J310" s="80" t="s">
        <v>1045</v>
      </c>
      <c r="K310" s="80"/>
      <c r="L310" s="80"/>
      <c r="M310" s="80"/>
      <c r="N310" s="80"/>
      <c r="O310" s="80"/>
      <c r="P310" s="80"/>
      <c r="Q310" s="80"/>
      <c r="R310" s="80"/>
      <c r="S310" s="54" t="b">
        <f t="shared" si="21"/>
        <v>0</v>
      </c>
      <c r="T310" s="66" t="str">
        <f t="shared" si="24"/>
        <v>16-4.</v>
      </c>
      <c r="U310" s="51" t="str">
        <f t="shared" si="24"/>
        <v xml:space="preserve">System O&amp;M Package (excludes system) - Extra Large </v>
      </c>
    </row>
    <row r="311" spans="1:21" s="67" customFormat="1" x14ac:dyDescent="0.3">
      <c r="A311" s="62">
        <v>330</v>
      </c>
      <c r="B311" s="36" t="s">
        <v>314</v>
      </c>
      <c r="C311" s="98" t="s">
        <v>336</v>
      </c>
      <c r="D311" s="99"/>
      <c r="E311" s="10" t="s">
        <v>232</v>
      </c>
      <c r="F311" s="68">
        <f>IFERROR(INDEX([1]!Rates[[Column1]:[Column71]],
MATCH('[1]SOW Units'!$B311,[1]!Rates[Pay Item],0),
MATCH(TEXT(#REF!,"0"),[1]!Rates[[#Headers],[Column1]:[Column71]],0)),0)</f>
        <v>0</v>
      </c>
      <c r="G311" s="69">
        <f t="shared" si="25"/>
        <v>0</v>
      </c>
      <c r="H311" s="6">
        <f t="shared" si="23"/>
        <v>0</v>
      </c>
      <c r="I311" s="80"/>
      <c r="J311" s="80" t="s">
        <v>1045</v>
      </c>
      <c r="K311" s="80"/>
      <c r="L311" s="80"/>
      <c r="M311" s="80"/>
      <c r="N311" s="80"/>
      <c r="O311" s="80"/>
      <c r="P311" s="80"/>
      <c r="Q311" s="80"/>
      <c r="R311" s="80"/>
      <c r="S311" s="54" t="b">
        <f t="shared" si="21"/>
        <v>0</v>
      </c>
      <c r="T311" s="66" t="str">
        <f t="shared" si="24"/>
        <v>16-5.</v>
      </c>
      <c r="U311" s="51" t="str">
        <f t="shared" si="24"/>
        <v>Supplemental System O&amp;M Package - Add Thermox or Catox Treatment</v>
      </c>
    </row>
    <row r="312" spans="1:21" s="67" customFormat="1" x14ac:dyDescent="0.3">
      <c r="A312" s="62">
        <v>331</v>
      </c>
      <c r="B312" s="75" t="s">
        <v>329</v>
      </c>
      <c r="C312" s="96" t="s">
        <v>338</v>
      </c>
      <c r="D312" s="97"/>
      <c r="E312" s="76"/>
      <c r="F312" s="78"/>
      <c r="G312" s="78"/>
      <c r="H312" s="8"/>
      <c r="I312" s="79"/>
      <c r="J312" s="79"/>
      <c r="K312" s="79"/>
      <c r="L312" s="79"/>
      <c r="M312" s="79"/>
      <c r="N312" s="79"/>
      <c r="O312" s="79"/>
      <c r="P312" s="79"/>
      <c r="Q312" s="79"/>
      <c r="R312" s="79"/>
      <c r="S312" s="54" t="b">
        <f t="shared" si="21"/>
        <v>0</v>
      </c>
      <c r="T312" s="66"/>
      <c r="U312" s="51" t="str">
        <f t="shared" si="24"/>
        <v>REMEDIAL ACTION SYSTEM/EQUIPMENT USE (Equipment Only, Excluding O&amp;M)</v>
      </c>
    </row>
    <row r="313" spans="1:21" s="67" customFormat="1" hidden="1" x14ac:dyDescent="0.3">
      <c r="A313" s="62">
        <v>332</v>
      </c>
      <c r="B313" s="36" t="s">
        <v>331</v>
      </c>
      <c r="C313" s="98" t="s">
        <v>340</v>
      </c>
      <c r="D313" s="99"/>
      <c r="E313" s="10" t="s">
        <v>232</v>
      </c>
      <c r="F313" s="68">
        <f>IFERROR(INDEX([1]!Rates[[Column1]:[Column71]],
MATCH('[1]SOW Units'!$B313,[1]!Rates[Pay Item],0),
MATCH(TEXT(#REF!,"0"),[1]!Rates[[#Headers],[Column1]:[Column71]],0)),0)</f>
        <v>0</v>
      </c>
      <c r="G313" s="69">
        <f t="shared" si="25"/>
        <v>0</v>
      </c>
      <c r="H313" s="6">
        <f t="shared" si="23"/>
        <v>0</v>
      </c>
      <c r="I313" s="80"/>
      <c r="J313" s="80"/>
      <c r="K313" s="80"/>
      <c r="L313" s="80"/>
      <c r="M313" s="80"/>
      <c r="N313" s="80"/>
      <c r="O313" s="80"/>
      <c r="P313" s="80"/>
      <c r="Q313" s="80"/>
      <c r="R313" s="80"/>
      <c r="S313" s="54" t="b">
        <f t="shared" si="21"/>
        <v>0</v>
      </c>
      <c r="T313" s="66" t="str">
        <f t="shared" si="24"/>
        <v>17-1.</v>
      </c>
      <c r="U313" s="51" t="str">
        <f t="shared" si="24"/>
        <v>Medium Holding Tank - 2,000 to 6,000 gal. capacity - Short Term ≤ 6 mos.</v>
      </c>
    </row>
    <row r="314" spans="1:21" s="67" customFormat="1" hidden="1" x14ac:dyDescent="0.3">
      <c r="A314" s="62">
        <v>333</v>
      </c>
      <c r="B314" s="36" t="s">
        <v>332</v>
      </c>
      <c r="C314" s="98" t="s">
        <v>342</v>
      </c>
      <c r="D314" s="99"/>
      <c r="E314" s="10" t="s">
        <v>232</v>
      </c>
      <c r="F314" s="68">
        <f>IFERROR(INDEX([1]!Rates[[Column1]:[Column71]],
MATCH('[1]SOW Units'!$B314,[1]!Rates[Pay Item],0),
MATCH(TEXT(#REF!,"0"),[1]!Rates[[#Headers],[Column1]:[Column71]],0)),0)</f>
        <v>0</v>
      </c>
      <c r="G314" s="69">
        <f t="shared" si="25"/>
        <v>0</v>
      </c>
      <c r="H314" s="6">
        <f t="shared" si="23"/>
        <v>0</v>
      </c>
      <c r="I314" s="80"/>
      <c r="J314" s="80"/>
      <c r="K314" s="80"/>
      <c r="L314" s="80"/>
      <c r="M314" s="80"/>
      <c r="N314" s="80"/>
      <c r="O314" s="80"/>
      <c r="P314" s="80"/>
      <c r="Q314" s="80"/>
      <c r="R314" s="80"/>
      <c r="S314" s="54" t="b">
        <f t="shared" si="21"/>
        <v>0</v>
      </c>
      <c r="T314" s="66" t="str">
        <f t="shared" si="24"/>
        <v>17-2.</v>
      </c>
      <c r="U314" s="51" t="str">
        <f t="shared" si="24"/>
        <v>Medium Holding Tank - 2,000 to 6,000 gal. capacity - Long Term &gt; 6 mos.</v>
      </c>
    </row>
    <row r="315" spans="1:21" s="67" customFormat="1" hidden="1" x14ac:dyDescent="0.3">
      <c r="A315" s="62">
        <v>334</v>
      </c>
      <c r="B315" s="36" t="s">
        <v>333</v>
      </c>
      <c r="C315" s="98" t="s">
        <v>344</v>
      </c>
      <c r="D315" s="99"/>
      <c r="E315" s="10" t="s">
        <v>232</v>
      </c>
      <c r="F315" s="68">
        <f>IFERROR(INDEX([1]!Rates[[Column1]:[Column71]],
MATCH('[1]SOW Units'!$B315,[1]!Rates[Pay Item],0),
MATCH(TEXT(#REF!,"0"),[1]!Rates[[#Headers],[Column1]:[Column71]],0)),0)</f>
        <v>0</v>
      </c>
      <c r="G315" s="69">
        <f t="shared" si="25"/>
        <v>0</v>
      </c>
      <c r="H315" s="6">
        <f t="shared" si="23"/>
        <v>0</v>
      </c>
      <c r="I315" s="80"/>
      <c r="J315" s="80"/>
      <c r="K315" s="80"/>
      <c r="L315" s="80"/>
      <c r="M315" s="80"/>
      <c r="N315" s="80"/>
      <c r="O315" s="80"/>
      <c r="P315" s="80"/>
      <c r="Q315" s="80"/>
      <c r="R315" s="80"/>
      <c r="S315" s="54" t="b">
        <f t="shared" si="21"/>
        <v>0</v>
      </c>
      <c r="T315" s="66" t="str">
        <f t="shared" si="24"/>
        <v>17-3.</v>
      </c>
      <c r="U315" s="51" t="str">
        <f t="shared" si="24"/>
        <v>Large Holding Tank &gt; 6,000 to 10,000 gal. capacity - Short Term ≤ 6 mos.</v>
      </c>
    </row>
    <row r="316" spans="1:21" s="67" customFormat="1" hidden="1" x14ac:dyDescent="0.3">
      <c r="A316" s="62">
        <v>335</v>
      </c>
      <c r="B316" s="36" t="s">
        <v>334</v>
      </c>
      <c r="C316" s="98" t="s">
        <v>346</v>
      </c>
      <c r="D316" s="99"/>
      <c r="E316" s="10" t="s">
        <v>232</v>
      </c>
      <c r="F316" s="68">
        <f>IFERROR(INDEX([1]!Rates[[Column1]:[Column71]],
MATCH('[1]SOW Units'!$B316,[1]!Rates[Pay Item],0),
MATCH(TEXT(#REF!,"0"),[1]!Rates[[#Headers],[Column1]:[Column71]],0)),0)</f>
        <v>0</v>
      </c>
      <c r="G316" s="69">
        <f t="shared" si="25"/>
        <v>0</v>
      </c>
      <c r="H316" s="6">
        <f t="shared" si="23"/>
        <v>0</v>
      </c>
      <c r="I316" s="80"/>
      <c r="J316" s="80"/>
      <c r="K316" s="80"/>
      <c r="L316" s="80"/>
      <c r="M316" s="80"/>
      <c r="N316" s="80"/>
      <c r="O316" s="80"/>
      <c r="P316" s="80"/>
      <c r="Q316" s="80"/>
      <c r="R316" s="80"/>
      <c r="S316" s="54" t="b">
        <f t="shared" si="21"/>
        <v>0</v>
      </c>
      <c r="T316" s="66" t="str">
        <f t="shared" si="24"/>
        <v>17-4.</v>
      </c>
      <c r="U316" s="51" t="str">
        <f t="shared" si="24"/>
        <v>Large Holding Tank &gt; 6,000 to 10,000 gal. capacity - Long Term &gt; 6 mos.</v>
      </c>
    </row>
    <row r="317" spans="1:21" s="67" customFormat="1" x14ac:dyDescent="0.3">
      <c r="A317" s="62">
        <v>336</v>
      </c>
      <c r="B317" s="36" t="s">
        <v>335</v>
      </c>
      <c r="C317" s="98" t="s">
        <v>348</v>
      </c>
      <c r="D317" s="99"/>
      <c r="E317" s="10" t="s">
        <v>232</v>
      </c>
      <c r="F317" s="68">
        <f>IFERROR(INDEX([1]!Rates[[Column1]:[Column71]],
MATCH('[1]SOW Units'!$B317,[1]!Rates[Pay Item],0),
MATCH(TEXT(#REF!,"0"),[1]!Rates[[#Headers],[Column1]:[Column71]],0)),0)</f>
        <v>0</v>
      </c>
      <c r="G317" s="69">
        <f t="shared" si="25"/>
        <v>0</v>
      </c>
      <c r="H317" s="6">
        <f t="shared" si="23"/>
        <v>0</v>
      </c>
      <c r="I317" s="80"/>
      <c r="J317" s="80" t="s">
        <v>1045</v>
      </c>
      <c r="K317" s="80"/>
      <c r="L317" s="80"/>
      <c r="M317" s="80"/>
      <c r="N317" s="80"/>
      <c r="O317" s="80"/>
      <c r="P317" s="80"/>
      <c r="Q317" s="80"/>
      <c r="R317" s="80"/>
      <c r="S317" s="54" t="b">
        <f t="shared" si="21"/>
        <v>0</v>
      </c>
      <c r="T317" s="66" t="str">
        <f t="shared" si="24"/>
        <v>17-5.</v>
      </c>
      <c r="U317" s="51" t="str">
        <f t="shared" si="24"/>
        <v>Groundwater Treatment System - Stand Alone Small - Short Term ≤ 6 mos.</v>
      </c>
    </row>
    <row r="318" spans="1:21" s="67" customFormat="1" x14ac:dyDescent="0.3">
      <c r="A318" s="62">
        <v>337</v>
      </c>
      <c r="B318" s="36" t="s">
        <v>908</v>
      </c>
      <c r="C318" s="98" t="s">
        <v>350</v>
      </c>
      <c r="D318" s="99"/>
      <c r="E318" s="10" t="s">
        <v>232</v>
      </c>
      <c r="F318" s="68">
        <f>IFERROR(INDEX([1]!Rates[[Column1]:[Column71]],
MATCH('[1]SOW Units'!$B318,[1]!Rates[Pay Item],0),
MATCH(TEXT(#REF!,"0"),[1]!Rates[[#Headers],[Column1]:[Column71]],0)),0)</f>
        <v>0</v>
      </c>
      <c r="G318" s="69">
        <f t="shared" si="25"/>
        <v>0</v>
      </c>
      <c r="H318" s="6">
        <f t="shared" si="23"/>
        <v>0</v>
      </c>
      <c r="I318" s="80"/>
      <c r="J318" s="80" t="s">
        <v>1045</v>
      </c>
      <c r="K318" s="80"/>
      <c r="L318" s="80"/>
      <c r="M318" s="80"/>
      <c r="N318" s="80"/>
      <c r="O318" s="80"/>
      <c r="P318" s="80"/>
      <c r="Q318" s="80"/>
      <c r="R318" s="80"/>
      <c r="S318" s="54" t="b">
        <f t="shared" si="21"/>
        <v>0</v>
      </c>
      <c r="T318" s="66" t="str">
        <f t="shared" si="24"/>
        <v>17-6.</v>
      </c>
      <c r="U318" s="51" t="str">
        <f t="shared" si="24"/>
        <v>Groundwater Treatment System - Stand Alone Small - Long Term &gt; 6 mos.</v>
      </c>
    </row>
    <row r="319" spans="1:21" s="67" customFormat="1" x14ac:dyDescent="0.3">
      <c r="A319" s="62">
        <v>338</v>
      </c>
      <c r="B319" s="36" t="s">
        <v>909</v>
      </c>
      <c r="C319" s="98" t="s">
        <v>352</v>
      </c>
      <c r="D319" s="99"/>
      <c r="E319" s="10" t="s">
        <v>232</v>
      </c>
      <c r="F319" s="68">
        <f>IFERROR(INDEX([1]!Rates[[Column1]:[Column71]],
MATCH('[1]SOW Units'!$B319,[1]!Rates[Pay Item],0),
MATCH(TEXT(#REF!,"0"),[1]!Rates[[#Headers],[Column1]:[Column71]],0)),0)</f>
        <v>0</v>
      </c>
      <c r="G319" s="69">
        <f t="shared" si="25"/>
        <v>0</v>
      </c>
      <c r="H319" s="6">
        <f t="shared" si="23"/>
        <v>0</v>
      </c>
      <c r="I319" s="80"/>
      <c r="J319" s="80" t="s">
        <v>1045</v>
      </c>
      <c r="K319" s="80"/>
      <c r="L319" s="80"/>
      <c r="M319" s="80"/>
      <c r="N319" s="80"/>
      <c r="O319" s="80"/>
      <c r="P319" s="80"/>
      <c r="Q319" s="80"/>
      <c r="R319" s="80"/>
      <c r="S319" s="54" t="b">
        <f t="shared" si="21"/>
        <v>0</v>
      </c>
      <c r="T319" s="66" t="str">
        <f t="shared" si="24"/>
        <v>17-7.</v>
      </c>
      <c r="U319" s="51" t="str">
        <f t="shared" si="24"/>
        <v>Groundwater Treatment System - Stand Alone Medium - Short Term ≤ 6 mos.</v>
      </c>
    </row>
    <row r="320" spans="1:21" s="67" customFormat="1" x14ac:dyDescent="0.3">
      <c r="A320" s="62">
        <v>339</v>
      </c>
      <c r="B320" s="36" t="s">
        <v>910</v>
      </c>
      <c r="C320" s="98" t="s">
        <v>354</v>
      </c>
      <c r="D320" s="99"/>
      <c r="E320" s="10" t="s">
        <v>232</v>
      </c>
      <c r="F320" s="68">
        <f>IFERROR(INDEX([1]!Rates[[Column1]:[Column71]],
MATCH('[1]SOW Units'!$B320,[1]!Rates[Pay Item],0),
MATCH(TEXT(#REF!,"0"),[1]!Rates[[#Headers],[Column1]:[Column71]],0)),0)</f>
        <v>0</v>
      </c>
      <c r="G320" s="69">
        <f t="shared" si="25"/>
        <v>0</v>
      </c>
      <c r="H320" s="6">
        <f t="shared" si="23"/>
        <v>0</v>
      </c>
      <c r="I320" s="80"/>
      <c r="J320" s="80" t="s">
        <v>1045</v>
      </c>
      <c r="K320" s="80"/>
      <c r="L320" s="80"/>
      <c r="M320" s="80"/>
      <c r="N320" s="80"/>
      <c r="O320" s="80"/>
      <c r="P320" s="80"/>
      <c r="Q320" s="80"/>
      <c r="R320" s="80"/>
      <c r="S320" s="54" t="b">
        <f t="shared" si="21"/>
        <v>0</v>
      </c>
      <c r="T320" s="66" t="str">
        <f t="shared" si="24"/>
        <v>17-8.</v>
      </c>
      <c r="U320" s="51" t="str">
        <f t="shared" si="24"/>
        <v>Groundwater Treatment System - Stand Alone Medium - Long Term &gt; 6 mos.</v>
      </c>
    </row>
    <row r="321" spans="1:21" s="67" customFormat="1" x14ac:dyDescent="0.3">
      <c r="A321" s="62">
        <v>340</v>
      </c>
      <c r="B321" s="36" t="s">
        <v>911</v>
      </c>
      <c r="C321" s="98" t="s">
        <v>356</v>
      </c>
      <c r="D321" s="99"/>
      <c r="E321" s="10" t="s">
        <v>232</v>
      </c>
      <c r="F321" s="68">
        <f>IFERROR(INDEX([1]!Rates[[Column1]:[Column71]],
MATCH('[1]SOW Units'!$B321,[1]!Rates[Pay Item],0),
MATCH(TEXT(#REF!,"0"),[1]!Rates[[#Headers],[Column1]:[Column71]],0)),0)</f>
        <v>0</v>
      </c>
      <c r="G321" s="69">
        <f t="shared" si="25"/>
        <v>0</v>
      </c>
      <c r="H321" s="6">
        <f t="shared" si="23"/>
        <v>0</v>
      </c>
      <c r="I321" s="80"/>
      <c r="J321" s="80" t="s">
        <v>1045</v>
      </c>
      <c r="K321" s="80"/>
      <c r="L321" s="80"/>
      <c r="M321" s="80"/>
      <c r="N321" s="80"/>
      <c r="O321" s="80"/>
      <c r="P321" s="80"/>
      <c r="Q321" s="80"/>
      <c r="R321" s="80"/>
      <c r="S321" s="54" t="b">
        <f t="shared" si="21"/>
        <v>0</v>
      </c>
      <c r="T321" s="66" t="str">
        <f t="shared" si="24"/>
        <v>17-9.</v>
      </c>
      <c r="U321" s="51" t="str">
        <f t="shared" si="24"/>
        <v>Groundwater Treatment System - Stand Alone Large - Short Term ≤ 6 mos.</v>
      </c>
    </row>
    <row r="322" spans="1:21" s="67" customFormat="1" x14ac:dyDescent="0.3">
      <c r="A322" s="62">
        <v>341</v>
      </c>
      <c r="B322" s="36" t="s">
        <v>912</v>
      </c>
      <c r="C322" s="98" t="s">
        <v>358</v>
      </c>
      <c r="D322" s="99"/>
      <c r="E322" s="10" t="s">
        <v>232</v>
      </c>
      <c r="F322" s="68">
        <f>IFERROR(INDEX([1]!Rates[[Column1]:[Column71]],
MATCH('[1]SOW Units'!$B322,[1]!Rates[Pay Item],0),
MATCH(TEXT(#REF!,"0"),[1]!Rates[[#Headers],[Column1]:[Column71]],0)),0)</f>
        <v>0</v>
      </c>
      <c r="G322" s="69">
        <f t="shared" si="25"/>
        <v>0</v>
      </c>
      <c r="H322" s="6">
        <f t="shared" si="23"/>
        <v>0</v>
      </c>
      <c r="I322" s="80"/>
      <c r="J322" s="80" t="s">
        <v>1045</v>
      </c>
      <c r="K322" s="80"/>
      <c r="L322" s="80"/>
      <c r="M322" s="80"/>
      <c r="N322" s="80"/>
      <c r="O322" s="80"/>
      <c r="P322" s="80"/>
      <c r="Q322" s="80"/>
      <c r="R322" s="80"/>
      <c r="S322" s="54" t="b">
        <f t="shared" si="21"/>
        <v>0</v>
      </c>
      <c r="T322" s="66" t="str">
        <f t="shared" si="24"/>
        <v>17-10.</v>
      </c>
      <c r="U322" s="51" t="str">
        <f t="shared" si="24"/>
        <v>Groundwater Treatment System - Stand Alone Large - Long Term &gt; 6 mos.</v>
      </c>
    </row>
    <row r="323" spans="1:21" s="67" customFormat="1" x14ac:dyDescent="0.3">
      <c r="A323" s="62">
        <v>342</v>
      </c>
      <c r="B323" s="36" t="s">
        <v>913</v>
      </c>
      <c r="C323" s="98" t="s">
        <v>360</v>
      </c>
      <c r="D323" s="99"/>
      <c r="E323" s="10" t="s">
        <v>232</v>
      </c>
      <c r="F323" s="68">
        <f>IFERROR(INDEX([1]!Rates[[Column1]:[Column71]],
MATCH('[1]SOW Units'!$B323,[1]!Rates[Pay Item],0),
MATCH(TEXT(#REF!,"0"),[1]!Rates[[#Headers],[Column1]:[Column71]],0)),0)</f>
        <v>0</v>
      </c>
      <c r="G323" s="69">
        <f t="shared" si="25"/>
        <v>0</v>
      </c>
      <c r="H323" s="6">
        <f t="shared" si="23"/>
        <v>0</v>
      </c>
      <c r="I323" s="80"/>
      <c r="J323" s="80" t="s">
        <v>1045</v>
      </c>
      <c r="K323" s="80"/>
      <c r="L323" s="80"/>
      <c r="M323" s="80"/>
      <c r="N323" s="80"/>
      <c r="O323" s="80"/>
      <c r="P323" s="80"/>
      <c r="Q323" s="80"/>
      <c r="R323" s="80"/>
      <c r="S323" s="54" t="b">
        <f t="shared" si="21"/>
        <v>0</v>
      </c>
      <c r="T323" s="66" t="str">
        <f t="shared" si="24"/>
        <v>17-11.</v>
      </c>
      <c r="U323" s="51" t="str">
        <f t="shared" si="24"/>
        <v>Air Sparge System - Small - Short Term ≤ 6 mos.</v>
      </c>
    </row>
    <row r="324" spans="1:21" s="67" customFormat="1" x14ac:dyDescent="0.3">
      <c r="A324" s="62">
        <v>343</v>
      </c>
      <c r="B324" s="36" t="s">
        <v>914</v>
      </c>
      <c r="C324" s="98" t="s">
        <v>362</v>
      </c>
      <c r="D324" s="99"/>
      <c r="E324" s="10" t="s">
        <v>232</v>
      </c>
      <c r="F324" s="68">
        <f>IFERROR(INDEX([1]!Rates[[Column1]:[Column71]],
MATCH('[1]SOW Units'!$B324,[1]!Rates[Pay Item],0),
MATCH(TEXT(#REF!,"0"),[1]!Rates[[#Headers],[Column1]:[Column71]],0)),0)</f>
        <v>0</v>
      </c>
      <c r="G324" s="69">
        <f t="shared" si="25"/>
        <v>0</v>
      </c>
      <c r="H324" s="6">
        <f t="shared" si="23"/>
        <v>0</v>
      </c>
      <c r="I324" s="80"/>
      <c r="J324" s="80" t="s">
        <v>1045</v>
      </c>
      <c r="K324" s="80"/>
      <c r="L324" s="80"/>
      <c r="M324" s="80"/>
      <c r="N324" s="80"/>
      <c r="O324" s="80"/>
      <c r="P324" s="80"/>
      <c r="Q324" s="80"/>
      <c r="R324" s="80"/>
      <c r="S324" s="54" t="b">
        <f t="shared" si="21"/>
        <v>0</v>
      </c>
      <c r="T324" s="66" t="str">
        <f t="shared" si="24"/>
        <v>17-12.</v>
      </c>
      <c r="U324" s="51" t="str">
        <f t="shared" si="24"/>
        <v>Air Sparge System - Small - Long Term &gt; 6 mos.</v>
      </c>
    </row>
    <row r="325" spans="1:21" s="67" customFormat="1" x14ac:dyDescent="0.3">
      <c r="A325" s="62">
        <v>344</v>
      </c>
      <c r="B325" s="36" t="s">
        <v>915</v>
      </c>
      <c r="C325" s="98" t="s">
        <v>364</v>
      </c>
      <c r="D325" s="99"/>
      <c r="E325" s="10" t="s">
        <v>232</v>
      </c>
      <c r="F325" s="68">
        <f>IFERROR(INDEX([1]!Rates[[Column1]:[Column71]],
MATCH('[1]SOW Units'!$B325,[1]!Rates[Pay Item],0),
MATCH(TEXT(#REF!,"0"),[1]!Rates[[#Headers],[Column1]:[Column71]],0)),0)</f>
        <v>0</v>
      </c>
      <c r="G325" s="69">
        <f t="shared" si="25"/>
        <v>0</v>
      </c>
      <c r="H325" s="6">
        <f t="shared" si="23"/>
        <v>0</v>
      </c>
      <c r="I325" s="80"/>
      <c r="J325" s="80" t="s">
        <v>1045</v>
      </c>
      <c r="K325" s="80"/>
      <c r="L325" s="80"/>
      <c r="M325" s="80"/>
      <c r="N325" s="80"/>
      <c r="O325" s="80"/>
      <c r="P325" s="80"/>
      <c r="Q325" s="80"/>
      <c r="R325" s="80"/>
      <c r="S325" s="54" t="b">
        <f t="shared" si="21"/>
        <v>0</v>
      </c>
      <c r="T325" s="66" t="str">
        <f t="shared" si="24"/>
        <v>17-13.</v>
      </c>
      <c r="U325" s="51" t="str">
        <f t="shared" si="24"/>
        <v>Air Sparge System - Medium - Short Term ≤ 6 mos.</v>
      </c>
    </row>
    <row r="326" spans="1:21" s="67" customFormat="1" x14ac:dyDescent="0.3">
      <c r="A326" s="62">
        <v>345</v>
      </c>
      <c r="B326" s="36" t="s">
        <v>916</v>
      </c>
      <c r="C326" s="98" t="s">
        <v>366</v>
      </c>
      <c r="D326" s="99"/>
      <c r="E326" s="10" t="s">
        <v>232</v>
      </c>
      <c r="F326" s="68">
        <f>IFERROR(INDEX([1]!Rates[[Column1]:[Column71]],
MATCH('[1]SOW Units'!$B326,[1]!Rates[Pay Item],0),
MATCH(TEXT(#REF!,"0"),[1]!Rates[[#Headers],[Column1]:[Column71]],0)),0)</f>
        <v>0</v>
      </c>
      <c r="G326" s="69">
        <f t="shared" si="25"/>
        <v>0</v>
      </c>
      <c r="H326" s="6">
        <f t="shared" si="23"/>
        <v>0</v>
      </c>
      <c r="I326" s="80"/>
      <c r="J326" s="80" t="s">
        <v>1045</v>
      </c>
      <c r="K326" s="80"/>
      <c r="L326" s="80"/>
      <c r="M326" s="80"/>
      <c r="N326" s="80"/>
      <c r="O326" s="80"/>
      <c r="P326" s="80"/>
      <c r="Q326" s="80"/>
      <c r="R326" s="80"/>
      <c r="S326" s="54" t="b">
        <f t="shared" si="21"/>
        <v>0</v>
      </c>
      <c r="T326" s="66" t="str">
        <f t="shared" si="24"/>
        <v>17-14.</v>
      </c>
      <c r="U326" s="51" t="str">
        <f t="shared" si="24"/>
        <v>Air Sparge System - Medium - Long Term &gt; 6 mos.</v>
      </c>
    </row>
    <row r="327" spans="1:21" s="67" customFormat="1" x14ac:dyDescent="0.3">
      <c r="A327" s="62">
        <v>346</v>
      </c>
      <c r="B327" s="36" t="s">
        <v>917</v>
      </c>
      <c r="C327" s="98" t="s">
        <v>368</v>
      </c>
      <c r="D327" s="99"/>
      <c r="E327" s="10" t="s">
        <v>232</v>
      </c>
      <c r="F327" s="68">
        <f>IFERROR(INDEX([1]!Rates[[Column1]:[Column71]],
MATCH('[1]SOW Units'!$B327,[1]!Rates[Pay Item],0),
MATCH(TEXT(#REF!,"0"),[1]!Rates[[#Headers],[Column1]:[Column71]],0)),0)</f>
        <v>0</v>
      </c>
      <c r="G327" s="69">
        <f t="shared" si="25"/>
        <v>0</v>
      </c>
      <c r="H327" s="6">
        <f t="shared" si="23"/>
        <v>0</v>
      </c>
      <c r="I327" s="80"/>
      <c r="J327" s="80" t="s">
        <v>1045</v>
      </c>
      <c r="K327" s="80"/>
      <c r="L327" s="80"/>
      <c r="M327" s="80"/>
      <c r="N327" s="80"/>
      <c r="O327" s="80"/>
      <c r="P327" s="80"/>
      <c r="Q327" s="80"/>
      <c r="R327" s="80"/>
      <c r="S327" s="54" t="b">
        <f t="shared" si="21"/>
        <v>0</v>
      </c>
      <c r="T327" s="66" t="str">
        <f t="shared" si="24"/>
        <v>17-15.</v>
      </c>
      <c r="U327" s="51" t="str">
        <f t="shared" si="24"/>
        <v>Air Sparge System - Large - Short Term ≤ 6 mos.</v>
      </c>
    </row>
    <row r="328" spans="1:21" s="67" customFormat="1" x14ac:dyDescent="0.3">
      <c r="A328" s="62">
        <v>347</v>
      </c>
      <c r="B328" s="36" t="s">
        <v>918</v>
      </c>
      <c r="C328" s="98" t="s">
        <v>370</v>
      </c>
      <c r="D328" s="99"/>
      <c r="E328" s="10" t="s">
        <v>232</v>
      </c>
      <c r="F328" s="68">
        <f>IFERROR(INDEX([1]!Rates[[Column1]:[Column71]],
MATCH('[1]SOW Units'!$B328,[1]!Rates[Pay Item],0),
MATCH(TEXT(#REF!,"0"),[1]!Rates[[#Headers],[Column1]:[Column71]],0)),0)</f>
        <v>0</v>
      </c>
      <c r="G328" s="69">
        <f t="shared" si="25"/>
        <v>0</v>
      </c>
      <c r="H328" s="6">
        <f t="shared" si="23"/>
        <v>0</v>
      </c>
      <c r="I328" s="80"/>
      <c r="J328" s="80" t="s">
        <v>1045</v>
      </c>
      <c r="K328" s="80"/>
      <c r="L328" s="80"/>
      <c r="M328" s="80"/>
      <c r="N328" s="80"/>
      <c r="O328" s="80"/>
      <c r="P328" s="80"/>
      <c r="Q328" s="80"/>
      <c r="R328" s="80"/>
      <c r="S328" s="54" t="b">
        <f t="shared" si="21"/>
        <v>0</v>
      </c>
      <c r="T328" s="66" t="str">
        <f t="shared" si="24"/>
        <v>17-16.</v>
      </c>
      <c r="U328" s="51" t="str">
        <f t="shared" si="24"/>
        <v>Air Sparge System - Large - Long Term &gt; 6 mos.</v>
      </c>
    </row>
    <row r="329" spans="1:21" s="67" customFormat="1" x14ac:dyDescent="0.3">
      <c r="A329" s="62">
        <v>348</v>
      </c>
      <c r="B329" s="36" t="s">
        <v>919</v>
      </c>
      <c r="C329" s="98" t="s">
        <v>372</v>
      </c>
      <c r="D329" s="99"/>
      <c r="E329" s="10" t="s">
        <v>232</v>
      </c>
      <c r="F329" s="68">
        <f>IFERROR(INDEX([1]!Rates[[Column1]:[Column71]],
MATCH('[1]SOW Units'!$B329,[1]!Rates[Pay Item],0),
MATCH(TEXT(#REF!,"0"),[1]!Rates[[#Headers],[Column1]:[Column71]],0)),0)</f>
        <v>0</v>
      </c>
      <c r="G329" s="69">
        <f t="shared" si="25"/>
        <v>0</v>
      </c>
      <c r="H329" s="6">
        <f t="shared" si="23"/>
        <v>0</v>
      </c>
      <c r="I329" s="80"/>
      <c r="J329" s="80" t="s">
        <v>1045</v>
      </c>
      <c r="K329" s="80"/>
      <c r="L329" s="80"/>
      <c r="M329" s="80"/>
      <c r="N329" s="80"/>
      <c r="O329" s="80"/>
      <c r="P329" s="80"/>
      <c r="Q329" s="80"/>
      <c r="R329" s="80"/>
      <c r="S329" s="54" t="b">
        <f t="shared" ref="S329:S392" si="26">IF(H329&gt;0,TRUE,FALSE)</f>
        <v>0</v>
      </c>
      <c r="T329" s="66" t="str">
        <f t="shared" si="24"/>
        <v>17-17.</v>
      </c>
      <c r="U329" s="51" t="str">
        <f t="shared" si="24"/>
        <v>AS/SVE System - Small - Short Term ≤ 6 mos.</v>
      </c>
    </row>
    <row r="330" spans="1:21" s="67" customFormat="1" x14ac:dyDescent="0.3">
      <c r="A330" s="62">
        <v>349</v>
      </c>
      <c r="B330" s="36" t="s">
        <v>920</v>
      </c>
      <c r="C330" s="98" t="s">
        <v>374</v>
      </c>
      <c r="D330" s="99"/>
      <c r="E330" s="10" t="s">
        <v>232</v>
      </c>
      <c r="F330" s="68">
        <f>IFERROR(INDEX([1]!Rates[[Column1]:[Column71]],
MATCH('[1]SOW Units'!$B330,[1]!Rates[Pay Item],0),
MATCH(TEXT(#REF!,"0"),[1]!Rates[[#Headers],[Column1]:[Column71]],0)),0)</f>
        <v>0</v>
      </c>
      <c r="G330" s="69">
        <f t="shared" si="25"/>
        <v>0</v>
      </c>
      <c r="H330" s="6">
        <f t="shared" si="23"/>
        <v>0</v>
      </c>
      <c r="I330" s="80"/>
      <c r="J330" s="80" t="s">
        <v>1045</v>
      </c>
      <c r="K330" s="80"/>
      <c r="L330" s="80"/>
      <c r="M330" s="80"/>
      <c r="N330" s="80"/>
      <c r="O330" s="80"/>
      <c r="P330" s="80"/>
      <c r="Q330" s="80"/>
      <c r="R330" s="80"/>
      <c r="S330" s="54" t="b">
        <f t="shared" si="26"/>
        <v>0</v>
      </c>
      <c r="T330" s="66" t="str">
        <f t="shared" si="24"/>
        <v>17-18.</v>
      </c>
      <c r="U330" s="51" t="str">
        <f t="shared" si="24"/>
        <v>AS/SVE System - Small - Long Term &gt; 6 mos.</v>
      </c>
    </row>
    <row r="331" spans="1:21" s="67" customFormat="1" x14ac:dyDescent="0.3">
      <c r="A331" s="62">
        <v>350</v>
      </c>
      <c r="B331" s="36" t="s">
        <v>921</v>
      </c>
      <c r="C331" s="98" t="s">
        <v>376</v>
      </c>
      <c r="D331" s="99"/>
      <c r="E331" s="10" t="s">
        <v>232</v>
      </c>
      <c r="F331" s="68">
        <f>IFERROR(INDEX([1]!Rates[[Column1]:[Column71]],
MATCH('[1]SOW Units'!$B331,[1]!Rates[Pay Item],0),
MATCH(TEXT(#REF!,"0"),[1]!Rates[[#Headers],[Column1]:[Column71]],0)),0)</f>
        <v>0</v>
      </c>
      <c r="G331" s="69">
        <f t="shared" si="25"/>
        <v>0</v>
      </c>
      <c r="H331" s="6">
        <f t="shared" si="23"/>
        <v>0</v>
      </c>
      <c r="I331" s="80"/>
      <c r="J331" s="80" t="s">
        <v>1045</v>
      </c>
      <c r="K331" s="80"/>
      <c r="L331" s="80"/>
      <c r="M331" s="80"/>
      <c r="N331" s="80"/>
      <c r="O331" s="80"/>
      <c r="P331" s="80"/>
      <c r="Q331" s="80"/>
      <c r="R331" s="80"/>
      <c r="S331" s="54" t="b">
        <f t="shared" si="26"/>
        <v>0</v>
      </c>
      <c r="T331" s="66" t="str">
        <f t="shared" si="24"/>
        <v>17-19.</v>
      </c>
      <c r="U331" s="51" t="str">
        <f t="shared" si="24"/>
        <v>AS/SVE System - Medium - Short Term ≤ 6 mos.</v>
      </c>
    </row>
    <row r="332" spans="1:21" s="67" customFormat="1" x14ac:dyDescent="0.3">
      <c r="A332" s="62">
        <v>351</v>
      </c>
      <c r="B332" s="36" t="s">
        <v>922</v>
      </c>
      <c r="C332" s="98" t="s">
        <v>378</v>
      </c>
      <c r="D332" s="99"/>
      <c r="E332" s="10" t="s">
        <v>232</v>
      </c>
      <c r="F332" s="68">
        <f>IFERROR(INDEX([1]!Rates[[Column1]:[Column71]],
MATCH('[1]SOW Units'!$B332,[1]!Rates[Pay Item],0),
MATCH(TEXT(#REF!,"0"),[1]!Rates[[#Headers],[Column1]:[Column71]],0)),0)</f>
        <v>0</v>
      </c>
      <c r="G332" s="69">
        <f t="shared" si="25"/>
        <v>0</v>
      </c>
      <c r="H332" s="6">
        <f t="shared" si="23"/>
        <v>0</v>
      </c>
      <c r="I332" s="80"/>
      <c r="J332" s="80" t="s">
        <v>1045</v>
      </c>
      <c r="K332" s="80"/>
      <c r="L332" s="80"/>
      <c r="M332" s="80"/>
      <c r="N332" s="80"/>
      <c r="O332" s="80"/>
      <c r="P332" s="80"/>
      <c r="Q332" s="80"/>
      <c r="R332" s="80"/>
      <c r="S332" s="54" t="b">
        <f t="shared" si="26"/>
        <v>0</v>
      </c>
      <c r="T332" s="66" t="str">
        <f t="shared" si="24"/>
        <v>17-20.</v>
      </c>
      <c r="U332" s="51" t="str">
        <f t="shared" si="24"/>
        <v>AS/SVE System - Medium - Long Term &gt; 6 mos.</v>
      </c>
    </row>
    <row r="333" spans="1:21" s="67" customFormat="1" x14ac:dyDescent="0.3">
      <c r="A333" s="62">
        <v>352</v>
      </c>
      <c r="B333" s="36" t="s">
        <v>923</v>
      </c>
      <c r="C333" s="98" t="s">
        <v>380</v>
      </c>
      <c r="D333" s="99"/>
      <c r="E333" s="10" t="s">
        <v>232</v>
      </c>
      <c r="F333" s="68">
        <f>IFERROR(INDEX([1]!Rates[[Column1]:[Column71]],
MATCH('[1]SOW Units'!$B333,[1]!Rates[Pay Item],0),
MATCH(TEXT(#REF!,"0"),[1]!Rates[[#Headers],[Column1]:[Column71]],0)),0)</f>
        <v>0</v>
      </c>
      <c r="G333" s="69">
        <f t="shared" si="25"/>
        <v>0</v>
      </c>
      <c r="H333" s="6">
        <f t="shared" si="23"/>
        <v>0</v>
      </c>
      <c r="I333" s="80"/>
      <c r="J333" s="80" t="s">
        <v>1045</v>
      </c>
      <c r="K333" s="80"/>
      <c r="L333" s="80"/>
      <c r="M333" s="80"/>
      <c r="N333" s="80"/>
      <c r="O333" s="80"/>
      <c r="P333" s="80"/>
      <c r="Q333" s="80"/>
      <c r="R333" s="80"/>
      <c r="S333" s="54" t="b">
        <f t="shared" si="26"/>
        <v>0</v>
      </c>
      <c r="T333" s="66" t="str">
        <f t="shared" si="24"/>
        <v>17-21.</v>
      </c>
      <c r="U333" s="51" t="str">
        <f t="shared" si="24"/>
        <v>AS/SVE System - Large - Short Term ≤ 6 mos.</v>
      </c>
    </row>
    <row r="334" spans="1:21" s="67" customFormat="1" x14ac:dyDescent="0.3">
      <c r="A334" s="62">
        <v>353</v>
      </c>
      <c r="B334" s="36" t="s">
        <v>924</v>
      </c>
      <c r="C334" s="98" t="s">
        <v>382</v>
      </c>
      <c r="D334" s="99"/>
      <c r="E334" s="10" t="s">
        <v>232</v>
      </c>
      <c r="F334" s="68">
        <f>IFERROR(INDEX([1]!Rates[[Column1]:[Column71]],
MATCH('[1]SOW Units'!$B334,[1]!Rates[Pay Item],0),
MATCH(TEXT(#REF!,"0"),[1]!Rates[[#Headers],[Column1]:[Column71]],0)),0)</f>
        <v>0</v>
      </c>
      <c r="G334" s="69">
        <f t="shared" si="25"/>
        <v>0</v>
      </c>
      <c r="H334" s="6">
        <f t="shared" si="23"/>
        <v>0</v>
      </c>
      <c r="I334" s="80"/>
      <c r="J334" s="80" t="s">
        <v>1045</v>
      </c>
      <c r="K334" s="80"/>
      <c r="L334" s="80"/>
      <c r="M334" s="80"/>
      <c r="N334" s="80"/>
      <c r="O334" s="80"/>
      <c r="P334" s="80"/>
      <c r="Q334" s="80"/>
      <c r="R334" s="80"/>
      <c r="S334" s="54" t="b">
        <f t="shared" si="26"/>
        <v>0</v>
      </c>
      <c r="T334" s="66" t="str">
        <f t="shared" si="24"/>
        <v>17-22.</v>
      </c>
      <c r="U334" s="51" t="str">
        <f t="shared" si="24"/>
        <v>AS/SVE System - Large - Long Term &gt; 6 mos.</v>
      </c>
    </row>
    <row r="335" spans="1:21" s="67" customFormat="1" x14ac:dyDescent="0.3">
      <c r="A335" s="62">
        <v>354</v>
      </c>
      <c r="B335" s="36" t="s">
        <v>925</v>
      </c>
      <c r="C335" s="98" t="s">
        <v>384</v>
      </c>
      <c r="D335" s="99"/>
      <c r="E335" s="10" t="s">
        <v>232</v>
      </c>
      <c r="F335" s="68">
        <f>IFERROR(INDEX([1]!Rates[[Column1]:[Column71]],
MATCH('[1]SOW Units'!$B335,[1]!Rates[Pay Item],0),
MATCH(TEXT(#REF!,"0"),[1]!Rates[[#Headers],[Column1]:[Column71]],0)),0)</f>
        <v>0</v>
      </c>
      <c r="G335" s="69">
        <f t="shared" si="25"/>
        <v>0</v>
      </c>
      <c r="H335" s="6">
        <f t="shared" si="23"/>
        <v>0</v>
      </c>
      <c r="I335" s="80"/>
      <c r="J335" s="80" t="s">
        <v>1045</v>
      </c>
      <c r="K335" s="80"/>
      <c r="L335" s="80"/>
      <c r="M335" s="80"/>
      <c r="N335" s="80"/>
      <c r="O335" s="80"/>
      <c r="P335" s="80"/>
      <c r="Q335" s="80"/>
      <c r="R335" s="80"/>
      <c r="S335" s="54" t="b">
        <f t="shared" si="26"/>
        <v>0</v>
      </c>
      <c r="T335" s="66" t="str">
        <f t="shared" si="24"/>
        <v>17-23.</v>
      </c>
      <c r="U335" s="51" t="str">
        <f t="shared" si="24"/>
        <v>MPE System - Small - Short Term ≤ 6 mos.</v>
      </c>
    </row>
    <row r="336" spans="1:21" s="67" customFormat="1" x14ac:dyDescent="0.3">
      <c r="A336" s="62">
        <v>355</v>
      </c>
      <c r="B336" s="36" t="s">
        <v>926</v>
      </c>
      <c r="C336" s="98" t="s">
        <v>386</v>
      </c>
      <c r="D336" s="99"/>
      <c r="E336" s="10" t="s">
        <v>232</v>
      </c>
      <c r="F336" s="68">
        <f>IFERROR(INDEX([1]!Rates[[Column1]:[Column71]],
MATCH('[1]SOW Units'!$B336,[1]!Rates[Pay Item],0),
MATCH(TEXT(#REF!,"0"),[1]!Rates[[#Headers],[Column1]:[Column71]],0)),0)</f>
        <v>0</v>
      </c>
      <c r="G336" s="69">
        <f t="shared" si="25"/>
        <v>0</v>
      </c>
      <c r="H336" s="6">
        <f t="shared" si="23"/>
        <v>0</v>
      </c>
      <c r="I336" s="80"/>
      <c r="J336" s="80" t="s">
        <v>1045</v>
      </c>
      <c r="K336" s="80"/>
      <c r="L336" s="80"/>
      <c r="M336" s="80"/>
      <c r="N336" s="80"/>
      <c r="O336" s="80"/>
      <c r="P336" s="80"/>
      <c r="Q336" s="80"/>
      <c r="R336" s="80"/>
      <c r="S336" s="54" t="b">
        <f t="shared" si="26"/>
        <v>0</v>
      </c>
      <c r="T336" s="66" t="str">
        <f t="shared" si="24"/>
        <v>17-24.</v>
      </c>
      <c r="U336" s="51" t="str">
        <f t="shared" si="24"/>
        <v>MPE System - Small - Long Term &gt; 6 mos.</v>
      </c>
    </row>
    <row r="337" spans="1:21" s="67" customFormat="1" x14ac:dyDescent="0.3">
      <c r="A337" s="62">
        <v>356</v>
      </c>
      <c r="B337" s="36" t="s">
        <v>927</v>
      </c>
      <c r="C337" s="98" t="s">
        <v>388</v>
      </c>
      <c r="D337" s="99"/>
      <c r="E337" s="10" t="s">
        <v>232</v>
      </c>
      <c r="F337" s="68">
        <f>IFERROR(INDEX([1]!Rates[[Column1]:[Column71]],
MATCH('[1]SOW Units'!$B337,[1]!Rates[Pay Item],0),
MATCH(TEXT(#REF!,"0"),[1]!Rates[[#Headers],[Column1]:[Column71]],0)),0)</f>
        <v>0</v>
      </c>
      <c r="G337" s="69">
        <f t="shared" si="25"/>
        <v>0</v>
      </c>
      <c r="H337" s="6">
        <f t="shared" si="23"/>
        <v>0</v>
      </c>
      <c r="I337" s="80"/>
      <c r="J337" s="80" t="s">
        <v>1045</v>
      </c>
      <c r="K337" s="80"/>
      <c r="L337" s="80"/>
      <c r="M337" s="80"/>
      <c r="N337" s="80"/>
      <c r="O337" s="80"/>
      <c r="P337" s="80"/>
      <c r="Q337" s="80"/>
      <c r="R337" s="80"/>
      <c r="S337" s="54" t="b">
        <f t="shared" si="26"/>
        <v>0</v>
      </c>
      <c r="T337" s="66" t="str">
        <f t="shared" si="24"/>
        <v>17-25.</v>
      </c>
      <c r="U337" s="51" t="str">
        <f t="shared" si="24"/>
        <v>MPE System - Medium - Short Term ≤ 6 mos.</v>
      </c>
    </row>
    <row r="338" spans="1:21" s="67" customFormat="1" x14ac:dyDescent="0.3">
      <c r="A338" s="62">
        <v>357</v>
      </c>
      <c r="B338" s="36" t="s">
        <v>928</v>
      </c>
      <c r="C338" s="98" t="s">
        <v>390</v>
      </c>
      <c r="D338" s="99"/>
      <c r="E338" s="10" t="s">
        <v>232</v>
      </c>
      <c r="F338" s="68">
        <f>IFERROR(INDEX([1]!Rates[[Column1]:[Column71]],
MATCH('[1]SOW Units'!$B338,[1]!Rates[Pay Item],0),
MATCH(TEXT(#REF!,"0"),[1]!Rates[[#Headers],[Column1]:[Column71]],0)),0)</f>
        <v>0</v>
      </c>
      <c r="G338" s="69">
        <f t="shared" si="25"/>
        <v>0</v>
      </c>
      <c r="H338" s="6">
        <f t="shared" si="23"/>
        <v>0</v>
      </c>
      <c r="I338" s="80"/>
      <c r="J338" s="80" t="s">
        <v>1045</v>
      </c>
      <c r="K338" s="80"/>
      <c r="L338" s="80"/>
      <c r="M338" s="80"/>
      <c r="N338" s="80"/>
      <c r="O338" s="80"/>
      <c r="P338" s="80"/>
      <c r="Q338" s="80"/>
      <c r="R338" s="80"/>
      <c r="S338" s="54" t="b">
        <f t="shared" si="26"/>
        <v>0</v>
      </c>
      <c r="T338" s="66" t="str">
        <f t="shared" si="24"/>
        <v>17-26.</v>
      </c>
      <c r="U338" s="51" t="str">
        <f t="shared" si="24"/>
        <v>MPE System - Medium - Long Term &gt; 6 mos.</v>
      </c>
    </row>
    <row r="339" spans="1:21" s="67" customFormat="1" x14ac:dyDescent="0.3">
      <c r="A339" s="62">
        <v>358</v>
      </c>
      <c r="B339" s="36" t="s">
        <v>929</v>
      </c>
      <c r="C339" s="98" t="s">
        <v>392</v>
      </c>
      <c r="D339" s="99"/>
      <c r="E339" s="10" t="s">
        <v>232</v>
      </c>
      <c r="F339" s="68">
        <f>IFERROR(INDEX([1]!Rates[[Column1]:[Column71]],
MATCH('[1]SOW Units'!$B339,[1]!Rates[Pay Item],0),
MATCH(TEXT(#REF!,"0"),[1]!Rates[[#Headers],[Column1]:[Column71]],0)),0)</f>
        <v>0</v>
      </c>
      <c r="G339" s="69">
        <f t="shared" si="25"/>
        <v>0</v>
      </c>
      <c r="H339" s="6">
        <f t="shared" si="23"/>
        <v>0</v>
      </c>
      <c r="I339" s="80"/>
      <c r="J339" s="80" t="s">
        <v>1045</v>
      </c>
      <c r="K339" s="80"/>
      <c r="L339" s="80"/>
      <c r="M339" s="80"/>
      <c r="N339" s="80"/>
      <c r="O339" s="80"/>
      <c r="P339" s="80"/>
      <c r="Q339" s="80"/>
      <c r="R339" s="80"/>
      <c r="S339" s="54" t="b">
        <f t="shared" si="26"/>
        <v>0</v>
      </c>
      <c r="T339" s="66" t="str">
        <f t="shared" ref="T339:U398" si="27">B339</f>
        <v>17-27.</v>
      </c>
      <c r="U339" s="51" t="str">
        <f t="shared" si="27"/>
        <v>MPE System - Large - Short Term ≤ 6 mos.</v>
      </c>
    </row>
    <row r="340" spans="1:21" s="67" customFormat="1" x14ac:dyDescent="0.3">
      <c r="A340" s="62">
        <v>359</v>
      </c>
      <c r="B340" s="36" t="s">
        <v>930</v>
      </c>
      <c r="C340" s="98" t="s">
        <v>393</v>
      </c>
      <c r="D340" s="99"/>
      <c r="E340" s="10" t="s">
        <v>232</v>
      </c>
      <c r="F340" s="68">
        <f>IFERROR(INDEX([1]!Rates[[Column1]:[Column71]],
MATCH('[1]SOW Units'!$B340,[1]!Rates[Pay Item],0),
MATCH(TEXT(#REF!,"0"),[1]!Rates[[#Headers],[Column1]:[Column71]],0)),0)</f>
        <v>0</v>
      </c>
      <c r="G340" s="69">
        <f t="shared" si="25"/>
        <v>0</v>
      </c>
      <c r="H340" s="6">
        <f t="shared" si="23"/>
        <v>0</v>
      </c>
      <c r="I340" s="80"/>
      <c r="J340" s="80" t="s">
        <v>1045</v>
      </c>
      <c r="K340" s="80"/>
      <c r="L340" s="80"/>
      <c r="M340" s="80"/>
      <c r="N340" s="80"/>
      <c r="O340" s="80"/>
      <c r="P340" s="80"/>
      <c r="Q340" s="80"/>
      <c r="R340" s="80"/>
      <c r="S340" s="54" t="b">
        <f t="shared" si="26"/>
        <v>0</v>
      </c>
      <c r="T340" s="66" t="str">
        <f t="shared" si="27"/>
        <v>17-28.</v>
      </c>
      <c r="U340" s="51" t="str">
        <f t="shared" si="27"/>
        <v>MPE System - Large - Long Term &gt; 6 mos.</v>
      </c>
    </row>
    <row r="341" spans="1:21" s="67" customFormat="1" x14ac:dyDescent="0.3">
      <c r="A341" s="62">
        <v>360</v>
      </c>
      <c r="B341" s="36" t="s">
        <v>931</v>
      </c>
      <c r="C341" s="98" t="s">
        <v>394</v>
      </c>
      <c r="D341" s="99"/>
      <c r="E341" s="10" t="s">
        <v>232</v>
      </c>
      <c r="F341" s="68">
        <f>IFERROR(INDEX([1]!Rates[[Column1]:[Column71]],
MATCH('[1]SOW Units'!$B341,[1]!Rates[Pay Item],0),
MATCH(TEXT(#REF!,"0"),[1]!Rates[[#Headers],[Column1]:[Column71]],0)),0)</f>
        <v>0</v>
      </c>
      <c r="G341" s="69">
        <f t="shared" si="25"/>
        <v>0</v>
      </c>
      <c r="H341" s="6">
        <f t="shared" si="23"/>
        <v>0</v>
      </c>
      <c r="I341" s="80"/>
      <c r="J341" s="80" t="s">
        <v>1045</v>
      </c>
      <c r="K341" s="80"/>
      <c r="L341" s="80"/>
      <c r="M341" s="80"/>
      <c r="N341" s="80"/>
      <c r="O341" s="80"/>
      <c r="P341" s="80"/>
      <c r="Q341" s="80"/>
      <c r="R341" s="80"/>
      <c r="S341" s="54" t="b">
        <f t="shared" si="26"/>
        <v>0</v>
      </c>
      <c r="T341" s="66" t="str">
        <f t="shared" si="27"/>
        <v>17-29.</v>
      </c>
      <c r="U341" s="51" t="str">
        <f t="shared" si="27"/>
        <v>Groundwater Treatment - Add On - Small - Short Term ≤ 6 mos.</v>
      </c>
    </row>
    <row r="342" spans="1:21" s="67" customFormat="1" x14ac:dyDescent="0.3">
      <c r="A342" s="62">
        <v>361</v>
      </c>
      <c r="B342" s="36" t="s">
        <v>932</v>
      </c>
      <c r="C342" s="98" t="s">
        <v>395</v>
      </c>
      <c r="D342" s="99"/>
      <c r="E342" s="10" t="s">
        <v>232</v>
      </c>
      <c r="F342" s="68">
        <f>IFERROR(INDEX([1]!Rates[[Column1]:[Column71]],
MATCH('[1]SOW Units'!$B342,[1]!Rates[Pay Item],0),
MATCH(TEXT(#REF!,"0"),[1]!Rates[[#Headers],[Column1]:[Column71]],0)),0)</f>
        <v>0</v>
      </c>
      <c r="G342" s="69">
        <f t="shared" si="25"/>
        <v>0</v>
      </c>
      <c r="H342" s="6">
        <f t="shared" si="23"/>
        <v>0</v>
      </c>
      <c r="I342" s="80"/>
      <c r="J342" s="80" t="s">
        <v>1045</v>
      </c>
      <c r="K342" s="80"/>
      <c r="L342" s="80"/>
      <c r="M342" s="80"/>
      <c r="N342" s="80"/>
      <c r="O342" s="80"/>
      <c r="P342" s="80"/>
      <c r="Q342" s="80"/>
      <c r="R342" s="80"/>
      <c r="S342" s="54" t="b">
        <f t="shared" si="26"/>
        <v>0</v>
      </c>
      <c r="T342" s="66" t="str">
        <f t="shared" si="27"/>
        <v>17-30.</v>
      </c>
      <c r="U342" s="51" t="str">
        <f t="shared" si="27"/>
        <v>Groundwater Treatment - Add On - Medium - Short Term ≤ 6 mos.</v>
      </c>
    </row>
    <row r="343" spans="1:21" s="67" customFormat="1" x14ac:dyDescent="0.3">
      <c r="A343" s="62">
        <v>362</v>
      </c>
      <c r="B343" s="36" t="s">
        <v>933</v>
      </c>
      <c r="C343" s="98" t="s">
        <v>396</v>
      </c>
      <c r="D343" s="99"/>
      <c r="E343" s="10" t="s">
        <v>232</v>
      </c>
      <c r="F343" s="68">
        <f>IFERROR(INDEX([1]!Rates[[Column1]:[Column71]],
MATCH('[1]SOW Units'!$B343,[1]!Rates[Pay Item],0),
MATCH(TEXT(#REF!,"0"),[1]!Rates[[#Headers],[Column1]:[Column71]],0)),0)</f>
        <v>0</v>
      </c>
      <c r="G343" s="69">
        <f t="shared" si="25"/>
        <v>0</v>
      </c>
      <c r="H343" s="6">
        <f t="shared" si="23"/>
        <v>0</v>
      </c>
      <c r="I343" s="80"/>
      <c r="J343" s="80" t="s">
        <v>1045</v>
      </c>
      <c r="K343" s="80"/>
      <c r="L343" s="80"/>
      <c r="M343" s="80"/>
      <c r="N343" s="80"/>
      <c r="O343" s="80"/>
      <c r="P343" s="80"/>
      <c r="Q343" s="80"/>
      <c r="R343" s="80"/>
      <c r="S343" s="54" t="b">
        <f t="shared" si="26"/>
        <v>0</v>
      </c>
      <c r="T343" s="66" t="str">
        <f t="shared" si="27"/>
        <v>17-31.</v>
      </c>
      <c r="U343" s="51" t="str">
        <f t="shared" si="27"/>
        <v>Groundwater Treatment - Add On - Large - Short Term ≤ 6 mos.</v>
      </c>
    </row>
    <row r="344" spans="1:21" s="67" customFormat="1" x14ac:dyDescent="0.3">
      <c r="A344" s="62">
        <v>363</v>
      </c>
      <c r="B344" s="36" t="s">
        <v>934</v>
      </c>
      <c r="C344" s="98" t="s">
        <v>397</v>
      </c>
      <c r="D344" s="99"/>
      <c r="E344" s="10" t="s">
        <v>232</v>
      </c>
      <c r="F344" s="68">
        <f>IFERROR(INDEX([1]!Rates[[Column1]:[Column71]],
MATCH('[1]SOW Units'!$B344,[1]!Rates[Pay Item],0),
MATCH(TEXT(#REF!,"0"),[1]!Rates[[#Headers],[Column1]:[Column71]],0)),0)</f>
        <v>0</v>
      </c>
      <c r="G344" s="69">
        <f t="shared" si="25"/>
        <v>0</v>
      </c>
      <c r="H344" s="6">
        <f t="shared" si="23"/>
        <v>0</v>
      </c>
      <c r="I344" s="80"/>
      <c r="J344" s="80" t="s">
        <v>1045</v>
      </c>
      <c r="K344" s="80"/>
      <c r="L344" s="80"/>
      <c r="M344" s="80"/>
      <c r="N344" s="80"/>
      <c r="O344" s="80"/>
      <c r="P344" s="80"/>
      <c r="Q344" s="80"/>
      <c r="R344" s="80"/>
      <c r="S344" s="54" t="b">
        <f t="shared" si="26"/>
        <v>0</v>
      </c>
      <c r="T344" s="66" t="str">
        <f t="shared" si="27"/>
        <v>17-32.</v>
      </c>
      <c r="U344" s="51" t="str">
        <f t="shared" si="27"/>
        <v>Groundwater Treatment - Add On - Small - Long Term &gt; 6 mos.</v>
      </c>
    </row>
    <row r="345" spans="1:21" s="67" customFormat="1" x14ac:dyDescent="0.3">
      <c r="A345" s="62">
        <v>364</v>
      </c>
      <c r="B345" s="36" t="s">
        <v>935</v>
      </c>
      <c r="C345" s="98" t="s">
        <v>398</v>
      </c>
      <c r="D345" s="99"/>
      <c r="E345" s="10" t="s">
        <v>232</v>
      </c>
      <c r="F345" s="68">
        <f>IFERROR(INDEX([1]!Rates[[Column1]:[Column71]],
MATCH('[1]SOW Units'!$B345,[1]!Rates[Pay Item],0),
MATCH(TEXT(#REF!,"0"),[1]!Rates[[#Headers],[Column1]:[Column71]],0)),0)</f>
        <v>0</v>
      </c>
      <c r="G345" s="69">
        <f t="shared" si="25"/>
        <v>0</v>
      </c>
      <c r="H345" s="6">
        <f t="shared" si="23"/>
        <v>0</v>
      </c>
      <c r="I345" s="80"/>
      <c r="J345" s="80" t="s">
        <v>1045</v>
      </c>
      <c r="K345" s="80"/>
      <c r="L345" s="80"/>
      <c r="M345" s="80"/>
      <c r="N345" s="80"/>
      <c r="O345" s="80"/>
      <c r="P345" s="80"/>
      <c r="Q345" s="80"/>
      <c r="R345" s="80"/>
      <c r="S345" s="54" t="b">
        <f t="shared" si="26"/>
        <v>0</v>
      </c>
      <c r="T345" s="66" t="str">
        <f t="shared" si="27"/>
        <v>17-33.</v>
      </c>
      <c r="U345" s="51" t="str">
        <f t="shared" si="27"/>
        <v>Groundwater Treatment - Add On - Medium - Long Term &gt; 6 mos.</v>
      </c>
    </row>
    <row r="346" spans="1:21" s="67" customFormat="1" x14ac:dyDescent="0.3">
      <c r="A346" s="62">
        <v>365</v>
      </c>
      <c r="B346" s="36" t="s">
        <v>936</v>
      </c>
      <c r="C346" s="98" t="s">
        <v>399</v>
      </c>
      <c r="D346" s="99"/>
      <c r="E346" s="10" t="s">
        <v>232</v>
      </c>
      <c r="F346" s="68">
        <f>IFERROR(INDEX([1]!Rates[[Column1]:[Column71]],
MATCH('[1]SOW Units'!$B346,[1]!Rates[Pay Item],0),
MATCH(TEXT(#REF!,"0"),[1]!Rates[[#Headers],[Column1]:[Column71]],0)),0)</f>
        <v>0</v>
      </c>
      <c r="G346" s="69">
        <f t="shared" si="25"/>
        <v>0</v>
      </c>
      <c r="H346" s="6">
        <f t="shared" si="23"/>
        <v>0</v>
      </c>
      <c r="I346" s="80"/>
      <c r="J346" s="80" t="s">
        <v>1045</v>
      </c>
      <c r="K346" s="80"/>
      <c r="L346" s="80"/>
      <c r="M346" s="80"/>
      <c r="N346" s="80"/>
      <c r="O346" s="80"/>
      <c r="P346" s="80"/>
      <c r="Q346" s="80"/>
      <c r="R346" s="80"/>
      <c r="S346" s="54" t="b">
        <f t="shared" si="26"/>
        <v>0</v>
      </c>
      <c r="T346" s="66" t="str">
        <f t="shared" si="27"/>
        <v>17-34.</v>
      </c>
      <c r="U346" s="51" t="str">
        <f t="shared" si="27"/>
        <v>Groundwater Treatment - Add On - Large - Long Term &gt; 6 mos.</v>
      </c>
    </row>
    <row r="347" spans="1:21" s="67" customFormat="1" x14ac:dyDescent="0.3">
      <c r="A347" s="62">
        <v>366</v>
      </c>
      <c r="B347" s="36" t="s">
        <v>937</v>
      </c>
      <c r="C347" s="98" t="s">
        <v>400</v>
      </c>
      <c r="D347" s="99"/>
      <c r="E347" s="10" t="s">
        <v>232</v>
      </c>
      <c r="F347" s="68">
        <f>IFERROR(INDEX([1]!Rates[[Column1]:[Column71]],
MATCH('[1]SOW Units'!$B347,[1]!Rates[Pay Item],0),
MATCH(TEXT(#REF!,"0"),[1]!Rates[[#Headers],[Column1]:[Column71]],0)),0)</f>
        <v>0</v>
      </c>
      <c r="G347" s="69">
        <f t="shared" si="25"/>
        <v>0</v>
      </c>
      <c r="H347" s="6">
        <f t="shared" si="23"/>
        <v>0</v>
      </c>
      <c r="I347" s="80"/>
      <c r="J347" s="80" t="s">
        <v>1045</v>
      </c>
      <c r="K347" s="80"/>
      <c r="L347" s="80"/>
      <c r="M347" s="80"/>
      <c r="N347" s="80"/>
      <c r="O347" s="80"/>
      <c r="P347" s="80"/>
      <c r="Q347" s="80"/>
      <c r="R347" s="80"/>
      <c r="S347" s="54" t="b">
        <f t="shared" si="26"/>
        <v>0</v>
      </c>
      <c r="T347" s="66" t="str">
        <f t="shared" si="27"/>
        <v>17-35.</v>
      </c>
      <c r="U347" s="51" t="str">
        <f t="shared" si="27"/>
        <v>Carbon Off Gas Treatment - Add On - Small - Short Term ≤ 6 mos.</v>
      </c>
    </row>
    <row r="348" spans="1:21" s="67" customFormat="1" x14ac:dyDescent="0.3">
      <c r="A348" s="62">
        <v>367</v>
      </c>
      <c r="B348" s="36" t="s">
        <v>938</v>
      </c>
      <c r="C348" s="98" t="s">
        <v>401</v>
      </c>
      <c r="D348" s="99"/>
      <c r="E348" s="10" t="s">
        <v>232</v>
      </c>
      <c r="F348" s="68">
        <f>IFERROR(INDEX([1]!Rates[[Column1]:[Column71]],
MATCH('[1]SOW Units'!$B348,[1]!Rates[Pay Item],0),
MATCH(TEXT(#REF!,"0"),[1]!Rates[[#Headers],[Column1]:[Column71]],0)),0)</f>
        <v>0</v>
      </c>
      <c r="G348" s="69">
        <f t="shared" si="25"/>
        <v>0</v>
      </c>
      <c r="H348" s="6">
        <f t="shared" si="23"/>
        <v>0</v>
      </c>
      <c r="I348" s="80"/>
      <c r="J348" s="80" t="s">
        <v>1045</v>
      </c>
      <c r="K348" s="80"/>
      <c r="L348" s="80"/>
      <c r="M348" s="80"/>
      <c r="N348" s="80"/>
      <c r="O348" s="80"/>
      <c r="P348" s="80"/>
      <c r="Q348" s="80"/>
      <c r="R348" s="80"/>
      <c r="S348" s="54" t="b">
        <f t="shared" si="26"/>
        <v>0</v>
      </c>
      <c r="T348" s="66" t="str">
        <f t="shared" si="27"/>
        <v>17-36.</v>
      </c>
      <c r="U348" s="51" t="str">
        <f t="shared" si="27"/>
        <v>Carbon Off Gas Treatment - Add On - Medium - Short Term ≤ 6 mos.</v>
      </c>
    </row>
    <row r="349" spans="1:21" s="67" customFormat="1" x14ac:dyDescent="0.3">
      <c r="A349" s="62">
        <v>368</v>
      </c>
      <c r="B349" s="36" t="s">
        <v>939</v>
      </c>
      <c r="C349" s="98" t="s">
        <v>940</v>
      </c>
      <c r="D349" s="99"/>
      <c r="E349" s="10" t="s">
        <v>232</v>
      </c>
      <c r="F349" s="68">
        <f>IFERROR(INDEX([1]!Rates[[Column1]:[Column71]],
MATCH('[1]SOW Units'!$B349,[1]!Rates[Pay Item],0),
MATCH(TEXT(#REF!,"0"),[1]!Rates[[#Headers],[Column1]:[Column71]],0)),0)</f>
        <v>0</v>
      </c>
      <c r="G349" s="69">
        <f t="shared" si="25"/>
        <v>0</v>
      </c>
      <c r="H349" s="6">
        <f t="shared" si="23"/>
        <v>0</v>
      </c>
      <c r="I349" s="80"/>
      <c r="J349" s="80" t="s">
        <v>1045</v>
      </c>
      <c r="K349" s="80"/>
      <c r="L349" s="80"/>
      <c r="M349" s="80"/>
      <c r="N349" s="80"/>
      <c r="O349" s="80"/>
      <c r="P349" s="80"/>
      <c r="Q349" s="80"/>
      <c r="R349" s="80"/>
      <c r="S349" s="54" t="b">
        <f t="shared" si="26"/>
        <v>0</v>
      </c>
      <c r="T349" s="66" t="str">
        <f t="shared" si="27"/>
        <v>17-37.</v>
      </c>
      <c r="U349" s="51" t="str">
        <f t="shared" si="27"/>
        <v>Carbon Off Gas Treatment - Add On - Large - Short Term ≤ 6 mos.</v>
      </c>
    </row>
    <row r="350" spans="1:21" s="67" customFormat="1" x14ac:dyDescent="0.3">
      <c r="A350" s="62">
        <v>369</v>
      </c>
      <c r="B350" s="36" t="s">
        <v>941</v>
      </c>
      <c r="C350" s="98" t="s">
        <v>402</v>
      </c>
      <c r="D350" s="99"/>
      <c r="E350" s="10" t="s">
        <v>232</v>
      </c>
      <c r="F350" s="68">
        <f>IFERROR(INDEX([1]!Rates[[Column1]:[Column71]],
MATCH('[1]SOW Units'!$B350,[1]!Rates[Pay Item],0),
MATCH(TEXT(#REF!,"0"),[1]!Rates[[#Headers],[Column1]:[Column71]],0)),0)</f>
        <v>0</v>
      </c>
      <c r="G350" s="69">
        <f t="shared" si="25"/>
        <v>0</v>
      </c>
      <c r="H350" s="6">
        <f t="shared" si="23"/>
        <v>0</v>
      </c>
      <c r="I350" s="80"/>
      <c r="J350" s="80" t="s">
        <v>1045</v>
      </c>
      <c r="K350" s="80"/>
      <c r="L350" s="80"/>
      <c r="M350" s="80"/>
      <c r="N350" s="80"/>
      <c r="O350" s="80"/>
      <c r="P350" s="80"/>
      <c r="Q350" s="80"/>
      <c r="R350" s="80"/>
      <c r="S350" s="54" t="b">
        <f t="shared" si="26"/>
        <v>0</v>
      </c>
      <c r="T350" s="66" t="str">
        <f t="shared" si="27"/>
        <v>17-38.</v>
      </c>
      <c r="U350" s="51" t="str">
        <f t="shared" si="27"/>
        <v>Carbon Off Gas Treatment - Add On - Small- Long Term &gt; 6 mos.</v>
      </c>
    </row>
    <row r="351" spans="1:21" s="67" customFormat="1" x14ac:dyDescent="0.3">
      <c r="A351" s="62">
        <v>370</v>
      </c>
      <c r="B351" s="36" t="s">
        <v>942</v>
      </c>
      <c r="C351" s="98" t="s">
        <v>403</v>
      </c>
      <c r="D351" s="99"/>
      <c r="E351" s="10" t="s">
        <v>232</v>
      </c>
      <c r="F351" s="68">
        <f>IFERROR(INDEX([1]!Rates[[Column1]:[Column71]],
MATCH('[1]SOW Units'!$B351,[1]!Rates[Pay Item],0),
MATCH(TEXT(#REF!,"0"),[1]!Rates[[#Headers],[Column1]:[Column71]],0)),0)</f>
        <v>0</v>
      </c>
      <c r="G351" s="69">
        <f t="shared" si="25"/>
        <v>0</v>
      </c>
      <c r="H351" s="6">
        <f t="shared" si="23"/>
        <v>0</v>
      </c>
      <c r="I351" s="80"/>
      <c r="J351" s="80" t="s">
        <v>1045</v>
      </c>
      <c r="K351" s="80"/>
      <c r="L351" s="80"/>
      <c r="M351" s="80"/>
      <c r="N351" s="80"/>
      <c r="O351" s="80"/>
      <c r="P351" s="80"/>
      <c r="Q351" s="80"/>
      <c r="R351" s="80"/>
      <c r="S351" s="54" t="b">
        <f t="shared" si="26"/>
        <v>0</v>
      </c>
      <c r="T351" s="66" t="str">
        <f t="shared" si="27"/>
        <v>17-39.</v>
      </c>
      <c r="U351" s="51" t="str">
        <f t="shared" si="27"/>
        <v>Carbon Off Gas Treatment - Add On - Medium - Long Term &gt; 6 mos.</v>
      </c>
    </row>
    <row r="352" spans="1:21" s="67" customFormat="1" x14ac:dyDescent="0.3">
      <c r="A352" s="62">
        <v>371</v>
      </c>
      <c r="B352" s="36" t="s">
        <v>943</v>
      </c>
      <c r="C352" s="98" t="s">
        <v>404</v>
      </c>
      <c r="D352" s="99"/>
      <c r="E352" s="10" t="s">
        <v>232</v>
      </c>
      <c r="F352" s="68">
        <f>IFERROR(INDEX([1]!Rates[[Column1]:[Column71]],
MATCH('[1]SOW Units'!$B352,[1]!Rates[Pay Item],0),
MATCH(TEXT(#REF!,"0"),[1]!Rates[[#Headers],[Column1]:[Column71]],0)),0)</f>
        <v>0</v>
      </c>
      <c r="G352" s="69">
        <f t="shared" si="25"/>
        <v>0</v>
      </c>
      <c r="H352" s="6">
        <f t="shared" si="23"/>
        <v>0</v>
      </c>
      <c r="I352" s="80"/>
      <c r="J352" s="80" t="s">
        <v>1045</v>
      </c>
      <c r="K352" s="80"/>
      <c r="L352" s="80"/>
      <c r="M352" s="80"/>
      <c r="N352" s="80"/>
      <c r="O352" s="80"/>
      <c r="P352" s="80"/>
      <c r="Q352" s="80"/>
      <c r="R352" s="80"/>
      <c r="S352" s="54" t="b">
        <f t="shared" si="26"/>
        <v>0</v>
      </c>
      <c r="T352" s="66" t="str">
        <f t="shared" si="27"/>
        <v>17-40.</v>
      </c>
      <c r="U352" s="51" t="str">
        <f t="shared" si="27"/>
        <v xml:space="preserve">Carbon Off Gas Treatment - Add On - Large - Long Term &gt; 6 mos. </v>
      </c>
    </row>
    <row r="353" spans="1:21" s="67" customFormat="1" x14ac:dyDescent="0.3">
      <c r="A353" s="62">
        <v>372</v>
      </c>
      <c r="B353" s="36" t="s">
        <v>944</v>
      </c>
      <c r="C353" s="98" t="s">
        <v>405</v>
      </c>
      <c r="D353" s="99"/>
      <c r="E353" s="10" t="s">
        <v>232</v>
      </c>
      <c r="F353" s="68">
        <f>IFERROR(INDEX([1]!Rates[[Column1]:[Column71]],
MATCH('[1]SOW Units'!$B353,[1]!Rates[Pay Item],0),
MATCH(TEXT(#REF!,"0"),[1]!Rates[[#Headers],[Column1]:[Column71]],0)),0)</f>
        <v>0</v>
      </c>
      <c r="G353" s="69">
        <f t="shared" si="25"/>
        <v>0</v>
      </c>
      <c r="H353" s="6">
        <f t="shared" si="23"/>
        <v>0</v>
      </c>
      <c r="I353" s="80"/>
      <c r="J353" s="80" t="s">
        <v>1045</v>
      </c>
      <c r="K353" s="80"/>
      <c r="L353" s="80"/>
      <c r="M353" s="80"/>
      <c r="N353" s="80"/>
      <c r="O353" s="80"/>
      <c r="P353" s="80"/>
      <c r="Q353" s="80"/>
      <c r="R353" s="80"/>
      <c r="S353" s="54" t="b">
        <f t="shared" si="26"/>
        <v>0</v>
      </c>
      <c r="T353" s="66" t="str">
        <f t="shared" si="27"/>
        <v>17-41.</v>
      </c>
      <c r="U353" s="51" t="str">
        <f t="shared" si="27"/>
        <v>Thermox/Catox Off Gas Treatment - Add On - Small - Short Term ≤ 6 mos.</v>
      </c>
    </row>
    <row r="354" spans="1:21" s="67" customFormat="1" x14ac:dyDescent="0.3">
      <c r="A354" s="62">
        <v>373</v>
      </c>
      <c r="B354" s="36" t="s">
        <v>945</v>
      </c>
      <c r="C354" s="98" t="s">
        <v>406</v>
      </c>
      <c r="D354" s="99"/>
      <c r="E354" s="10" t="s">
        <v>232</v>
      </c>
      <c r="F354" s="68">
        <f>IFERROR(INDEX([1]!Rates[[Column1]:[Column71]],
MATCH('[1]SOW Units'!$B354,[1]!Rates[Pay Item],0),
MATCH(TEXT(#REF!,"0"),[1]!Rates[[#Headers],[Column1]:[Column71]],0)),0)</f>
        <v>0</v>
      </c>
      <c r="G354" s="69">
        <f t="shared" si="25"/>
        <v>0</v>
      </c>
      <c r="H354" s="6">
        <f t="shared" si="23"/>
        <v>0</v>
      </c>
      <c r="I354" s="80"/>
      <c r="J354" s="80" t="s">
        <v>1045</v>
      </c>
      <c r="K354" s="80"/>
      <c r="L354" s="80"/>
      <c r="M354" s="80"/>
      <c r="N354" s="80"/>
      <c r="O354" s="80"/>
      <c r="P354" s="80"/>
      <c r="Q354" s="80"/>
      <c r="R354" s="80"/>
      <c r="S354" s="54" t="b">
        <f t="shared" si="26"/>
        <v>0</v>
      </c>
      <c r="T354" s="66" t="str">
        <f t="shared" si="27"/>
        <v>17-42.</v>
      </c>
      <c r="U354" s="51" t="str">
        <f t="shared" si="27"/>
        <v>Thermox/Catox Off Gas Treatment - Add On - Medium - Short Term ≤ 6 mos.</v>
      </c>
    </row>
    <row r="355" spans="1:21" s="67" customFormat="1" x14ac:dyDescent="0.3">
      <c r="A355" s="62">
        <v>374</v>
      </c>
      <c r="B355" s="36" t="s">
        <v>946</v>
      </c>
      <c r="C355" s="98" t="s">
        <v>407</v>
      </c>
      <c r="D355" s="99"/>
      <c r="E355" s="10" t="s">
        <v>232</v>
      </c>
      <c r="F355" s="68">
        <f>IFERROR(INDEX([1]!Rates[[Column1]:[Column71]],
MATCH('[1]SOW Units'!$B355,[1]!Rates[Pay Item],0),
MATCH(TEXT(#REF!,"0"),[1]!Rates[[#Headers],[Column1]:[Column71]],0)),0)</f>
        <v>0</v>
      </c>
      <c r="G355" s="69">
        <f t="shared" si="25"/>
        <v>0</v>
      </c>
      <c r="H355" s="6">
        <f t="shared" si="23"/>
        <v>0</v>
      </c>
      <c r="I355" s="80"/>
      <c r="J355" s="80" t="s">
        <v>1045</v>
      </c>
      <c r="K355" s="80"/>
      <c r="L355" s="80"/>
      <c r="M355" s="80"/>
      <c r="N355" s="80"/>
      <c r="O355" s="80"/>
      <c r="P355" s="80"/>
      <c r="Q355" s="80"/>
      <c r="R355" s="80"/>
      <c r="S355" s="54" t="b">
        <f t="shared" si="26"/>
        <v>0</v>
      </c>
      <c r="T355" s="66" t="str">
        <f t="shared" si="27"/>
        <v>17-43.</v>
      </c>
      <c r="U355" s="51" t="str">
        <f t="shared" si="27"/>
        <v>Thermox/Catox Off Gas Treatment - Add On - Large - Short Term ≤ 6 mos.</v>
      </c>
    </row>
    <row r="356" spans="1:21" s="67" customFormat="1" x14ac:dyDescent="0.3">
      <c r="A356" s="62">
        <v>375</v>
      </c>
      <c r="B356" s="36" t="s">
        <v>947</v>
      </c>
      <c r="C356" s="98" t="s">
        <v>408</v>
      </c>
      <c r="D356" s="99"/>
      <c r="E356" s="10" t="s">
        <v>232</v>
      </c>
      <c r="F356" s="68">
        <f>IFERROR(INDEX([1]!Rates[[Column1]:[Column71]],
MATCH('[1]SOW Units'!$B356,[1]!Rates[Pay Item],0),
MATCH(TEXT(#REF!,"0"),[1]!Rates[[#Headers],[Column1]:[Column71]],0)),0)</f>
        <v>0</v>
      </c>
      <c r="G356" s="69">
        <f t="shared" ref="G356:G376" si="28">F356</f>
        <v>0</v>
      </c>
      <c r="H356" s="6">
        <f t="shared" si="23"/>
        <v>0</v>
      </c>
      <c r="I356" s="80"/>
      <c r="J356" s="80" t="s">
        <v>1045</v>
      </c>
      <c r="K356" s="80"/>
      <c r="L356" s="80"/>
      <c r="M356" s="80"/>
      <c r="N356" s="80"/>
      <c r="O356" s="80"/>
      <c r="P356" s="80"/>
      <c r="Q356" s="80"/>
      <c r="R356" s="80"/>
      <c r="S356" s="54" t="b">
        <f t="shared" si="26"/>
        <v>0</v>
      </c>
      <c r="T356" s="66" t="str">
        <f t="shared" si="27"/>
        <v>17-44.</v>
      </c>
      <c r="U356" s="51" t="str">
        <f t="shared" si="27"/>
        <v xml:space="preserve">Thermox/Catox Off Gas Treatment - Add On - Small - Long Term &gt; 6 mos. </v>
      </c>
    </row>
    <row r="357" spans="1:21" s="67" customFormat="1" x14ac:dyDescent="0.3">
      <c r="A357" s="62">
        <v>376</v>
      </c>
      <c r="B357" s="36" t="s">
        <v>948</v>
      </c>
      <c r="C357" s="98" t="s">
        <v>409</v>
      </c>
      <c r="D357" s="99"/>
      <c r="E357" s="10" t="s">
        <v>232</v>
      </c>
      <c r="F357" s="68">
        <f>IFERROR(INDEX([1]!Rates[[Column1]:[Column71]],
MATCH('[1]SOW Units'!$B357,[1]!Rates[Pay Item],0),
MATCH(TEXT(#REF!,"0"),[1]!Rates[[#Headers],[Column1]:[Column71]],0)),0)</f>
        <v>0</v>
      </c>
      <c r="G357" s="69">
        <f t="shared" si="28"/>
        <v>0</v>
      </c>
      <c r="H357" s="6">
        <f t="shared" si="23"/>
        <v>0</v>
      </c>
      <c r="I357" s="80"/>
      <c r="J357" s="80" t="s">
        <v>1045</v>
      </c>
      <c r="K357" s="80"/>
      <c r="L357" s="80"/>
      <c r="M357" s="80"/>
      <c r="N357" s="80"/>
      <c r="O357" s="80"/>
      <c r="P357" s="80"/>
      <c r="Q357" s="80"/>
      <c r="R357" s="80"/>
      <c r="S357" s="54" t="b">
        <f t="shared" si="26"/>
        <v>0</v>
      </c>
      <c r="T357" s="66" t="str">
        <f t="shared" si="27"/>
        <v>17-45.</v>
      </c>
      <c r="U357" s="51" t="str">
        <f t="shared" si="27"/>
        <v xml:space="preserve">Thermox/Catox Off Gas Treatment - Add On - Medium - Long Term &gt; 6 mos. </v>
      </c>
    </row>
    <row r="358" spans="1:21" s="67" customFormat="1" x14ac:dyDescent="0.3">
      <c r="A358" s="62">
        <v>377</v>
      </c>
      <c r="B358" s="36" t="s">
        <v>949</v>
      </c>
      <c r="C358" s="98" t="s">
        <v>410</v>
      </c>
      <c r="D358" s="99"/>
      <c r="E358" s="10" t="s">
        <v>232</v>
      </c>
      <c r="F358" s="68">
        <f>IFERROR(INDEX([1]!Rates[[Column1]:[Column71]],
MATCH('[1]SOW Units'!$B358,[1]!Rates[Pay Item],0),
MATCH(TEXT(#REF!,"0"),[1]!Rates[[#Headers],[Column1]:[Column71]],0)),0)</f>
        <v>0</v>
      </c>
      <c r="G358" s="69">
        <f t="shared" si="28"/>
        <v>0</v>
      </c>
      <c r="H358" s="6">
        <f t="shared" si="23"/>
        <v>0</v>
      </c>
      <c r="I358" s="80"/>
      <c r="J358" s="80" t="s">
        <v>1045</v>
      </c>
      <c r="K358" s="80"/>
      <c r="L358" s="80"/>
      <c r="M358" s="80"/>
      <c r="N358" s="80"/>
      <c r="O358" s="80"/>
      <c r="P358" s="80"/>
      <c r="Q358" s="80"/>
      <c r="R358" s="80"/>
      <c r="S358" s="54" t="b">
        <f t="shared" si="26"/>
        <v>0</v>
      </c>
      <c r="T358" s="66" t="str">
        <f t="shared" si="27"/>
        <v>17-46.</v>
      </c>
      <c r="U358" s="51" t="str">
        <f t="shared" si="27"/>
        <v xml:space="preserve">Thermox/Catox Off Gas Treatment - Add On - Large - Long Term &gt; 6 mos. </v>
      </c>
    </row>
    <row r="359" spans="1:21" s="67" customFormat="1" x14ac:dyDescent="0.3">
      <c r="A359" s="62">
        <v>378</v>
      </c>
      <c r="B359" s="36" t="s">
        <v>950</v>
      </c>
      <c r="C359" s="98" t="s">
        <v>628</v>
      </c>
      <c r="D359" s="99"/>
      <c r="E359" s="10" t="s">
        <v>232</v>
      </c>
      <c r="F359" s="68">
        <f>IFERROR(INDEX([1]!Rates[[Column1]:[Column71]],
MATCH('[1]SOW Units'!$B359,[1]!Rates[Pay Item],0),
MATCH(TEXT(#REF!,"0"),[1]!Rates[[#Headers],[Column1]:[Column71]],0)),0)</f>
        <v>0</v>
      </c>
      <c r="G359" s="69">
        <f t="shared" si="28"/>
        <v>0</v>
      </c>
      <c r="H359" s="6">
        <f t="shared" si="23"/>
        <v>0</v>
      </c>
      <c r="I359" s="80"/>
      <c r="J359" s="80" t="s">
        <v>1045</v>
      </c>
      <c r="K359" s="80"/>
      <c r="L359" s="80"/>
      <c r="M359" s="80"/>
      <c r="N359" s="80"/>
      <c r="O359" s="80"/>
      <c r="P359" s="80"/>
      <c r="Q359" s="80"/>
      <c r="R359" s="80"/>
      <c r="S359" s="54" t="b">
        <f t="shared" si="26"/>
        <v>0</v>
      </c>
      <c r="T359" s="66" t="str">
        <f t="shared" si="27"/>
        <v>17-47.</v>
      </c>
      <c r="U359" s="51" t="str">
        <f t="shared" si="27"/>
        <v>Soil Vapor Extraction (SVE) System - Small - Short Term ≤ 6 Months</v>
      </c>
    </row>
    <row r="360" spans="1:21" s="67" customFormat="1" x14ac:dyDescent="0.3">
      <c r="A360" s="62">
        <v>379</v>
      </c>
      <c r="B360" s="36" t="s">
        <v>951</v>
      </c>
      <c r="C360" s="98" t="s">
        <v>629</v>
      </c>
      <c r="D360" s="99"/>
      <c r="E360" s="10" t="s">
        <v>232</v>
      </c>
      <c r="F360" s="68">
        <f>IFERROR(INDEX([1]!Rates[[Column1]:[Column71]],
MATCH('[1]SOW Units'!$B360,[1]!Rates[Pay Item],0),
MATCH(TEXT(#REF!,"0"),[1]!Rates[[#Headers],[Column1]:[Column71]],0)),0)</f>
        <v>0</v>
      </c>
      <c r="G360" s="69">
        <f t="shared" si="28"/>
        <v>0</v>
      </c>
      <c r="H360" s="6">
        <f t="shared" si="23"/>
        <v>0</v>
      </c>
      <c r="I360" s="80"/>
      <c r="J360" s="80" t="s">
        <v>1045</v>
      </c>
      <c r="K360" s="80"/>
      <c r="L360" s="80"/>
      <c r="M360" s="80"/>
      <c r="N360" s="80"/>
      <c r="O360" s="80"/>
      <c r="P360" s="80"/>
      <c r="Q360" s="80"/>
      <c r="R360" s="80"/>
      <c r="S360" s="54" t="b">
        <f t="shared" si="26"/>
        <v>0</v>
      </c>
      <c r="T360" s="66" t="str">
        <f t="shared" si="27"/>
        <v>17-48.</v>
      </c>
      <c r="U360" s="51" t="str">
        <f t="shared" si="27"/>
        <v>Soil Vapor Extraction (SVE) System - Small - Long Term &gt; 6 Months</v>
      </c>
    </row>
    <row r="361" spans="1:21" s="67" customFormat="1" x14ac:dyDescent="0.3">
      <c r="A361" s="62">
        <v>380</v>
      </c>
      <c r="B361" s="36" t="s">
        <v>952</v>
      </c>
      <c r="C361" s="98" t="s">
        <v>630</v>
      </c>
      <c r="D361" s="99"/>
      <c r="E361" s="10" t="s">
        <v>232</v>
      </c>
      <c r="F361" s="68">
        <f>IFERROR(INDEX([1]!Rates[[Column1]:[Column71]],
MATCH('[1]SOW Units'!$B361,[1]!Rates[Pay Item],0),
MATCH(TEXT(#REF!,"0"),[1]!Rates[[#Headers],[Column1]:[Column71]],0)),0)</f>
        <v>0</v>
      </c>
      <c r="G361" s="69">
        <f t="shared" si="28"/>
        <v>0</v>
      </c>
      <c r="H361" s="6">
        <f t="shared" si="23"/>
        <v>0</v>
      </c>
      <c r="I361" s="80"/>
      <c r="J361" s="80" t="s">
        <v>1045</v>
      </c>
      <c r="K361" s="80"/>
      <c r="L361" s="80"/>
      <c r="M361" s="80"/>
      <c r="N361" s="80"/>
      <c r="O361" s="80"/>
      <c r="P361" s="80"/>
      <c r="Q361" s="80"/>
      <c r="R361" s="80"/>
      <c r="S361" s="54" t="b">
        <f t="shared" si="26"/>
        <v>0</v>
      </c>
      <c r="T361" s="66" t="str">
        <f t="shared" si="27"/>
        <v>17-49.</v>
      </c>
      <c r="U361" s="51" t="str">
        <f t="shared" si="27"/>
        <v>Soil Vapor Extraction (SVE) System - Medium - Short Term ≤ 6 Months</v>
      </c>
    </row>
    <row r="362" spans="1:21" s="67" customFormat="1" x14ac:dyDescent="0.3">
      <c r="A362" s="62">
        <v>381</v>
      </c>
      <c r="B362" s="36" t="s">
        <v>953</v>
      </c>
      <c r="C362" s="98" t="s">
        <v>631</v>
      </c>
      <c r="D362" s="99"/>
      <c r="E362" s="10" t="s">
        <v>232</v>
      </c>
      <c r="F362" s="68">
        <f>IFERROR(INDEX([1]!Rates[[Column1]:[Column71]],
MATCH('[1]SOW Units'!$B362,[1]!Rates[Pay Item],0),
MATCH(TEXT(#REF!,"0"),[1]!Rates[[#Headers],[Column1]:[Column71]],0)),0)</f>
        <v>0</v>
      </c>
      <c r="G362" s="69">
        <f t="shared" si="28"/>
        <v>0</v>
      </c>
      <c r="H362" s="6">
        <f t="shared" si="23"/>
        <v>0</v>
      </c>
      <c r="I362" s="80"/>
      <c r="J362" s="80" t="s">
        <v>1045</v>
      </c>
      <c r="K362" s="80"/>
      <c r="L362" s="80"/>
      <c r="M362" s="80"/>
      <c r="N362" s="80"/>
      <c r="O362" s="80"/>
      <c r="P362" s="80"/>
      <c r="Q362" s="80"/>
      <c r="R362" s="80"/>
      <c r="S362" s="54" t="b">
        <f t="shared" si="26"/>
        <v>0</v>
      </c>
      <c r="T362" s="66" t="str">
        <f t="shared" si="27"/>
        <v>17-50.</v>
      </c>
      <c r="U362" s="51" t="str">
        <f t="shared" si="27"/>
        <v>Soil Vapor Extraction (SVE) System - Medium - Long Term &gt; 6 Months</v>
      </c>
    </row>
    <row r="363" spans="1:21" s="67" customFormat="1" x14ac:dyDescent="0.3">
      <c r="A363" s="62">
        <v>382</v>
      </c>
      <c r="B363" s="36" t="s">
        <v>954</v>
      </c>
      <c r="C363" s="98" t="s">
        <v>632</v>
      </c>
      <c r="D363" s="99"/>
      <c r="E363" s="10" t="s">
        <v>232</v>
      </c>
      <c r="F363" s="68">
        <f>IFERROR(INDEX([1]!Rates[[Column1]:[Column71]],
MATCH('[1]SOW Units'!$B363,[1]!Rates[Pay Item],0),
MATCH(TEXT(#REF!,"0"),[1]!Rates[[#Headers],[Column1]:[Column71]],0)),0)</f>
        <v>0</v>
      </c>
      <c r="G363" s="69">
        <f t="shared" si="28"/>
        <v>0</v>
      </c>
      <c r="H363" s="6">
        <f t="shared" si="23"/>
        <v>0</v>
      </c>
      <c r="I363" s="80"/>
      <c r="J363" s="80" t="s">
        <v>1045</v>
      </c>
      <c r="K363" s="80"/>
      <c r="L363" s="80"/>
      <c r="M363" s="80"/>
      <c r="N363" s="80"/>
      <c r="O363" s="80"/>
      <c r="P363" s="80"/>
      <c r="Q363" s="80"/>
      <c r="R363" s="80"/>
      <c r="S363" s="54" t="b">
        <f t="shared" si="26"/>
        <v>0</v>
      </c>
      <c r="T363" s="66" t="str">
        <f t="shared" si="27"/>
        <v>17-51.</v>
      </c>
      <c r="U363" s="51" t="str">
        <f t="shared" si="27"/>
        <v>Soil Vapor Extraction (SVE) System - Large - Short Term ≤ 6 Months</v>
      </c>
    </row>
    <row r="364" spans="1:21" s="67" customFormat="1" x14ac:dyDescent="0.3">
      <c r="A364" s="62">
        <v>383</v>
      </c>
      <c r="B364" s="36" t="s">
        <v>955</v>
      </c>
      <c r="C364" s="98" t="s">
        <v>633</v>
      </c>
      <c r="D364" s="99"/>
      <c r="E364" s="10" t="s">
        <v>232</v>
      </c>
      <c r="F364" s="68">
        <f>IFERROR(INDEX([1]!Rates[[Column1]:[Column71]],
MATCH('[1]SOW Units'!$B364,[1]!Rates[Pay Item],0),
MATCH(TEXT(#REF!,"0"),[1]!Rates[[#Headers],[Column1]:[Column71]],0)),0)</f>
        <v>0</v>
      </c>
      <c r="G364" s="69">
        <f t="shared" si="28"/>
        <v>0</v>
      </c>
      <c r="H364" s="6">
        <f t="shared" ref="H364:H376" si="29">SUM(I364:R364)</f>
        <v>0</v>
      </c>
      <c r="I364" s="80"/>
      <c r="J364" s="80" t="s">
        <v>1045</v>
      </c>
      <c r="K364" s="80"/>
      <c r="L364" s="80"/>
      <c r="M364" s="80"/>
      <c r="N364" s="80"/>
      <c r="O364" s="80"/>
      <c r="P364" s="80"/>
      <c r="Q364" s="80"/>
      <c r="R364" s="80"/>
      <c r="S364" s="54" t="b">
        <f t="shared" si="26"/>
        <v>0</v>
      </c>
      <c r="T364" s="66" t="str">
        <f t="shared" si="27"/>
        <v>17-52.</v>
      </c>
      <c r="U364" s="51" t="str">
        <f t="shared" si="27"/>
        <v>Soil Vapor Extraction (SVE) System - Large - Long Term &gt; 6 Months</v>
      </c>
    </row>
    <row r="365" spans="1:21" s="67" customFormat="1" x14ac:dyDescent="0.3">
      <c r="A365" s="62">
        <v>384</v>
      </c>
      <c r="B365" s="36" t="s">
        <v>956</v>
      </c>
      <c r="C365" s="98" t="s">
        <v>634</v>
      </c>
      <c r="D365" s="99"/>
      <c r="E365" s="10" t="s">
        <v>232</v>
      </c>
      <c r="F365" s="68">
        <f>IFERROR(INDEX([1]!Rates[[Column1]:[Column71]],
MATCH('[1]SOW Units'!$B365,[1]!Rates[Pay Item],0),
MATCH(TEXT(#REF!,"0"),[1]!Rates[[#Headers],[Column1]:[Column71]],0)),0)</f>
        <v>0</v>
      </c>
      <c r="G365" s="69">
        <f t="shared" si="28"/>
        <v>0</v>
      </c>
      <c r="H365" s="6">
        <f t="shared" si="29"/>
        <v>0</v>
      </c>
      <c r="I365" s="80"/>
      <c r="J365" s="80" t="s">
        <v>1045</v>
      </c>
      <c r="K365" s="80"/>
      <c r="L365" s="80"/>
      <c r="M365" s="80"/>
      <c r="N365" s="80"/>
      <c r="O365" s="80"/>
      <c r="P365" s="80"/>
      <c r="Q365" s="80"/>
      <c r="R365" s="80"/>
      <c r="S365" s="54" t="b">
        <f t="shared" si="26"/>
        <v>0</v>
      </c>
      <c r="T365" s="66" t="str">
        <f t="shared" si="27"/>
        <v>17-53.</v>
      </c>
      <c r="U365" s="51" t="str">
        <f t="shared" si="27"/>
        <v>Air Sparge/Multphase Extraction (AS/MPE) System - Small - Short Term ≤ 6 Months</v>
      </c>
    </row>
    <row r="366" spans="1:21" s="67" customFormat="1" x14ac:dyDescent="0.3">
      <c r="A366" s="62">
        <v>385</v>
      </c>
      <c r="B366" s="36" t="s">
        <v>957</v>
      </c>
      <c r="C366" s="98" t="s">
        <v>635</v>
      </c>
      <c r="D366" s="99"/>
      <c r="E366" s="10" t="s">
        <v>232</v>
      </c>
      <c r="F366" s="68">
        <f>IFERROR(INDEX([1]!Rates[[Column1]:[Column71]],
MATCH('[1]SOW Units'!$B366,[1]!Rates[Pay Item],0),
MATCH(TEXT(#REF!,"0"),[1]!Rates[[#Headers],[Column1]:[Column71]],0)),0)</f>
        <v>0</v>
      </c>
      <c r="G366" s="69">
        <f t="shared" si="28"/>
        <v>0</v>
      </c>
      <c r="H366" s="6">
        <f t="shared" si="29"/>
        <v>0</v>
      </c>
      <c r="I366" s="80"/>
      <c r="J366" s="80" t="s">
        <v>1045</v>
      </c>
      <c r="K366" s="80"/>
      <c r="L366" s="80"/>
      <c r="M366" s="80"/>
      <c r="N366" s="80"/>
      <c r="O366" s="80"/>
      <c r="P366" s="80"/>
      <c r="Q366" s="80"/>
      <c r="R366" s="80"/>
      <c r="S366" s="54" t="b">
        <f t="shared" si="26"/>
        <v>0</v>
      </c>
      <c r="T366" s="66" t="str">
        <f t="shared" si="27"/>
        <v>17-54.</v>
      </c>
      <c r="U366" s="51" t="str">
        <f t="shared" si="27"/>
        <v>Air Sparge/Multphase Extraction (AS/MPE) System - Small - Long Term &gt; 6 Months</v>
      </c>
    </row>
    <row r="367" spans="1:21" s="67" customFormat="1" x14ac:dyDescent="0.3">
      <c r="A367" s="62">
        <v>386</v>
      </c>
      <c r="B367" s="36" t="s">
        <v>958</v>
      </c>
      <c r="C367" s="98" t="s">
        <v>636</v>
      </c>
      <c r="D367" s="99"/>
      <c r="E367" s="10" t="s">
        <v>232</v>
      </c>
      <c r="F367" s="68">
        <f>IFERROR(INDEX([1]!Rates[[Column1]:[Column71]],
MATCH('[1]SOW Units'!$B367,[1]!Rates[Pay Item],0),
MATCH(TEXT(#REF!,"0"),[1]!Rates[[#Headers],[Column1]:[Column71]],0)),0)</f>
        <v>0</v>
      </c>
      <c r="G367" s="69">
        <f t="shared" si="28"/>
        <v>0</v>
      </c>
      <c r="H367" s="6">
        <f t="shared" si="29"/>
        <v>0</v>
      </c>
      <c r="I367" s="80"/>
      <c r="J367" s="80" t="s">
        <v>1045</v>
      </c>
      <c r="K367" s="80"/>
      <c r="L367" s="80"/>
      <c r="M367" s="80"/>
      <c r="N367" s="80"/>
      <c r="O367" s="80"/>
      <c r="P367" s="80"/>
      <c r="Q367" s="80"/>
      <c r="R367" s="80"/>
      <c r="S367" s="54" t="b">
        <f t="shared" si="26"/>
        <v>0</v>
      </c>
      <c r="T367" s="66" t="str">
        <f t="shared" si="27"/>
        <v>17-55.</v>
      </c>
      <c r="U367" s="51" t="str">
        <f t="shared" si="27"/>
        <v>Air Sparge/Multphase Extraction (AS/MPE) System - Medium - Short Term ≤ 6 Months</v>
      </c>
    </row>
    <row r="368" spans="1:21" s="67" customFormat="1" x14ac:dyDescent="0.3">
      <c r="A368" s="62">
        <v>387</v>
      </c>
      <c r="B368" s="36" t="s">
        <v>959</v>
      </c>
      <c r="C368" s="98" t="s">
        <v>637</v>
      </c>
      <c r="D368" s="99"/>
      <c r="E368" s="10" t="s">
        <v>232</v>
      </c>
      <c r="F368" s="68">
        <f>IFERROR(INDEX([1]!Rates[[Column1]:[Column71]],
MATCH('[1]SOW Units'!$B368,[1]!Rates[Pay Item],0),
MATCH(TEXT(#REF!,"0"),[1]!Rates[[#Headers],[Column1]:[Column71]],0)),0)</f>
        <v>0</v>
      </c>
      <c r="G368" s="69">
        <f t="shared" si="28"/>
        <v>0</v>
      </c>
      <c r="H368" s="6">
        <f t="shared" si="29"/>
        <v>0</v>
      </c>
      <c r="I368" s="80"/>
      <c r="J368" s="80" t="s">
        <v>1045</v>
      </c>
      <c r="K368" s="80"/>
      <c r="L368" s="80"/>
      <c r="M368" s="80"/>
      <c r="N368" s="80"/>
      <c r="O368" s="80"/>
      <c r="P368" s="80"/>
      <c r="Q368" s="80"/>
      <c r="R368" s="80"/>
      <c r="S368" s="54" t="b">
        <f t="shared" si="26"/>
        <v>0</v>
      </c>
      <c r="T368" s="66" t="str">
        <f t="shared" si="27"/>
        <v>17-56.</v>
      </c>
      <c r="U368" s="51" t="str">
        <f t="shared" si="27"/>
        <v>Air Sparge/Multphase Extraction (AS/MPE) System - Medium - Long Term &gt; 6 Months</v>
      </c>
    </row>
    <row r="369" spans="1:21" s="67" customFormat="1" x14ac:dyDescent="0.3">
      <c r="A369" s="62">
        <v>388</v>
      </c>
      <c r="B369" s="36" t="s">
        <v>960</v>
      </c>
      <c r="C369" s="98" t="s">
        <v>638</v>
      </c>
      <c r="D369" s="99"/>
      <c r="E369" s="10" t="s">
        <v>232</v>
      </c>
      <c r="F369" s="68">
        <f>IFERROR(INDEX([1]!Rates[[Column1]:[Column71]],
MATCH('[1]SOW Units'!$B369,[1]!Rates[Pay Item],0),
MATCH(TEXT(#REF!,"0"),[1]!Rates[[#Headers],[Column1]:[Column71]],0)),0)</f>
        <v>0</v>
      </c>
      <c r="G369" s="69">
        <f t="shared" si="28"/>
        <v>0</v>
      </c>
      <c r="H369" s="6">
        <f t="shared" si="29"/>
        <v>0</v>
      </c>
      <c r="I369" s="80"/>
      <c r="J369" s="80" t="s">
        <v>1045</v>
      </c>
      <c r="K369" s="80"/>
      <c r="L369" s="80"/>
      <c r="M369" s="80"/>
      <c r="N369" s="80"/>
      <c r="O369" s="80"/>
      <c r="P369" s="80"/>
      <c r="Q369" s="80"/>
      <c r="R369" s="80"/>
      <c r="S369" s="54" t="b">
        <f t="shared" si="26"/>
        <v>0</v>
      </c>
      <c r="T369" s="66" t="str">
        <f t="shared" si="27"/>
        <v>17-57.</v>
      </c>
      <c r="U369" s="51" t="str">
        <f t="shared" si="27"/>
        <v>Air Sparge/Multphase Extraction (AS/MPE) System - Large - Short Term ≤ 6 Months</v>
      </c>
    </row>
    <row r="370" spans="1:21" s="67" customFormat="1" x14ac:dyDescent="0.3">
      <c r="A370" s="62">
        <v>389</v>
      </c>
      <c r="B370" s="36" t="s">
        <v>961</v>
      </c>
      <c r="C370" s="98" t="s">
        <v>639</v>
      </c>
      <c r="D370" s="99"/>
      <c r="E370" s="10" t="s">
        <v>232</v>
      </c>
      <c r="F370" s="68">
        <f>IFERROR(INDEX([1]!Rates[[Column1]:[Column71]],
MATCH('[1]SOW Units'!$B370,[1]!Rates[Pay Item],0),
MATCH(TEXT(#REF!,"0"),[1]!Rates[[#Headers],[Column1]:[Column71]],0)),0)</f>
        <v>0</v>
      </c>
      <c r="G370" s="69">
        <f t="shared" si="28"/>
        <v>0</v>
      </c>
      <c r="H370" s="6">
        <f t="shared" si="29"/>
        <v>0</v>
      </c>
      <c r="I370" s="80"/>
      <c r="J370" s="80" t="s">
        <v>1045</v>
      </c>
      <c r="K370" s="80"/>
      <c r="L370" s="80"/>
      <c r="M370" s="80"/>
      <c r="N370" s="80"/>
      <c r="O370" s="80"/>
      <c r="P370" s="80"/>
      <c r="Q370" s="80"/>
      <c r="R370" s="80"/>
      <c r="S370" s="54" t="b">
        <f t="shared" si="26"/>
        <v>0</v>
      </c>
      <c r="T370" s="66" t="str">
        <f t="shared" si="27"/>
        <v>17-58.</v>
      </c>
      <c r="U370" s="51" t="str">
        <f t="shared" si="27"/>
        <v>Air Sparge/Multphase Extraction (AS/MPE) System - Large - Long Term &gt; 6 Months</v>
      </c>
    </row>
    <row r="371" spans="1:21" s="67" customFormat="1" x14ac:dyDescent="0.3">
      <c r="A371" s="62">
        <v>390</v>
      </c>
      <c r="B371" s="36" t="s">
        <v>962</v>
      </c>
      <c r="C371" s="98" t="s">
        <v>963</v>
      </c>
      <c r="D371" s="99"/>
      <c r="E371" s="10" t="s">
        <v>232</v>
      </c>
      <c r="F371" s="68">
        <f>IFERROR(INDEX([1]!Rates[[Column1]:[Column71]],
MATCH('[1]SOW Units'!$B371,[1]!Rates[Pay Item],0),
MATCH(TEXT(#REF!,"0"),[1]!Rates[[#Headers],[Column1]:[Column71]],0)),0)</f>
        <v>0</v>
      </c>
      <c r="G371" s="69">
        <f t="shared" si="28"/>
        <v>0</v>
      </c>
      <c r="H371" s="6">
        <f t="shared" si="29"/>
        <v>0</v>
      </c>
      <c r="I371" s="80"/>
      <c r="J371" s="80" t="s">
        <v>1045</v>
      </c>
      <c r="K371" s="80"/>
      <c r="L371" s="80"/>
      <c r="M371" s="80"/>
      <c r="N371" s="80"/>
      <c r="O371" s="80"/>
      <c r="P371" s="80"/>
      <c r="Q371" s="80"/>
      <c r="R371" s="80"/>
      <c r="S371" s="54" t="b">
        <f t="shared" si="26"/>
        <v>0</v>
      </c>
      <c r="T371" s="66" t="str">
        <f t="shared" si="27"/>
        <v>17-59.</v>
      </c>
      <c r="U371" s="51" t="str">
        <f t="shared" si="27"/>
        <v>In-Situ Chemical Oxidation (including Ozone) System – Small – Long Term &gt; 6 Months</v>
      </c>
    </row>
    <row r="372" spans="1:21" s="67" customFormat="1" x14ac:dyDescent="0.3">
      <c r="A372" s="62">
        <v>391</v>
      </c>
      <c r="B372" s="36" t="s">
        <v>964</v>
      </c>
      <c r="C372" s="98" t="s">
        <v>965</v>
      </c>
      <c r="D372" s="99"/>
      <c r="E372" s="10" t="s">
        <v>232</v>
      </c>
      <c r="F372" s="68">
        <f>IFERROR(INDEX([1]!Rates[[Column1]:[Column71]],
MATCH('[1]SOW Units'!$B372,[1]!Rates[Pay Item],0),
MATCH(TEXT(#REF!,"0"),[1]!Rates[[#Headers],[Column1]:[Column71]],0)),0)</f>
        <v>0</v>
      </c>
      <c r="G372" s="69">
        <f t="shared" si="28"/>
        <v>0</v>
      </c>
      <c r="H372" s="6">
        <f t="shared" si="29"/>
        <v>0</v>
      </c>
      <c r="I372" s="80"/>
      <c r="J372" s="80" t="s">
        <v>1045</v>
      </c>
      <c r="K372" s="80"/>
      <c r="L372" s="80"/>
      <c r="M372" s="80"/>
      <c r="N372" s="80"/>
      <c r="O372" s="80"/>
      <c r="P372" s="80"/>
      <c r="Q372" s="80"/>
      <c r="R372" s="80"/>
      <c r="S372" s="54" t="b">
        <f t="shared" si="26"/>
        <v>0</v>
      </c>
      <c r="T372" s="66" t="str">
        <f t="shared" si="27"/>
        <v>17-60.</v>
      </c>
      <c r="U372" s="51" t="str">
        <f t="shared" si="27"/>
        <v>In-Situ Chemical Oxidation (including Ozone) System – Small - Short Term ≤ 6 Months</v>
      </c>
    </row>
    <row r="373" spans="1:21" s="67" customFormat="1" x14ac:dyDescent="0.3">
      <c r="A373" s="62">
        <v>392</v>
      </c>
      <c r="B373" s="36" t="s">
        <v>966</v>
      </c>
      <c r="C373" s="98" t="s">
        <v>967</v>
      </c>
      <c r="D373" s="99"/>
      <c r="E373" s="10" t="s">
        <v>232</v>
      </c>
      <c r="F373" s="68">
        <f>IFERROR(INDEX([1]!Rates[[Column1]:[Column71]],
MATCH('[1]SOW Units'!$B373,[1]!Rates[Pay Item],0),
MATCH(TEXT(#REF!,"0"),[1]!Rates[[#Headers],[Column1]:[Column71]],0)),0)</f>
        <v>0</v>
      </c>
      <c r="G373" s="69">
        <f t="shared" si="28"/>
        <v>0</v>
      </c>
      <c r="H373" s="6">
        <f t="shared" si="29"/>
        <v>0</v>
      </c>
      <c r="I373" s="80"/>
      <c r="J373" s="80" t="s">
        <v>1045</v>
      </c>
      <c r="K373" s="80"/>
      <c r="L373" s="80"/>
      <c r="M373" s="80"/>
      <c r="N373" s="80"/>
      <c r="O373" s="80"/>
      <c r="P373" s="80"/>
      <c r="Q373" s="80"/>
      <c r="R373" s="80"/>
      <c r="S373" s="54" t="b">
        <f t="shared" si="26"/>
        <v>0</v>
      </c>
      <c r="T373" s="66" t="str">
        <f t="shared" si="27"/>
        <v>17-61.</v>
      </c>
      <c r="U373" s="51" t="str">
        <f t="shared" si="27"/>
        <v>In-Situ Chemical Oxidation (including Ozone) System – Medium – Long Term &gt; 6 Months</v>
      </c>
    </row>
    <row r="374" spans="1:21" s="67" customFormat="1" x14ac:dyDescent="0.3">
      <c r="A374" s="62">
        <v>393</v>
      </c>
      <c r="B374" s="36" t="s">
        <v>968</v>
      </c>
      <c r="C374" s="98" t="s">
        <v>969</v>
      </c>
      <c r="D374" s="99"/>
      <c r="E374" s="10" t="s">
        <v>232</v>
      </c>
      <c r="F374" s="68">
        <f>IFERROR(INDEX([1]!Rates[[Column1]:[Column71]],
MATCH('[1]SOW Units'!$B374,[1]!Rates[Pay Item],0),
MATCH(TEXT(#REF!,"0"),[1]!Rates[[#Headers],[Column1]:[Column71]],0)),0)</f>
        <v>0</v>
      </c>
      <c r="G374" s="69">
        <f t="shared" si="28"/>
        <v>0</v>
      </c>
      <c r="H374" s="6">
        <f t="shared" si="29"/>
        <v>0</v>
      </c>
      <c r="I374" s="80"/>
      <c r="J374" s="80" t="s">
        <v>1045</v>
      </c>
      <c r="K374" s="80"/>
      <c r="L374" s="80"/>
      <c r="M374" s="80"/>
      <c r="N374" s="80"/>
      <c r="O374" s="80"/>
      <c r="P374" s="80"/>
      <c r="Q374" s="80"/>
      <c r="R374" s="80"/>
      <c r="S374" s="54" t="b">
        <f t="shared" si="26"/>
        <v>0</v>
      </c>
      <c r="T374" s="66" t="str">
        <f t="shared" si="27"/>
        <v>17-62.</v>
      </c>
      <c r="U374" s="51" t="str">
        <f t="shared" si="27"/>
        <v>In-Situ Chemical Oxidation (including Ozone) System – Medium - Short Term ≤ 6 Months</v>
      </c>
    </row>
    <row r="375" spans="1:21" s="67" customFormat="1" x14ac:dyDescent="0.3">
      <c r="A375" s="62">
        <v>394</v>
      </c>
      <c r="B375" s="36" t="s">
        <v>970</v>
      </c>
      <c r="C375" s="98" t="s">
        <v>971</v>
      </c>
      <c r="D375" s="99"/>
      <c r="E375" s="10" t="s">
        <v>232</v>
      </c>
      <c r="F375" s="68">
        <f>IFERROR(INDEX([1]!Rates[[Column1]:[Column71]],
MATCH('[1]SOW Units'!$B375,[1]!Rates[Pay Item],0),
MATCH(TEXT(#REF!,"0"),[1]!Rates[[#Headers],[Column1]:[Column71]],0)),0)</f>
        <v>0</v>
      </c>
      <c r="G375" s="69">
        <f t="shared" si="28"/>
        <v>0</v>
      </c>
      <c r="H375" s="6">
        <f t="shared" si="29"/>
        <v>0</v>
      </c>
      <c r="I375" s="80"/>
      <c r="J375" s="80" t="s">
        <v>1045</v>
      </c>
      <c r="K375" s="80"/>
      <c r="L375" s="80"/>
      <c r="M375" s="80"/>
      <c r="N375" s="80"/>
      <c r="O375" s="80"/>
      <c r="P375" s="80"/>
      <c r="Q375" s="80"/>
      <c r="R375" s="80"/>
      <c r="S375" s="54" t="b">
        <f t="shared" si="26"/>
        <v>0</v>
      </c>
      <c r="T375" s="66" t="str">
        <f t="shared" si="27"/>
        <v>17-63.</v>
      </c>
      <c r="U375" s="51" t="str">
        <f t="shared" si="27"/>
        <v>In-Situ Chemical Oxidation (including Ozone) System – Large - Long Term &gt; 6 Months</v>
      </c>
    </row>
    <row r="376" spans="1:21" s="67" customFormat="1" x14ac:dyDescent="0.3">
      <c r="A376" s="62">
        <v>395</v>
      </c>
      <c r="B376" s="36" t="s">
        <v>972</v>
      </c>
      <c r="C376" s="98" t="s">
        <v>973</v>
      </c>
      <c r="D376" s="99"/>
      <c r="E376" s="10" t="s">
        <v>232</v>
      </c>
      <c r="F376" s="68">
        <f>IFERROR(INDEX([1]!Rates[[Column1]:[Column71]],
MATCH('[1]SOW Units'!$B376,[1]!Rates[Pay Item],0),
MATCH(TEXT(#REF!,"0"),[1]!Rates[[#Headers],[Column1]:[Column71]],0)),0)</f>
        <v>0</v>
      </c>
      <c r="G376" s="69">
        <f t="shared" si="28"/>
        <v>0</v>
      </c>
      <c r="H376" s="6">
        <f t="shared" si="29"/>
        <v>0</v>
      </c>
      <c r="I376" s="80"/>
      <c r="J376" s="80" t="s">
        <v>1045</v>
      </c>
      <c r="K376" s="80"/>
      <c r="L376" s="80"/>
      <c r="M376" s="80"/>
      <c r="N376" s="80"/>
      <c r="O376" s="80"/>
      <c r="P376" s="80"/>
      <c r="Q376" s="80"/>
      <c r="R376" s="80"/>
      <c r="S376" s="54" t="b">
        <f t="shared" si="26"/>
        <v>0</v>
      </c>
      <c r="T376" s="66" t="str">
        <f t="shared" si="27"/>
        <v>17-64.</v>
      </c>
      <c r="U376" s="51" t="str">
        <f t="shared" si="27"/>
        <v>In-Situ Chemical Oxidation (including Ozone) System – Large -Short Term ≤ 6 Months</v>
      </c>
    </row>
    <row r="377" spans="1:21" s="67" customFormat="1" x14ac:dyDescent="0.3">
      <c r="A377" s="62">
        <v>396</v>
      </c>
      <c r="B377" s="75" t="s">
        <v>337</v>
      </c>
      <c r="C377" s="96" t="s">
        <v>412</v>
      </c>
      <c r="D377" s="97"/>
      <c r="E377" s="76"/>
      <c r="F377" s="78"/>
      <c r="G377" s="78"/>
      <c r="H377" s="8"/>
      <c r="I377" s="79"/>
      <c r="J377" s="79"/>
      <c r="K377" s="79"/>
      <c r="L377" s="79"/>
      <c r="M377" s="79"/>
      <c r="N377" s="79"/>
      <c r="O377" s="79"/>
      <c r="P377" s="79"/>
      <c r="Q377" s="79"/>
      <c r="R377" s="79"/>
      <c r="S377" s="54" t="b">
        <f t="shared" si="26"/>
        <v>0</v>
      </c>
      <c r="T377" s="66"/>
      <c r="U377" s="51" t="str">
        <f t="shared" si="27"/>
        <v>REPORTS (Excluding Professional Engineering and Professional Geology Services)</v>
      </c>
    </row>
    <row r="378" spans="1:21" s="67" customFormat="1" hidden="1" x14ac:dyDescent="0.3">
      <c r="A378" s="62">
        <v>397</v>
      </c>
      <c r="B378" s="36" t="s">
        <v>339</v>
      </c>
      <c r="C378" s="98" t="s">
        <v>414</v>
      </c>
      <c r="D378" s="99"/>
      <c r="E378" s="10" t="s">
        <v>415</v>
      </c>
      <c r="F378" s="68">
        <f>IFERROR(INDEX([1]!Rates[[Column1]:[Column71]],
MATCH('[1]SOW Units'!$B378,[1]!Rates[Pay Item],0),
MATCH(TEXT(#REF!,"0"),[1]!Rates[[#Headers],[Column1]:[Column71]],0)),0)</f>
        <v>0</v>
      </c>
      <c r="G378" s="69">
        <f t="shared" ref="G378:G441" si="30">F378</f>
        <v>0</v>
      </c>
      <c r="H378" s="6">
        <f t="shared" ref="H378:H441" si="31">SUM(I378:R378)</f>
        <v>0</v>
      </c>
      <c r="I378" s="80"/>
      <c r="J378" s="80"/>
      <c r="K378" s="80"/>
      <c r="L378" s="80"/>
      <c r="M378" s="80"/>
      <c r="N378" s="80"/>
      <c r="O378" s="80"/>
      <c r="P378" s="80"/>
      <c r="Q378" s="80"/>
      <c r="R378" s="80"/>
      <c r="S378" s="54" t="b">
        <f t="shared" si="26"/>
        <v>0</v>
      </c>
      <c r="T378" s="66" t="str">
        <f t="shared" si="27"/>
        <v>18-1.</v>
      </c>
      <c r="U378" s="51" t="str">
        <f t="shared" si="27"/>
        <v>Soil Source Removal Report</v>
      </c>
    </row>
    <row r="379" spans="1:21" s="67" customFormat="1" hidden="1" x14ac:dyDescent="0.3">
      <c r="A379" s="62">
        <v>398</v>
      </c>
      <c r="B379" s="36" t="s">
        <v>341</v>
      </c>
      <c r="C379" s="98" t="s">
        <v>418</v>
      </c>
      <c r="D379" s="99"/>
      <c r="E379" s="10" t="s">
        <v>415</v>
      </c>
      <c r="F379" s="68">
        <f>IFERROR(INDEX([1]!Rates[[Column1]:[Column71]],
MATCH('[1]SOW Units'!$B379,[1]!Rates[Pay Item],0),
MATCH(TEXT(#REF!,"0"),[1]!Rates[[#Headers],[Column1]:[Column71]],0)),0)</f>
        <v>0</v>
      </c>
      <c r="G379" s="69">
        <f t="shared" si="30"/>
        <v>0</v>
      </c>
      <c r="H379" s="6">
        <f t="shared" si="31"/>
        <v>0</v>
      </c>
      <c r="I379" s="80"/>
      <c r="J379" s="80"/>
      <c r="K379" s="80"/>
      <c r="L379" s="80"/>
      <c r="M379" s="80"/>
      <c r="N379" s="80"/>
      <c r="O379" s="80"/>
      <c r="P379" s="80"/>
      <c r="Q379" s="80"/>
      <c r="R379" s="80"/>
      <c r="S379" s="54" t="b">
        <f t="shared" si="26"/>
        <v>0</v>
      </c>
      <c r="T379" s="66" t="str">
        <f t="shared" si="27"/>
        <v>18-2.</v>
      </c>
      <c r="U379" s="51" t="str">
        <f t="shared" si="27"/>
        <v>General Site Assessment Report</v>
      </c>
    </row>
    <row r="380" spans="1:21" s="67" customFormat="1" hidden="1" x14ac:dyDescent="0.3">
      <c r="A380" s="62">
        <v>399</v>
      </c>
      <c r="B380" s="36" t="s">
        <v>343</v>
      </c>
      <c r="C380" s="98" t="s">
        <v>420</v>
      </c>
      <c r="D380" s="99"/>
      <c r="E380" s="10" t="s">
        <v>415</v>
      </c>
      <c r="F380" s="68">
        <f>IFERROR(INDEX([1]!Rates[[Column1]:[Column71]],
MATCH('[1]SOW Units'!$B380,[1]!Rates[Pay Item],0),
MATCH(TEXT(#REF!,"0"),[1]!Rates[[#Headers],[Column1]:[Column71]],0)),0)</f>
        <v>0</v>
      </c>
      <c r="G380" s="69">
        <f t="shared" si="30"/>
        <v>0</v>
      </c>
      <c r="H380" s="6">
        <f t="shared" si="31"/>
        <v>0</v>
      </c>
      <c r="I380" s="80"/>
      <c r="J380" s="80"/>
      <c r="K380" s="80"/>
      <c r="L380" s="80"/>
      <c r="M380" s="80"/>
      <c r="N380" s="80"/>
      <c r="O380" s="80"/>
      <c r="P380" s="80"/>
      <c r="Q380" s="80"/>
      <c r="R380" s="80"/>
      <c r="S380" s="54" t="b">
        <f t="shared" si="26"/>
        <v>0</v>
      </c>
      <c r="T380" s="66" t="str">
        <f t="shared" si="27"/>
        <v>18-3.</v>
      </c>
      <c r="U380" s="51" t="str">
        <f t="shared" si="27"/>
        <v>Supplemental Site Assessment Report</v>
      </c>
    </row>
    <row r="381" spans="1:21" s="67" customFormat="1" hidden="1" x14ac:dyDescent="0.3">
      <c r="A381" s="62">
        <v>400</v>
      </c>
      <c r="B381" s="36" t="s">
        <v>345</v>
      </c>
      <c r="C381" s="98" t="s">
        <v>422</v>
      </c>
      <c r="D381" s="99"/>
      <c r="E381" s="10" t="s">
        <v>415</v>
      </c>
      <c r="F381" s="68">
        <f>IFERROR(INDEX([1]!Rates[[Column1]:[Column71]],
MATCH('[1]SOW Units'!$B381,[1]!Rates[Pay Item],0),
MATCH(TEXT(#REF!,"0"),[1]!Rates[[#Headers],[Column1]:[Column71]],0)),0)</f>
        <v>0</v>
      </c>
      <c r="G381" s="69">
        <f t="shared" si="30"/>
        <v>0</v>
      </c>
      <c r="H381" s="6">
        <f t="shared" si="31"/>
        <v>0</v>
      </c>
      <c r="I381" s="80"/>
      <c r="J381" s="80"/>
      <c r="K381" s="80"/>
      <c r="L381" s="80"/>
      <c r="M381" s="80"/>
      <c r="N381" s="80"/>
      <c r="O381" s="80"/>
      <c r="P381" s="80"/>
      <c r="Q381" s="80"/>
      <c r="R381" s="80"/>
      <c r="S381" s="54" t="b">
        <f t="shared" si="26"/>
        <v>0</v>
      </c>
      <c r="T381" s="66" t="str">
        <f t="shared" si="27"/>
        <v>18-4.</v>
      </c>
      <c r="U381" s="51" t="str">
        <f t="shared" si="27"/>
        <v>Receptor and Exposure Pathway Report</v>
      </c>
    </row>
    <row r="382" spans="1:21" s="67" customFormat="1" hidden="1" x14ac:dyDescent="0.3">
      <c r="A382" s="62">
        <v>401</v>
      </c>
      <c r="B382" s="36" t="s">
        <v>347</v>
      </c>
      <c r="C382" s="98" t="s">
        <v>974</v>
      </c>
      <c r="D382" s="99"/>
      <c r="E382" s="10" t="s">
        <v>425</v>
      </c>
      <c r="F382" s="68">
        <f>IFERROR(INDEX([1]!Rates[[Column1]:[Column71]],
MATCH('[1]SOW Units'!$B382,[1]!Rates[Pay Item],0),
MATCH(TEXT(#REF!,"0"),[1]!Rates[[#Headers],[Column1]:[Column71]],0)),0)</f>
        <v>0</v>
      </c>
      <c r="G382" s="69">
        <f t="shared" si="30"/>
        <v>0</v>
      </c>
      <c r="H382" s="6">
        <f t="shared" si="31"/>
        <v>0</v>
      </c>
      <c r="I382" s="80"/>
      <c r="J382" s="80"/>
      <c r="K382" s="80"/>
      <c r="L382" s="80"/>
      <c r="M382" s="80"/>
      <c r="N382" s="80"/>
      <c r="O382" s="80"/>
      <c r="P382" s="80"/>
      <c r="Q382" s="80"/>
      <c r="R382" s="80"/>
      <c r="S382" s="54" t="b">
        <f t="shared" si="26"/>
        <v>0</v>
      </c>
      <c r="T382" s="66" t="str">
        <f t="shared" si="27"/>
        <v>18-5.</v>
      </c>
      <c r="U382" s="51" t="str">
        <f t="shared" si="27"/>
        <v>Level 1 Natural Attenuation Monitoring Plan</v>
      </c>
    </row>
    <row r="383" spans="1:21" s="67" customFormat="1" hidden="1" x14ac:dyDescent="0.3">
      <c r="A383" s="62">
        <v>402</v>
      </c>
      <c r="B383" s="36" t="s">
        <v>349</v>
      </c>
      <c r="C383" s="98" t="s">
        <v>424</v>
      </c>
      <c r="D383" s="99"/>
      <c r="E383" s="10" t="s">
        <v>425</v>
      </c>
      <c r="F383" s="68">
        <f>IFERROR(INDEX([1]!Rates[[Column1]:[Column71]],
MATCH('[1]SOW Units'!$B383,[1]!Rates[Pay Item],0),
MATCH(TEXT(#REF!,"0"),[1]!Rates[[#Headers],[Column1]:[Column71]],0)),0)</f>
        <v>0</v>
      </c>
      <c r="G383" s="69">
        <f t="shared" si="30"/>
        <v>0</v>
      </c>
      <c r="H383" s="6">
        <f t="shared" si="31"/>
        <v>0</v>
      </c>
      <c r="I383" s="80"/>
      <c r="J383" s="80"/>
      <c r="K383" s="80"/>
      <c r="L383" s="80"/>
      <c r="M383" s="80"/>
      <c r="N383" s="80"/>
      <c r="O383" s="80"/>
      <c r="P383" s="80"/>
      <c r="Q383" s="80"/>
      <c r="R383" s="80"/>
      <c r="S383" s="54" t="b">
        <f t="shared" si="26"/>
        <v>0</v>
      </c>
      <c r="T383" s="66" t="str">
        <f t="shared" si="27"/>
        <v>18-6.</v>
      </c>
      <c r="U383" s="51" t="str">
        <f t="shared" si="27"/>
        <v>Level 2 Natural Attenuation Monitoring Plan</v>
      </c>
    </row>
    <row r="384" spans="1:21" s="67" customFormat="1" hidden="1" x14ac:dyDescent="0.3">
      <c r="A384" s="62">
        <v>403</v>
      </c>
      <c r="B384" s="36" t="s">
        <v>351</v>
      </c>
      <c r="C384" s="98" t="s">
        <v>427</v>
      </c>
      <c r="D384" s="99"/>
      <c r="E384" s="10" t="s">
        <v>415</v>
      </c>
      <c r="F384" s="68">
        <f>IFERROR(INDEX([1]!Rates[[Column1]:[Column71]],
MATCH('[1]SOW Units'!$B384,[1]!Rates[Pay Item],0),
MATCH(TEXT(#REF!,"0"),[1]!Rates[[#Headers],[Column1]:[Column71]],0)),0)</f>
        <v>0</v>
      </c>
      <c r="G384" s="69">
        <f t="shared" si="30"/>
        <v>0</v>
      </c>
      <c r="H384" s="6">
        <f t="shared" si="31"/>
        <v>0</v>
      </c>
      <c r="I384" s="80"/>
      <c r="J384" s="80"/>
      <c r="K384" s="80"/>
      <c r="L384" s="80"/>
      <c r="M384" s="80"/>
      <c r="N384" s="80"/>
      <c r="O384" s="80"/>
      <c r="P384" s="80"/>
      <c r="Q384" s="80"/>
      <c r="R384" s="80"/>
      <c r="S384" s="54" t="b">
        <f t="shared" si="26"/>
        <v>0</v>
      </c>
      <c r="T384" s="66" t="str">
        <f t="shared" si="27"/>
        <v>18-7.</v>
      </c>
      <c r="U384" s="51" t="str">
        <f t="shared" si="27"/>
        <v xml:space="preserve">Natural Attenuation or Post RA Monitoring Report, Quarterly or Non-Annual </v>
      </c>
    </row>
    <row r="385" spans="1:21" s="67" customFormat="1" hidden="1" x14ac:dyDescent="0.3">
      <c r="A385" s="62">
        <v>404</v>
      </c>
      <c r="B385" s="36" t="s">
        <v>353</v>
      </c>
      <c r="C385" s="98" t="s">
        <v>429</v>
      </c>
      <c r="D385" s="99"/>
      <c r="E385" s="10" t="s">
        <v>415</v>
      </c>
      <c r="F385" s="68">
        <f>IFERROR(INDEX([1]!Rates[[Column1]:[Column71]],
MATCH('[1]SOW Units'!$B385,[1]!Rates[Pay Item],0),
MATCH(TEXT(#REF!,"0"),[1]!Rates[[#Headers],[Column1]:[Column71]],0)),0)</f>
        <v>0</v>
      </c>
      <c r="G385" s="69">
        <f t="shared" si="30"/>
        <v>0</v>
      </c>
      <c r="H385" s="6">
        <f t="shared" si="31"/>
        <v>0</v>
      </c>
      <c r="I385" s="80"/>
      <c r="J385" s="80"/>
      <c r="K385" s="80"/>
      <c r="L385" s="80"/>
      <c r="M385" s="80"/>
      <c r="N385" s="80"/>
      <c r="O385" s="80"/>
      <c r="P385" s="80"/>
      <c r="Q385" s="80"/>
      <c r="R385" s="80"/>
      <c r="S385" s="54" t="b">
        <f t="shared" si="26"/>
        <v>0</v>
      </c>
      <c r="T385" s="66" t="str">
        <f t="shared" si="27"/>
        <v>18-8.</v>
      </c>
      <c r="U385" s="51" t="str">
        <f t="shared" si="27"/>
        <v xml:space="preserve">Natural Attenuation or Post RA Monitoring Report, Annual </v>
      </c>
    </row>
    <row r="386" spans="1:21" s="67" customFormat="1" hidden="1" x14ac:dyDescent="0.3">
      <c r="A386" s="62">
        <v>405</v>
      </c>
      <c r="B386" s="36" t="s">
        <v>355</v>
      </c>
      <c r="C386" s="98" t="s">
        <v>431</v>
      </c>
      <c r="D386" s="99"/>
      <c r="E386" s="10" t="s">
        <v>425</v>
      </c>
      <c r="F386" s="68">
        <f>IFERROR(INDEX([1]!Rates[[Column1]:[Column71]],
MATCH('[1]SOW Units'!$B386,[1]!Rates[Pay Item],0),
MATCH(TEXT(#REF!,"0"),[1]!Rates[[#Headers],[Column1]:[Column71]],0)),0)</f>
        <v>0</v>
      </c>
      <c r="G386" s="69">
        <f t="shared" si="30"/>
        <v>0</v>
      </c>
      <c r="H386" s="6">
        <f t="shared" si="31"/>
        <v>0</v>
      </c>
      <c r="I386" s="80"/>
      <c r="J386" s="80"/>
      <c r="K386" s="80"/>
      <c r="L386" s="80"/>
      <c r="M386" s="80"/>
      <c r="N386" s="80"/>
      <c r="O386" s="80"/>
      <c r="P386" s="80"/>
      <c r="Q386" s="80"/>
      <c r="R386" s="80"/>
      <c r="S386" s="54" t="b">
        <f t="shared" si="26"/>
        <v>0</v>
      </c>
      <c r="T386" s="66" t="str">
        <f t="shared" si="27"/>
        <v>18-9.</v>
      </c>
      <c r="U386" s="51" t="str">
        <f t="shared" si="27"/>
        <v>Pilot Test Plan</v>
      </c>
    </row>
    <row r="387" spans="1:21" s="67" customFormat="1" hidden="1" x14ac:dyDescent="0.3">
      <c r="A387" s="62">
        <v>406</v>
      </c>
      <c r="B387" s="36" t="s">
        <v>357</v>
      </c>
      <c r="C387" s="98" t="s">
        <v>433</v>
      </c>
      <c r="D387" s="99"/>
      <c r="E387" s="10" t="s">
        <v>415</v>
      </c>
      <c r="F387" s="68">
        <f>IFERROR(INDEX([1]!Rates[[Column1]:[Column71]],
MATCH('[1]SOW Units'!$B387,[1]!Rates[Pay Item],0),
MATCH(TEXT(#REF!,"0"),[1]!Rates[[#Headers],[Column1]:[Column71]],0)),0)</f>
        <v>0</v>
      </c>
      <c r="G387" s="69">
        <f t="shared" si="30"/>
        <v>0</v>
      </c>
      <c r="H387" s="6">
        <f t="shared" si="31"/>
        <v>0</v>
      </c>
      <c r="I387" s="80"/>
      <c r="J387" s="80"/>
      <c r="K387" s="80"/>
      <c r="L387" s="80"/>
      <c r="M387" s="80"/>
      <c r="N387" s="80"/>
      <c r="O387" s="80"/>
      <c r="P387" s="80"/>
      <c r="Q387" s="80"/>
      <c r="R387" s="80"/>
      <c r="S387" s="54" t="b">
        <f t="shared" si="26"/>
        <v>0</v>
      </c>
      <c r="T387" s="66" t="str">
        <f t="shared" si="27"/>
        <v>18-10.</v>
      </c>
      <c r="U387" s="51" t="str">
        <f t="shared" si="27"/>
        <v>Pilot Test Report</v>
      </c>
    </row>
    <row r="388" spans="1:21" s="67" customFormat="1" hidden="1" x14ac:dyDescent="0.3">
      <c r="A388" s="62">
        <v>407</v>
      </c>
      <c r="B388" s="36" t="s">
        <v>359</v>
      </c>
      <c r="C388" s="98" t="s">
        <v>435</v>
      </c>
      <c r="D388" s="99"/>
      <c r="E388" s="10" t="s">
        <v>425</v>
      </c>
      <c r="F388" s="68">
        <f>IFERROR(INDEX([1]!Rates[[Column1]:[Column71]],
MATCH('[1]SOW Units'!$B388,[1]!Rates[Pay Item],0),
MATCH(TEXT(#REF!,"0"),[1]!Rates[[#Headers],[Column1]:[Column71]],0)),0)</f>
        <v>0</v>
      </c>
      <c r="G388" s="69">
        <f t="shared" si="30"/>
        <v>0</v>
      </c>
      <c r="H388" s="6">
        <f t="shared" si="31"/>
        <v>0</v>
      </c>
      <c r="I388" s="80"/>
      <c r="J388" s="80"/>
      <c r="K388" s="80"/>
      <c r="L388" s="80"/>
      <c r="M388" s="80"/>
      <c r="N388" s="80"/>
      <c r="O388" s="80"/>
      <c r="P388" s="80"/>
      <c r="Q388" s="80"/>
      <c r="R388" s="80"/>
      <c r="S388" s="54" t="b">
        <f t="shared" si="26"/>
        <v>0</v>
      </c>
      <c r="T388" s="66" t="str">
        <f t="shared" si="27"/>
        <v>18-11.</v>
      </c>
      <c r="U388" s="51" t="str">
        <f t="shared" si="27"/>
        <v>Level 1 Remedial Action Plan</v>
      </c>
    </row>
    <row r="389" spans="1:21" s="67" customFormat="1" hidden="1" x14ac:dyDescent="0.3">
      <c r="A389" s="62">
        <v>408</v>
      </c>
      <c r="B389" s="36" t="s">
        <v>361</v>
      </c>
      <c r="C389" s="98" t="s">
        <v>436</v>
      </c>
      <c r="D389" s="99"/>
      <c r="E389" s="10" t="s">
        <v>425</v>
      </c>
      <c r="F389" s="68">
        <f>IFERROR(INDEX([1]!Rates[[Column1]:[Column71]],
MATCH('[1]SOW Units'!$B389,[1]!Rates[Pay Item],0),
MATCH(TEXT(#REF!,"0"),[1]!Rates[[#Headers],[Column1]:[Column71]],0)),0)</f>
        <v>0</v>
      </c>
      <c r="G389" s="69">
        <f t="shared" si="30"/>
        <v>0</v>
      </c>
      <c r="H389" s="6">
        <f t="shared" si="31"/>
        <v>0</v>
      </c>
      <c r="I389" s="80"/>
      <c r="J389" s="80"/>
      <c r="K389" s="80"/>
      <c r="L389" s="80"/>
      <c r="M389" s="80"/>
      <c r="N389" s="80"/>
      <c r="O389" s="80"/>
      <c r="P389" s="80"/>
      <c r="Q389" s="80"/>
      <c r="R389" s="80"/>
      <c r="S389" s="54" t="b">
        <f t="shared" si="26"/>
        <v>0</v>
      </c>
      <c r="T389" s="66" t="str">
        <f t="shared" si="27"/>
        <v>18-12.</v>
      </c>
      <c r="U389" s="51" t="str">
        <f t="shared" si="27"/>
        <v>Level 2 Remedial Action Plan</v>
      </c>
    </row>
    <row r="390" spans="1:21" s="67" customFormat="1" hidden="1" x14ac:dyDescent="0.3">
      <c r="A390" s="62">
        <v>410</v>
      </c>
      <c r="B390" s="36" t="s">
        <v>363</v>
      </c>
      <c r="C390" s="98" t="s">
        <v>437</v>
      </c>
      <c r="D390" s="99"/>
      <c r="E390" s="10" t="s">
        <v>425</v>
      </c>
      <c r="F390" s="68">
        <f>IFERROR(INDEX([1]!Rates[[Column1]:[Column71]],
MATCH('[1]SOW Units'!$B390,[1]!Rates[Pay Item],0),
MATCH(TEXT(#REF!,"0"),[1]!Rates[[#Headers],[Column1]:[Column71]],0)),0)</f>
        <v>0</v>
      </c>
      <c r="G390" s="69">
        <f t="shared" si="30"/>
        <v>0</v>
      </c>
      <c r="H390" s="6">
        <f t="shared" si="31"/>
        <v>0</v>
      </c>
      <c r="I390" s="80"/>
      <c r="J390" s="80"/>
      <c r="K390" s="80"/>
      <c r="L390" s="80"/>
      <c r="M390" s="80"/>
      <c r="N390" s="80"/>
      <c r="O390" s="80"/>
      <c r="P390" s="80"/>
      <c r="Q390" s="80"/>
      <c r="R390" s="80"/>
      <c r="S390" s="54" t="b">
        <f t="shared" si="26"/>
        <v>0</v>
      </c>
      <c r="T390" s="66" t="str">
        <f t="shared" si="27"/>
        <v>18-13.</v>
      </c>
      <c r="U390" s="51" t="str">
        <f t="shared" si="27"/>
        <v>Level 1 Limited Scope Remedial Action Plan or RAP Modification Plan</v>
      </c>
    </row>
    <row r="391" spans="1:21" s="67" customFormat="1" hidden="1" x14ac:dyDescent="0.3">
      <c r="A391" s="62">
        <v>411</v>
      </c>
      <c r="B391" s="36" t="s">
        <v>365</v>
      </c>
      <c r="C391" s="98" t="s">
        <v>438</v>
      </c>
      <c r="D391" s="99"/>
      <c r="E391" s="10" t="s">
        <v>425</v>
      </c>
      <c r="F391" s="68">
        <f>IFERROR(INDEX([1]!Rates[[Column1]:[Column71]],
MATCH('[1]SOW Units'!$B391,[1]!Rates[Pay Item],0),
MATCH(TEXT(#REF!,"0"),[1]!Rates[[#Headers],[Column1]:[Column71]],0)),0)</f>
        <v>0</v>
      </c>
      <c r="G391" s="69">
        <f t="shared" si="30"/>
        <v>0</v>
      </c>
      <c r="H391" s="6">
        <f t="shared" si="31"/>
        <v>0</v>
      </c>
      <c r="I391" s="80"/>
      <c r="J391" s="80"/>
      <c r="K391" s="80"/>
      <c r="L391" s="80"/>
      <c r="M391" s="80"/>
      <c r="N391" s="80"/>
      <c r="O391" s="80"/>
      <c r="P391" s="80"/>
      <c r="Q391" s="80"/>
      <c r="R391" s="80"/>
      <c r="S391" s="54" t="b">
        <f t="shared" si="26"/>
        <v>0</v>
      </c>
      <c r="T391" s="66" t="str">
        <f t="shared" si="27"/>
        <v>18-14.</v>
      </c>
      <c r="U391" s="51" t="str">
        <f t="shared" si="27"/>
        <v>Level 2 Limited Scope Remedial Action Plan or RAP Modification Plan</v>
      </c>
    </row>
    <row r="392" spans="1:21" s="67" customFormat="1" hidden="1" x14ac:dyDescent="0.3">
      <c r="A392" s="62">
        <v>412</v>
      </c>
      <c r="B392" s="36" t="s">
        <v>367</v>
      </c>
      <c r="C392" s="98" t="s">
        <v>439</v>
      </c>
      <c r="D392" s="99"/>
      <c r="E392" s="10" t="s">
        <v>425</v>
      </c>
      <c r="F392" s="68">
        <f>IFERROR(INDEX([1]!Rates[[Column1]:[Column71]],
MATCH('[1]SOW Units'!$B392,[1]!Rates[Pay Item],0),
MATCH(TEXT(#REF!,"0"),[1]!Rates[[#Headers],[Column1]:[Column71]],0)),0)</f>
        <v>0</v>
      </c>
      <c r="G392" s="69">
        <f t="shared" si="30"/>
        <v>0</v>
      </c>
      <c r="H392" s="6">
        <f t="shared" si="31"/>
        <v>0</v>
      </c>
      <c r="I392" s="80"/>
      <c r="J392" s="80"/>
      <c r="K392" s="80"/>
      <c r="L392" s="80"/>
      <c r="M392" s="80"/>
      <c r="N392" s="80"/>
      <c r="O392" s="80"/>
      <c r="P392" s="80"/>
      <c r="Q392" s="80"/>
      <c r="R392" s="80"/>
      <c r="S392" s="54" t="b">
        <f t="shared" si="26"/>
        <v>0</v>
      </c>
      <c r="T392" s="66" t="str">
        <f t="shared" si="27"/>
        <v>18-15.</v>
      </c>
      <c r="U392" s="51" t="str">
        <f t="shared" si="27"/>
        <v>Level 3 Limited Scope Remedial Action Plan or RAP Modification Plan</v>
      </c>
    </row>
    <row r="393" spans="1:21" s="67" customFormat="1" hidden="1" x14ac:dyDescent="0.3">
      <c r="A393" s="62">
        <v>413</v>
      </c>
      <c r="B393" s="36" t="s">
        <v>369</v>
      </c>
      <c r="C393" s="98" t="s">
        <v>440</v>
      </c>
      <c r="D393" s="99"/>
      <c r="E393" s="10" t="s">
        <v>425</v>
      </c>
      <c r="F393" s="68">
        <f>IFERROR(INDEX([1]!Rates[[Column1]:[Column71]],
MATCH('[1]SOW Units'!$B393,[1]!Rates[Pay Item],0),
MATCH(TEXT(#REF!,"0"),[1]!Rates[[#Headers],[Column1]:[Column71]],0)),0)</f>
        <v>0</v>
      </c>
      <c r="G393" s="69">
        <f t="shared" si="30"/>
        <v>0</v>
      </c>
      <c r="H393" s="6">
        <f t="shared" si="31"/>
        <v>0</v>
      </c>
      <c r="I393" s="80"/>
      <c r="J393" s="80"/>
      <c r="K393" s="80"/>
      <c r="L393" s="80"/>
      <c r="M393" s="80"/>
      <c r="N393" s="80"/>
      <c r="O393" s="80"/>
      <c r="P393" s="80"/>
      <c r="Q393" s="80"/>
      <c r="R393" s="80"/>
      <c r="S393" s="54" t="b">
        <f t="shared" ref="S393:S456" si="32">IF(H393&gt;0,TRUE,FALSE)</f>
        <v>0</v>
      </c>
      <c r="T393" s="66" t="str">
        <f t="shared" si="27"/>
        <v>18-16.</v>
      </c>
      <c r="U393" s="51" t="str">
        <f t="shared" si="27"/>
        <v>Level 4 Limited Scope Remedial Action Plan or RAP Modification Plan</v>
      </c>
    </row>
    <row r="394" spans="1:21" s="67" customFormat="1" hidden="1" x14ac:dyDescent="0.3">
      <c r="A394" s="62">
        <v>414</v>
      </c>
      <c r="B394" s="36" t="s">
        <v>371</v>
      </c>
      <c r="C394" s="98" t="s">
        <v>975</v>
      </c>
      <c r="D394" s="99"/>
      <c r="E394" s="10" t="s">
        <v>415</v>
      </c>
      <c r="F394" s="68">
        <f>IFERROR(INDEX([1]!Rates[[Column1]:[Column71]],
MATCH('[1]SOW Units'!$B394,[1]!Rates[Pay Item],0),
MATCH(TEXT(#REF!,"0"),[1]!Rates[[#Headers],[Column1]:[Column71]],0)),0)</f>
        <v>0</v>
      </c>
      <c r="G394" s="69">
        <f t="shared" si="30"/>
        <v>0</v>
      </c>
      <c r="H394" s="6">
        <f t="shared" si="31"/>
        <v>0</v>
      </c>
      <c r="I394" s="80"/>
      <c r="J394" s="80"/>
      <c r="K394" s="80"/>
      <c r="L394" s="80"/>
      <c r="M394" s="80"/>
      <c r="N394" s="80"/>
      <c r="O394" s="80"/>
      <c r="P394" s="80"/>
      <c r="Q394" s="80"/>
      <c r="R394" s="80"/>
      <c r="S394" s="54" t="b">
        <f t="shared" si="32"/>
        <v>0</v>
      </c>
      <c r="T394" s="66" t="str">
        <f t="shared" si="27"/>
        <v>18-17.</v>
      </c>
      <c r="U394" s="51" t="str">
        <f t="shared" si="27"/>
        <v>Construction Drawings and Design Specifications</v>
      </c>
    </row>
    <row r="395" spans="1:21" s="67" customFormat="1" hidden="1" x14ac:dyDescent="0.3">
      <c r="A395" s="62">
        <v>415</v>
      </c>
      <c r="B395" s="36" t="s">
        <v>373</v>
      </c>
      <c r="C395" s="98" t="s">
        <v>441</v>
      </c>
      <c r="D395" s="99"/>
      <c r="E395" s="10" t="s">
        <v>442</v>
      </c>
      <c r="F395" s="68">
        <f>IFERROR(INDEX([1]!Rates[[Column1]:[Column71]],
MATCH('[1]SOW Units'!$B395,[1]!Rates[Pay Item],0),
MATCH(TEXT(#REF!,"0"),[1]!Rates[[#Headers],[Column1]:[Column71]],0)),0)</f>
        <v>0</v>
      </c>
      <c r="G395" s="69">
        <f t="shared" si="30"/>
        <v>0</v>
      </c>
      <c r="H395" s="6">
        <f t="shared" si="31"/>
        <v>0</v>
      </c>
      <c r="I395" s="80"/>
      <c r="J395" s="80"/>
      <c r="K395" s="80"/>
      <c r="L395" s="80"/>
      <c r="M395" s="80"/>
      <c r="N395" s="80"/>
      <c r="O395" s="80"/>
      <c r="P395" s="80"/>
      <c r="Q395" s="80"/>
      <c r="R395" s="80"/>
      <c r="S395" s="54" t="b">
        <f t="shared" si="32"/>
        <v>0</v>
      </c>
      <c r="T395" s="66" t="str">
        <f t="shared" si="27"/>
        <v>18-18.</v>
      </c>
      <c r="U395" s="51" t="str">
        <f t="shared" si="27"/>
        <v>As-Built Drawings (P.E. Sealed red lined modifications)</v>
      </c>
    </row>
    <row r="396" spans="1:21" s="67" customFormat="1" hidden="1" x14ac:dyDescent="0.3">
      <c r="A396" s="62">
        <v>416</v>
      </c>
      <c r="B396" s="36" t="s">
        <v>375</v>
      </c>
      <c r="C396" s="98" t="s">
        <v>443</v>
      </c>
      <c r="D396" s="99"/>
      <c r="E396" s="10" t="s">
        <v>415</v>
      </c>
      <c r="F396" s="68">
        <f>IFERROR(INDEX([1]!Rates[[Column1]:[Column71]],
MATCH('[1]SOW Units'!$B396,[1]!Rates[Pay Item],0),
MATCH(TEXT(#REF!,"0"),[1]!Rates[[#Headers],[Column1]:[Column71]],0)),0)</f>
        <v>0</v>
      </c>
      <c r="G396" s="69">
        <f t="shared" si="30"/>
        <v>0</v>
      </c>
      <c r="H396" s="6">
        <f t="shared" si="31"/>
        <v>0</v>
      </c>
      <c r="I396" s="80"/>
      <c r="J396" s="80"/>
      <c r="K396" s="80"/>
      <c r="L396" s="80"/>
      <c r="M396" s="80"/>
      <c r="N396" s="80"/>
      <c r="O396" s="80"/>
      <c r="P396" s="80"/>
      <c r="Q396" s="80"/>
      <c r="R396" s="80"/>
      <c r="S396" s="54" t="b">
        <f t="shared" si="32"/>
        <v>0</v>
      </c>
      <c r="T396" s="66" t="str">
        <f t="shared" si="27"/>
        <v>18-19.</v>
      </c>
      <c r="U396" s="51" t="str">
        <f t="shared" si="27"/>
        <v xml:space="preserve">Remedial Action Startup Report </v>
      </c>
    </row>
    <row r="397" spans="1:21" s="67" customFormat="1" hidden="1" x14ac:dyDescent="0.3">
      <c r="A397" s="62">
        <v>417</v>
      </c>
      <c r="B397" s="36" t="s">
        <v>377</v>
      </c>
      <c r="C397" s="98" t="s">
        <v>444</v>
      </c>
      <c r="D397" s="99"/>
      <c r="E397" s="10" t="s">
        <v>415</v>
      </c>
      <c r="F397" s="68">
        <f>IFERROR(INDEX([1]!Rates[[Column1]:[Column71]],
MATCH('[1]SOW Units'!$B397,[1]!Rates[Pay Item],0),
MATCH(TEXT(#REF!,"0"),[1]!Rates[[#Headers],[Column1]:[Column71]],0)),0)</f>
        <v>0</v>
      </c>
      <c r="G397" s="69">
        <f t="shared" si="30"/>
        <v>0</v>
      </c>
      <c r="H397" s="6">
        <f t="shared" si="31"/>
        <v>0</v>
      </c>
      <c r="I397" s="80"/>
      <c r="J397" s="80"/>
      <c r="K397" s="80"/>
      <c r="L397" s="80"/>
      <c r="M397" s="80"/>
      <c r="N397" s="80"/>
      <c r="O397" s="80"/>
      <c r="P397" s="80"/>
      <c r="Q397" s="80"/>
      <c r="R397" s="80"/>
      <c r="S397" s="54" t="b">
        <f t="shared" si="32"/>
        <v>0</v>
      </c>
      <c r="T397" s="66" t="str">
        <f t="shared" si="27"/>
        <v>18-20.</v>
      </c>
      <c r="U397" s="51" t="str">
        <f t="shared" si="27"/>
        <v>Letter/NPDES Report</v>
      </c>
    </row>
    <row r="398" spans="1:21" s="67" customFormat="1" x14ac:dyDescent="0.3">
      <c r="A398" s="62">
        <v>418</v>
      </c>
      <c r="B398" s="36" t="s">
        <v>379</v>
      </c>
      <c r="C398" s="98" t="s">
        <v>976</v>
      </c>
      <c r="D398" s="99"/>
      <c r="E398" s="10" t="s">
        <v>415</v>
      </c>
      <c r="F398" s="68">
        <f>IFERROR(INDEX([1]!Rates[[Column1]:[Column71]],
MATCH('[1]SOW Units'!$B398,[1]!Rates[Pay Item],0),
MATCH(TEXT(#REF!,"0"),[1]!Rates[[#Headers],[Column1]:[Column71]],0)),0)</f>
        <v>0</v>
      </c>
      <c r="G398" s="69">
        <f t="shared" si="30"/>
        <v>0</v>
      </c>
      <c r="H398" s="6">
        <f t="shared" si="31"/>
        <v>0</v>
      </c>
      <c r="I398" s="80"/>
      <c r="J398" s="80" t="s">
        <v>1045</v>
      </c>
      <c r="K398" s="80"/>
      <c r="L398" s="80"/>
      <c r="M398" s="80"/>
      <c r="N398" s="80"/>
      <c r="O398" s="80"/>
      <c r="P398" s="80"/>
      <c r="Q398" s="80"/>
      <c r="R398" s="80"/>
      <c r="S398" s="54" t="b">
        <f t="shared" si="32"/>
        <v>0</v>
      </c>
      <c r="T398" s="66" t="str">
        <f t="shared" si="27"/>
        <v>18-21.</v>
      </c>
      <c r="U398" s="51" t="str">
        <f t="shared" si="27"/>
        <v xml:space="preserve">Operation and Maintenance Report, Quarterly or Non-Annual </v>
      </c>
    </row>
    <row r="399" spans="1:21" s="67" customFormat="1" x14ac:dyDescent="0.3">
      <c r="A399" s="62">
        <v>419</v>
      </c>
      <c r="B399" s="36" t="s">
        <v>381</v>
      </c>
      <c r="C399" s="98" t="s">
        <v>977</v>
      </c>
      <c r="D399" s="99"/>
      <c r="E399" s="10" t="s">
        <v>415</v>
      </c>
      <c r="F399" s="68">
        <f>IFERROR(INDEX([1]!Rates[[Column1]:[Column71]],
MATCH('[1]SOW Units'!$B399,[1]!Rates[Pay Item],0),
MATCH(TEXT(#REF!,"0"),[1]!Rates[[#Headers],[Column1]:[Column71]],0)),0)</f>
        <v>0</v>
      </c>
      <c r="G399" s="69">
        <f t="shared" si="30"/>
        <v>0</v>
      </c>
      <c r="H399" s="6">
        <f t="shared" si="31"/>
        <v>0</v>
      </c>
      <c r="I399" s="80"/>
      <c r="J399" s="80" t="s">
        <v>1045</v>
      </c>
      <c r="K399" s="80"/>
      <c r="L399" s="80"/>
      <c r="M399" s="80"/>
      <c r="N399" s="80"/>
      <c r="O399" s="80"/>
      <c r="P399" s="80"/>
      <c r="Q399" s="80"/>
      <c r="R399" s="80"/>
      <c r="S399" s="54" t="b">
        <f t="shared" si="32"/>
        <v>0</v>
      </c>
      <c r="T399" s="66" t="str">
        <f t="shared" ref="T399:U457" si="33">B399</f>
        <v>18-22.</v>
      </c>
      <c r="U399" s="51" t="str">
        <f t="shared" si="33"/>
        <v xml:space="preserve">Operation and Maintenance Annual Report </v>
      </c>
    </row>
    <row r="400" spans="1:21" s="67" customFormat="1" hidden="1" x14ac:dyDescent="0.3">
      <c r="A400" s="62">
        <v>420</v>
      </c>
      <c r="B400" s="36" t="s">
        <v>383</v>
      </c>
      <c r="C400" s="98" t="s">
        <v>445</v>
      </c>
      <c r="D400" s="99"/>
      <c r="E400" s="10" t="s">
        <v>415</v>
      </c>
      <c r="F400" s="68">
        <f>IFERROR(INDEX([1]!Rates[[Column1]:[Column71]],
MATCH('[1]SOW Units'!$B400,[1]!Rates[Pay Item],0),
MATCH(TEXT(#REF!,"0"),[1]!Rates[[#Headers],[Column1]:[Column71]],0)),0)</f>
        <v>0</v>
      </c>
      <c r="G400" s="69">
        <f t="shared" si="30"/>
        <v>0</v>
      </c>
      <c r="H400" s="6">
        <f t="shared" si="31"/>
        <v>0</v>
      </c>
      <c r="I400" s="80"/>
      <c r="J400" s="80"/>
      <c r="K400" s="80"/>
      <c r="L400" s="80"/>
      <c r="M400" s="80"/>
      <c r="N400" s="80"/>
      <c r="O400" s="80"/>
      <c r="P400" s="80"/>
      <c r="Q400" s="80"/>
      <c r="R400" s="80"/>
      <c r="S400" s="54" t="b">
        <f t="shared" si="32"/>
        <v>0</v>
      </c>
      <c r="T400" s="66" t="str">
        <f t="shared" si="33"/>
        <v>18-23.</v>
      </c>
      <c r="U400" s="51" t="str">
        <f t="shared" si="33"/>
        <v>Remedial Action General Report</v>
      </c>
    </row>
    <row r="401" spans="1:21" s="67" customFormat="1" hidden="1" x14ac:dyDescent="0.3">
      <c r="A401" s="62">
        <v>421</v>
      </c>
      <c r="B401" s="36" t="s">
        <v>385</v>
      </c>
      <c r="C401" s="98" t="s">
        <v>446</v>
      </c>
      <c r="D401" s="99"/>
      <c r="E401" s="10" t="s">
        <v>415</v>
      </c>
      <c r="F401" s="68">
        <f>IFERROR(INDEX([1]!Rates[[Column1]:[Column71]],
MATCH('[1]SOW Units'!$B401,[1]!Rates[Pay Item],0),
MATCH(TEXT(#REF!,"0"),[1]!Rates[[#Headers],[Column1]:[Column71]],0)),0)</f>
        <v>0</v>
      </c>
      <c r="G401" s="69">
        <f t="shared" si="30"/>
        <v>0</v>
      </c>
      <c r="H401" s="6">
        <f t="shared" si="31"/>
        <v>0</v>
      </c>
      <c r="I401" s="80"/>
      <c r="J401" s="80"/>
      <c r="K401" s="80"/>
      <c r="L401" s="80"/>
      <c r="M401" s="80"/>
      <c r="N401" s="80"/>
      <c r="O401" s="80"/>
      <c r="P401" s="80"/>
      <c r="Q401" s="80"/>
      <c r="R401" s="80"/>
      <c r="S401" s="54" t="b">
        <f t="shared" si="32"/>
        <v>0</v>
      </c>
      <c r="T401" s="66" t="str">
        <f t="shared" si="33"/>
        <v>18-24.</v>
      </c>
      <c r="U401" s="51" t="str">
        <f t="shared" si="33"/>
        <v>Remedial Action Interim Report</v>
      </c>
    </row>
    <row r="402" spans="1:21" s="67" customFormat="1" hidden="1" x14ac:dyDescent="0.3">
      <c r="A402" s="62">
        <v>422</v>
      </c>
      <c r="B402" s="36" t="s">
        <v>387</v>
      </c>
      <c r="C402" s="98" t="s">
        <v>447</v>
      </c>
      <c r="D402" s="99"/>
      <c r="E402" s="10" t="s">
        <v>415</v>
      </c>
      <c r="F402" s="68">
        <f>IFERROR(INDEX([1]!Rates[[Column1]:[Column71]],
MATCH('[1]SOW Units'!$B402,[1]!Rates[Pay Item],0),
MATCH(TEXT(#REF!,"0"),[1]!Rates[[#Headers],[Column1]:[Column71]],0)),0)</f>
        <v>0</v>
      </c>
      <c r="G402" s="69">
        <f t="shared" si="30"/>
        <v>0</v>
      </c>
      <c r="H402" s="6">
        <f t="shared" si="31"/>
        <v>0</v>
      </c>
      <c r="I402" s="80"/>
      <c r="J402" s="80"/>
      <c r="K402" s="80"/>
      <c r="L402" s="80"/>
      <c r="M402" s="80"/>
      <c r="N402" s="80"/>
      <c r="O402" s="80"/>
      <c r="P402" s="80"/>
      <c r="Q402" s="80"/>
      <c r="R402" s="80"/>
      <c r="S402" s="54" t="b">
        <f t="shared" si="32"/>
        <v>0</v>
      </c>
      <c r="T402" s="66" t="str">
        <f t="shared" si="33"/>
        <v>18-25.</v>
      </c>
      <c r="U402" s="51" t="str">
        <f t="shared" si="33"/>
        <v xml:space="preserve">Free Product Recovery Report </v>
      </c>
    </row>
    <row r="403" spans="1:21" s="67" customFormat="1" hidden="1" x14ac:dyDescent="0.3">
      <c r="A403" s="62">
        <v>423</v>
      </c>
      <c r="B403" s="36" t="s">
        <v>389</v>
      </c>
      <c r="C403" s="98" t="s">
        <v>448</v>
      </c>
      <c r="D403" s="99"/>
      <c r="E403" s="10" t="s">
        <v>415</v>
      </c>
      <c r="F403" s="68">
        <f>IFERROR(INDEX([1]!Rates[[Column1]:[Column71]],
MATCH('[1]SOW Units'!$B403,[1]!Rates[Pay Item],0),
MATCH(TEXT(#REF!,"0"),[1]!Rates[[#Headers],[Column1]:[Column71]],0)),0)</f>
        <v>0</v>
      </c>
      <c r="G403" s="69">
        <f t="shared" si="30"/>
        <v>0</v>
      </c>
      <c r="H403" s="6">
        <f t="shared" si="31"/>
        <v>0</v>
      </c>
      <c r="I403" s="80"/>
      <c r="J403" s="80"/>
      <c r="K403" s="80"/>
      <c r="L403" s="80"/>
      <c r="M403" s="80"/>
      <c r="N403" s="80"/>
      <c r="O403" s="80"/>
      <c r="P403" s="80"/>
      <c r="Q403" s="80"/>
      <c r="R403" s="80"/>
      <c r="S403" s="54" t="b">
        <f t="shared" si="32"/>
        <v>0</v>
      </c>
      <c r="T403" s="66" t="str">
        <f t="shared" si="33"/>
        <v>18-26.</v>
      </c>
      <c r="U403" s="51" t="str">
        <f t="shared" si="33"/>
        <v xml:space="preserve">Well Abandonment/Site Restoration Report </v>
      </c>
    </row>
    <row r="404" spans="1:21" s="67" customFormat="1" hidden="1" x14ac:dyDescent="0.3">
      <c r="A404" s="62">
        <v>424</v>
      </c>
      <c r="B404" s="36" t="s">
        <v>391</v>
      </c>
      <c r="C404" s="98" t="s">
        <v>640</v>
      </c>
      <c r="D404" s="99"/>
      <c r="E404" s="10" t="s">
        <v>415</v>
      </c>
      <c r="F404" s="68">
        <f>IFERROR(INDEX([1]!Rates[[Column1]:[Column71]],
MATCH('[1]SOW Units'!$B404,[1]!Rates[Pay Item],0),
MATCH(TEXT(#REF!,"0"),[1]!Rates[[#Headers],[Column1]:[Column71]],0)),0)</f>
        <v>0</v>
      </c>
      <c r="G404" s="69">
        <f t="shared" si="30"/>
        <v>0</v>
      </c>
      <c r="H404" s="6">
        <f t="shared" si="31"/>
        <v>0</v>
      </c>
      <c r="I404" s="80"/>
      <c r="J404" s="80"/>
      <c r="K404" s="80"/>
      <c r="L404" s="80"/>
      <c r="M404" s="80"/>
      <c r="N404" s="80"/>
      <c r="O404" s="80"/>
      <c r="P404" s="80"/>
      <c r="Q404" s="80"/>
      <c r="R404" s="80"/>
      <c r="S404" s="54" t="b">
        <f t="shared" si="32"/>
        <v>0</v>
      </c>
      <c r="T404" s="66" t="str">
        <f t="shared" si="33"/>
        <v>18-27.</v>
      </c>
      <c r="U404" s="51" t="str">
        <f t="shared" si="33"/>
        <v>Interim Assessment Report</v>
      </c>
    </row>
    <row r="405" spans="1:21" s="67" customFormat="1" hidden="1" x14ac:dyDescent="0.3">
      <c r="A405" s="62">
        <v>425</v>
      </c>
      <c r="B405" s="75" t="s">
        <v>411</v>
      </c>
      <c r="C405" s="96" t="s">
        <v>450</v>
      </c>
      <c r="D405" s="97"/>
      <c r="E405" s="76"/>
      <c r="F405" s="78"/>
      <c r="G405" s="78"/>
      <c r="H405" s="8"/>
      <c r="I405" s="79"/>
      <c r="J405" s="79"/>
      <c r="K405" s="79"/>
      <c r="L405" s="79"/>
      <c r="M405" s="79"/>
      <c r="N405" s="79"/>
      <c r="O405" s="79"/>
      <c r="P405" s="79"/>
      <c r="Q405" s="79"/>
      <c r="R405" s="79"/>
      <c r="S405" s="54" t="b">
        <f t="shared" si="32"/>
        <v>0</v>
      </c>
      <c r="T405" s="66"/>
      <c r="U405" s="51" t="str">
        <f t="shared" si="33"/>
        <v>PERSONNEL (Excluding Professional Engineer and Professional Geologist)</v>
      </c>
    </row>
    <row r="406" spans="1:21" s="67" customFormat="1" hidden="1" x14ac:dyDescent="0.3">
      <c r="A406" s="62">
        <v>426</v>
      </c>
      <c r="B406" s="36" t="s">
        <v>413</v>
      </c>
      <c r="C406" s="98" t="s">
        <v>978</v>
      </c>
      <c r="D406" s="99"/>
      <c r="E406" s="10" t="s">
        <v>452</v>
      </c>
      <c r="F406" s="68">
        <f>IFERROR(INDEX([1]!Rates[[Column1]:[Column71]],
MATCH('[1]SOW Units'!$B406,[1]!Rates[Pay Item],0),
MATCH(TEXT(#REF!,"0"),[1]!Rates[[#Headers],[Column1]:[Column71]],0)),0)</f>
        <v>0</v>
      </c>
      <c r="G406" s="69">
        <f t="shared" si="30"/>
        <v>0</v>
      </c>
      <c r="H406" s="6">
        <f t="shared" si="31"/>
        <v>0</v>
      </c>
      <c r="I406" s="80"/>
      <c r="J406" s="80"/>
      <c r="K406" s="80"/>
      <c r="L406" s="80"/>
      <c r="M406" s="80"/>
      <c r="N406" s="80"/>
      <c r="O406" s="80"/>
      <c r="P406" s="80"/>
      <c r="Q406" s="80"/>
      <c r="R406" s="80"/>
      <c r="S406" s="54" t="b">
        <f t="shared" si="32"/>
        <v>0</v>
      </c>
      <c r="T406" s="66" t="str">
        <f t="shared" si="33"/>
        <v>19-1.</v>
      </c>
      <c r="U406" s="51" t="str">
        <f t="shared" si="33"/>
        <v>Program/Contract Manager</v>
      </c>
    </row>
    <row r="407" spans="1:21" s="67" customFormat="1" hidden="1" x14ac:dyDescent="0.3">
      <c r="A407" s="62">
        <v>427</v>
      </c>
      <c r="B407" s="36" t="s">
        <v>416</v>
      </c>
      <c r="C407" s="98" t="s">
        <v>979</v>
      </c>
      <c r="D407" s="99"/>
      <c r="E407" s="10" t="s">
        <v>452</v>
      </c>
      <c r="F407" s="68">
        <f>IFERROR(INDEX([1]!Rates[[Column1]:[Column71]],
MATCH('[1]SOW Units'!$B407,[1]!Rates[Pay Item],0),
MATCH(TEXT(#REF!,"0"),[1]!Rates[[#Headers],[Column1]:[Column71]],0)),0)</f>
        <v>0</v>
      </c>
      <c r="G407" s="69">
        <f t="shared" si="30"/>
        <v>0</v>
      </c>
      <c r="H407" s="6">
        <f t="shared" si="31"/>
        <v>0</v>
      </c>
      <c r="I407" s="80"/>
      <c r="J407" s="80"/>
      <c r="K407" s="80"/>
      <c r="L407" s="80"/>
      <c r="M407" s="80"/>
      <c r="N407" s="80"/>
      <c r="O407" s="80"/>
      <c r="P407" s="80"/>
      <c r="Q407" s="80"/>
      <c r="R407" s="80"/>
      <c r="S407" s="54" t="b">
        <f t="shared" si="32"/>
        <v>0</v>
      </c>
      <c r="T407" s="66" t="str">
        <f t="shared" si="33"/>
        <v>19-2.</v>
      </c>
      <c r="U407" s="51" t="str">
        <f t="shared" si="33"/>
        <v>Project/Site Manager</v>
      </c>
    </row>
    <row r="408" spans="1:21" s="67" customFormat="1" hidden="1" x14ac:dyDescent="0.3">
      <c r="A408" s="62">
        <v>428</v>
      </c>
      <c r="B408" s="36" t="s">
        <v>417</v>
      </c>
      <c r="C408" s="98" t="s">
        <v>980</v>
      </c>
      <c r="D408" s="99"/>
      <c r="E408" s="10" t="s">
        <v>452</v>
      </c>
      <c r="F408" s="68">
        <f>IFERROR(INDEX([1]!Rates[[Column1]:[Column71]],
MATCH('[1]SOW Units'!$B408,[1]!Rates[Pay Item],0),
MATCH(TEXT(#REF!,"0"),[1]!Rates[[#Headers],[Column1]:[Column71]],0)),0)</f>
        <v>0</v>
      </c>
      <c r="G408" s="69">
        <f t="shared" si="30"/>
        <v>0</v>
      </c>
      <c r="H408" s="6">
        <f t="shared" si="31"/>
        <v>0</v>
      </c>
      <c r="I408" s="80"/>
      <c r="J408" s="80"/>
      <c r="K408" s="80"/>
      <c r="L408" s="80"/>
      <c r="M408" s="80"/>
      <c r="N408" s="80"/>
      <c r="O408" s="80"/>
      <c r="P408" s="80"/>
      <c r="Q408" s="80"/>
      <c r="R408" s="80"/>
      <c r="S408" s="54" t="b">
        <f t="shared" si="32"/>
        <v>0</v>
      </c>
      <c r="T408" s="66" t="str">
        <f t="shared" si="33"/>
        <v>19-3.</v>
      </c>
      <c r="U408" s="51" t="str">
        <f t="shared" si="33"/>
        <v>Engineer</v>
      </c>
    </row>
    <row r="409" spans="1:21" s="67" customFormat="1" hidden="1" x14ac:dyDescent="0.3">
      <c r="A409" s="62">
        <v>429</v>
      </c>
      <c r="B409" s="36" t="s">
        <v>419</v>
      </c>
      <c r="C409" s="98" t="s">
        <v>981</v>
      </c>
      <c r="D409" s="99"/>
      <c r="E409" s="10" t="s">
        <v>452</v>
      </c>
      <c r="F409" s="68">
        <f>IFERROR(INDEX([1]!Rates[[Column1]:[Column71]],
MATCH('[1]SOW Units'!$B409,[1]!Rates[Pay Item],0),
MATCH(TEXT(#REF!,"0"),[1]!Rates[[#Headers],[Column1]:[Column71]],0)),0)</f>
        <v>0</v>
      </c>
      <c r="G409" s="69">
        <f t="shared" si="30"/>
        <v>0</v>
      </c>
      <c r="H409" s="6">
        <f t="shared" si="31"/>
        <v>0</v>
      </c>
      <c r="I409" s="80"/>
      <c r="J409" s="80"/>
      <c r="K409" s="80"/>
      <c r="L409" s="80"/>
      <c r="M409" s="80"/>
      <c r="N409" s="80"/>
      <c r="O409" s="80"/>
      <c r="P409" s="80"/>
      <c r="Q409" s="80"/>
      <c r="R409" s="80"/>
      <c r="S409" s="54" t="b">
        <f t="shared" si="32"/>
        <v>0</v>
      </c>
      <c r="T409" s="66" t="str">
        <f t="shared" si="33"/>
        <v>19-4.</v>
      </c>
      <c r="U409" s="51" t="str">
        <f t="shared" si="33"/>
        <v>Geologist/Geoscientist</v>
      </c>
    </row>
    <row r="410" spans="1:21" s="67" customFormat="1" hidden="1" x14ac:dyDescent="0.3">
      <c r="A410" s="62">
        <v>430</v>
      </c>
      <c r="B410" s="36" t="s">
        <v>421</v>
      </c>
      <c r="C410" s="98" t="s">
        <v>982</v>
      </c>
      <c r="D410" s="99"/>
      <c r="E410" s="10" t="s">
        <v>452</v>
      </c>
      <c r="F410" s="68">
        <f>IFERROR(INDEX([1]!Rates[[Column1]:[Column71]],
MATCH('[1]SOW Units'!$B410,[1]!Rates[Pay Item],0),
MATCH(TEXT(#REF!,"0"),[1]!Rates[[#Headers],[Column1]:[Column71]],0)),0)</f>
        <v>0</v>
      </c>
      <c r="G410" s="69">
        <f t="shared" si="30"/>
        <v>0</v>
      </c>
      <c r="H410" s="6">
        <f t="shared" si="31"/>
        <v>0</v>
      </c>
      <c r="I410" s="80"/>
      <c r="J410" s="80"/>
      <c r="K410" s="80"/>
      <c r="L410" s="80"/>
      <c r="M410" s="80"/>
      <c r="N410" s="80"/>
      <c r="O410" s="80"/>
      <c r="P410" s="80"/>
      <c r="Q410" s="80"/>
      <c r="R410" s="80"/>
      <c r="S410" s="54" t="b">
        <f t="shared" si="32"/>
        <v>0</v>
      </c>
      <c r="T410" s="66" t="str">
        <f t="shared" si="33"/>
        <v>19-5.</v>
      </c>
      <c r="U410" s="51" t="str">
        <f t="shared" si="33"/>
        <v>Hydrogeologist/Modeler</v>
      </c>
    </row>
    <row r="411" spans="1:21" s="67" customFormat="1" hidden="1" x14ac:dyDescent="0.3">
      <c r="A411" s="62">
        <v>431</v>
      </c>
      <c r="B411" s="36" t="s">
        <v>423</v>
      </c>
      <c r="C411" s="98" t="s">
        <v>983</v>
      </c>
      <c r="D411" s="99"/>
      <c r="E411" s="10" t="s">
        <v>452</v>
      </c>
      <c r="F411" s="68">
        <f>IFERROR(INDEX([1]!Rates[[Column1]:[Column71]],
MATCH('[1]SOW Units'!$B411,[1]!Rates[Pay Item],0),
MATCH(TEXT(#REF!,"0"),[1]!Rates[[#Headers],[Column1]:[Column71]],0)),0)</f>
        <v>0</v>
      </c>
      <c r="G411" s="69">
        <f t="shared" si="30"/>
        <v>0</v>
      </c>
      <c r="H411" s="6">
        <f t="shared" si="31"/>
        <v>0</v>
      </c>
      <c r="I411" s="80"/>
      <c r="J411" s="80"/>
      <c r="K411" s="80"/>
      <c r="L411" s="80"/>
      <c r="M411" s="80"/>
      <c r="N411" s="80"/>
      <c r="O411" s="80"/>
      <c r="P411" s="80"/>
      <c r="Q411" s="80"/>
      <c r="R411" s="80"/>
      <c r="S411" s="54" t="b">
        <f t="shared" si="32"/>
        <v>0</v>
      </c>
      <c r="T411" s="66" t="str">
        <f t="shared" si="33"/>
        <v>19-6.</v>
      </c>
      <c r="U411" s="51" t="str">
        <f t="shared" si="33"/>
        <v>Scientist/Technical Specialist</v>
      </c>
    </row>
    <row r="412" spans="1:21" s="67" customFormat="1" hidden="1" x14ac:dyDescent="0.3">
      <c r="A412" s="62">
        <v>432</v>
      </c>
      <c r="B412" s="36" t="s">
        <v>426</v>
      </c>
      <c r="C412" s="98" t="s">
        <v>457</v>
      </c>
      <c r="D412" s="99"/>
      <c r="E412" s="10" t="s">
        <v>452</v>
      </c>
      <c r="F412" s="68">
        <f>IFERROR(INDEX([1]!Rates[[Column1]:[Column71]],
MATCH('[1]SOW Units'!$B412,[1]!Rates[Pay Item],0),
MATCH(TEXT(#REF!,"0"),[1]!Rates[[#Headers],[Column1]:[Column71]],0)),0)</f>
        <v>0</v>
      </c>
      <c r="G412" s="69">
        <f t="shared" si="30"/>
        <v>0</v>
      </c>
      <c r="H412" s="6">
        <f t="shared" si="31"/>
        <v>0</v>
      </c>
      <c r="I412" s="80"/>
      <c r="J412" s="80"/>
      <c r="K412" s="80"/>
      <c r="L412" s="80"/>
      <c r="M412" s="80"/>
      <c r="N412" s="80"/>
      <c r="O412" s="80"/>
      <c r="P412" s="80"/>
      <c r="Q412" s="80"/>
      <c r="R412" s="80"/>
      <c r="S412" s="54" t="b">
        <f t="shared" si="32"/>
        <v>0</v>
      </c>
      <c r="T412" s="66" t="str">
        <f t="shared" si="33"/>
        <v>19-7.</v>
      </c>
      <c r="U412" s="51" t="str">
        <f t="shared" si="33"/>
        <v>Assistant Scientist/Technical Specialist</v>
      </c>
    </row>
    <row r="413" spans="1:21" s="67" customFormat="1" hidden="1" x14ac:dyDescent="0.3">
      <c r="A413" s="62">
        <v>433</v>
      </c>
      <c r="B413" s="36" t="s">
        <v>428</v>
      </c>
      <c r="C413" s="98" t="s">
        <v>984</v>
      </c>
      <c r="D413" s="99"/>
      <c r="E413" s="10" t="s">
        <v>452</v>
      </c>
      <c r="F413" s="68">
        <f>IFERROR(INDEX([1]!Rates[[Column1]:[Column71]],
MATCH('[1]SOW Units'!$B413,[1]!Rates[Pay Item],0),
MATCH(TEXT(#REF!,"0"),[1]!Rates[[#Headers],[Column1]:[Column71]],0)),0)</f>
        <v>0</v>
      </c>
      <c r="G413" s="69">
        <f t="shared" si="30"/>
        <v>0</v>
      </c>
      <c r="H413" s="6">
        <f t="shared" si="31"/>
        <v>0</v>
      </c>
      <c r="I413" s="80"/>
      <c r="J413" s="80"/>
      <c r="K413" s="80"/>
      <c r="L413" s="80"/>
      <c r="M413" s="80"/>
      <c r="N413" s="80"/>
      <c r="O413" s="80"/>
      <c r="P413" s="80"/>
      <c r="Q413" s="80"/>
      <c r="R413" s="80"/>
      <c r="S413" s="54" t="b">
        <f t="shared" si="32"/>
        <v>0</v>
      </c>
      <c r="T413" s="66" t="str">
        <f t="shared" si="33"/>
        <v>19-8.</v>
      </c>
      <c r="U413" s="51" t="str">
        <f t="shared" si="33"/>
        <v>Field Technician</v>
      </c>
    </row>
    <row r="414" spans="1:21" s="67" customFormat="1" hidden="1" x14ac:dyDescent="0.3">
      <c r="A414" s="62">
        <v>434</v>
      </c>
      <c r="B414" s="36" t="s">
        <v>430</v>
      </c>
      <c r="C414" s="98" t="s">
        <v>460</v>
      </c>
      <c r="D414" s="99"/>
      <c r="E414" s="10" t="s">
        <v>452</v>
      </c>
      <c r="F414" s="68">
        <f>IFERROR(INDEX([1]!Rates[[Column1]:[Column71]],
MATCH('[1]SOW Units'!$B414,[1]!Rates[Pay Item],0),
MATCH(TEXT(#REF!,"0"),[1]!Rates[[#Headers],[Column1]:[Column71]],0)),0)</f>
        <v>0</v>
      </c>
      <c r="G414" s="69">
        <f t="shared" si="30"/>
        <v>0</v>
      </c>
      <c r="H414" s="6">
        <f t="shared" si="31"/>
        <v>0</v>
      </c>
      <c r="I414" s="80"/>
      <c r="J414" s="80"/>
      <c r="K414" s="80"/>
      <c r="L414" s="80"/>
      <c r="M414" s="80"/>
      <c r="N414" s="80"/>
      <c r="O414" s="80"/>
      <c r="P414" s="80"/>
      <c r="Q414" s="80"/>
      <c r="R414" s="80"/>
      <c r="S414" s="54" t="b">
        <f t="shared" si="32"/>
        <v>0</v>
      </c>
      <c r="T414" s="66" t="str">
        <f t="shared" si="33"/>
        <v>19-9.</v>
      </c>
      <c r="U414" s="51" t="str">
        <f t="shared" si="33"/>
        <v>Draftsperson</v>
      </c>
    </row>
    <row r="415" spans="1:21" s="67" customFormat="1" hidden="1" x14ac:dyDescent="0.3">
      <c r="A415" s="62">
        <v>435</v>
      </c>
      <c r="B415" s="36" t="s">
        <v>432</v>
      </c>
      <c r="C415" s="98" t="s">
        <v>985</v>
      </c>
      <c r="D415" s="99"/>
      <c r="E415" s="10" t="s">
        <v>452</v>
      </c>
      <c r="F415" s="68">
        <f>IFERROR(INDEX([1]!Rates[[Column1]:[Column71]],
MATCH('[1]SOW Units'!$B415,[1]!Rates[Pay Item],0),
MATCH(TEXT(#REF!,"0"),[1]!Rates[[#Headers],[Column1]:[Column71]],0)),0)</f>
        <v>0</v>
      </c>
      <c r="G415" s="69">
        <f t="shared" si="30"/>
        <v>0</v>
      </c>
      <c r="H415" s="6">
        <f t="shared" si="31"/>
        <v>0</v>
      </c>
      <c r="I415" s="80"/>
      <c r="J415" s="80"/>
      <c r="K415" s="80"/>
      <c r="L415" s="80"/>
      <c r="M415" s="80"/>
      <c r="N415" s="80"/>
      <c r="O415" s="80"/>
      <c r="P415" s="80"/>
      <c r="Q415" s="80"/>
      <c r="R415" s="80"/>
      <c r="S415" s="54" t="b">
        <f t="shared" si="32"/>
        <v>0</v>
      </c>
      <c r="T415" s="66" t="str">
        <f t="shared" si="33"/>
        <v>19-10.</v>
      </c>
      <c r="U415" s="51" t="str">
        <f t="shared" si="33"/>
        <v>Administrative Staff</v>
      </c>
    </row>
    <row r="416" spans="1:21" s="67" customFormat="1" hidden="1" x14ac:dyDescent="0.3">
      <c r="A416" s="62">
        <v>436</v>
      </c>
      <c r="B416" s="36" t="s">
        <v>434</v>
      </c>
      <c r="C416" s="98" t="s">
        <v>463</v>
      </c>
      <c r="D416" s="99"/>
      <c r="E416" s="10" t="s">
        <v>452</v>
      </c>
      <c r="F416" s="68">
        <f>IFERROR(INDEX([1]!Rates[[Column1]:[Column71]],
MATCH('[1]SOW Units'!$B416,[1]!Rates[Pay Item],0),
MATCH(TEXT(#REF!,"0"),[1]!Rates[[#Headers],[Column1]:[Column71]],0)),0)</f>
        <v>0</v>
      </c>
      <c r="G416" s="69">
        <f t="shared" si="30"/>
        <v>0</v>
      </c>
      <c r="H416" s="6">
        <f t="shared" si="31"/>
        <v>0</v>
      </c>
      <c r="I416" s="80"/>
      <c r="J416" s="80"/>
      <c r="K416" s="80"/>
      <c r="L416" s="80"/>
      <c r="M416" s="80"/>
      <c r="N416" s="80"/>
      <c r="O416" s="80"/>
      <c r="P416" s="80"/>
      <c r="Q416" s="80"/>
      <c r="R416" s="80"/>
      <c r="S416" s="54" t="b">
        <f t="shared" si="32"/>
        <v>0</v>
      </c>
      <c r="T416" s="66" t="str">
        <f t="shared" si="33"/>
        <v>19-11.</v>
      </c>
      <c r="U416" s="51" t="str">
        <f t="shared" si="33"/>
        <v>Laborers and Security Guards</v>
      </c>
    </row>
    <row r="417" spans="1:21" s="67" customFormat="1" x14ac:dyDescent="0.3">
      <c r="A417" s="62">
        <v>437</v>
      </c>
      <c r="B417" s="75" t="s">
        <v>449</v>
      </c>
      <c r="C417" s="96" t="s">
        <v>986</v>
      </c>
      <c r="D417" s="97"/>
      <c r="E417" s="76"/>
      <c r="F417" s="78"/>
      <c r="G417" s="78"/>
      <c r="H417" s="8"/>
      <c r="I417" s="79"/>
      <c r="J417" s="79"/>
      <c r="K417" s="79"/>
      <c r="L417" s="79"/>
      <c r="M417" s="79"/>
      <c r="N417" s="79"/>
      <c r="O417" s="79"/>
      <c r="P417" s="79"/>
      <c r="Q417" s="79"/>
      <c r="R417" s="79"/>
      <c r="S417" s="54" t="b">
        <f t="shared" si="32"/>
        <v>0</v>
      </c>
      <c r="T417" s="66"/>
      <c r="U417" s="51" t="str">
        <f t="shared" si="33"/>
        <v xml:space="preserve">PROFESSIONAL ENGINEERING AND PROFESSIONAL GEOLOGY SERVICES       </v>
      </c>
    </row>
    <row r="418" spans="1:21" s="67" customFormat="1" hidden="1" x14ac:dyDescent="0.3">
      <c r="A418" s="62">
        <v>438</v>
      </c>
      <c r="B418" s="36" t="s">
        <v>451</v>
      </c>
      <c r="C418" s="98" t="s">
        <v>987</v>
      </c>
      <c r="D418" s="99"/>
      <c r="E418" s="10" t="s">
        <v>452</v>
      </c>
      <c r="F418" s="68">
        <f>IFERROR(INDEX([1]!Rates[[Column1]:[Column71]],
MATCH('[1]SOW Units'!$B418,[1]!Rates[Pay Item],0),
MATCH(TEXT(#REF!,"0"),[1]!Rates[[#Headers],[Column1]:[Column71]],0)),0)</f>
        <v>0</v>
      </c>
      <c r="G418" s="69">
        <f t="shared" si="30"/>
        <v>0</v>
      </c>
      <c r="H418" s="6">
        <f t="shared" si="31"/>
        <v>0</v>
      </c>
      <c r="I418" s="80"/>
      <c r="J418" s="80"/>
      <c r="K418" s="80"/>
      <c r="L418" s="80"/>
      <c r="M418" s="80"/>
      <c r="N418" s="80"/>
      <c r="O418" s="80"/>
      <c r="P418" s="80"/>
      <c r="Q418" s="80"/>
      <c r="R418" s="80"/>
      <c r="S418" s="54" t="b">
        <f t="shared" si="32"/>
        <v>0</v>
      </c>
      <c r="T418" s="66" t="str">
        <f t="shared" si="33"/>
        <v>20-1.</v>
      </c>
      <c r="U418" s="51" t="str">
        <f t="shared" si="33"/>
        <v>Professional Engineer</v>
      </c>
    </row>
    <row r="419" spans="1:21" s="67" customFormat="1" hidden="1" x14ac:dyDescent="0.3">
      <c r="A419" s="62">
        <v>439</v>
      </c>
      <c r="B419" s="36" t="s">
        <v>453</v>
      </c>
      <c r="C419" s="98" t="s">
        <v>988</v>
      </c>
      <c r="D419" s="99"/>
      <c r="E419" s="10" t="s">
        <v>452</v>
      </c>
      <c r="F419" s="68">
        <f>IFERROR(INDEX([1]!Rates[[Column1]:[Column71]],
MATCH('[1]SOW Units'!$B419,[1]!Rates[Pay Item],0),
MATCH(TEXT(#REF!,"0"),[1]!Rates[[#Headers],[Column1]:[Column71]],0)),0)</f>
        <v>0</v>
      </c>
      <c r="G419" s="69">
        <f t="shared" si="30"/>
        <v>0</v>
      </c>
      <c r="H419" s="6">
        <f t="shared" si="31"/>
        <v>0</v>
      </c>
      <c r="I419" s="80"/>
      <c r="J419" s="80"/>
      <c r="K419" s="80"/>
      <c r="L419" s="80"/>
      <c r="M419" s="80"/>
      <c r="N419" s="80"/>
      <c r="O419" s="80"/>
      <c r="P419" s="80"/>
      <c r="Q419" s="80"/>
      <c r="R419" s="80"/>
      <c r="S419" s="54" t="b">
        <f t="shared" si="32"/>
        <v>0</v>
      </c>
      <c r="T419" s="66" t="str">
        <f t="shared" si="33"/>
        <v>20-2.</v>
      </c>
      <c r="U419" s="51" t="str">
        <f t="shared" si="33"/>
        <v>Professional Geologist</v>
      </c>
    </row>
    <row r="420" spans="1:21" s="67" customFormat="1" hidden="1" x14ac:dyDescent="0.3">
      <c r="A420" s="62">
        <v>440</v>
      </c>
      <c r="B420" s="36" t="s">
        <v>454</v>
      </c>
      <c r="C420" s="98" t="s">
        <v>989</v>
      </c>
      <c r="D420" s="99"/>
      <c r="E420" s="10" t="s">
        <v>452</v>
      </c>
      <c r="F420" s="68">
        <f>IFERROR(INDEX([1]!Rates[[Column1]:[Column71]],
MATCH('[1]SOW Units'!$B420,[1]!Rates[Pay Item],0),
MATCH(TEXT(#REF!,"0"),[1]!Rates[[#Headers],[Column1]:[Column71]],0)),0)</f>
        <v>0</v>
      </c>
      <c r="G420" s="69">
        <f t="shared" si="30"/>
        <v>0</v>
      </c>
      <c r="H420" s="6">
        <f t="shared" si="31"/>
        <v>0</v>
      </c>
      <c r="I420" s="80"/>
      <c r="J420" s="80"/>
      <c r="K420" s="80"/>
      <c r="L420" s="80"/>
      <c r="M420" s="80"/>
      <c r="N420" s="80"/>
      <c r="O420" s="80"/>
      <c r="P420" s="80"/>
      <c r="Q420" s="80"/>
      <c r="R420" s="80"/>
      <c r="S420" s="54" t="b">
        <f t="shared" si="32"/>
        <v>0</v>
      </c>
      <c r="T420" s="66" t="str">
        <f t="shared" si="33"/>
        <v>20-3.</v>
      </c>
      <c r="U420" s="51" t="str">
        <f t="shared" si="33"/>
        <v>P.G. Field Oversight of Drilling and Boring and Soil-Boring Logging</v>
      </c>
    </row>
    <row r="421" spans="1:21" s="67" customFormat="1" hidden="1" x14ac:dyDescent="0.3">
      <c r="A421" s="62">
        <v>441</v>
      </c>
      <c r="B421" s="36" t="s">
        <v>455</v>
      </c>
      <c r="C421" s="98" t="s">
        <v>990</v>
      </c>
      <c r="D421" s="99"/>
      <c r="E421" s="10" t="s">
        <v>452</v>
      </c>
      <c r="F421" s="68">
        <f>IFERROR(INDEX([1]!Rates[[Column1]:[Column71]],
MATCH('[1]SOW Units'!$B421,[1]!Rates[Pay Item],0),
MATCH(TEXT(#REF!,"0"),[1]!Rates[[#Headers],[Column1]:[Column71]],0)),0)</f>
        <v>0</v>
      </c>
      <c r="G421" s="69">
        <f t="shared" si="30"/>
        <v>0</v>
      </c>
      <c r="H421" s="6">
        <f t="shared" si="31"/>
        <v>0</v>
      </c>
      <c r="I421" s="80"/>
      <c r="J421" s="80"/>
      <c r="K421" s="80"/>
      <c r="L421" s="80"/>
      <c r="M421" s="80"/>
      <c r="N421" s="80"/>
      <c r="O421" s="80"/>
      <c r="P421" s="80"/>
      <c r="Q421" s="80"/>
      <c r="R421" s="80"/>
      <c r="S421" s="54" t="b">
        <f t="shared" si="32"/>
        <v>0</v>
      </c>
      <c r="T421" s="66" t="str">
        <f t="shared" si="33"/>
        <v>20-4.</v>
      </c>
      <c r="U421" s="51" t="str">
        <f t="shared" si="33"/>
        <v>P.G. Field Oversight of Well Installation</v>
      </c>
    </row>
    <row r="422" spans="1:21" s="67" customFormat="1" hidden="1" x14ac:dyDescent="0.3">
      <c r="A422" s="62">
        <v>442</v>
      </c>
      <c r="B422" s="36" t="s">
        <v>456</v>
      </c>
      <c r="C422" s="98" t="s">
        <v>470</v>
      </c>
      <c r="D422" s="99"/>
      <c r="E422" s="10" t="s">
        <v>307</v>
      </c>
      <c r="F422" s="68">
        <f>IFERROR(INDEX([1]!Rates[[Column1]:[Column71]],
MATCH('[1]SOW Units'!$B422,[1]!Rates[Pay Item],0),
MATCH(TEXT(#REF!,"0"),[1]!Rates[[#Headers],[Column1]:[Column71]],0)),0)</f>
        <v>0</v>
      </c>
      <c r="G422" s="69">
        <f t="shared" si="30"/>
        <v>0</v>
      </c>
      <c r="H422" s="6">
        <f t="shared" si="31"/>
        <v>0</v>
      </c>
      <c r="I422" s="80"/>
      <c r="J422" s="80"/>
      <c r="K422" s="80"/>
      <c r="L422" s="80"/>
      <c r="M422" s="80"/>
      <c r="N422" s="80"/>
      <c r="O422" s="80"/>
      <c r="P422" s="80"/>
      <c r="Q422" s="80"/>
      <c r="R422" s="80"/>
      <c r="S422" s="54" t="b">
        <f t="shared" si="32"/>
        <v>0</v>
      </c>
      <c r="T422" s="66" t="str">
        <f t="shared" si="33"/>
        <v>20-5.</v>
      </c>
      <c r="U422" s="51" t="str">
        <f t="shared" si="33"/>
        <v xml:space="preserve">P.E. Project Oversight for Remediation Technology Pilot Testing </v>
      </c>
    </row>
    <row r="423" spans="1:21" s="67" customFormat="1" hidden="1" x14ac:dyDescent="0.3">
      <c r="A423" s="62">
        <v>443</v>
      </c>
      <c r="B423" s="36" t="s">
        <v>991</v>
      </c>
      <c r="C423" s="98" t="s">
        <v>992</v>
      </c>
      <c r="D423" s="99"/>
      <c r="E423" s="10" t="s">
        <v>993</v>
      </c>
      <c r="F423" s="68">
        <f>IFERROR(INDEX([1]!Rates[[Column1]:[Column71]],
MATCH('[1]SOW Units'!$B423,[1]!Rates[Pay Item],0),
MATCH(TEXT(#REF!,"0"),[1]!Rates[[#Headers],[Column1]:[Column71]],0)),0)</f>
        <v>0</v>
      </c>
      <c r="G423" s="69">
        <f t="shared" si="30"/>
        <v>0</v>
      </c>
      <c r="H423" s="6">
        <f t="shared" si="31"/>
        <v>0</v>
      </c>
      <c r="I423" s="80"/>
      <c r="J423" s="80"/>
      <c r="K423" s="80"/>
      <c r="L423" s="80"/>
      <c r="M423" s="80"/>
      <c r="N423" s="80"/>
      <c r="O423" s="80"/>
      <c r="P423" s="80"/>
      <c r="Q423" s="80"/>
      <c r="R423" s="80"/>
      <c r="S423" s="54" t="b">
        <f t="shared" si="32"/>
        <v>0</v>
      </c>
      <c r="T423" s="66" t="str">
        <f t="shared" si="33"/>
        <v>20-6.a.</v>
      </c>
      <c r="U423" s="51" t="str">
        <f t="shared" si="33"/>
        <v>P.E. Project Oversight for Remediation System Integration and Startup - Small System</v>
      </c>
    </row>
    <row r="424" spans="1:21" s="67" customFormat="1" hidden="1" x14ac:dyDescent="0.3">
      <c r="A424" s="62">
        <v>444</v>
      </c>
      <c r="B424" s="36" t="s">
        <v>994</v>
      </c>
      <c r="C424" s="98" t="s">
        <v>995</v>
      </c>
      <c r="D424" s="99"/>
      <c r="E424" s="10" t="s">
        <v>993</v>
      </c>
      <c r="F424" s="68">
        <f>IFERROR(INDEX([1]!Rates[[Column1]:[Column71]],
MATCH('[1]SOW Units'!$B424,[1]!Rates[Pay Item],0),
MATCH(TEXT(#REF!,"0"),[1]!Rates[[#Headers],[Column1]:[Column71]],0)),0)</f>
        <v>0</v>
      </c>
      <c r="G424" s="69">
        <f t="shared" si="30"/>
        <v>0</v>
      </c>
      <c r="H424" s="6">
        <f t="shared" si="31"/>
        <v>0</v>
      </c>
      <c r="I424" s="80"/>
      <c r="J424" s="80"/>
      <c r="K424" s="80"/>
      <c r="L424" s="80"/>
      <c r="M424" s="80"/>
      <c r="N424" s="80"/>
      <c r="O424" s="80"/>
      <c r="P424" s="80"/>
      <c r="Q424" s="80"/>
      <c r="R424" s="80"/>
      <c r="S424" s="54" t="b">
        <f t="shared" si="32"/>
        <v>0</v>
      </c>
      <c r="T424" s="66" t="str">
        <f t="shared" si="33"/>
        <v>20-6.b.</v>
      </c>
      <c r="U424" s="51" t="str">
        <f t="shared" si="33"/>
        <v>P.E. Project Oversight for Remediation System Integration and Startup - Medium System</v>
      </c>
    </row>
    <row r="425" spans="1:21" s="67" customFormat="1" hidden="1" x14ac:dyDescent="0.3">
      <c r="A425" s="62">
        <v>445</v>
      </c>
      <c r="B425" s="36" t="s">
        <v>996</v>
      </c>
      <c r="C425" s="98" t="s">
        <v>997</v>
      </c>
      <c r="D425" s="99"/>
      <c r="E425" s="10" t="s">
        <v>993</v>
      </c>
      <c r="F425" s="68">
        <f>IFERROR(INDEX([1]!Rates[[Column1]:[Column71]],
MATCH('[1]SOW Units'!$B425,[1]!Rates[Pay Item],0),
MATCH(TEXT(#REF!,"0"),[1]!Rates[[#Headers],[Column1]:[Column71]],0)),0)</f>
        <v>0</v>
      </c>
      <c r="G425" s="69">
        <f t="shared" si="30"/>
        <v>0</v>
      </c>
      <c r="H425" s="6">
        <f t="shared" si="31"/>
        <v>0</v>
      </c>
      <c r="I425" s="80"/>
      <c r="J425" s="80"/>
      <c r="K425" s="80"/>
      <c r="L425" s="80"/>
      <c r="M425" s="80"/>
      <c r="N425" s="80"/>
      <c r="O425" s="80"/>
      <c r="P425" s="80"/>
      <c r="Q425" s="80"/>
      <c r="R425" s="80"/>
      <c r="S425" s="54" t="b">
        <f t="shared" si="32"/>
        <v>0</v>
      </c>
      <c r="T425" s="66" t="str">
        <f t="shared" si="33"/>
        <v>20-6.c.</v>
      </c>
      <c r="U425" s="51" t="str">
        <f t="shared" si="33"/>
        <v>P.E. Project Oversight for Remediation System Integration and Startup - Large System</v>
      </c>
    </row>
    <row r="426" spans="1:21" s="67" customFormat="1" hidden="1" x14ac:dyDescent="0.3">
      <c r="A426" s="62">
        <v>446</v>
      </c>
      <c r="B426" s="36" t="s">
        <v>998</v>
      </c>
      <c r="C426" s="98" t="s">
        <v>999</v>
      </c>
      <c r="D426" s="99"/>
      <c r="E426" s="10" t="s">
        <v>993</v>
      </c>
      <c r="F426" s="68">
        <f>IFERROR(INDEX([1]!Rates[[Column1]:[Column71]],
MATCH('[1]SOW Units'!$B426,[1]!Rates[Pay Item],0),
MATCH(TEXT(#REF!,"0"),[1]!Rates[[#Headers],[Column1]:[Column71]],0)),0)</f>
        <v>0</v>
      </c>
      <c r="G426" s="69">
        <f t="shared" si="30"/>
        <v>0</v>
      </c>
      <c r="H426" s="6">
        <f t="shared" si="31"/>
        <v>0</v>
      </c>
      <c r="I426" s="80"/>
      <c r="J426" s="80"/>
      <c r="K426" s="80"/>
      <c r="L426" s="80"/>
      <c r="M426" s="80"/>
      <c r="N426" s="80"/>
      <c r="O426" s="80"/>
      <c r="P426" s="80"/>
      <c r="Q426" s="80"/>
      <c r="R426" s="80"/>
      <c r="S426" s="54" t="b">
        <f t="shared" si="32"/>
        <v>0</v>
      </c>
      <c r="T426" s="66" t="str">
        <f t="shared" si="33"/>
        <v>20-6.d.</v>
      </c>
      <c r="U426" s="51" t="str">
        <f t="shared" si="33"/>
        <v>P.E. Project Oversight for Remediation System Integration and Startup - Extra Large System</v>
      </c>
    </row>
    <row r="427" spans="1:21" s="67" customFormat="1" x14ac:dyDescent="0.3">
      <c r="A427" s="62">
        <v>447</v>
      </c>
      <c r="B427" s="36" t="s">
        <v>1000</v>
      </c>
      <c r="C427" s="98" t="s">
        <v>1001</v>
      </c>
      <c r="D427" s="99"/>
      <c r="E427" s="10" t="s">
        <v>28</v>
      </c>
      <c r="F427" s="68">
        <f>IFERROR(INDEX([1]!Rates[[Column1]:[Column71]],
MATCH('[1]SOW Units'!$B427,[1]!Rates[Pay Item],0),
MATCH(TEXT(#REF!,"0"),[1]!Rates[[#Headers],[Column1]:[Column71]],0)),0)</f>
        <v>0</v>
      </c>
      <c r="G427" s="69">
        <f t="shared" si="30"/>
        <v>0</v>
      </c>
      <c r="H427" s="6">
        <f t="shared" si="31"/>
        <v>0</v>
      </c>
      <c r="I427" s="80"/>
      <c r="J427" s="80" t="s">
        <v>1045</v>
      </c>
      <c r="K427" s="80"/>
      <c r="L427" s="80"/>
      <c r="M427" s="80"/>
      <c r="N427" s="80"/>
      <c r="O427" s="80"/>
      <c r="P427" s="80"/>
      <c r="Q427" s="80"/>
      <c r="R427" s="80"/>
      <c r="S427" s="54" t="b">
        <f t="shared" si="32"/>
        <v>0</v>
      </c>
      <c r="T427" s="66" t="str">
        <f t="shared" si="33"/>
        <v>20-7.a.</v>
      </c>
      <c r="U427" s="51" t="str">
        <f t="shared" si="33"/>
        <v xml:space="preserve">P.E. Project Oversight for Short Term or Episodic Remediation System Operation </v>
      </c>
    </row>
    <row r="428" spans="1:21" s="67" customFormat="1" x14ac:dyDescent="0.3">
      <c r="A428" s="62">
        <v>448</v>
      </c>
      <c r="B428" s="36" t="s">
        <v>1002</v>
      </c>
      <c r="C428" s="98" t="s">
        <v>473</v>
      </c>
      <c r="D428" s="99"/>
      <c r="E428" s="10" t="s">
        <v>231</v>
      </c>
      <c r="F428" s="68">
        <f>IFERROR(INDEX([1]!Rates[[Column1]:[Column71]],
MATCH('[1]SOW Units'!$B428,[1]!Rates[Pay Item],0),
MATCH(TEXT(#REF!,"0"),[1]!Rates[[#Headers],[Column1]:[Column71]],0)),0)</f>
        <v>0</v>
      </c>
      <c r="G428" s="69">
        <f t="shared" si="30"/>
        <v>0</v>
      </c>
      <c r="H428" s="6">
        <f t="shared" si="31"/>
        <v>0</v>
      </c>
      <c r="I428" s="80"/>
      <c r="J428" s="80" t="s">
        <v>1045</v>
      </c>
      <c r="K428" s="80"/>
      <c r="L428" s="80"/>
      <c r="M428" s="80"/>
      <c r="N428" s="80"/>
      <c r="O428" s="80"/>
      <c r="P428" s="80"/>
      <c r="Q428" s="80"/>
      <c r="R428" s="80"/>
      <c r="S428" s="54" t="b">
        <f t="shared" si="32"/>
        <v>0</v>
      </c>
      <c r="T428" s="66" t="str">
        <f t="shared" si="33"/>
        <v>20-7.b.</v>
      </c>
      <c r="U428" s="51" t="str">
        <f t="shared" si="33"/>
        <v>P.E. Project Oversight for Short Term or Episodic Remediation System Operation</v>
      </c>
    </row>
    <row r="429" spans="1:21" s="67" customFormat="1" x14ac:dyDescent="0.3">
      <c r="A429" s="62">
        <v>449</v>
      </c>
      <c r="B429" s="36" t="s">
        <v>458</v>
      </c>
      <c r="C429" s="98" t="s">
        <v>475</v>
      </c>
      <c r="D429" s="99"/>
      <c r="E429" s="10" t="s">
        <v>232</v>
      </c>
      <c r="F429" s="68">
        <f>IFERROR(INDEX([1]!Rates[[Column1]:[Column71]],
MATCH('[1]SOW Units'!$B429,[1]!Rates[Pay Item],0),
MATCH(TEXT(#REF!,"0"),[1]!Rates[[#Headers],[Column1]:[Column71]],0)),0)</f>
        <v>0</v>
      </c>
      <c r="G429" s="69">
        <f t="shared" si="30"/>
        <v>0</v>
      </c>
      <c r="H429" s="6">
        <f t="shared" si="31"/>
        <v>0</v>
      </c>
      <c r="I429" s="80"/>
      <c r="J429" s="80" t="s">
        <v>1045</v>
      </c>
      <c r="K429" s="80"/>
      <c r="L429" s="80"/>
      <c r="M429" s="80"/>
      <c r="N429" s="80"/>
      <c r="O429" s="80"/>
      <c r="P429" s="80"/>
      <c r="Q429" s="80"/>
      <c r="R429" s="80"/>
      <c r="S429" s="54" t="b">
        <f t="shared" si="32"/>
        <v>0</v>
      </c>
      <c r="T429" s="66" t="str">
        <f t="shared" si="33"/>
        <v>20-8.</v>
      </c>
      <c r="U429" s="51" t="str">
        <f t="shared" si="33"/>
        <v>P.E. Project Oversight for Remediation System Operation and Maintenance</v>
      </c>
    </row>
    <row r="430" spans="1:21" s="67" customFormat="1" ht="33" hidden="1" x14ac:dyDescent="0.3">
      <c r="A430" s="62">
        <v>450</v>
      </c>
      <c r="B430" s="36" t="s">
        <v>459</v>
      </c>
      <c r="C430" s="98" t="s">
        <v>477</v>
      </c>
      <c r="D430" s="99"/>
      <c r="E430" s="10" t="s">
        <v>478</v>
      </c>
      <c r="F430" s="68">
        <f>IFERROR(INDEX([1]!Rates[[Column1]:[Column71]],
MATCH('[1]SOW Units'!$B430,[1]!Rates[Pay Item],0),
MATCH(TEXT(#REF!,"0"),[1]!Rates[[#Headers],[Column1]:[Column71]],0)),0)</f>
        <v>0</v>
      </c>
      <c r="G430" s="69">
        <f t="shared" si="30"/>
        <v>0</v>
      </c>
      <c r="H430" s="6">
        <f t="shared" si="31"/>
        <v>0</v>
      </c>
      <c r="I430" s="80"/>
      <c r="J430" s="80"/>
      <c r="K430" s="80"/>
      <c r="L430" s="80"/>
      <c r="M430" s="80"/>
      <c r="N430" s="80"/>
      <c r="O430" s="80"/>
      <c r="P430" s="80"/>
      <c r="Q430" s="80"/>
      <c r="R430" s="80"/>
      <c r="S430" s="54" t="b">
        <f t="shared" si="32"/>
        <v>0</v>
      </c>
      <c r="T430" s="66" t="str">
        <f t="shared" si="33"/>
        <v>20-9.</v>
      </c>
      <c r="U430" s="51" t="str">
        <f t="shared" si="33"/>
        <v>P.E. Review and Certification of Sufficiency of Engineering Controls (other than permanent, impermeable surface or top two feet of clean fill), with Monitoring and Maintenance Recommendations Required for a Conditional NFA</v>
      </c>
    </row>
    <row r="431" spans="1:21" s="67" customFormat="1" ht="49.5" hidden="1" x14ac:dyDescent="0.3">
      <c r="A431" s="62">
        <v>451</v>
      </c>
      <c r="B431" s="36" t="s">
        <v>461</v>
      </c>
      <c r="C431" s="98" t="s">
        <v>1003</v>
      </c>
      <c r="D431" s="99"/>
      <c r="E431" s="10" t="s">
        <v>478</v>
      </c>
      <c r="F431" s="68">
        <f>IFERROR(INDEX([1]!Rates[[Column1]:[Column71]],
MATCH('[1]SOW Units'!$B431,[1]!Rates[Pay Item],0),
MATCH(TEXT(#REF!,"0"),[1]!Rates[[#Headers],[Column1]:[Column71]],0)),0)</f>
        <v>0</v>
      </c>
      <c r="G431" s="69">
        <f t="shared" si="30"/>
        <v>0</v>
      </c>
      <c r="H431" s="6">
        <f t="shared" si="31"/>
        <v>0</v>
      </c>
      <c r="I431" s="80"/>
      <c r="J431" s="80"/>
      <c r="K431" s="80"/>
      <c r="L431" s="80"/>
      <c r="M431" s="80"/>
      <c r="N431" s="80"/>
      <c r="O431" s="80"/>
      <c r="P431" s="80"/>
      <c r="Q431" s="80"/>
      <c r="R431" s="80"/>
      <c r="S431" s="54" t="b">
        <f t="shared" si="32"/>
        <v>0</v>
      </c>
      <c r="T431" s="66" t="str">
        <f t="shared" si="33"/>
        <v>20-10.</v>
      </c>
      <c r="U431" s="51" t="str">
        <f t="shared" si="33"/>
        <v>P.G. or Qualified P.E. Review and Certification of Sufficiency of Engineering Controls Limited to Permanent, Impermeable Surface or Top Two Feet of Clean Fill with Monitoring and Maintenance Recommendations Required for a Conditional NFA</v>
      </c>
    </row>
    <row r="432" spans="1:21" s="67" customFormat="1" ht="49.5" hidden="1" x14ac:dyDescent="0.3">
      <c r="A432" s="62">
        <v>452</v>
      </c>
      <c r="B432" s="36" t="s">
        <v>462</v>
      </c>
      <c r="C432" s="98" t="s">
        <v>481</v>
      </c>
      <c r="D432" s="99"/>
      <c r="E432" s="10" t="s">
        <v>482</v>
      </c>
      <c r="F432" s="68">
        <f>IFERROR(INDEX([1]!Rates[[Column1]:[Column71]],
MATCH('[1]SOW Units'!$B432,[1]!Rates[Pay Item],0),
MATCH(TEXT(#REF!,"0"),[1]!Rates[[#Headers],[Column1]:[Column71]],0)),0)</f>
        <v>0</v>
      </c>
      <c r="G432" s="69">
        <f t="shared" si="30"/>
        <v>0</v>
      </c>
      <c r="H432" s="6">
        <f t="shared" si="31"/>
        <v>0</v>
      </c>
      <c r="I432" s="80"/>
      <c r="J432" s="80"/>
      <c r="K432" s="80"/>
      <c r="L432" s="80"/>
      <c r="M432" s="80"/>
      <c r="N432" s="80"/>
      <c r="O432" s="80"/>
      <c r="P432" s="80"/>
      <c r="Q432" s="80"/>
      <c r="R432" s="80"/>
      <c r="S432" s="54" t="b">
        <f t="shared" si="32"/>
        <v>0</v>
      </c>
      <c r="T432" s="66" t="str">
        <f t="shared" si="33"/>
        <v>20-11.</v>
      </c>
      <c r="U432" s="51" t="str">
        <f t="shared" si="33"/>
        <v>P.E. Design and Certification of Plans and Project Oversight of Installation for Engineering Controls (other than permanent, impermeable surface or top two feet of clean fill) required for a conditional NFA</v>
      </c>
    </row>
    <row r="433" spans="1:21" s="67" customFormat="1" ht="49.5" hidden="1" x14ac:dyDescent="0.3">
      <c r="A433" s="62">
        <v>453</v>
      </c>
      <c r="B433" s="36" t="s">
        <v>1004</v>
      </c>
      <c r="C433" s="98" t="s">
        <v>1005</v>
      </c>
      <c r="D433" s="99"/>
      <c r="E433" s="10" t="s">
        <v>482</v>
      </c>
      <c r="F433" s="68">
        <f>IFERROR(INDEX([1]!Rates[[Column1]:[Column71]],
MATCH('[1]SOW Units'!$B433,[1]!Rates[Pay Item],0),
MATCH(TEXT(#REF!,"0"),[1]!Rates[[#Headers],[Column1]:[Column71]],0)),0)</f>
        <v>0</v>
      </c>
      <c r="G433" s="69">
        <f t="shared" si="30"/>
        <v>0</v>
      </c>
      <c r="H433" s="6">
        <f t="shared" si="31"/>
        <v>0</v>
      </c>
      <c r="I433" s="80"/>
      <c r="J433" s="80"/>
      <c r="K433" s="80"/>
      <c r="L433" s="80"/>
      <c r="M433" s="80"/>
      <c r="N433" s="80"/>
      <c r="O433" s="80"/>
      <c r="P433" s="80"/>
      <c r="Q433" s="80"/>
      <c r="R433" s="80"/>
      <c r="S433" s="54" t="b">
        <f t="shared" si="32"/>
        <v>0</v>
      </c>
      <c r="T433" s="66" t="str">
        <f t="shared" si="33"/>
        <v>20-12.</v>
      </c>
      <c r="U433" s="51" t="str">
        <f t="shared" si="33"/>
        <v>P.G. or Qualified P.E. Review, Evaluation and Certification of Plans and Project Oversight for Installation of Engineering Controls Limited to Permanent, Impermeable Surface or Top Two Feet of Clean Fill Required for a Conditional NFA</v>
      </c>
    </row>
    <row r="434" spans="1:21" s="67" customFormat="1" ht="33" hidden="1" x14ac:dyDescent="0.3">
      <c r="A434" s="62">
        <v>454</v>
      </c>
      <c r="B434" s="36" t="s">
        <v>1006</v>
      </c>
      <c r="C434" s="98" t="s">
        <v>485</v>
      </c>
      <c r="D434" s="99"/>
      <c r="E434" s="10" t="s">
        <v>415</v>
      </c>
      <c r="F434" s="68">
        <f>IFERROR(INDEX([1]!Rates[[Column1]:[Column71]],
MATCH('[1]SOW Units'!$B434,[1]!Rates[Pay Item],0),
MATCH(TEXT(#REF!,"0"),[1]!Rates[[#Headers],[Column1]:[Column71]],0)),0)</f>
        <v>0</v>
      </c>
      <c r="G434" s="69">
        <f t="shared" si="30"/>
        <v>0</v>
      </c>
      <c r="H434" s="6">
        <f t="shared" si="31"/>
        <v>0</v>
      </c>
      <c r="I434" s="80"/>
      <c r="J434" s="80"/>
      <c r="K434" s="80"/>
      <c r="L434" s="80"/>
      <c r="M434" s="80"/>
      <c r="N434" s="80"/>
      <c r="O434" s="80"/>
      <c r="P434" s="80"/>
      <c r="Q434" s="80"/>
      <c r="R434" s="80"/>
      <c r="S434" s="54" t="b">
        <f t="shared" si="32"/>
        <v>0</v>
      </c>
      <c r="T434" s="66" t="str">
        <f t="shared" si="33"/>
        <v>20-13.</v>
      </c>
      <c r="U434" s="51" t="str">
        <f t="shared" si="33"/>
        <v>P.G. or P.E. Review, Evaluation and Certification of a Soil Source Removal Report That Includes a Recommendation for NFA</v>
      </c>
    </row>
    <row r="435" spans="1:21" s="67" customFormat="1" hidden="1" x14ac:dyDescent="0.3">
      <c r="A435" s="62">
        <v>455</v>
      </c>
      <c r="B435" s="36" t="s">
        <v>1007</v>
      </c>
      <c r="C435" s="98" t="s">
        <v>488</v>
      </c>
      <c r="D435" s="99"/>
      <c r="E435" s="10" t="s">
        <v>415</v>
      </c>
      <c r="F435" s="68">
        <f>IFERROR(INDEX([1]!Rates[[Column1]:[Column71]],
MATCH('[1]SOW Units'!$B435,[1]!Rates[Pay Item],0),
MATCH(TEXT(#REF!,"0"),[1]!Rates[[#Headers],[Column1]:[Column71]],0)),0)</f>
        <v>0</v>
      </c>
      <c r="G435" s="69">
        <f t="shared" si="30"/>
        <v>0</v>
      </c>
      <c r="H435" s="6">
        <f t="shared" si="31"/>
        <v>0</v>
      </c>
      <c r="I435" s="80"/>
      <c r="J435" s="80"/>
      <c r="K435" s="80"/>
      <c r="L435" s="80"/>
      <c r="M435" s="80"/>
      <c r="N435" s="80"/>
      <c r="O435" s="80"/>
      <c r="P435" s="80"/>
      <c r="Q435" s="80"/>
      <c r="R435" s="80"/>
      <c r="S435" s="54" t="b">
        <f t="shared" si="32"/>
        <v>0</v>
      </c>
      <c r="T435" s="66" t="str">
        <f t="shared" si="33"/>
        <v>20-14.</v>
      </c>
      <c r="U435" s="51" t="str">
        <f t="shared" si="33"/>
        <v>P.G. or Qualified P.E. Review, Evaluation and Certification of a General Site Assessment Report</v>
      </c>
    </row>
    <row r="436" spans="1:21" s="67" customFormat="1" ht="39.950000000000003" hidden="1" customHeight="1" x14ac:dyDescent="0.3">
      <c r="A436" s="62">
        <v>456</v>
      </c>
      <c r="B436" s="36" t="s">
        <v>1008</v>
      </c>
      <c r="C436" s="98" t="s">
        <v>490</v>
      </c>
      <c r="D436" s="99"/>
      <c r="E436" s="10" t="s">
        <v>415</v>
      </c>
      <c r="F436" s="68">
        <f>IFERROR(INDEX([1]!Rates[[Column1]:[Column71]],
MATCH('[1]SOW Units'!$B436,[1]!Rates[Pay Item],0),
MATCH(TEXT(#REF!,"0"),[1]!Rates[[#Headers],[Column1]:[Column71]],0)),0)</f>
        <v>0</v>
      </c>
      <c r="G436" s="69">
        <f t="shared" si="30"/>
        <v>0</v>
      </c>
      <c r="H436" s="6">
        <f t="shared" si="31"/>
        <v>0</v>
      </c>
      <c r="I436" s="80"/>
      <c r="J436" s="80"/>
      <c r="K436" s="80"/>
      <c r="L436" s="80"/>
      <c r="M436" s="80"/>
      <c r="N436" s="80"/>
      <c r="O436" s="80"/>
      <c r="P436" s="80"/>
      <c r="Q436" s="80"/>
      <c r="R436" s="80"/>
      <c r="S436" s="54" t="b">
        <f t="shared" si="32"/>
        <v>0</v>
      </c>
      <c r="T436" s="66" t="str">
        <f t="shared" si="33"/>
        <v>20-15.</v>
      </c>
      <c r="U436" s="51" t="str">
        <f t="shared" si="33"/>
        <v>P.G. or Qualified P.E. Review, Evaluation and Certification of a Supplemental Site Assessment Report</v>
      </c>
    </row>
    <row r="437" spans="1:21" s="67" customFormat="1" hidden="1" x14ac:dyDescent="0.3">
      <c r="A437" s="62">
        <v>457</v>
      </c>
      <c r="B437" s="36" t="s">
        <v>1009</v>
      </c>
      <c r="C437" s="98" t="s">
        <v>492</v>
      </c>
      <c r="D437" s="99"/>
      <c r="E437" s="10" t="s">
        <v>415</v>
      </c>
      <c r="F437" s="68">
        <f>IFERROR(INDEX([1]!Rates[[Column1]:[Column71]],
MATCH('[1]SOW Units'!$B437,[1]!Rates[Pay Item],0),
MATCH(TEXT(#REF!,"0"),[1]!Rates[[#Headers],[Column1]:[Column71]],0)),0)</f>
        <v>0</v>
      </c>
      <c r="G437" s="69">
        <f t="shared" si="30"/>
        <v>0</v>
      </c>
      <c r="H437" s="6">
        <f t="shared" si="31"/>
        <v>0</v>
      </c>
      <c r="I437" s="80"/>
      <c r="J437" s="80"/>
      <c r="K437" s="80"/>
      <c r="L437" s="80"/>
      <c r="M437" s="80"/>
      <c r="N437" s="80"/>
      <c r="O437" s="80"/>
      <c r="P437" s="80"/>
      <c r="Q437" s="80"/>
      <c r="R437" s="80"/>
      <c r="S437" s="54" t="b">
        <f t="shared" si="32"/>
        <v>0</v>
      </c>
      <c r="T437" s="66" t="str">
        <f t="shared" si="33"/>
        <v>20-16.</v>
      </c>
      <c r="U437" s="51" t="str">
        <f t="shared" si="33"/>
        <v>P.G. or P.E. Review, Evaluation and Certification of a Receptor and Exposure Pathway Report</v>
      </c>
    </row>
    <row r="438" spans="1:21" s="67" customFormat="1" hidden="1" x14ac:dyDescent="0.3">
      <c r="A438" s="62">
        <v>458</v>
      </c>
      <c r="B438" s="36" t="s">
        <v>1010</v>
      </c>
      <c r="C438" s="98" t="s">
        <v>1011</v>
      </c>
      <c r="D438" s="99"/>
      <c r="E438" s="10" t="s">
        <v>425</v>
      </c>
      <c r="F438" s="68">
        <f>IFERROR(INDEX([1]!Rates[[Column1]:[Column71]],
MATCH('[1]SOW Units'!$B438,[1]!Rates[Pay Item],0),
MATCH(TEXT(#REF!,"0"),[1]!Rates[[#Headers],[Column1]:[Column71]],0)),0)</f>
        <v>0</v>
      </c>
      <c r="G438" s="69">
        <f t="shared" si="30"/>
        <v>0</v>
      </c>
      <c r="H438" s="6">
        <f t="shared" si="31"/>
        <v>0</v>
      </c>
      <c r="I438" s="80"/>
      <c r="J438" s="80"/>
      <c r="K438" s="80"/>
      <c r="L438" s="80"/>
      <c r="M438" s="80"/>
      <c r="N438" s="80"/>
      <c r="O438" s="80"/>
      <c r="P438" s="80"/>
      <c r="Q438" s="80"/>
      <c r="R438" s="80"/>
      <c r="S438" s="54" t="b">
        <f t="shared" si="32"/>
        <v>0</v>
      </c>
      <c r="T438" s="66" t="str">
        <f t="shared" si="33"/>
        <v>20-17.</v>
      </c>
      <c r="U438" s="51" t="str">
        <f t="shared" si="33"/>
        <v>P.E. Review, Evaluation and Certification of a Level 1 Natural Attenuation Monitoring Plan</v>
      </c>
    </row>
    <row r="439" spans="1:21" s="67" customFormat="1" hidden="1" x14ac:dyDescent="0.3">
      <c r="A439" s="62">
        <v>459</v>
      </c>
      <c r="B439" s="36" t="s">
        <v>1012</v>
      </c>
      <c r="C439" s="98" t="s">
        <v>494</v>
      </c>
      <c r="D439" s="99"/>
      <c r="E439" s="10" t="s">
        <v>425</v>
      </c>
      <c r="F439" s="68">
        <f>IFERROR(INDEX([1]!Rates[[Column1]:[Column71]],
MATCH('[1]SOW Units'!$B439,[1]!Rates[Pay Item],0),
MATCH(TEXT(#REF!,"0"),[1]!Rates[[#Headers],[Column1]:[Column71]],0)),0)</f>
        <v>0</v>
      </c>
      <c r="G439" s="69">
        <f t="shared" si="30"/>
        <v>0</v>
      </c>
      <c r="H439" s="6">
        <f t="shared" si="31"/>
        <v>0</v>
      </c>
      <c r="I439" s="80"/>
      <c r="J439" s="80"/>
      <c r="K439" s="80"/>
      <c r="L439" s="80"/>
      <c r="M439" s="80"/>
      <c r="N439" s="80"/>
      <c r="O439" s="80"/>
      <c r="P439" s="80"/>
      <c r="Q439" s="80"/>
      <c r="R439" s="80"/>
      <c r="S439" s="54" t="b">
        <f t="shared" si="32"/>
        <v>0</v>
      </c>
      <c r="T439" s="66" t="str">
        <f t="shared" si="33"/>
        <v>20-18.</v>
      </c>
      <c r="U439" s="51" t="str">
        <f t="shared" si="33"/>
        <v>P.E. Review, Evaluation and Certification of a Level 2 Natural Attenuation Monitoring Plan</v>
      </c>
    </row>
    <row r="440" spans="1:21" s="67" customFormat="1" ht="50.1" hidden="1" customHeight="1" x14ac:dyDescent="0.3">
      <c r="A440" s="62">
        <v>460</v>
      </c>
      <c r="B440" s="36" t="s">
        <v>1013</v>
      </c>
      <c r="C440" s="98" t="s">
        <v>1014</v>
      </c>
      <c r="D440" s="99"/>
      <c r="E440" s="10" t="s">
        <v>415</v>
      </c>
      <c r="F440" s="68">
        <f>IFERROR(INDEX([1]!Rates[[Column1]:[Column71]],
MATCH('[1]SOW Units'!$B440,[1]!Rates[Pay Item],0),
MATCH(TEXT(#REF!,"0"),[1]!Rates[[#Headers],[Column1]:[Column71]],0)),0)</f>
        <v>0</v>
      </c>
      <c r="G440" s="69">
        <f t="shared" si="30"/>
        <v>0</v>
      </c>
      <c r="H440" s="6">
        <f t="shared" si="31"/>
        <v>0</v>
      </c>
      <c r="I440" s="80"/>
      <c r="J440" s="80"/>
      <c r="K440" s="80"/>
      <c r="L440" s="80"/>
      <c r="M440" s="80"/>
      <c r="N440" s="80"/>
      <c r="O440" s="80"/>
      <c r="P440" s="80"/>
      <c r="Q440" s="80"/>
      <c r="R440" s="80"/>
      <c r="S440" s="54" t="b">
        <f t="shared" si="32"/>
        <v>0</v>
      </c>
      <c r="T440" s="66" t="str">
        <f t="shared" si="33"/>
        <v>20-19.</v>
      </c>
      <c r="U440" s="51" t="str">
        <f t="shared" si="33"/>
        <v>P.E. or P.G. Review, Evaluation and Certification of a Non-Annual Natural Attenuation or Post RA Monitoring Report That Includes a Recommendation for NFA or a Recommendation to Modify the Approved Monitoring Plan.</v>
      </c>
    </row>
    <row r="441" spans="1:21" s="67" customFormat="1" ht="39.950000000000003" hidden="1" customHeight="1" x14ac:dyDescent="0.3">
      <c r="A441" s="62">
        <v>461</v>
      </c>
      <c r="B441" s="36" t="s">
        <v>1015</v>
      </c>
      <c r="C441" s="98" t="s">
        <v>497</v>
      </c>
      <c r="D441" s="99"/>
      <c r="E441" s="10" t="s">
        <v>415</v>
      </c>
      <c r="F441" s="68">
        <f>IFERROR(INDEX([1]!Rates[[Column1]:[Column71]],
MATCH('[1]SOW Units'!$B441,[1]!Rates[Pay Item],0),
MATCH(TEXT(#REF!,"0"),[1]!Rates[[#Headers],[Column1]:[Column71]],0)),0)</f>
        <v>0</v>
      </c>
      <c r="G441" s="69">
        <f t="shared" si="30"/>
        <v>0</v>
      </c>
      <c r="H441" s="6">
        <f t="shared" si="31"/>
        <v>0</v>
      </c>
      <c r="I441" s="80"/>
      <c r="J441" s="80"/>
      <c r="K441" s="80"/>
      <c r="L441" s="80"/>
      <c r="M441" s="80"/>
      <c r="N441" s="80"/>
      <c r="O441" s="80"/>
      <c r="P441" s="80"/>
      <c r="Q441" s="80"/>
      <c r="R441" s="80"/>
      <c r="S441" s="54" t="b">
        <f t="shared" si="32"/>
        <v>0</v>
      </c>
      <c r="T441" s="66" t="str">
        <f t="shared" si="33"/>
        <v>20-20.</v>
      </c>
      <c r="U441" s="51" t="str">
        <f t="shared" si="33"/>
        <v>P.G or P.E. Review, Evaluation and Certification of an Annual Natural Attenuation Monitoring Report</v>
      </c>
    </row>
    <row r="442" spans="1:21" s="67" customFormat="1" ht="39.950000000000003" hidden="1" customHeight="1" x14ac:dyDescent="0.3">
      <c r="A442" s="62">
        <v>462</v>
      </c>
      <c r="B442" s="36" t="s">
        <v>1016</v>
      </c>
      <c r="C442" s="98" t="s">
        <v>499</v>
      </c>
      <c r="D442" s="99"/>
      <c r="E442" s="10" t="s">
        <v>425</v>
      </c>
      <c r="F442" s="68">
        <f>IFERROR(INDEX([1]!Rates[[Column1]:[Column71]],
MATCH('[1]SOW Units'!$B442,[1]!Rates[Pay Item],0),
MATCH(TEXT(#REF!,"0"),[1]!Rates[[#Headers],[Column1]:[Column71]],0)),0)</f>
        <v>0</v>
      </c>
      <c r="G442" s="69">
        <f t="shared" ref="G442:G457" si="34">F442</f>
        <v>0</v>
      </c>
      <c r="H442" s="6">
        <f t="shared" ref="H442:H457" si="35">SUM(I442:R442)</f>
        <v>0</v>
      </c>
      <c r="I442" s="80"/>
      <c r="J442" s="80"/>
      <c r="K442" s="80"/>
      <c r="L442" s="80"/>
      <c r="M442" s="80"/>
      <c r="N442" s="80"/>
      <c r="O442" s="80"/>
      <c r="P442" s="80"/>
      <c r="Q442" s="80"/>
      <c r="R442" s="80"/>
      <c r="S442" s="54" t="b">
        <f t="shared" si="32"/>
        <v>0</v>
      </c>
      <c r="T442" s="66" t="str">
        <f t="shared" si="33"/>
        <v>20-21.</v>
      </c>
      <c r="U442" s="51" t="str">
        <f t="shared" si="33"/>
        <v>P.E. Review, Evaluation and Certification of a Pilot Test Plan</v>
      </c>
    </row>
    <row r="443" spans="1:21" s="67" customFormat="1" ht="39.950000000000003" hidden="1" customHeight="1" x14ac:dyDescent="0.3">
      <c r="A443" s="62">
        <v>463</v>
      </c>
      <c r="B443" s="36" t="s">
        <v>1017</v>
      </c>
      <c r="C443" s="98" t="s">
        <v>501</v>
      </c>
      <c r="D443" s="99"/>
      <c r="E443" s="10" t="s">
        <v>415</v>
      </c>
      <c r="F443" s="68">
        <f>IFERROR(INDEX([1]!Rates[[Column1]:[Column71]],
MATCH('[1]SOW Units'!$B443,[1]!Rates[Pay Item],0),
MATCH(TEXT(#REF!,"0"),[1]!Rates[[#Headers],[Column1]:[Column71]],0)),0)</f>
        <v>0</v>
      </c>
      <c r="G443" s="69">
        <f t="shared" si="34"/>
        <v>0</v>
      </c>
      <c r="H443" s="6">
        <f t="shared" si="35"/>
        <v>0</v>
      </c>
      <c r="I443" s="80"/>
      <c r="J443" s="80"/>
      <c r="K443" s="80"/>
      <c r="L443" s="80"/>
      <c r="M443" s="80"/>
      <c r="N443" s="80"/>
      <c r="O443" s="80"/>
      <c r="P443" s="80"/>
      <c r="Q443" s="80"/>
      <c r="R443" s="80"/>
      <c r="S443" s="54" t="b">
        <f t="shared" si="32"/>
        <v>0</v>
      </c>
      <c r="T443" s="66" t="str">
        <f t="shared" si="33"/>
        <v>20-22.</v>
      </c>
      <c r="U443" s="51" t="str">
        <f t="shared" si="33"/>
        <v>P.E. Review, Evaluation and Certification of a Pilot Test Report</v>
      </c>
    </row>
    <row r="444" spans="1:21" s="67" customFormat="1" ht="39.950000000000003" hidden="1" customHeight="1" x14ac:dyDescent="0.3">
      <c r="A444" s="62">
        <v>464</v>
      </c>
      <c r="B444" s="36" t="s">
        <v>1018</v>
      </c>
      <c r="C444" s="98" t="s">
        <v>503</v>
      </c>
      <c r="D444" s="99"/>
      <c r="E444" s="10" t="s">
        <v>425</v>
      </c>
      <c r="F444" s="68">
        <f>IFERROR(INDEX([1]!Rates[[Column1]:[Column71]],
MATCH('[1]SOW Units'!$B444,[1]!Rates[Pay Item],0),
MATCH(TEXT(#REF!,"0"),[1]!Rates[[#Headers],[Column1]:[Column71]],0)),0)</f>
        <v>0</v>
      </c>
      <c r="G444" s="69">
        <f t="shared" si="34"/>
        <v>0</v>
      </c>
      <c r="H444" s="6">
        <f t="shared" si="35"/>
        <v>0</v>
      </c>
      <c r="I444" s="80"/>
      <c r="J444" s="80"/>
      <c r="K444" s="80"/>
      <c r="L444" s="80"/>
      <c r="M444" s="80"/>
      <c r="N444" s="80"/>
      <c r="O444" s="80"/>
      <c r="P444" s="80"/>
      <c r="Q444" s="80"/>
      <c r="R444" s="80"/>
      <c r="S444" s="54" t="b">
        <f t="shared" si="32"/>
        <v>0</v>
      </c>
      <c r="T444" s="66" t="str">
        <f t="shared" si="33"/>
        <v>20-23.</v>
      </c>
      <c r="U444" s="51" t="str">
        <f t="shared" si="33"/>
        <v>P.E. Review, Evaluation and Certification of a Level 1 Remedial Action Plan</v>
      </c>
    </row>
    <row r="445" spans="1:21" s="67" customFormat="1" ht="39.950000000000003" hidden="1" customHeight="1" x14ac:dyDescent="0.3">
      <c r="A445" s="62">
        <v>466</v>
      </c>
      <c r="B445" s="36" t="s">
        <v>1019</v>
      </c>
      <c r="C445" s="98" t="s">
        <v>505</v>
      </c>
      <c r="D445" s="99"/>
      <c r="E445" s="10" t="s">
        <v>425</v>
      </c>
      <c r="F445" s="68">
        <f>IFERROR(INDEX([1]!Rates[[Column1]:[Column71]],
MATCH('[1]SOW Units'!$B445,[1]!Rates[Pay Item],0),
MATCH(TEXT(#REF!,"0"),[1]!Rates[[#Headers],[Column1]:[Column71]],0)),0)</f>
        <v>0</v>
      </c>
      <c r="G445" s="69">
        <f t="shared" si="34"/>
        <v>0</v>
      </c>
      <c r="H445" s="6">
        <f t="shared" si="35"/>
        <v>0</v>
      </c>
      <c r="I445" s="80"/>
      <c r="J445" s="80"/>
      <c r="K445" s="80"/>
      <c r="L445" s="80"/>
      <c r="M445" s="80"/>
      <c r="N445" s="80"/>
      <c r="O445" s="80"/>
      <c r="P445" s="80"/>
      <c r="Q445" s="80"/>
      <c r="R445" s="80"/>
      <c r="S445" s="54" t="b">
        <f t="shared" si="32"/>
        <v>0</v>
      </c>
      <c r="T445" s="66" t="str">
        <f t="shared" si="33"/>
        <v>20-24.</v>
      </c>
      <c r="U445" s="51" t="str">
        <f t="shared" si="33"/>
        <v>P.E. Review, Evaluation and Certification of a Level 2 Remedial Action Plan</v>
      </c>
    </row>
    <row r="446" spans="1:21" s="67" customFormat="1" ht="39.950000000000003" hidden="1" customHeight="1" x14ac:dyDescent="0.3">
      <c r="A446" s="62">
        <v>467</v>
      </c>
      <c r="B446" s="36" t="s">
        <v>1020</v>
      </c>
      <c r="C446" s="98" t="s">
        <v>507</v>
      </c>
      <c r="D446" s="99"/>
      <c r="E446" s="10" t="s">
        <v>425</v>
      </c>
      <c r="F446" s="68">
        <f>IFERROR(INDEX([1]!Rates[[Column1]:[Column71]],
MATCH('[1]SOW Units'!$B446,[1]!Rates[Pay Item],0),
MATCH(TEXT(#REF!,"0"),[1]!Rates[[#Headers],[Column1]:[Column71]],0)),0)</f>
        <v>0</v>
      </c>
      <c r="G446" s="69">
        <f t="shared" si="34"/>
        <v>0</v>
      </c>
      <c r="H446" s="6">
        <f t="shared" si="35"/>
        <v>0</v>
      </c>
      <c r="I446" s="80"/>
      <c r="J446" s="80"/>
      <c r="K446" s="80"/>
      <c r="L446" s="80"/>
      <c r="M446" s="80"/>
      <c r="N446" s="80"/>
      <c r="O446" s="80"/>
      <c r="P446" s="80"/>
      <c r="Q446" s="80"/>
      <c r="R446" s="80"/>
      <c r="S446" s="54" t="b">
        <f t="shared" si="32"/>
        <v>0</v>
      </c>
      <c r="T446" s="66" t="str">
        <f t="shared" si="33"/>
        <v>20-25.</v>
      </c>
      <c r="U446" s="51" t="str">
        <f t="shared" si="33"/>
        <v>P.E. Review, Evaluation and Certification of a Level 1 Limited Scope Remedial Action Plan or RAP Modification Plan</v>
      </c>
    </row>
    <row r="447" spans="1:21" s="67" customFormat="1" ht="39.950000000000003" hidden="1" customHeight="1" x14ac:dyDescent="0.3">
      <c r="A447" s="62">
        <v>468</v>
      </c>
      <c r="B447" s="36" t="s">
        <v>1021</v>
      </c>
      <c r="C447" s="98" t="s">
        <v>509</v>
      </c>
      <c r="D447" s="99"/>
      <c r="E447" s="10" t="s">
        <v>425</v>
      </c>
      <c r="F447" s="68">
        <f>IFERROR(INDEX([1]!Rates[[Column1]:[Column71]],
MATCH('[1]SOW Units'!$B447,[1]!Rates[Pay Item],0),
MATCH(TEXT(#REF!,"0"),[1]!Rates[[#Headers],[Column1]:[Column71]],0)),0)</f>
        <v>0</v>
      </c>
      <c r="G447" s="69">
        <f t="shared" si="34"/>
        <v>0</v>
      </c>
      <c r="H447" s="6">
        <f t="shared" si="35"/>
        <v>0</v>
      </c>
      <c r="I447" s="80"/>
      <c r="J447" s="80"/>
      <c r="K447" s="80"/>
      <c r="L447" s="80"/>
      <c r="M447" s="80"/>
      <c r="N447" s="80"/>
      <c r="O447" s="80"/>
      <c r="P447" s="80"/>
      <c r="Q447" s="80"/>
      <c r="R447" s="80"/>
      <c r="S447" s="54" t="b">
        <f t="shared" si="32"/>
        <v>0</v>
      </c>
      <c r="T447" s="66" t="str">
        <f t="shared" si="33"/>
        <v>20-26.</v>
      </c>
      <c r="U447" s="51" t="str">
        <f t="shared" si="33"/>
        <v>P.E. Review, Evaluation and Certification of a Level 2 Limited Scope Remedial Action Plan or RAP Modification Plan</v>
      </c>
    </row>
    <row r="448" spans="1:21" s="67" customFormat="1" ht="39.950000000000003" hidden="1" customHeight="1" x14ac:dyDescent="0.3">
      <c r="A448" s="62">
        <v>469</v>
      </c>
      <c r="B448" s="36" t="s">
        <v>1022</v>
      </c>
      <c r="C448" s="98" t="s">
        <v>511</v>
      </c>
      <c r="D448" s="99"/>
      <c r="E448" s="10" t="s">
        <v>425</v>
      </c>
      <c r="F448" s="68">
        <f>IFERROR(INDEX([1]!Rates[[Column1]:[Column71]],
MATCH('[1]SOW Units'!$B448,[1]!Rates[Pay Item],0),
MATCH(TEXT(#REF!,"0"),[1]!Rates[[#Headers],[Column1]:[Column71]],0)),0)</f>
        <v>0</v>
      </c>
      <c r="G448" s="69">
        <f t="shared" si="34"/>
        <v>0</v>
      </c>
      <c r="H448" s="6">
        <f t="shared" si="35"/>
        <v>0</v>
      </c>
      <c r="I448" s="80"/>
      <c r="J448" s="80"/>
      <c r="K448" s="80"/>
      <c r="L448" s="80"/>
      <c r="M448" s="80"/>
      <c r="N448" s="80"/>
      <c r="O448" s="80"/>
      <c r="P448" s="80"/>
      <c r="Q448" s="80"/>
      <c r="R448" s="80"/>
      <c r="S448" s="54" t="b">
        <f t="shared" si="32"/>
        <v>0</v>
      </c>
      <c r="T448" s="66" t="str">
        <f t="shared" si="33"/>
        <v>20-27.</v>
      </c>
      <c r="U448" s="51" t="str">
        <f t="shared" si="33"/>
        <v>P.E. Review, Evaluation and Certification of a Level 3 Limited Scope Remedial Action Plan or RAP Modification Plan</v>
      </c>
    </row>
    <row r="449" spans="1:21" s="67" customFormat="1" ht="39.950000000000003" hidden="1" customHeight="1" x14ac:dyDescent="0.3">
      <c r="A449" s="62">
        <v>470</v>
      </c>
      <c r="B449" s="36" t="s">
        <v>1023</v>
      </c>
      <c r="C449" s="98" t="s">
        <v>513</v>
      </c>
      <c r="D449" s="99"/>
      <c r="E449" s="10" t="s">
        <v>425</v>
      </c>
      <c r="F449" s="68">
        <f>IFERROR(INDEX([1]!Rates[[Column1]:[Column71]],
MATCH('[1]SOW Units'!$B449,[1]!Rates[Pay Item],0),
MATCH(TEXT(#REF!,"0"),[1]!Rates[[#Headers],[Column1]:[Column71]],0)),0)</f>
        <v>0</v>
      </c>
      <c r="G449" s="69">
        <f t="shared" si="34"/>
        <v>0</v>
      </c>
      <c r="H449" s="6">
        <f t="shared" si="35"/>
        <v>0</v>
      </c>
      <c r="I449" s="80"/>
      <c r="J449" s="80"/>
      <c r="K449" s="80"/>
      <c r="L449" s="80"/>
      <c r="M449" s="80"/>
      <c r="N449" s="80"/>
      <c r="O449" s="80"/>
      <c r="P449" s="80"/>
      <c r="Q449" s="80"/>
      <c r="R449" s="80"/>
      <c r="S449" s="54" t="b">
        <f t="shared" si="32"/>
        <v>0</v>
      </c>
      <c r="T449" s="66" t="str">
        <f t="shared" si="33"/>
        <v>20-28.</v>
      </c>
      <c r="U449" s="51" t="str">
        <f t="shared" si="33"/>
        <v>P.E. Review, Evaluation and Certification of a Level 4 Limited Scope Remedial Action Plan or RAP Modification Plan</v>
      </c>
    </row>
    <row r="450" spans="1:21" s="67" customFormat="1" ht="39.950000000000003" hidden="1" customHeight="1" x14ac:dyDescent="0.3">
      <c r="A450" s="62">
        <v>471</v>
      </c>
      <c r="B450" s="36" t="s">
        <v>1024</v>
      </c>
      <c r="C450" s="98" t="s">
        <v>515</v>
      </c>
      <c r="D450" s="99"/>
      <c r="E450" s="10" t="s">
        <v>516</v>
      </c>
      <c r="F450" s="68">
        <f>IFERROR(INDEX([1]!Rates[[Column1]:[Column71]],
MATCH('[1]SOW Units'!$B450,[1]!Rates[Pay Item],0),
MATCH(TEXT(#REF!,"0"),[1]!Rates[[#Headers],[Column1]:[Column71]],0)),0)</f>
        <v>0</v>
      </c>
      <c r="G450" s="69">
        <f t="shared" si="34"/>
        <v>0</v>
      </c>
      <c r="H450" s="6">
        <f t="shared" si="35"/>
        <v>0</v>
      </c>
      <c r="I450" s="80"/>
      <c r="J450" s="80"/>
      <c r="K450" s="80"/>
      <c r="L450" s="80"/>
      <c r="M450" s="80"/>
      <c r="N450" s="80"/>
      <c r="O450" s="80"/>
      <c r="P450" s="80"/>
      <c r="Q450" s="80"/>
      <c r="R450" s="80"/>
      <c r="S450" s="54" t="b">
        <f t="shared" si="32"/>
        <v>0</v>
      </c>
      <c r="T450" s="66" t="str">
        <f t="shared" si="33"/>
        <v>20-29.</v>
      </c>
      <c r="U450" s="51" t="str">
        <f t="shared" si="33"/>
        <v>P.E. Review, Evaluation and Certification of As-Built Drawings (P.E. sealed red lined modifications)</v>
      </c>
    </row>
    <row r="451" spans="1:21" s="67" customFormat="1" ht="33" hidden="1" x14ac:dyDescent="0.3">
      <c r="A451" s="62">
        <v>472</v>
      </c>
      <c r="B451" s="36" t="s">
        <v>1025</v>
      </c>
      <c r="C451" s="98" t="s">
        <v>518</v>
      </c>
      <c r="D451" s="99"/>
      <c r="E451" s="10" t="s">
        <v>415</v>
      </c>
      <c r="F451" s="68">
        <f>IFERROR(INDEX([1]!Rates[[Column1]:[Column71]],
MATCH('[1]SOW Units'!$B451,[1]!Rates[Pay Item],0),
MATCH(TEXT(#REF!,"0"),[1]!Rates[[#Headers],[Column1]:[Column71]],0)),0)</f>
        <v>0</v>
      </c>
      <c r="G451" s="69">
        <f t="shared" si="34"/>
        <v>0</v>
      </c>
      <c r="H451" s="6">
        <f t="shared" si="35"/>
        <v>0</v>
      </c>
      <c r="I451" s="80"/>
      <c r="J451" s="80"/>
      <c r="K451" s="80"/>
      <c r="L451" s="80"/>
      <c r="M451" s="80"/>
      <c r="N451" s="80"/>
      <c r="O451" s="80"/>
      <c r="P451" s="80"/>
      <c r="Q451" s="80"/>
      <c r="R451" s="80"/>
      <c r="S451" s="54" t="b">
        <f t="shared" si="32"/>
        <v>0</v>
      </c>
      <c r="T451" s="66" t="str">
        <f t="shared" si="33"/>
        <v>20-30.</v>
      </c>
      <c r="U451" s="51" t="str">
        <f t="shared" si="33"/>
        <v>P.E. Review, Evaluation and Certification of a Remedial Action Startup Report That Includes a Recommendation for System Modification or Significant Change in the Course of Action</v>
      </c>
    </row>
    <row r="452" spans="1:21" s="67" customFormat="1" ht="33" x14ac:dyDescent="0.3">
      <c r="A452" s="62">
        <v>473</v>
      </c>
      <c r="B452" s="36" t="s">
        <v>1026</v>
      </c>
      <c r="C452" s="98" t="s">
        <v>519</v>
      </c>
      <c r="D452" s="99"/>
      <c r="E452" s="10" t="s">
        <v>415</v>
      </c>
      <c r="F452" s="68">
        <f>IFERROR(INDEX([1]!Rates[[Column1]:[Column71]],
MATCH('[1]SOW Units'!$B452,[1]!Rates[Pay Item],0),
MATCH(TEXT(#REF!,"0"),[1]!Rates[[#Headers],[Column1]:[Column71]],0)),0)</f>
        <v>0</v>
      </c>
      <c r="G452" s="69">
        <f t="shared" si="34"/>
        <v>0</v>
      </c>
      <c r="H452" s="6">
        <f t="shared" si="35"/>
        <v>0</v>
      </c>
      <c r="I452" s="80"/>
      <c r="J452" s="80" t="s">
        <v>1045</v>
      </c>
      <c r="K452" s="80"/>
      <c r="L452" s="80"/>
      <c r="M452" s="80"/>
      <c r="N452" s="80"/>
      <c r="O452" s="80"/>
      <c r="P452" s="80"/>
      <c r="Q452" s="80"/>
      <c r="R452" s="80"/>
      <c r="S452" s="54" t="b">
        <f t="shared" si="32"/>
        <v>0</v>
      </c>
      <c r="T452" s="66" t="str">
        <f t="shared" si="33"/>
        <v>20-31.</v>
      </c>
      <c r="U452" s="51" t="str">
        <f t="shared" si="33"/>
        <v>P.E. Review, Evaluation and Certification of a Non-Annual Operation and Maintenance Report That Includes Significant Proposed Changes to the Approved RAP</v>
      </c>
    </row>
    <row r="453" spans="1:21" s="67" customFormat="1" x14ac:dyDescent="0.3">
      <c r="A453" s="62">
        <v>474</v>
      </c>
      <c r="B453" s="36" t="s">
        <v>1027</v>
      </c>
      <c r="C453" s="98" t="s">
        <v>520</v>
      </c>
      <c r="D453" s="99"/>
      <c r="E453" s="10" t="s">
        <v>415</v>
      </c>
      <c r="F453" s="68">
        <f>IFERROR(INDEX([1]!Rates[[Column1]:[Column71]],
MATCH('[1]SOW Units'!$B453,[1]!Rates[Pay Item],0),
MATCH(TEXT(#REF!,"0"),[1]!Rates[[#Headers],[Column1]:[Column71]],0)),0)</f>
        <v>0</v>
      </c>
      <c r="G453" s="69">
        <f t="shared" si="34"/>
        <v>0</v>
      </c>
      <c r="H453" s="6">
        <f t="shared" si="35"/>
        <v>0</v>
      </c>
      <c r="I453" s="80"/>
      <c r="J453" s="80" t="s">
        <v>1045</v>
      </c>
      <c r="K453" s="80"/>
      <c r="L453" s="80"/>
      <c r="M453" s="80"/>
      <c r="N453" s="80"/>
      <c r="O453" s="80"/>
      <c r="P453" s="80"/>
      <c r="Q453" s="80"/>
      <c r="R453" s="80"/>
      <c r="S453" s="54" t="b">
        <f t="shared" si="32"/>
        <v>0</v>
      </c>
      <c r="T453" s="66" t="str">
        <f t="shared" si="33"/>
        <v>20-32.</v>
      </c>
      <c r="U453" s="51" t="str">
        <f t="shared" si="33"/>
        <v>P.E. Review, Evaluation and Certification of an Annual Operation and Maintenance Report</v>
      </c>
    </row>
    <row r="454" spans="1:21" s="67" customFormat="1" hidden="1" x14ac:dyDescent="0.3">
      <c r="A454" s="62">
        <v>475</v>
      </c>
      <c r="B454" s="36" t="s">
        <v>1028</v>
      </c>
      <c r="C454" s="98" t="s">
        <v>521</v>
      </c>
      <c r="D454" s="99"/>
      <c r="E454" s="10" t="s">
        <v>415</v>
      </c>
      <c r="F454" s="68">
        <f>IFERROR(INDEX([1]!Rates[[Column1]:[Column71]],
MATCH('[1]SOW Units'!$B454,[1]!Rates[Pay Item],0),
MATCH(TEXT(#REF!,"0"),[1]!Rates[[#Headers],[Column1]:[Column71]],0)),0)</f>
        <v>0</v>
      </c>
      <c r="G454" s="69">
        <f t="shared" si="34"/>
        <v>0</v>
      </c>
      <c r="H454" s="6">
        <f t="shared" si="35"/>
        <v>0</v>
      </c>
      <c r="I454" s="80"/>
      <c r="J454" s="80"/>
      <c r="K454" s="80"/>
      <c r="L454" s="80"/>
      <c r="M454" s="80"/>
      <c r="N454" s="80"/>
      <c r="O454" s="80"/>
      <c r="P454" s="80"/>
      <c r="Q454" s="80"/>
      <c r="R454" s="80"/>
      <c r="S454" s="54" t="b">
        <f t="shared" si="32"/>
        <v>0</v>
      </c>
      <c r="T454" s="66" t="str">
        <f t="shared" si="33"/>
        <v>20-33.</v>
      </c>
      <c r="U454" s="51" t="str">
        <f t="shared" si="33"/>
        <v>P.G or P.E. Review, Evaluation and Certification of a Remedial Action General Report</v>
      </c>
    </row>
    <row r="455" spans="1:21" s="67" customFormat="1" ht="33" hidden="1" x14ac:dyDescent="0.3">
      <c r="A455" s="62">
        <v>476</v>
      </c>
      <c r="B455" s="36" t="s">
        <v>1029</v>
      </c>
      <c r="C455" s="98" t="s">
        <v>1030</v>
      </c>
      <c r="D455" s="99"/>
      <c r="E455" s="10" t="s">
        <v>415</v>
      </c>
      <c r="F455" s="68">
        <f>IFERROR(INDEX([1]!Rates[[Column1]:[Column71]],
MATCH('[1]SOW Units'!$B455,[1]!Rates[Pay Item],0),
MATCH(TEXT(#REF!,"0"),[1]!Rates[[#Headers],[Column1]:[Column71]],0)),0)</f>
        <v>0</v>
      </c>
      <c r="G455" s="69">
        <f t="shared" si="34"/>
        <v>0</v>
      </c>
      <c r="H455" s="6">
        <f t="shared" si="35"/>
        <v>0</v>
      </c>
      <c r="I455" s="80"/>
      <c r="J455" s="80"/>
      <c r="K455" s="80"/>
      <c r="L455" s="80"/>
      <c r="M455" s="80"/>
      <c r="N455" s="80"/>
      <c r="O455" s="80"/>
      <c r="P455" s="80"/>
      <c r="Q455" s="80"/>
      <c r="R455" s="80"/>
      <c r="S455" s="54" t="b">
        <f t="shared" si="32"/>
        <v>0</v>
      </c>
      <c r="T455" s="66" t="str">
        <f t="shared" si="33"/>
        <v>20-34.</v>
      </c>
      <c r="U455" s="51" t="str">
        <f t="shared" si="33"/>
        <v>P.G or P.E. Review, Evaluation and Certification of an Interim Assessment or Remedial Action Report That Includes a Recommendation for System Modification or Significant Change in the Course of Action</v>
      </c>
    </row>
    <row r="456" spans="1:21" s="67" customFormat="1" ht="33" hidden="1" x14ac:dyDescent="0.3">
      <c r="A456" s="62">
        <v>477</v>
      </c>
      <c r="B456" s="36" t="s">
        <v>1031</v>
      </c>
      <c r="C456" s="98" t="s">
        <v>641</v>
      </c>
      <c r="D456" s="99"/>
      <c r="E456" s="10" t="s">
        <v>516</v>
      </c>
      <c r="F456" s="68">
        <f>IFERROR(INDEX([1]!Rates[[Column1]:[Column71]],
MATCH('[1]SOW Units'!$B456,[1]!Rates[Pay Item],0),
MATCH(TEXT(#REF!,"0"),[1]!Rates[[#Headers],[Column1]:[Column71]],0)),0)</f>
        <v>0</v>
      </c>
      <c r="G456" s="69">
        <f t="shared" si="34"/>
        <v>0</v>
      </c>
      <c r="H456" s="6">
        <f t="shared" si="35"/>
        <v>0</v>
      </c>
      <c r="I456" s="80"/>
      <c r="J456" s="80"/>
      <c r="K456" s="80"/>
      <c r="L456" s="80"/>
      <c r="M456" s="80"/>
      <c r="N456" s="80"/>
      <c r="O456" s="80"/>
      <c r="P456" s="80"/>
      <c r="Q456" s="80"/>
      <c r="R456" s="80"/>
      <c r="S456" s="54" t="b">
        <f t="shared" si="32"/>
        <v>0</v>
      </c>
      <c r="T456" s="66" t="str">
        <f t="shared" si="33"/>
        <v>20-35.</v>
      </c>
      <c r="U456" s="51" t="str">
        <f t="shared" si="33"/>
        <v>P.E. Review, Evaluation, and Certification of Construction Drawings</v>
      </c>
    </row>
    <row r="457" spans="1:21" s="67" customFormat="1" hidden="1" x14ac:dyDescent="0.3">
      <c r="A457" s="62">
        <v>478</v>
      </c>
      <c r="B457" s="36" t="s">
        <v>1032</v>
      </c>
      <c r="C457" s="98" t="s">
        <v>642</v>
      </c>
      <c r="D457" s="99"/>
      <c r="E457" s="10" t="s">
        <v>415</v>
      </c>
      <c r="F457" s="68">
        <f>IFERROR(INDEX([1]!Rates[[Column1]:[Column71]],
MATCH('[1]SOW Units'!$B457,[1]!Rates[Pay Item],0),
MATCH(TEXT(#REF!,"0"),[1]!Rates[[#Headers],[Column1]:[Column71]],0)),0)</f>
        <v>0</v>
      </c>
      <c r="G457" s="69">
        <f t="shared" si="34"/>
        <v>0</v>
      </c>
      <c r="H457" s="6">
        <f t="shared" si="35"/>
        <v>0</v>
      </c>
      <c r="I457" s="80"/>
      <c r="J457" s="80"/>
      <c r="K457" s="80"/>
      <c r="L457" s="80"/>
      <c r="M457" s="80"/>
      <c r="N457" s="80"/>
      <c r="O457" s="80"/>
      <c r="P457" s="80"/>
      <c r="Q457" s="80"/>
      <c r="R457" s="80"/>
      <c r="S457" s="54" t="b">
        <f t="shared" ref="S457:S490" si="36">IF(H457&gt;0,TRUE,FALSE)</f>
        <v>0</v>
      </c>
      <c r="T457" s="66" t="str">
        <f t="shared" si="33"/>
        <v>20-36.</v>
      </c>
      <c r="U457" s="51" t="str">
        <f t="shared" si="33"/>
        <v>P.E. Review, Evaluation, and Certification of Annual PARM Report</v>
      </c>
    </row>
    <row r="458" spans="1:21" x14ac:dyDescent="0.3">
      <c r="A458" s="62">
        <v>479</v>
      </c>
      <c r="B458" s="83" t="s">
        <v>464</v>
      </c>
      <c r="C458" s="96" t="s">
        <v>1033</v>
      </c>
      <c r="D458" s="97"/>
      <c r="E458" s="84" t="s">
        <v>1034</v>
      </c>
      <c r="F458" s="85"/>
      <c r="G458" s="86"/>
      <c r="H458" s="87"/>
      <c r="I458" s="88"/>
      <c r="J458" s="88"/>
      <c r="K458" s="88"/>
      <c r="L458" s="88"/>
      <c r="M458" s="88"/>
      <c r="N458" s="88"/>
      <c r="O458" s="88"/>
      <c r="P458" s="88"/>
      <c r="Q458" s="88"/>
      <c r="R458" s="88"/>
      <c r="S458" s="54" t="b">
        <f t="shared" si="36"/>
        <v>0</v>
      </c>
      <c r="T458" s="66"/>
      <c r="U458" s="51" t="str">
        <f t="shared" ref="U458:U491" si="37">C458</f>
        <v>MISCELLANEOUS ITEMS</v>
      </c>
    </row>
    <row r="459" spans="1:21" x14ac:dyDescent="0.3">
      <c r="A459" s="62">
        <v>480</v>
      </c>
      <c r="B459" s="82" t="s">
        <v>465</v>
      </c>
      <c r="C459" s="94"/>
      <c r="D459" s="95"/>
      <c r="E459" s="37" t="s">
        <v>14</v>
      </c>
      <c r="F459" s="68">
        <v>1</v>
      </c>
      <c r="G459" s="68">
        <f>F459</f>
        <v>1</v>
      </c>
      <c r="H459" s="9">
        <f t="shared" ref="H459:H478" si="38">SUM(I459:R459)</f>
        <v>0</v>
      </c>
      <c r="I459" s="70"/>
      <c r="J459" s="70"/>
      <c r="K459" s="70"/>
      <c r="L459" s="70"/>
      <c r="M459" s="70"/>
      <c r="N459" s="70"/>
      <c r="O459" s="70"/>
      <c r="P459" s="70"/>
      <c r="Q459" s="70"/>
      <c r="R459" s="70"/>
      <c r="S459" s="54" t="b">
        <f t="shared" si="36"/>
        <v>0</v>
      </c>
      <c r="T459" s="66" t="str">
        <f t="shared" ref="T459:T490" si="39">B459</f>
        <v>21-1.</v>
      </c>
      <c r="U459" s="51">
        <f t="shared" si="37"/>
        <v>0</v>
      </c>
    </row>
    <row r="460" spans="1:21" x14ac:dyDescent="0.3">
      <c r="A460" s="62">
        <v>481</v>
      </c>
      <c r="B460" s="82" t="s">
        <v>466</v>
      </c>
      <c r="C460" s="94"/>
      <c r="D460" s="95"/>
      <c r="E460" s="37" t="s">
        <v>14</v>
      </c>
      <c r="F460" s="68">
        <v>1</v>
      </c>
      <c r="G460" s="68">
        <f t="shared" ref="G460:G488" si="40">F460</f>
        <v>1</v>
      </c>
      <c r="H460" s="9">
        <f t="shared" si="38"/>
        <v>0</v>
      </c>
      <c r="I460" s="70"/>
      <c r="J460" s="70"/>
      <c r="K460" s="70"/>
      <c r="L460" s="70"/>
      <c r="M460" s="70"/>
      <c r="N460" s="70"/>
      <c r="O460" s="70"/>
      <c r="P460" s="70"/>
      <c r="Q460" s="70"/>
      <c r="R460" s="70"/>
      <c r="S460" s="54" t="b">
        <f t="shared" si="36"/>
        <v>0</v>
      </c>
      <c r="T460" s="66" t="str">
        <f t="shared" si="39"/>
        <v>21-2.</v>
      </c>
      <c r="U460" s="51">
        <f t="shared" si="37"/>
        <v>0</v>
      </c>
    </row>
    <row r="461" spans="1:21" x14ac:dyDescent="0.3">
      <c r="A461" s="62">
        <v>482</v>
      </c>
      <c r="B461" s="82" t="s">
        <v>467</v>
      </c>
      <c r="C461" s="94"/>
      <c r="D461" s="95"/>
      <c r="E461" s="37" t="s">
        <v>14</v>
      </c>
      <c r="F461" s="68">
        <v>1</v>
      </c>
      <c r="G461" s="68">
        <f t="shared" si="40"/>
        <v>1</v>
      </c>
      <c r="H461" s="9">
        <f t="shared" si="38"/>
        <v>0</v>
      </c>
      <c r="I461" s="70"/>
      <c r="J461" s="70"/>
      <c r="K461" s="70"/>
      <c r="L461" s="70"/>
      <c r="M461" s="70"/>
      <c r="N461" s="70"/>
      <c r="O461" s="70"/>
      <c r="P461" s="70"/>
      <c r="Q461" s="70"/>
      <c r="R461" s="70"/>
      <c r="S461" s="54" t="b">
        <f t="shared" si="36"/>
        <v>0</v>
      </c>
      <c r="T461" s="66" t="str">
        <f t="shared" si="39"/>
        <v>21-3.</v>
      </c>
      <c r="U461" s="51">
        <f t="shared" si="37"/>
        <v>0</v>
      </c>
    </row>
    <row r="462" spans="1:21" x14ac:dyDescent="0.3">
      <c r="A462" s="62">
        <v>483</v>
      </c>
      <c r="B462" s="82" t="s">
        <v>468</v>
      </c>
      <c r="C462" s="94"/>
      <c r="D462" s="95"/>
      <c r="E462" s="37" t="s">
        <v>14</v>
      </c>
      <c r="F462" s="68">
        <v>1</v>
      </c>
      <c r="G462" s="68">
        <f t="shared" si="40"/>
        <v>1</v>
      </c>
      <c r="H462" s="9">
        <f t="shared" si="38"/>
        <v>0</v>
      </c>
      <c r="I462" s="70"/>
      <c r="J462" s="70"/>
      <c r="K462" s="70"/>
      <c r="L462" s="70"/>
      <c r="M462" s="70"/>
      <c r="N462" s="70"/>
      <c r="O462" s="70"/>
      <c r="P462" s="70"/>
      <c r="Q462" s="70"/>
      <c r="R462" s="70"/>
      <c r="S462" s="54" t="b">
        <f t="shared" si="36"/>
        <v>0</v>
      </c>
      <c r="T462" s="66" t="str">
        <f t="shared" si="39"/>
        <v>21-4.</v>
      </c>
      <c r="U462" s="51">
        <f t="shared" si="37"/>
        <v>0</v>
      </c>
    </row>
    <row r="463" spans="1:21" x14ac:dyDescent="0.3">
      <c r="A463" s="62">
        <v>484</v>
      </c>
      <c r="B463" s="82" t="s">
        <v>469</v>
      </c>
      <c r="C463" s="94"/>
      <c r="D463" s="95"/>
      <c r="E463" s="37" t="s">
        <v>14</v>
      </c>
      <c r="F463" s="68">
        <v>1</v>
      </c>
      <c r="G463" s="68">
        <f t="shared" si="40"/>
        <v>1</v>
      </c>
      <c r="H463" s="9">
        <f t="shared" si="38"/>
        <v>0</v>
      </c>
      <c r="I463" s="70"/>
      <c r="J463" s="70"/>
      <c r="K463" s="70"/>
      <c r="L463" s="70"/>
      <c r="M463" s="70"/>
      <c r="N463" s="70"/>
      <c r="O463" s="70"/>
      <c r="P463" s="70"/>
      <c r="Q463" s="70"/>
      <c r="R463" s="70"/>
      <c r="S463" s="54" t="b">
        <f t="shared" si="36"/>
        <v>0</v>
      </c>
      <c r="T463" s="66" t="str">
        <f t="shared" si="39"/>
        <v>21-5.</v>
      </c>
      <c r="U463" s="51">
        <f t="shared" si="37"/>
        <v>0</v>
      </c>
    </row>
    <row r="464" spans="1:21" x14ac:dyDescent="0.3">
      <c r="A464" s="62">
        <v>485</v>
      </c>
      <c r="B464" s="82" t="s">
        <v>471</v>
      </c>
      <c r="C464" s="94"/>
      <c r="D464" s="95"/>
      <c r="E464" s="37" t="s">
        <v>14</v>
      </c>
      <c r="F464" s="68">
        <v>1</v>
      </c>
      <c r="G464" s="68">
        <f t="shared" si="40"/>
        <v>1</v>
      </c>
      <c r="H464" s="9">
        <f t="shared" si="38"/>
        <v>0</v>
      </c>
      <c r="I464" s="70"/>
      <c r="J464" s="70"/>
      <c r="K464" s="70"/>
      <c r="L464" s="70"/>
      <c r="M464" s="70"/>
      <c r="N464" s="70"/>
      <c r="O464" s="70"/>
      <c r="P464" s="70"/>
      <c r="Q464" s="70"/>
      <c r="R464" s="70"/>
      <c r="S464" s="54" t="b">
        <f t="shared" si="36"/>
        <v>0</v>
      </c>
      <c r="T464" s="66" t="str">
        <f t="shared" si="39"/>
        <v>21-6.</v>
      </c>
      <c r="U464" s="51">
        <f t="shared" si="37"/>
        <v>0</v>
      </c>
    </row>
    <row r="465" spans="1:21" x14ac:dyDescent="0.3">
      <c r="A465" s="62">
        <v>486</v>
      </c>
      <c r="B465" s="82" t="s">
        <v>472</v>
      </c>
      <c r="C465" s="94"/>
      <c r="D465" s="95"/>
      <c r="E465" s="37" t="s">
        <v>14</v>
      </c>
      <c r="F465" s="68">
        <v>1</v>
      </c>
      <c r="G465" s="68">
        <f t="shared" si="40"/>
        <v>1</v>
      </c>
      <c r="H465" s="9">
        <f t="shared" si="38"/>
        <v>0</v>
      </c>
      <c r="I465" s="70"/>
      <c r="J465" s="70"/>
      <c r="K465" s="70"/>
      <c r="L465" s="70"/>
      <c r="M465" s="70"/>
      <c r="N465" s="70"/>
      <c r="O465" s="70"/>
      <c r="P465" s="70"/>
      <c r="Q465" s="70"/>
      <c r="R465" s="70"/>
      <c r="S465" s="54" t="b">
        <f t="shared" si="36"/>
        <v>0</v>
      </c>
      <c r="T465" s="66" t="str">
        <f t="shared" si="39"/>
        <v>21-7.</v>
      </c>
      <c r="U465" s="51">
        <f t="shared" si="37"/>
        <v>0</v>
      </c>
    </row>
    <row r="466" spans="1:21" x14ac:dyDescent="0.3">
      <c r="A466" s="62">
        <v>487</v>
      </c>
      <c r="B466" s="82" t="s">
        <v>474</v>
      </c>
      <c r="C466" s="94"/>
      <c r="D466" s="95"/>
      <c r="E466" s="37" t="s">
        <v>14</v>
      </c>
      <c r="F466" s="68">
        <v>1</v>
      </c>
      <c r="G466" s="68">
        <f t="shared" si="40"/>
        <v>1</v>
      </c>
      <c r="H466" s="9">
        <f t="shared" si="38"/>
        <v>0</v>
      </c>
      <c r="I466" s="70"/>
      <c r="J466" s="70"/>
      <c r="K466" s="70"/>
      <c r="L466" s="70"/>
      <c r="M466" s="70"/>
      <c r="N466" s="70"/>
      <c r="O466" s="70"/>
      <c r="P466" s="70"/>
      <c r="Q466" s="70"/>
      <c r="R466" s="70"/>
      <c r="S466" s="54" t="b">
        <f t="shared" si="36"/>
        <v>0</v>
      </c>
      <c r="T466" s="66" t="str">
        <f t="shared" si="39"/>
        <v>21-8.</v>
      </c>
      <c r="U466" s="51">
        <f t="shared" si="37"/>
        <v>0</v>
      </c>
    </row>
    <row r="467" spans="1:21" x14ac:dyDescent="0.3">
      <c r="A467" s="62">
        <v>488</v>
      </c>
      <c r="B467" s="82" t="s">
        <v>476</v>
      </c>
      <c r="C467" s="94"/>
      <c r="D467" s="95"/>
      <c r="E467" s="37" t="s">
        <v>14</v>
      </c>
      <c r="F467" s="68">
        <v>1</v>
      </c>
      <c r="G467" s="68">
        <f t="shared" si="40"/>
        <v>1</v>
      </c>
      <c r="H467" s="9">
        <f t="shared" si="38"/>
        <v>0</v>
      </c>
      <c r="I467" s="70"/>
      <c r="J467" s="70"/>
      <c r="K467" s="70"/>
      <c r="L467" s="70"/>
      <c r="M467" s="70"/>
      <c r="N467" s="70"/>
      <c r="O467" s="70"/>
      <c r="P467" s="70"/>
      <c r="Q467" s="70"/>
      <c r="R467" s="70"/>
      <c r="S467" s="54" t="b">
        <f t="shared" si="36"/>
        <v>0</v>
      </c>
      <c r="T467" s="66" t="str">
        <f t="shared" si="39"/>
        <v>21-9.</v>
      </c>
      <c r="U467" s="51">
        <f t="shared" si="37"/>
        <v>0</v>
      </c>
    </row>
    <row r="468" spans="1:21" x14ac:dyDescent="0.3">
      <c r="A468" s="62">
        <v>489</v>
      </c>
      <c r="B468" s="82" t="s">
        <v>479</v>
      </c>
      <c r="C468" s="94"/>
      <c r="D468" s="95"/>
      <c r="E468" s="37" t="s">
        <v>14</v>
      </c>
      <c r="F468" s="68">
        <v>1</v>
      </c>
      <c r="G468" s="68">
        <f t="shared" si="40"/>
        <v>1</v>
      </c>
      <c r="H468" s="9">
        <f t="shared" si="38"/>
        <v>0</v>
      </c>
      <c r="I468" s="70"/>
      <c r="J468" s="70"/>
      <c r="K468" s="70"/>
      <c r="L468" s="70"/>
      <c r="M468" s="70"/>
      <c r="N468" s="70"/>
      <c r="O468" s="70"/>
      <c r="P468" s="70"/>
      <c r="Q468" s="70"/>
      <c r="R468" s="70"/>
      <c r="S468" s="54" t="b">
        <f t="shared" si="36"/>
        <v>0</v>
      </c>
      <c r="T468" s="66" t="str">
        <f t="shared" si="39"/>
        <v>21-10.</v>
      </c>
      <c r="U468" s="51">
        <f t="shared" si="37"/>
        <v>0</v>
      </c>
    </row>
    <row r="469" spans="1:21" x14ac:dyDescent="0.3">
      <c r="A469" s="62">
        <v>450</v>
      </c>
      <c r="B469" s="82" t="s">
        <v>480</v>
      </c>
      <c r="C469" s="94"/>
      <c r="D469" s="95"/>
      <c r="E469" s="37" t="s">
        <v>14</v>
      </c>
      <c r="F469" s="68">
        <v>1</v>
      </c>
      <c r="G469" s="68">
        <f t="shared" si="40"/>
        <v>1</v>
      </c>
      <c r="H469" s="9">
        <f t="shared" si="38"/>
        <v>0</v>
      </c>
      <c r="I469" s="70"/>
      <c r="J469" s="70"/>
      <c r="K469" s="70"/>
      <c r="L469" s="70"/>
      <c r="M469" s="70"/>
      <c r="N469" s="70"/>
      <c r="O469" s="70"/>
      <c r="P469" s="70"/>
      <c r="Q469" s="70"/>
      <c r="R469" s="70"/>
      <c r="S469" s="54" t="b">
        <f t="shared" si="36"/>
        <v>0</v>
      </c>
      <c r="T469" s="66" t="str">
        <f t="shared" si="39"/>
        <v>21-11.</v>
      </c>
      <c r="U469" s="51">
        <f t="shared" si="37"/>
        <v>0</v>
      </c>
    </row>
    <row r="470" spans="1:21" x14ac:dyDescent="0.3">
      <c r="A470" s="62">
        <v>451</v>
      </c>
      <c r="B470" s="82" t="s">
        <v>483</v>
      </c>
      <c r="C470" s="94"/>
      <c r="D470" s="95"/>
      <c r="E470" s="37" t="s">
        <v>14</v>
      </c>
      <c r="F470" s="68">
        <v>1</v>
      </c>
      <c r="G470" s="68">
        <f t="shared" si="40"/>
        <v>1</v>
      </c>
      <c r="H470" s="9">
        <f t="shared" si="38"/>
        <v>0</v>
      </c>
      <c r="I470" s="70"/>
      <c r="J470" s="70"/>
      <c r="K470" s="70"/>
      <c r="L470" s="70"/>
      <c r="M470" s="70"/>
      <c r="N470" s="70"/>
      <c r="O470" s="70"/>
      <c r="P470" s="70"/>
      <c r="Q470" s="70"/>
      <c r="R470" s="70"/>
      <c r="S470" s="54" t="b">
        <f t="shared" si="36"/>
        <v>0</v>
      </c>
      <c r="T470" s="66" t="str">
        <f t="shared" si="39"/>
        <v>21-12.</v>
      </c>
      <c r="U470" s="51">
        <f t="shared" si="37"/>
        <v>0</v>
      </c>
    </row>
    <row r="471" spans="1:21" x14ac:dyDescent="0.3">
      <c r="A471" s="62">
        <v>452</v>
      </c>
      <c r="B471" s="82" t="s">
        <v>484</v>
      </c>
      <c r="C471" s="94"/>
      <c r="D471" s="95"/>
      <c r="E471" s="37" t="s">
        <v>14</v>
      </c>
      <c r="F471" s="68">
        <v>1</v>
      </c>
      <c r="G471" s="68">
        <f t="shared" si="40"/>
        <v>1</v>
      </c>
      <c r="H471" s="9">
        <f t="shared" si="38"/>
        <v>0</v>
      </c>
      <c r="I471" s="70"/>
      <c r="J471" s="70"/>
      <c r="K471" s="70"/>
      <c r="L471" s="70"/>
      <c r="M471" s="70"/>
      <c r="N471" s="70"/>
      <c r="O471" s="70"/>
      <c r="P471" s="70"/>
      <c r="Q471" s="70"/>
      <c r="R471" s="70"/>
      <c r="S471" s="54" t="b">
        <f t="shared" si="36"/>
        <v>0</v>
      </c>
      <c r="T471" s="66" t="str">
        <f t="shared" si="39"/>
        <v>21-13.</v>
      </c>
      <c r="U471" s="51">
        <f t="shared" si="37"/>
        <v>0</v>
      </c>
    </row>
    <row r="472" spans="1:21" x14ac:dyDescent="0.3">
      <c r="A472" s="62">
        <v>453</v>
      </c>
      <c r="B472" s="82" t="s">
        <v>486</v>
      </c>
      <c r="C472" s="94"/>
      <c r="D472" s="95"/>
      <c r="E472" s="37" t="s">
        <v>14</v>
      </c>
      <c r="F472" s="68">
        <v>1</v>
      </c>
      <c r="G472" s="68">
        <f t="shared" si="40"/>
        <v>1</v>
      </c>
      <c r="H472" s="9">
        <f t="shared" si="38"/>
        <v>0</v>
      </c>
      <c r="I472" s="70"/>
      <c r="J472" s="70"/>
      <c r="K472" s="70"/>
      <c r="L472" s="70"/>
      <c r="M472" s="70"/>
      <c r="N472" s="70"/>
      <c r="O472" s="70"/>
      <c r="P472" s="70"/>
      <c r="Q472" s="70"/>
      <c r="R472" s="70"/>
      <c r="S472" s="54" t="b">
        <f t="shared" si="36"/>
        <v>0</v>
      </c>
      <c r="T472" s="66" t="str">
        <f t="shared" si="39"/>
        <v>21-14.</v>
      </c>
      <c r="U472" s="51">
        <f t="shared" si="37"/>
        <v>0</v>
      </c>
    </row>
    <row r="473" spans="1:21" x14ac:dyDescent="0.3">
      <c r="A473" s="62">
        <v>454</v>
      </c>
      <c r="B473" s="82" t="s">
        <v>487</v>
      </c>
      <c r="C473" s="94"/>
      <c r="D473" s="95"/>
      <c r="E473" s="37" t="s">
        <v>14</v>
      </c>
      <c r="F473" s="68">
        <v>1</v>
      </c>
      <c r="G473" s="68">
        <f t="shared" si="40"/>
        <v>1</v>
      </c>
      <c r="H473" s="9">
        <f>SUM(I473:R473)</f>
        <v>0</v>
      </c>
      <c r="I473" s="70"/>
      <c r="J473" s="70"/>
      <c r="K473" s="70"/>
      <c r="L473" s="70"/>
      <c r="M473" s="70"/>
      <c r="N473" s="70"/>
      <c r="O473" s="70"/>
      <c r="P473" s="70"/>
      <c r="Q473" s="70"/>
      <c r="R473" s="70"/>
      <c r="S473" s="54" t="b">
        <f t="shared" si="36"/>
        <v>0</v>
      </c>
      <c r="T473" s="66" t="str">
        <f t="shared" si="39"/>
        <v>21-15.</v>
      </c>
      <c r="U473" s="51">
        <f t="shared" si="37"/>
        <v>0</v>
      </c>
    </row>
    <row r="474" spans="1:21" x14ac:dyDescent="0.3">
      <c r="A474" s="62">
        <v>455</v>
      </c>
      <c r="B474" s="82" t="s">
        <v>489</v>
      </c>
      <c r="C474" s="94"/>
      <c r="D474" s="95"/>
      <c r="E474" s="37" t="s">
        <v>14</v>
      </c>
      <c r="F474" s="68">
        <v>1</v>
      </c>
      <c r="G474" s="68">
        <f t="shared" si="40"/>
        <v>1</v>
      </c>
      <c r="H474" s="9">
        <f t="shared" si="38"/>
        <v>0</v>
      </c>
      <c r="I474" s="70"/>
      <c r="J474" s="70"/>
      <c r="K474" s="70"/>
      <c r="L474" s="70"/>
      <c r="M474" s="70"/>
      <c r="N474" s="70"/>
      <c r="O474" s="70"/>
      <c r="P474" s="70"/>
      <c r="Q474" s="70"/>
      <c r="R474" s="70"/>
      <c r="S474" s="54" t="b">
        <f t="shared" si="36"/>
        <v>0</v>
      </c>
      <c r="T474" s="66" t="str">
        <f t="shared" si="39"/>
        <v>21-16.</v>
      </c>
      <c r="U474" s="51">
        <f t="shared" si="37"/>
        <v>0</v>
      </c>
    </row>
    <row r="475" spans="1:21" x14ac:dyDescent="0.3">
      <c r="A475" s="62">
        <v>456</v>
      </c>
      <c r="B475" s="82" t="s">
        <v>491</v>
      </c>
      <c r="C475" s="94"/>
      <c r="D475" s="95"/>
      <c r="E475" s="37" t="s">
        <v>14</v>
      </c>
      <c r="F475" s="68">
        <v>1</v>
      </c>
      <c r="G475" s="68">
        <f t="shared" si="40"/>
        <v>1</v>
      </c>
      <c r="H475" s="9">
        <f t="shared" si="38"/>
        <v>0</v>
      </c>
      <c r="I475" s="70"/>
      <c r="J475" s="70"/>
      <c r="K475" s="70"/>
      <c r="L475" s="70"/>
      <c r="M475" s="70"/>
      <c r="N475" s="70"/>
      <c r="O475" s="70"/>
      <c r="P475" s="70"/>
      <c r="Q475" s="70"/>
      <c r="R475" s="70"/>
      <c r="S475" s="54" t="b">
        <f t="shared" si="36"/>
        <v>0</v>
      </c>
      <c r="T475" s="66" t="str">
        <f t="shared" si="39"/>
        <v>21-17.</v>
      </c>
      <c r="U475" s="51">
        <f t="shared" si="37"/>
        <v>0</v>
      </c>
    </row>
    <row r="476" spans="1:21" x14ac:dyDescent="0.3">
      <c r="A476" s="62">
        <v>457</v>
      </c>
      <c r="B476" s="82" t="s">
        <v>493</v>
      </c>
      <c r="C476" s="94"/>
      <c r="D476" s="95"/>
      <c r="E476" s="37" t="s">
        <v>14</v>
      </c>
      <c r="F476" s="68">
        <v>1</v>
      </c>
      <c r="G476" s="68">
        <f t="shared" si="40"/>
        <v>1</v>
      </c>
      <c r="H476" s="9">
        <f t="shared" si="38"/>
        <v>0</v>
      </c>
      <c r="I476" s="70"/>
      <c r="J476" s="70"/>
      <c r="K476" s="70"/>
      <c r="L476" s="70"/>
      <c r="M476" s="70"/>
      <c r="N476" s="70"/>
      <c r="O476" s="70"/>
      <c r="P476" s="70"/>
      <c r="Q476" s="70"/>
      <c r="R476" s="70"/>
      <c r="S476" s="54" t="b">
        <f t="shared" si="36"/>
        <v>0</v>
      </c>
      <c r="T476" s="66" t="str">
        <f t="shared" si="39"/>
        <v>21-18.</v>
      </c>
      <c r="U476" s="51">
        <f t="shared" si="37"/>
        <v>0</v>
      </c>
    </row>
    <row r="477" spans="1:21" x14ac:dyDescent="0.3">
      <c r="A477" s="62">
        <v>458</v>
      </c>
      <c r="B477" s="82" t="s">
        <v>495</v>
      </c>
      <c r="C477" s="94"/>
      <c r="D477" s="95"/>
      <c r="E477" s="37" t="s">
        <v>14</v>
      </c>
      <c r="F477" s="68">
        <v>1</v>
      </c>
      <c r="G477" s="68">
        <f t="shared" si="40"/>
        <v>1</v>
      </c>
      <c r="H477" s="9">
        <f t="shared" si="38"/>
        <v>0</v>
      </c>
      <c r="I477" s="70"/>
      <c r="J477" s="70"/>
      <c r="K477" s="70"/>
      <c r="L477" s="70"/>
      <c r="M477" s="70"/>
      <c r="N477" s="70"/>
      <c r="O477" s="70"/>
      <c r="P477" s="70"/>
      <c r="Q477" s="70"/>
      <c r="R477" s="70"/>
      <c r="S477" s="54" t="b">
        <f t="shared" si="36"/>
        <v>0</v>
      </c>
      <c r="T477" s="66" t="str">
        <f t="shared" si="39"/>
        <v>21-19.</v>
      </c>
      <c r="U477" s="51">
        <f t="shared" si="37"/>
        <v>0</v>
      </c>
    </row>
    <row r="478" spans="1:21" x14ac:dyDescent="0.3">
      <c r="A478" s="62">
        <v>459</v>
      </c>
      <c r="B478" s="82" t="s">
        <v>496</v>
      </c>
      <c r="C478" s="94"/>
      <c r="D478" s="95"/>
      <c r="E478" s="37" t="s">
        <v>14</v>
      </c>
      <c r="F478" s="68">
        <v>1</v>
      </c>
      <c r="G478" s="68">
        <f t="shared" si="40"/>
        <v>1</v>
      </c>
      <c r="H478" s="9">
        <f t="shared" si="38"/>
        <v>0</v>
      </c>
      <c r="I478" s="70"/>
      <c r="J478" s="70"/>
      <c r="K478" s="70"/>
      <c r="L478" s="70"/>
      <c r="M478" s="70"/>
      <c r="N478" s="70"/>
      <c r="O478" s="70"/>
      <c r="P478" s="70"/>
      <c r="Q478" s="70"/>
      <c r="R478" s="70"/>
      <c r="S478" s="54" t="b">
        <f t="shared" si="36"/>
        <v>0</v>
      </c>
      <c r="T478" s="66" t="str">
        <f t="shared" si="39"/>
        <v>21-20.</v>
      </c>
      <c r="U478" s="51">
        <f t="shared" si="37"/>
        <v>0</v>
      </c>
    </row>
    <row r="479" spans="1:21" x14ac:dyDescent="0.3">
      <c r="A479" s="62">
        <v>460</v>
      </c>
      <c r="B479" s="82" t="s">
        <v>498</v>
      </c>
      <c r="C479" s="94"/>
      <c r="D479" s="95"/>
      <c r="E479" s="37" t="s">
        <v>14</v>
      </c>
      <c r="F479" s="68">
        <v>1</v>
      </c>
      <c r="G479" s="68">
        <f t="shared" si="40"/>
        <v>1</v>
      </c>
      <c r="H479" s="9">
        <f t="shared" ref="H479:H488" si="41">SUM(I479:R479)</f>
        <v>0</v>
      </c>
      <c r="I479" s="70"/>
      <c r="J479" s="70"/>
      <c r="K479" s="70"/>
      <c r="L479" s="70"/>
      <c r="M479" s="70"/>
      <c r="N479" s="70"/>
      <c r="O479" s="70"/>
      <c r="P479" s="70"/>
      <c r="Q479" s="70"/>
      <c r="R479" s="70"/>
      <c r="S479" s="54" t="b">
        <f t="shared" si="36"/>
        <v>0</v>
      </c>
      <c r="T479" s="66" t="str">
        <f t="shared" si="39"/>
        <v>21-21.</v>
      </c>
      <c r="U479" s="51">
        <f t="shared" si="37"/>
        <v>0</v>
      </c>
    </row>
    <row r="480" spans="1:21" x14ac:dyDescent="0.3">
      <c r="A480" s="62">
        <v>461</v>
      </c>
      <c r="B480" s="82" t="s">
        <v>500</v>
      </c>
      <c r="C480" s="94"/>
      <c r="D480" s="95"/>
      <c r="E480" s="37" t="s">
        <v>14</v>
      </c>
      <c r="F480" s="68">
        <v>1</v>
      </c>
      <c r="G480" s="68">
        <f t="shared" si="40"/>
        <v>1</v>
      </c>
      <c r="H480" s="9">
        <f t="shared" si="41"/>
        <v>0</v>
      </c>
      <c r="I480" s="70"/>
      <c r="J480" s="70"/>
      <c r="K480" s="70"/>
      <c r="L480" s="70"/>
      <c r="M480" s="70"/>
      <c r="N480" s="70"/>
      <c r="O480" s="70"/>
      <c r="P480" s="70"/>
      <c r="Q480" s="70"/>
      <c r="R480" s="70"/>
      <c r="S480" s="54" t="b">
        <f t="shared" si="36"/>
        <v>0</v>
      </c>
      <c r="T480" s="66" t="str">
        <f t="shared" si="39"/>
        <v>21-22.</v>
      </c>
      <c r="U480" s="51">
        <f t="shared" si="37"/>
        <v>0</v>
      </c>
    </row>
    <row r="481" spans="1:21" x14ac:dyDescent="0.3">
      <c r="A481" s="62">
        <v>462</v>
      </c>
      <c r="B481" s="82" t="s">
        <v>502</v>
      </c>
      <c r="C481" s="94"/>
      <c r="D481" s="95"/>
      <c r="E481" s="37" t="s">
        <v>14</v>
      </c>
      <c r="F481" s="68">
        <v>1</v>
      </c>
      <c r="G481" s="68">
        <f t="shared" si="40"/>
        <v>1</v>
      </c>
      <c r="H481" s="9">
        <f t="shared" si="41"/>
        <v>0</v>
      </c>
      <c r="I481" s="70"/>
      <c r="J481" s="70"/>
      <c r="K481" s="70"/>
      <c r="L481" s="70"/>
      <c r="M481" s="70"/>
      <c r="N481" s="70"/>
      <c r="O481" s="70"/>
      <c r="P481" s="70"/>
      <c r="Q481" s="70"/>
      <c r="R481" s="70"/>
      <c r="S481" s="54" t="b">
        <f t="shared" si="36"/>
        <v>0</v>
      </c>
      <c r="T481" s="66" t="str">
        <f t="shared" si="39"/>
        <v>21-23.</v>
      </c>
      <c r="U481" s="51">
        <f t="shared" si="37"/>
        <v>0</v>
      </c>
    </row>
    <row r="482" spans="1:21" x14ac:dyDescent="0.3">
      <c r="A482" s="62">
        <v>463</v>
      </c>
      <c r="B482" s="82" t="s">
        <v>504</v>
      </c>
      <c r="C482" s="94"/>
      <c r="D482" s="95"/>
      <c r="E482" s="37" t="s">
        <v>14</v>
      </c>
      <c r="F482" s="68">
        <v>1</v>
      </c>
      <c r="G482" s="68">
        <f t="shared" si="40"/>
        <v>1</v>
      </c>
      <c r="H482" s="9">
        <f t="shared" si="41"/>
        <v>0</v>
      </c>
      <c r="I482" s="70"/>
      <c r="J482" s="70"/>
      <c r="K482" s="70"/>
      <c r="L482" s="70"/>
      <c r="M482" s="70"/>
      <c r="N482" s="70"/>
      <c r="O482" s="70"/>
      <c r="P482" s="70"/>
      <c r="Q482" s="70"/>
      <c r="R482" s="70"/>
      <c r="S482" s="54" t="b">
        <f t="shared" si="36"/>
        <v>0</v>
      </c>
      <c r="T482" s="66" t="str">
        <f t="shared" si="39"/>
        <v>21-24.</v>
      </c>
      <c r="U482" s="51">
        <f t="shared" si="37"/>
        <v>0</v>
      </c>
    </row>
    <row r="483" spans="1:21" x14ac:dyDescent="0.3">
      <c r="A483" s="62">
        <v>464</v>
      </c>
      <c r="B483" s="82" t="s">
        <v>506</v>
      </c>
      <c r="C483" s="94"/>
      <c r="D483" s="95"/>
      <c r="E483" s="37" t="s">
        <v>14</v>
      </c>
      <c r="F483" s="68">
        <v>1</v>
      </c>
      <c r="G483" s="68">
        <f t="shared" si="40"/>
        <v>1</v>
      </c>
      <c r="H483" s="9">
        <f t="shared" si="41"/>
        <v>0</v>
      </c>
      <c r="I483" s="70"/>
      <c r="J483" s="70"/>
      <c r="K483" s="70"/>
      <c r="L483" s="70"/>
      <c r="M483" s="70"/>
      <c r="N483" s="70"/>
      <c r="O483" s="70"/>
      <c r="P483" s="70"/>
      <c r="Q483" s="70"/>
      <c r="R483" s="70"/>
      <c r="S483" s="54" t="b">
        <f t="shared" si="36"/>
        <v>0</v>
      </c>
      <c r="T483" s="66" t="str">
        <f t="shared" si="39"/>
        <v>21-25.</v>
      </c>
      <c r="U483" s="51">
        <f t="shared" si="37"/>
        <v>0</v>
      </c>
    </row>
    <row r="484" spans="1:21" x14ac:dyDescent="0.3">
      <c r="A484" s="62">
        <v>465</v>
      </c>
      <c r="B484" s="82" t="s">
        <v>508</v>
      </c>
      <c r="C484" s="94"/>
      <c r="D484" s="95"/>
      <c r="E484" s="37" t="s">
        <v>14</v>
      </c>
      <c r="F484" s="68">
        <v>1</v>
      </c>
      <c r="G484" s="68">
        <f t="shared" si="40"/>
        <v>1</v>
      </c>
      <c r="H484" s="9">
        <f t="shared" si="41"/>
        <v>0</v>
      </c>
      <c r="I484" s="70"/>
      <c r="J484" s="70"/>
      <c r="K484" s="70"/>
      <c r="L484" s="70"/>
      <c r="M484" s="70"/>
      <c r="N484" s="70"/>
      <c r="O484" s="70"/>
      <c r="P484" s="70"/>
      <c r="Q484" s="70"/>
      <c r="R484" s="70"/>
      <c r="S484" s="54" t="b">
        <f t="shared" si="36"/>
        <v>0</v>
      </c>
      <c r="T484" s="66" t="str">
        <f t="shared" si="39"/>
        <v>21-26.</v>
      </c>
      <c r="U484" s="51">
        <f t="shared" si="37"/>
        <v>0</v>
      </c>
    </row>
    <row r="485" spans="1:21" x14ac:dyDescent="0.3">
      <c r="A485" s="62">
        <v>466</v>
      </c>
      <c r="B485" s="82" t="s">
        <v>510</v>
      </c>
      <c r="C485" s="94"/>
      <c r="D485" s="95"/>
      <c r="E485" s="37" t="s">
        <v>14</v>
      </c>
      <c r="F485" s="68">
        <v>1</v>
      </c>
      <c r="G485" s="68">
        <f t="shared" si="40"/>
        <v>1</v>
      </c>
      <c r="H485" s="9">
        <f t="shared" si="41"/>
        <v>0</v>
      </c>
      <c r="I485" s="70"/>
      <c r="J485" s="70"/>
      <c r="K485" s="70"/>
      <c r="L485" s="70"/>
      <c r="M485" s="70"/>
      <c r="N485" s="70"/>
      <c r="O485" s="70"/>
      <c r="P485" s="70"/>
      <c r="Q485" s="70"/>
      <c r="R485" s="70"/>
      <c r="S485" s="54" t="b">
        <f t="shared" si="36"/>
        <v>0</v>
      </c>
      <c r="T485" s="66" t="str">
        <f t="shared" si="39"/>
        <v>21-27.</v>
      </c>
      <c r="U485" s="51">
        <f t="shared" si="37"/>
        <v>0</v>
      </c>
    </row>
    <row r="486" spans="1:21" x14ac:dyDescent="0.3">
      <c r="A486" s="62">
        <v>467</v>
      </c>
      <c r="B486" s="82" t="s">
        <v>512</v>
      </c>
      <c r="C486" s="94"/>
      <c r="D486" s="95"/>
      <c r="E486" s="37" t="s">
        <v>14</v>
      </c>
      <c r="F486" s="68">
        <v>1</v>
      </c>
      <c r="G486" s="68">
        <f t="shared" si="40"/>
        <v>1</v>
      </c>
      <c r="H486" s="9">
        <f t="shared" si="41"/>
        <v>0</v>
      </c>
      <c r="I486" s="70"/>
      <c r="J486" s="70"/>
      <c r="K486" s="70"/>
      <c r="L486" s="70"/>
      <c r="M486" s="70"/>
      <c r="N486" s="70"/>
      <c r="O486" s="70"/>
      <c r="P486" s="70"/>
      <c r="Q486" s="70"/>
      <c r="R486" s="70"/>
      <c r="S486" s="54" t="b">
        <f t="shared" si="36"/>
        <v>0</v>
      </c>
      <c r="T486" s="66" t="str">
        <f t="shared" si="39"/>
        <v>21-28.</v>
      </c>
      <c r="U486" s="51">
        <f t="shared" si="37"/>
        <v>0</v>
      </c>
    </row>
    <row r="487" spans="1:21" x14ac:dyDescent="0.3">
      <c r="A487" s="62">
        <v>468</v>
      </c>
      <c r="B487" s="82" t="s">
        <v>514</v>
      </c>
      <c r="C487" s="94"/>
      <c r="D487" s="95"/>
      <c r="E487" s="37" t="s">
        <v>14</v>
      </c>
      <c r="F487" s="68">
        <v>1</v>
      </c>
      <c r="G487" s="68">
        <f t="shared" si="40"/>
        <v>1</v>
      </c>
      <c r="H487" s="9">
        <f t="shared" si="41"/>
        <v>0</v>
      </c>
      <c r="I487" s="70"/>
      <c r="J487" s="70"/>
      <c r="K487" s="70"/>
      <c r="L487" s="70"/>
      <c r="M487" s="70"/>
      <c r="N487" s="70"/>
      <c r="O487" s="70"/>
      <c r="P487" s="70"/>
      <c r="Q487" s="70"/>
      <c r="R487" s="70"/>
      <c r="S487" s="54" t="b">
        <f t="shared" si="36"/>
        <v>0</v>
      </c>
      <c r="T487" s="66" t="str">
        <f t="shared" si="39"/>
        <v>21-29.</v>
      </c>
      <c r="U487" s="51">
        <f t="shared" si="37"/>
        <v>0</v>
      </c>
    </row>
    <row r="488" spans="1:21" x14ac:dyDescent="0.3">
      <c r="A488" s="62">
        <v>469</v>
      </c>
      <c r="B488" s="82" t="s">
        <v>517</v>
      </c>
      <c r="C488" s="94"/>
      <c r="D488" s="95"/>
      <c r="E488" s="37" t="s">
        <v>14</v>
      </c>
      <c r="F488" s="68">
        <v>1</v>
      </c>
      <c r="G488" s="68">
        <f t="shared" si="40"/>
        <v>1</v>
      </c>
      <c r="H488" s="9">
        <f t="shared" si="41"/>
        <v>0</v>
      </c>
      <c r="I488" s="70"/>
      <c r="J488" s="70"/>
      <c r="K488" s="70"/>
      <c r="L488" s="70"/>
      <c r="M488" s="70"/>
      <c r="N488" s="70"/>
      <c r="O488" s="70"/>
      <c r="P488" s="70"/>
      <c r="Q488" s="70"/>
      <c r="R488" s="70"/>
      <c r="S488" s="54" t="b">
        <f t="shared" si="36"/>
        <v>0</v>
      </c>
      <c r="T488" s="66" t="str">
        <f t="shared" si="39"/>
        <v>21-30.</v>
      </c>
      <c r="U488" s="51">
        <f t="shared" si="37"/>
        <v>0</v>
      </c>
    </row>
    <row r="489" spans="1:21" x14ac:dyDescent="0.3">
      <c r="A489" s="62">
        <v>470</v>
      </c>
      <c r="B489" s="83" t="s">
        <v>522</v>
      </c>
      <c r="C489" s="96" t="s">
        <v>1035</v>
      </c>
      <c r="D489" s="97"/>
      <c r="E489" s="84" t="s">
        <v>1034</v>
      </c>
      <c r="F489" s="85"/>
      <c r="G489" s="86"/>
      <c r="H489" s="87"/>
      <c r="I489" s="88"/>
      <c r="J489" s="88"/>
      <c r="K489" s="88"/>
      <c r="L489" s="88"/>
      <c r="M489" s="88"/>
      <c r="N489" s="88"/>
      <c r="O489" s="88"/>
      <c r="P489" s="88"/>
      <c r="Q489" s="88"/>
      <c r="R489" s="88"/>
      <c r="S489" s="54" t="b">
        <f t="shared" si="36"/>
        <v>0</v>
      </c>
      <c r="T489" s="66"/>
      <c r="U489" s="51" t="str">
        <f t="shared" si="37"/>
        <v>Contingent Funding</v>
      </c>
    </row>
    <row r="490" spans="1:21" x14ac:dyDescent="0.3">
      <c r="A490" s="89"/>
      <c r="B490" s="82" t="s">
        <v>1036</v>
      </c>
      <c r="C490" s="98" t="s">
        <v>1037</v>
      </c>
      <c r="D490" s="99"/>
      <c r="E490" s="37" t="s">
        <v>1038</v>
      </c>
      <c r="F490" s="68">
        <v>1</v>
      </c>
      <c r="G490" s="68">
        <v>1</v>
      </c>
      <c r="H490" s="9">
        <f t="shared" ref="H490" si="42">SUM(I490:R490)</f>
        <v>0</v>
      </c>
      <c r="I490" s="70"/>
      <c r="J490" s="70"/>
      <c r="K490" s="70"/>
      <c r="L490" s="70"/>
      <c r="M490" s="70"/>
      <c r="N490" s="70"/>
      <c r="O490" s="70"/>
      <c r="P490" s="70"/>
      <c r="Q490" s="70"/>
      <c r="R490" s="70"/>
      <c r="S490" s="54" t="b">
        <f t="shared" si="36"/>
        <v>0</v>
      </c>
      <c r="T490" s="66" t="str">
        <f t="shared" si="39"/>
        <v>22-1.</v>
      </c>
      <c r="U490" s="51" t="str">
        <f t="shared" si="37"/>
        <v>Contingent Funding - Allowance only to be used as offset for field change orders</v>
      </c>
    </row>
    <row r="491" spans="1:21" ht="51.75" customHeight="1" x14ac:dyDescent="0.3">
      <c r="B491" s="100" t="s">
        <v>1039</v>
      </c>
      <c r="C491" s="100"/>
      <c r="D491" s="100"/>
      <c r="E491" s="100"/>
      <c r="Q491" s="90"/>
      <c r="R491" s="91" t="s">
        <v>1040</v>
      </c>
      <c r="S491" s="49" t="b">
        <v>1</v>
      </c>
      <c r="U491" s="51">
        <f t="shared" si="37"/>
        <v>0</v>
      </c>
    </row>
  </sheetData>
  <mergeCells count="491">
    <mergeCell ref="C7:D7"/>
    <mergeCell ref="C8:D8"/>
    <mergeCell ref="C9:D9"/>
    <mergeCell ref="C10:D10"/>
    <mergeCell ref="C11:D11"/>
    <mergeCell ref="C12:D12"/>
    <mergeCell ref="B2:C2"/>
    <mergeCell ref="K2:Q2"/>
    <mergeCell ref="B3:C3"/>
    <mergeCell ref="K3:Q3"/>
    <mergeCell ref="B4:C4"/>
    <mergeCell ref="K4:Q4"/>
    <mergeCell ref="C19:D19"/>
    <mergeCell ref="C20:D20"/>
    <mergeCell ref="C21:D21"/>
    <mergeCell ref="C22:D22"/>
    <mergeCell ref="C23:D23"/>
    <mergeCell ref="C24:D24"/>
    <mergeCell ref="C13:D13"/>
    <mergeCell ref="C14:D14"/>
    <mergeCell ref="C15:D15"/>
    <mergeCell ref="C16:D16"/>
    <mergeCell ref="C17:D17"/>
    <mergeCell ref="C18:D18"/>
    <mergeCell ref="C31:D31"/>
    <mergeCell ref="C32:D32"/>
    <mergeCell ref="C33:D33"/>
    <mergeCell ref="C34:D34"/>
    <mergeCell ref="C35:D35"/>
    <mergeCell ref="C36:D36"/>
    <mergeCell ref="C25:D25"/>
    <mergeCell ref="C26:D26"/>
    <mergeCell ref="C27:D27"/>
    <mergeCell ref="C28:D28"/>
    <mergeCell ref="C29:D29"/>
    <mergeCell ref="C30:D30"/>
    <mergeCell ref="C43:D43"/>
    <mergeCell ref="C44:D44"/>
    <mergeCell ref="C45:D45"/>
    <mergeCell ref="C46:D46"/>
    <mergeCell ref="C47:D47"/>
    <mergeCell ref="C48:D48"/>
    <mergeCell ref="C37:D37"/>
    <mergeCell ref="C38:D38"/>
    <mergeCell ref="C39:D39"/>
    <mergeCell ref="C40:D40"/>
    <mergeCell ref="C41:D41"/>
    <mergeCell ref="C42:D42"/>
    <mergeCell ref="C55:D55"/>
    <mergeCell ref="C56:D56"/>
    <mergeCell ref="C57:D57"/>
    <mergeCell ref="C58:D58"/>
    <mergeCell ref="C59:D59"/>
    <mergeCell ref="C60:D60"/>
    <mergeCell ref="C49:D49"/>
    <mergeCell ref="C50:D50"/>
    <mergeCell ref="C51:D51"/>
    <mergeCell ref="C52:D52"/>
    <mergeCell ref="C53:D53"/>
    <mergeCell ref="C54:D54"/>
    <mergeCell ref="C67:D67"/>
    <mergeCell ref="C68:D68"/>
    <mergeCell ref="C69:D69"/>
    <mergeCell ref="C70:D70"/>
    <mergeCell ref="C71:D71"/>
    <mergeCell ref="C72:D72"/>
    <mergeCell ref="C61:D61"/>
    <mergeCell ref="C62:D62"/>
    <mergeCell ref="C63:D63"/>
    <mergeCell ref="C64:D64"/>
    <mergeCell ref="C65:D65"/>
    <mergeCell ref="C66:D66"/>
    <mergeCell ref="C79:D79"/>
    <mergeCell ref="C80:D80"/>
    <mergeCell ref="C81:D81"/>
    <mergeCell ref="C82:D82"/>
    <mergeCell ref="C83:D83"/>
    <mergeCell ref="C84:D84"/>
    <mergeCell ref="C73:D73"/>
    <mergeCell ref="C74:D74"/>
    <mergeCell ref="C75:D75"/>
    <mergeCell ref="C76:D76"/>
    <mergeCell ref="C77:D77"/>
    <mergeCell ref="C78:D78"/>
    <mergeCell ref="C91:D91"/>
    <mergeCell ref="C92:D92"/>
    <mergeCell ref="C93:D93"/>
    <mergeCell ref="C94:D94"/>
    <mergeCell ref="C95:D95"/>
    <mergeCell ref="C96:D96"/>
    <mergeCell ref="C85:D85"/>
    <mergeCell ref="C86:D86"/>
    <mergeCell ref="C87:D87"/>
    <mergeCell ref="C88:D88"/>
    <mergeCell ref="C89:D89"/>
    <mergeCell ref="C90:D90"/>
    <mergeCell ref="C103:D103"/>
    <mergeCell ref="C104:D104"/>
    <mergeCell ref="C105:D105"/>
    <mergeCell ref="C106:D106"/>
    <mergeCell ref="C107:D107"/>
    <mergeCell ref="C108:D108"/>
    <mergeCell ref="C97:D97"/>
    <mergeCell ref="C98:D98"/>
    <mergeCell ref="C99:D99"/>
    <mergeCell ref="C100:D100"/>
    <mergeCell ref="C101:D101"/>
    <mergeCell ref="C102:D102"/>
    <mergeCell ref="C115:D115"/>
    <mergeCell ref="C116:D116"/>
    <mergeCell ref="C117:D117"/>
    <mergeCell ref="C118:D118"/>
    <mergeCell ref="C119:D119"/>
    <mergeCell ref="C120:D120"/>
    <mergeCell ref="C109:D109"/>
    <mergeCell ref="C110:D110"/>
    <mergeCell ref="C111:D111"/>
    <mergeCell ref="C112:D112"/>
    <mergeCell ref="C113:D113"/>
    <mergeCell ref="C114:D114"/>
    <mergeCell ref="C127:D127"/>
    <mergeCell ref="C128:D128"/>
    <mergeCell ref="C129:D129"/>
    <mergeCell ref="C130:D130"/>
    <mergeCell ref="C131:D131"/>
    <mergeCell ref="C132:D132"/>
    <mergeCell ref="C121:D121"/>
    <mergeCell ref="C122:D122"/>
    <mergeCell ref="C123:D123"/>
    <mergeCell ref="C124:D124"/>
    <mergeCell ref="C125:D125"/>
    <mergeCell ref="C126:D126"/>
    <mergeCell ref="C139:D139"/>
    <mergeCell ref="C140:D140"/>
    <mergeCell ref="C141:D141"/>
    <mergeCell ref="C142:D142"/>
    <mergeCell ref="C143:D143"/>
    <mergeCell ref="C144:D144"/>
    <mergeCell ref="C133:D133"/>
    <mergeCell ref="C134:D134"/>
    <mergeCell ref="C135:D135"/>
    <mergeCell ref="C136:D136"/>
    <mergeCell ref="C137:D137"/>
    <mergeCell ref="C138:D138"/>
    <mergeCell ref="C151:D151"/>
    <mergeCell ref="C152:D152"/>
    <mergeCell ref="C153:D153"/>
    <mergeCell ref="C154:D154"/>
    <mergeCell ref="C155:D155"/>
    <mergeCell ref="C156:D156"/>
    <mergeCell ref="C145:D145"/>
    <mergeCell ref="C146:D146"/>
    <mergeCell ref="C147:D147"/>
    <mergeCell ref="C148:D148"/>
    <mergeCell ref="C149:D149"/>
    <mergeCell ref="C150:D150"/>
    <mergeCell ref="C163:D163"/>
    <mergeCell ref="C164:D164"/>
    <mergeCell ref="C165:D165"/>
    <mergeCell ref="C166:D166"/>
    <mergeCell ref="C167:D167"/>
    <mergeCell ref="C168:D168"/>
    <mergeCell ref="C157:D157"/>
    <mergeCell ref="C158:D158"/>
    <mergeCell ref="C159:D159"/>
    <mergeCell ref="C160:D160"/>
    <mergeCell ref="C161:D161"/>
    <mergeCell ref="C162:D162"/>
    <mergeCell ref="C175:D175"/>
    <mergeCell ref="C176:D176"/>
    <mergeCell ref="C177:D177"/>
    <mergeCell ref="C178:D178"/>
    <mergeCell ref="C179:D179"/>
    <mergeCell ref="C180:D180"/>
    <mergeCell ref="C169:D169"/>
    <mergeCell ref="C170:D170"/>
    <mergeCell ref="C171:D171"/>
    <mergeCell ref="C172:D172"/>
    <mergeCell ref="C173:D173"/>
    <mergeCell ref="C174:D174"/>
    <mergeCell ref="C187:D187"/>
    <mergeCell ref="C188:D188"/>
    <mergeCell ref="C189:D189"/>
    <mergeCell ref="C190:D190"/>
    <mergeCell ref="C191:D191"/>
    <mergeCell ref="C192:D192"/>
    <mergeCell ref="C181:D181"/>
    <mergeCell ref="C182:D182"/>
    <mergeCell ref="C183:D183"/>
    <mergeCell ref="C184:D184"/>
    <mergeCell ref="C185:D185"/>
    <mergeCell ref="C186:D186"/>
    <mergeCell ref="C199:D199"/>
    <mergeCell ref="C200:D200"/>
    <mergeCell ref="C201:D201"/>
    <mergeCell ref="C202:D202"/>
    <mergeCell ref="C203:D203"/>
    <mergeCell ref="C204:D204"/>
    <mergeCell ref="C193:D193"/>
    <mergeCell ref="C194:D194"/>
    <mergeCell ref="C195:D195"/>
    <mergeCell ref="C196:D196"/>
    <mergeCell ref="C197:D197"/>
    <mergeCell ref="C198:D198"/>
    <mergeCell ref="C211:D211"/>
    <mergeCell ref="C212:D212"/>
    <mergeCell ref="C213:D213"/>
    <mergeCell ref="C214:D214"/>
    <mergeCell ref="C215:D215"/>
    <mergeCell ref="C216:D216"/>
    <mergeCell ref="C205:D205"/>
    <mergeCell ref="C206:D206"/>
    <mergeCell ref="C207:D207"/>
    <mergeCell ref="C208:D208"/>
    <mergeCell ref="C209:D209"/>
    <mergeCell ref="C210:D210"/>
    <mergeCell ref="C223:D223"/>
    <mergeCell ref="C224:D224"/>
    <mergeCell ref="C225:D225"/>
    <mergeCell ref="C226:D226"/>
    <mergeCell ref="C227:D227"/>
    <mergeCell ref="C228:D228"/>
    <mergeCell ref="C217:D217"/>
    <mergeCell ref="C218:D218"/>
    <mergeCell ref="C219:D219"/>
    <mergeCell ref="C220:D220"/>
    <mergeCell ref="C221:D221"/>
    <mergeCell ref="C222:D222"/>
    <mergeCell ref="C235:D235"/>
    <mergeCell ref="C236:D236"/>
    <mergeCell ref="C237:D237"/>
    <mergeCell ref="C238:D238"/>
    <mergeCell ref="C239:D239"/>
    <mergeCell ref="C240:D240"/>
    <mergeCell ref="C229:D229"/>
    <mergeCell ref="C230:D230"/>
    <mergeCell ref="C231:D231"/>
    <mergeCell ref="C232:D232"/>
    <mergeCell ref="C233:D233"/>
    <mergeCell ref="C234:D234"/>
    <mergeCell ref="C247:D247"/>
    <mergeCell ref="C248:D248"/>
    <mergeCell ref="C249:D249"/>
    <mergeCell ref="C250:D250"/>
    <mergeCell ref="C251:D251"/>
    <mergeCell ref="C252:D252"/>
    <mergeCell ref="C241:D241"/>
    <mergeCell ref="C242:D242"/>
    <mergeCell ref="C243:D243"/>
    <mergeCell ref="C244:D244"/>
    <mergeCell ref="C245:D245"/>
    <mergeCell ref="C246:D246"/>
    <mergeCell ref="C259:D259"/>
    <mergeCell ref="C260:D260"/>
    <mergeCell ref="C261:D261"/>
    <mergeCell ref="C262:D262"/>
    <mergeCell ref="C263:D263"/>
    <mergeCell ref="C264:D264"/>
    <mergeCell ref="C253:D253"/>
    <mergeCell ref="C254:D254"/>
    <mergeCell ref="C255:D255"/>
    <mergeCell ref="C256:D256"/>
    <mergeCell ref="C257:D257"/>
    <mergeCell ref="C258:D258"/>
    <mergeCell ref="C271:D271"/>
    <mergeCell ref="C272:D272"/>
    <mergeCell ref="C273:D273"/>
    <mergeCell ref="C274:D274"/>
    <mergeCell ref="C275:D275"/>
    <mergeCell ref="C276:D276"/>
    <mergeCell ref="C265:D265"/>
    <mergeCell ref="C266:D266"/>
    <mergeCell ref="C267:D267"/>
    <mergeCell ref="C268:D268"/>
    <mergeCell ref="C269:D269"/>
    <mergeCell ref="C270:D270"/>
    <mergeCell ref="C283:D283"/>
    <mergeCell ref="C284:D284"/>
    <mergeCell ref="C285:D285"/>
    <mergeCell ref="C286:D286"/>
    <mergeCell ref="C287:D287"/>
    <mergeCell ref="C288:D288"/>
    <mergeCell ref="C277:D277"/>
    <mergeCell ref="C278:D278"/>
    <mergeCell ref="C279:D279"/>
    <mergeCell ref="C280:D280"/>
    <mergeCell ref="C281:D281"/>
    <mergeCell ref="C282:D282"/>
    <mergeCell ref="C295:D295"/>
    <mergeCell ref="C296:D296"/>
    <mergeCell ref="C297:D297"/>
    <mergeCell ref="C298:D298"/>
    <mergeCell ref="C299:D299"/>
    <mergeCell ref="C300:D300"/>
    <mergeCell ref="C289:D289"/>
    <mergeCell ref="C290:D290"/>
    <mergeCell ref="C291:D291"/>
    <mergeCell ref="C292:D292"/>
    <mergeCell ref="C293:D293"/>
    <mergeCell ref="C294:D294"/>
    <mergeCell ref="C307:D307"/>
    <mergeCell ref="C308:D308"/>
    <mergeCell ref="C309:D309"/>
    <mergeCell ref="C310:D310"/>
    <mergeCell ref="C311:D311"/>
    <mergeCell ref="C312:D312"/>
    <mergeCell ref="C301:D301"/>
    <mergeCell ref="C302:D302"/>
    <mergeCell ref="C303:D303"/>
    <mergeCell ref="C304:D304"/>
    <mergeCell ref="C305:D305"/>
    <mergeCell ref="C306:D306"/>
    <mergeCell ref="C319:D319"/>
    <mergeCell ref="C320:D320"/>
    <mergeCell ref="C321:D321"/>
    <mergeCell ref="C322:D322"/>
    <mergeCell ref="C323:D323"/>
    <mergeCell ref="C324:D324"/>
    <mergeCell ref="C313:D313"/>
    <mergeCell ref="C314:D314"/>
    <mergeCell ref="C315:D315"/>
    <mergeCell ref="C316:D316"/>
    <mergeCell ref="C317:D317"/>
    <mergeCell ref="C318:D318"/>
    <mergeCell ref="C331:D331"/>
    <mergeCell ref="C332:D332"/>
    <mergeCell ref="C333:D333"/>
    <mergeCell ref="C334:D334"/>
    <mergeCell ref="C335:D335"/>
    <mergeCell ref="C336:D336"/>
    <mergeCell ref="C325:D325"/>
    <mergeCell ref="C326:D326"/>
    <mergeCell ref="C327:D327"/>
    <mergeCell ref="C328:D328"/>
    <mergeCell ref="C329:D329"/>
    <mergeCell ref="C330:D330"/>
    <mergeCell ref="C343:D343"/>
    <mergeCell ref="C344:D344"/>
    <mergeCell ref="C345:D345"/>
    <mergeCell ref="C346:D346"/>
    <mergeCell ref="C347:D347"/>
    <mergeCell ref="C348:D348"/>
    <mergeCell ref="C337:D337"/>
    <mergeCell ref="C338:D338"/>
    <mergeCell ref="C339:D339"/>
    <mergeCell ref="C340:D340"/>
    <mergeCell ref="C341:D341"/>
    <mergeCell ref="C342:D342"/>
    <mergeCell ref="C355:D355"/>
    <mergeCell ref="C356:D356"/>
    <mergeCell ref="C357:D357"/>
    <mergeCell ref="C358:D358"/>
    <mergeCell ref="C359:D359"/>
    <mergeCell ref="C360:D360"/>
    <mergeCell ref="C349:D349"/>
    <mergeCell ref="C350:D350"/>
    <mergeCell ref="C351:D351"/>
    <mergeCell ref="C352:D352"/>
    <mergeCell ref="C353:D353"/>
    <mergeCell ref="C354:D354"/>
    <mergeCell ref="C367:D367"/>
    <mergeCell ref="C368:D368"/>
    <mergeCell ref="C369:D369"/>
    <mergeCell ref="C370:D370"/>
    <mergeCell ref="C371:D371"/>
    <mergeCell ref="C372:D372"/>
    <mergeCell ref="C361:D361"/>
    <mergeCell ref="C362:D362"/>
    <mergeCell ref="C363:D363"/>
    <mergeCell ref="C364:D364"/>
    <mergeCell ref="C365:D365"/>
    <mergeCell ref="C366:D366"/>
    <mergeCell ref="C379:D379"/>
    <mergeCell ref="C380:D380"/>
    <mergeCell ref="C381:D381"/>
    <mergeCell ref="C382:D382"/>
    <mergeCell ref="C383:D383"/>
    <mergeCell ref="C384:D384"/>
    <mergeCell ref="C373:D373"/>
    <mergeCell ref="C374:D374"/>
    <mergeCell ref="C375:D375"/>
    <mergeCell ref="C376:D376"/>
    <mergeCell ref="C377:D377"/>
    <mergeCell ref="C378:D378"/>
    <mergeCell ref="C391:D391"/>
    <mergeCell ref="C392:D392"/>
    <mergeCell ref="C393:D393"/>
    <mergeCell ref="C394:D394"/>
    <mergeCell ref="C395:D395"/>
    <mergeCell ref="C396:D396"/>
    <mergeCell ref="C385:D385"/>
    <mergeCell ref="C386:D386"/>
    <mergeCell ref="C387:D387"/>
    <mergeCell ref="C388:D388"/>
    <mergeCell ref="C389:D389"/>
    <mergeCell ref="C390:D390"/>
    <mergeCell ref="C403:D403"/>
    <mergeCell ref="C404:D404"/>
    <mergeCell ref="C405:D405"/>
    <mergeCell ref="C406:D406"/>
    <mergeCell ref="C407:D407"/>
    <mergeCell ref="C408:D408"/>
    <mergeCell ref="C397:D397"/>
    <mergeCell ref="C398:D398"/>
    <mergeCell ref="C399:D399"/>
    <mergeCell ref="C400:D400"/>
    <mergeCell ref="C401:D401"/>
    <mergeCell ref="C402:D402"/>
    <mergeCell ref="C415:D415"/>
    <mergeCell ref="C416:D416"/>
    <mergeCell ref="C417:D417"/>
    <mergeCell ref="C418:D418"/>
    <mergeCell ref="C419:D419"/>
    <mergeCell ref="C420:D420"/>
    <mergeCell ref="C409:D409"/>
    <mergeCell ref="C410:D410"/>
    <mergeCell ref="C411:D411"/>
    <mergeCell ref="C412:D412"/>
    <mergeCell ref="C413:D413"/>
    <mergeCell ref="C414:D414"/>
    <mergeCell ref="C427:D427"/>
    <mergeCell ref="C428:D428"/>
    <mergeCell ref="C429:D429"/>
    <mergeCell ref="C430:D430"/>
    <mergeCell ref="C431:D431"/>
    <mergeCell ref="C432:D432"/>
    <mergeCell ref="C421:D421"/>
    <mergeCell ref="C422:D422"/>
    <mergeCell ref="C423:D423"/>
    <mergeCell ref="C424:D424"/>
    <mergeCell ref="C425:D425"/>
    <mergeCell ref="C426:D426"/>
    <mergeCell ref="C439:D439"/>
    <mergeCell ref="C440:D440"/>
    <mergeCell ref="C441:D441"/>
    <mergeCell ref="C442:D442"/>
    <mergeCell ref="C443:D443"/>
    <mergeCell ref="C444:D444"/>
    <mergeCell ref="C433:D433"/>
    <mergeCell ref="C434:D434"/>
    <mergeCell ref="C435:D435"/>
    <mergeCell ref="C436:D436"/>
    <mergeCell ref="C437:D437"/>
    <mergeCell ref="C438:D438"/>
    <mergeCell ref="C451:D451"/>
    <mergeCell ref="C452:D452"/>
    <mergeCell ref="C453:D453"/>
    <mergeCell ref="C454:D454"/>
    <mergeCell ref="C455:D455"/>
    <mergeCell ref="C456:D456"/>
    <mergeCell ref="C445:D445"/>
    <mergeCell ref="C446:D446"/>
    <mergeCell ref="C447:D447"/>
    <mergeCell ref="C448:D448"/>
    <mergeCell ref="C449:D449"/>
    <mergeCell ref="C450:D450"/>
    <mergeCell ref="C463:D463"/>
    <mergeCell ref="C464:D464"/>
    <mergeCell ref="C465:D465"/>
    <mergeCell ref="C466:D466"/>
    <mergeCell ref="C467:D467"/>
    <mergeCell ref="C468:D468"/>
    <mergeCell ref="C457:D457"/>
    <mergeCell ref="C458:D458"/>
    <mergeCell ref="C459:D459"/>
    <mergeCell ref="C460:D460"/>
    <mergeCell ref="C461:D461"/>
    <mergeCell ref="C462:D462"/>
    <mergeCell ref="C475:D475"/>
    <mergeCell ref="C476:D476"/>
    <mergeCell ref="C477:D477"/>
    <mergeCell ref="C478:D478"/>
    <mergeCell ref="C479:D479"/>
    <mergeCell ref="C480:D480"/>
    <mergeCell ref="C469:D469"/>
    <mergeCell ref="C470:D470"/>
    <mergeCell ref="C471:D471"/>
    <mergeCell ref="C472:D472"/>
    <mergeCell ref="C473:D473"/>
    <mergeCell ref="C474:D474"/>
    <mergeCell ref="C487:D487"/>
    <mergeCell ref="C488:D488"/>
    <mergeCell ref="C489:D489"/>
    <mergeCell ref="C490:D490"/>
    <mergeCell ref="B491:E491"/>
    <mergeCell ref="C481:D481"/>
    <mergeCell ref="C482:D482"/>
    <mergeCell ref="C483:D483"/>
    <mergeCell ref="C484:D484"/>
    <mergeCell ref="C485:D485"/>
    <mergeCell ref="C486:D486"/>
  </mergeCells>
  <conditionalFormatting sqref="E459:R488">
    <cfRule type="expression" dxfId="7" priority="1">
      <formula>$E459="Reimbursable*"</formula>
    </cfRule>
  </conditionalFormatting>
  <conditionalFormatting sqref="G9:G457">
    <cfRule type="cellIs" dxfId="6" priority="2" operator="greaterThan">
      <formula>F9</formula>
    </cfRule>
  </conditionalFormatting>
  <dataValidations count="6">
    <dataValidation type="decimal" operator="equal" allowBlank="1" showInputMessage="1" showErrorMessage="1" errorTitle="Statute states $80.00" error="Please enter $80.00" sqref="G36:G60" xr:uid="{F8DB1FEA-8230-46BD-93B2-311AC616D546}">
      <formula1>F36</formula1>
    </dataValidation>
    <dataValidation type="decimal" operator="lessThanOrEqual" allowBlank="1" showInputMessage="1" showErrorMessage="1" error="Please enter a lower rate" sqref="G91" xr:uid="{40D30B54-36E6-4A65-AE59-B71BBF11EFCE}">
      <formula1>F91</formula1>
    </dataValidation>
    <dataValidation type="decimal" operator="equal" allowBlank="1" showInputMessage="1" showErrorMessage="1" errorTitle="Reimbursable Amount Incorrect" error="Must be $1.00" sqref="G459:G488" xr:uid="{5C40A39D-696D-4A4E-B5A8-AD48DEBC2F5F}">
      <formula1>F459</formula1>
    </dataValidation>
    <dataValidation type="decimal" operator="lessThanOrEqual" allowBlank="1" showInputMessage="1" showErrorMessage="1" errorTitle="Contract Price Exceeded" error="Please enter a lower rate" sqref="G406:G416 G418:G457 G9:G17 G85:G91 G93:G106 G108:G182 G25:G34 G62:G83 G184:G212 G214:G217 G19:G23 G239:G245 G247:G251 G219:G237 G275:G305 G307:G311 G313:G376 G378:G404 G254:G272" xr:uid="{BA362BE0-DD5F-4C91-AE68-A478C978DF36}">
      <formula1>F9</formula1>
    </dataValidation>
    <dataValidation type="decimal" operator="lessThanOrEqual" allowBlank="1" showInputMessage="1" showErrorMessage="1" sqref="G490" xr:uid="{CBD89DC7-F90F-408E-98F4-F4CEBDACD953}">
      <formula1>F490</formula1>
    </dataValidation>
    <dataValidation type="decimal" operator="greaterThanOrEqual" allowBlank="1" showInputMessage="1" showErrorMessage="1" sqref="G8 G18 G24 G35 G61 G84 G489 G92 G107 G183 G213 G218 G238 G246 G252:G253 G306 G312 G377 G405 G417 G458 G273:G274 I16:R16" xr:uid="{9F6268C5-1A2F-4094-BC35-C0AA21016341}">
      <formula1>0</formula1>
    </dataValidation>
  </dataValidations>
  <pageMargins left="0.7" right="0.7" top="0.75" bottom="0.75" header="0.3" footer="0.3"/>
  <pageSetup orientation="portrait" horizontalDpi="200" verticalDpi="200" r:id="rId1"/>
  <drawing r:id="rId2"/>
  <legacyDrawing r:id="rId3"/>
  <mc:AlternateContent xmlns:mc="http://schemas.openxmlformats.org/markup-compatibility/2006">
    <mc:Choice Requires="x14">
      <controls>
        <mc:AlternateContent xmlns:mc="http://schemas.openxmlformats.org/markup-compatibility/2006">
          <mc:Choice Requires="x14">
            <control shapeId="56321" r:id="rId4" name="Check Box 1">
              <controlPr defaultSize="0" autoFill="0" autoLine="0" autoPict="0" altText="Task 1">
                <anchor moveWithCells="1">
                  <from>
                    <xdr:col>8</xdr:col>
                    <xdr:colOff>209550</xdr:colOff>
                    <xdr:row>6</xdr:row>
                    <xdr:rowOff>0</xdr:rowOff>
                  </from>
                  <to>
                    <xdr:col>8</xdr:col>
                    <xdr:colOff>514350</xdr:colOff>
                    <xdr:row>7</xdr:row>
                    <xdr:rowOff>85725</xdr:rowOff>
                  </to>
                </anchor>
              </controlPr>
            </control>
          </mc:Choice>
        </mc:AlternateContent>
        <mc:AlternateContent xmlns:mc="http://schemas.openxmlformats.org/markup-compatibility/2006">
          <mc:Choice Requires="x14">
            <control shapeId="56322" r:id="rId5" name="Check Box 2">
              <controlPr defaultSize="0" autoFill="0" autoLine="0" autoPict="0" altText="Task 2">
                <anchor moveWithCells="1">
                  <from>
                    <xdr:col>9</xdr:col>
                    <xdr:colOff>209550</xdr:colOff>
                    <xdr:row>6</xdr:row>
                    <xdr:rowOff>0</xdr:rowOff>
                  </from>
                  <to>
                    <xdr:col>9</xdr:col>
                    <xdr:colOff>514350</xdr:colOff>
                    <xdr:row>7</xdr:row>
                    <xdr:rowOff>85725</xdr:rowOff>
                  </to>
                </anchor>
              </controlPr>
            </control>
          </mc:Choice>
        </mc:AlternateContent>
        <mc:AlternateContent xmlns:mc="http://schemas.openxmlformats.org/markup-compatibility/2006">
          <mc:Choice Requires="x14">
            <control shapeId="56323" r:id="rId6" name="Check Box 3">
              <controlPr defaultSize="0" autoFill="0" autoLine="0" autoPict="0" altText="Task 3">
                <anchor moveWithCells="1">
                  <from>
                    <xdr:col>10</xdr:col>
                    <xdr:colOff>209550</xdr:colOff>
                    <xdr:row>6</xdr:row>
                    <xdr:rowOff>0</xdr:rowOff>
                  </from>
                  <to>
                    <xdr:col>10</xdr:col>
                    <xdr:colOff>514350</xdr:colOff>
                    <xdr:row>7</xdr:row>
                    <xdr:rowOff>85725</xdr:rowOff>
                  </to>
                </anchor>
              </controlPr>
            </control>
          </mc:Choice>
        </mc:AlternateContent>
        <mc:AlternateContent xmlns:mc="http://schemas.openxmlformats.org/markup-compatibility/2006">
          <mc:Choice Requires="x14">
            <control shapeId="56324" r:id="rId7" name="Check Box 4">
              <controlPr defaultSize="0" autoFill="0" autoLine="0" autoPict="0" altText="Task 4">
                <anchor moveWithCells="1">
                  <from>
                    <xdr:col>11</xdr:col>
                    <xdr:colOff>209550</xdr:colOff>
                    <xdr:row>6</xdr:row>
                    <xdr:rowOff>0</xdr:rowOff>
                  </from>
                  <to>
                    <xdr:col>11</xdr:col>
                    <xdr:colOff>514350</xdr:colOff>
                    <xdr:row>7</xdr:row>
                    <xdr:rowOff>85725</xdr:rowOff>
                  </to>
                </anchor>
              </controlPr>
            </control>
          </mc:Choice>
        </mc:AlternateContent>
        <mc:AlternateContent xmlns:mc="http://schemas.openxmlformats.org/markup-compatibility/2006">
          <mc:Choice Requires="x14">
            <control shapeId="56325" r:id="rId8" name="Check Box 5">
              <controlPr defaultSize="0" autoFill="0" autoLine="0" autoPict="0" altText="Task 5">
                <anchor moveWithCells="1">
                  <from>
                    <xdr:col>12</xdr:col>
                    <xdr:colOff>209550</xdr:colOff>
                    <xdr:row>6</xdr:row>
                    <xdr:rowOff>0</xdr:rowOff>
                  </from>
                  <to>
                    <xdr:col>12</xdr:col>
                    <xdr:colOff>514350</xdr:colOff>
                    <xdr:row>7</xdr:row>
                    <xdr:rowOff>85725</xdr:rowOff>
                  </to>
                </anchor>
              </controlPr>
            </control>
          </mc:Choice>
        </mc:AlternateContent>
        <mc:AlternateContent xmlns:mc="http://schemas.openxmlformats.org/markup-compatibility/2006">
          <mc:Choice Requires="x14">
            <control shapeId="56326" r:id="rId9" name="Check Box 6">
              <controlPr defaultSize="0" autoFill="0" autoLine="0" autoPict="0" altText="Task 6">
                <anchor moveWithCells="1">
                  <from>
                    <xdr:col>13</xdr:col>
                    <xdr:colOff>209550</xdr:colOff>
                    <xdr:row>6</xdr:row>
                    <xdr:rowOff>0</xdr:rowOff>
                  </from>
                  <to>
                    <xdr:col>13</xdr:col>
                    <xdr:colOff>514350</xdr:colOff>
                    <xdr:row>7</xdr:row>
                    <xdr:rowOff>85725</xdr:rowOff>
                  </to>
                </anchor>
              </controlPr>
            </control>
          </mc:Choice>
        </mc:AlternateContent>
        <mc:AlternateContent xmlns:mc="http://schemas.openxmlformats.org/markup-compatibility/2006">
          <mc:Choice Requires="x14">
            <control shapeId="56327" r:id="rId10" name="Check Box 7">
              <controlPr defaultSize="0" autoFill="0" autoLine="0" autoPict="0" altText="Task 7">
                <anchor moveWithCells="1">
                  <from>
                    <xdr:col>14</xdr:col>
                    <xdr:colOff>209550</xdr:colOff>
                    <xdr:row>6</xdr:row>
                    <xdr:rowOff>0</xdr:rowOff>
                  </from>
                  <to>
                    <xdr:col>14</xdr:col>
                    <xdr:colOff>514350</xdr:colOff>
                    <xdr:row>7</xdr:row>
                    <xdr:rowOff>85725</xdr:rowOff>
                  </to>
                </anchor>
              </controlPr>
            </control>
          </mc:Choice>
        </mc:AlternateContent>
        <mc:AlternateContent xmlns:mc="http://schemas.openxmlformats.org/markup-compatibility/2006">
          <mc:Choice Requires="x14">
            <control shapeId="56328" r:id="rId11" name="Check Box 8">
              <controlPr defaultSize="0" autoFill="0" autoLine="0" autoPict="0" altText="Task 8">
                <anchor moveWithCells="1">
                  <from>
                    <xdr:col>15</xdr:col>
                    <xdr:colOff>209550</xdr:colOff>
                    <xdr:row>6</xdr:row>
                    <xdr:rowOff>0</xdr:rowOff>
                  </from>
                  <to>
                    <xdr:col>15</xdr:col>
                    <xdr:colOff>514350</xdr:colOff>
                    <xdr:row>7</xdr:row>
                    <xdr:rowOff>85725</xdr:rowOff>
                  </to>
                </anchor>
              </controlPr>
            </control>
          </mc:Choice>
        </mc:AlternateContent>
        <mc:AlternateContent xmlns:mc="http://schemas.openxmlformats.org/markup-compatibility/2006">
          <mc:Choice Requires="x14">
            <control shapeId="56329" r:id="rId12" name="Check Box 9">
              <controlPr defaultSize="0" autoFill="0" autoLine="0" autoPict="0" altText="Task 9">
                <anchor moveWithCells="1">
                  <from>
                    <xdr:col>16</xdr:col>
                    <xdr:colOff>209550</xdr:colOff>
                    <xdr:row>6</xdr:row>
                    <xdr:rowOff>0</xdr:rowOff>
                  </from>
                  <to>
                    <xdr:col>16</xdr:col>
                    <xdr:colOff>514350</xdr:colOff>
                    <xdr:row>7</xdr:row>
                    <xdr:rowOff>85725</xdr:rowOff>
                  </to>
                </anchor>
              </controlPr>
            </control>
          </mc:Choice>
        </mc:AlternateContent>
        <mc:AlternateContent xmlns:mc="http://schemas.openxmlformats.org/markup-compatibility/2006">
          <mc:Choice Requires="x14">
            <control shapeId="56330" r:id="rId13" name="Check Box 10">
              <controlPr defaultSize="0" autoFill="0" autoLine="0" autoPict="0" altText="Task 10">
                <anchor moveWithCells="1">
                  <from>
                    <xdr:col>17</xdr:col>
                    <xdr:colOff>209550</xdr:colOff>
                    <xdr:row>6</xdr:row>
                    <xdr:rowOff>0</xdr:rowOff>
                  </from>
                  <to>
                    <xdr:col>17</xdr:col>
                    <xdr:colOff>514350</xdr:colOff>
                    <xdr:row>7</xdr:row>
                    <xdr:rowOff>85725</xdr:rowOff>
                  </to>
                </anchor>
              </controlPr>
            </control>
          </mc:Choice>
        </mc:AlternateContent>
        <mc:AlternateContent xmlns:mc="http://schemas.openxmlformats.org/markup-compatibility/2006">
          <mc:Choice Requires="x14">
            <control shapeId="56342" r:id="rId14" name="Check Box 22">
              <controlPr defaultSize="0" autoFill="0" autoLine="0" autoPict="0" altText="Task 1">
                <anchor moveWithCells="1">
                  <from>
                    <xdr:col>8</xdr:col>
                    <xdr:colOff>209550</xdr:colOff>
                    <xdr:row>6</xdr:row>
                    <xdr:rowOff>0</xdr:rowOff>
                  </from>
                  <to>
                    <xdr:col>8</xdr:col>
                    <xdr:colOff>514350</xdr:colOff>
                    <xdr:row>7</xdr:row>
                    <xdr:rowOff>85725</xdr:rowOff>
                  </to>
                </anchor>
              </controlPr>
            </control>
          </mc:Choice>
        </mc:AlternateContent>
      </controls>
    </mc:Choice>
  </mc:AlternateContent>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D2C66A-BC43-46C9-A5D2-56AE08A2326B}">
  <dimension ref="A1:U491"/>
  <sheetViews>
    <sheetView topLeftCell="B2" zoomScaleNormal="100" workbookViewId="0">
      <selection activeCell="J14" sqref="J14"/>
    </sheetView>
  </sheetViews>
  <sheetFormatPr defaultRowHeight="18.75" x14ac:dyDescent="0.3"/>
  <cols>
    <col min="1" max="1" width="6.140625" style="43" hidden="1" customWidth="1"/>
    <col min="2" max="2" width="7.7109375" style="35" customWidth="1"/>
    <col min="3" max="3" width="10.85546875" style="34" customWidth="1"/>
    <col min="4" max="4" width="63.7109375" style="34" customWidth="1"/>
    <col min="5" max="5" width="15.42578125" style="35" customWidth="1"/>
    <col min="6" max="7" width="13.7109375" style="35" customWidth="1"/>
    <col min="8" max="8" width="11.7109375" style="35" customWidth="1"/>
    <col min="9" max="18" width="9.140625" style="35"/>
    <col min="19" max="19" width="9.140625" style="49" hidden="1" customWidth="1"/>
    <col min="20" max="20" width="6.42578125" style="50" hidden="1" customWidth="1"/>
    <col min="21" max="21" width="95" style="51" hidden="1" customWidth="1"/>
    <col min="22" max="16384" width="9.140625" style="34"/>
  </cols>
  <sheetData>
    <row r="1" spans="1:21" s="45" customFormat="1" hidden="1" x14ac:dyDescent="0.3">
      <c r="A1" s="43"/>
      <c r="B1" s="44"/>
      <c r="E1" s="44"/>
      <c r="F1" s="44"/>
      <c r="G1" s="44"/>
      <c r="H1" s="44"/>
      <c r="I1" s="44">
        <v>1</v>
      </c>
      <c r="J1" s="44">
        <v>2</v>
      </c>
      <c r="K1" s="44">
        <v>3</v>
      </c>
      <c r="L1" s="44">
        <v>4</v>
      </c>
      <c r="M1" s="44">
        <v>5</v>
      </c>
      <c r="N1" s="44">
        <v>6</v>
      </c>
      <c r="O1" s="44">
        <v>7</v>
      </c>
      <c r="P1" s="44">
        <v>8</v>
      </c>
      <c r="Q1" s="44">
        <v>9</v>
      </c>
      <c r="R1" s="44">
        <v>10</v>
      </c>
      <c r="S1" s="46"/>
      <c r="T1" s="47"/>
      <c r="U1" s="48"/>
    </row>
    <row r="2" spans="1:21" ht="20.100000000000001" customHeight="1" x14ac:dyDescent="0.3">
      <c r="B2" s="108" t="s">
        <v>565</v>
      </c>
      <c r="C2" s="108"/>
      <c r="D2" s="39" t="s">
        <v>645</v>
      </c>
      <c r="E2" s="39"/>
      <c r="F2" s="39"/>
      <c r="G2" s="39"/>
      <c r="H2" s="39"/>
      <c r="I2" s="39"/>
      <c r="J2" s="39"/>
      <c r="K2" s="109"/>
      <c r="L2" s="109"/>
      <c r="M2" s="109"/>
      <c r="N2" s="109"/>
      <c r="O2" s="109"/>
      <c r="P2" s="109"/>
      <c r="Q2" s="109"/>
      <c r="R2" s="43"/>
    </row>
    <row r="3" spans="1:21" ht="18.75" customHeight="1" x14ac:dyDescent="0.3">
      <c r="B3" s="108" t="s">
        <v>651</v>
      </c>
      <c r="C3" s="108"/>
      <c r="D3" s="39" t="s">
        <v>644</v>
      </c>
      <c r="E3" s="39"/>
      <c r="F3" s="39"/>
      <c r="G3" s="39"/>
      <c r="H3" s="39"/>
      <c r="I3" s="39"/>
      <c r="J3" s="39"/>
      <c r="K3" s="110"/>
      <c r="L3" s="110"/>
      <c r="M3" s="110"/>
      <c r="N3" s="110"/>
      <c r="O3" s="110"/>
      <c r="P3" s="110"/>
      <c r="Q3" s="110"/>
    </row>
    <row r="4" spans="1:21" ht="18.75" customHeight="1" x14ac:dyDescent="0.3">
      <c r="B4" s="108" t="s">
        <v>564</v>
      </c>
      <c r="C4" s="108"/>
      <c r="D4" s="39" t="s">
        <v>646</v>
      </c>
      <c r="E4" s="39"/>
      <c r="F4" s="39"/>
      <c r="G4" s="39"/>
      <c r="H4" s="39"/>
      <c r="I4" s="39"/>
      <c r="J4" s="39"/>
      <c r="K4" s="111"/>
      <c r="L4" s="111"/>
      <c r="M4" s="111"/>
      <c r="N4" s="111"/>
      <c r="O4" s="111"/>
      <c r="P4" s="111"/>
      <c r="Q4" s="111"/>
    </row>
    <row r="5" spans="1:21" ht="21" customHeight="1" thickBot="1" x14ac:dyDescent="0.35">
      <c r="D5" s="39" t="s">
        <v>647</v>
      </c>
      <c r="E5" s="39"/>
      <c r="F5" s="39"/>
      <c r="G5" s="39"/>
      <c r="H5" s="39"/>
      <c r="I5" s="39"/>
      <c r="J5" s="39"/>
    </row>
    <row r="6" spans="1:21" s="53" customFormat="1" ht="19.5" hidden="1" customHeight="1" x14ac:dyDescent="0.3">
      <c r="A6" s="52"/>
      <c r="B6" s="52"/>
      <c r="E6" s="52"/>
      <c r="F6" s="52"/>
      <c r="G6" s="52"/>
      <c r="H6" s="52"/>
      <c r="I6" s="52" t="b">
        <f t="shared" ref="I6:R6" ca="1" si="0">IF(SUM(I9:I488)&lt;&gt;0,TRUE,FALSE)</f>
        <v>0</v>
      </c>
      <c r="J6" s="52" t="b">
        <f t="shared" ca="1" si="0"/>
        <v>1</v>
      </c>
      <c r="K6" s="52" t="b">
        <f t="shared" ca="1" si="0"/>
        <v>0</v>
      </c>
      <c r="L6" s="52" t="b">
        <f t="shared" ca="1" si="0"/>
        <v>0</v>
      </c>
      <c r="M6" s="52" t="b">
        <f t="shared" ca="1" si="0"/>
        <v>0</v>
      </c>
      <c r="N6" s="52" t="b">
        <f t="shared" ca="1" si="0"/>
        <v>0</v>
      </c>
      <c r="O6" s="52" t="b">
        <f t="shared" ca="1" si="0"/>
        <v>0</v>
      </c>
      <c r="P6" s="52" t="b">
        <f t="shared" ca="1" si="0"/>
        <v>0</v>
      </c>
      <c r="Q6" s="52" t="b">
        <f t="shared" ca="1" si="0"/>
        <v>0</v>
      </c>
      <c r="R6" s="52" t="b">
        <f t="shared" ca="1" si="0"/>
        <v>0</v>
      </c>
      <c r="S6" s="54"/>
      <c r="U6" s="51"/>
    </row>
    <row r="7" spans="1:21" ht="51.4" customHeight="1" thickBot="1" x14ac:dyDescent="0.35">
      <c r="A7" s="55" t="s">
        <v>652</v>
      </c>
      <c r="B7" s="56" t="s">
        <v>1</v>
      </c>
      <c r="C7" s="104" t="s">
        <v>2</v>
      </c>
      <c r="D7" s="105"/>
      <c r="E7" s="57" t="s">
        <v>3</v>
      </c>
      <c r="F7" s="58" t="s">
        <v>653</v>
      </c>
      <c r="G7" s="57" t="s">
        <v>654</v>
      </c>
      <c r="H7" s="57" t="s">
        <v>655</v>
      </c>
      <c r="I7" s="59" t="s">
        <v>656</v>
      </c>
      <c r="J7" s="59" t="s">
        <v>657</v>
      </c>
      <c r="K7" s="59" t="s">
        <v>658</v>
      </c>
      <c r="L7" s="59" t="s">
        <v>659</v>
      </c>
      <c r="M7" s="59" t="s">
        <v>660</v>
      </c>
      <c r="N7" s="59" t="s">
        <v>661</v>
      </c>
      <c r="O7" s="59" t="s">
        <v>662</v>
      </c>
      <c r="P7" s="59" t="s">
        <v>663</v>
      </c>
      <c r="Q7" s="59" t="s">
        <v>664</v>
      </c>
      <c r="R7" s="60" t="s">
        <v>665</v>
      </c>
      <c r="S7" s="61" t="b">
        <v>1</v>
      </c>
    </row>
    <row r="8" spans="1:21" s="67" customFormat="1" x14ac:dyDescent="0.3">
      <c r="A8" s="62">
        <v>1</v>
      </c>
      <c r="B8" s="63" t="s">
        <v>4</v>
      </c>
      <c r="C8" s="106" t="s">
        <v>666</v>
      </c>
      <c r="D8" s="107"/>
      <c r="E8" s="4"/>
      <c r="F8" s="64"/>
      <c r="G8" s="64"/>
      <c r="H8" s="5"/>
      <c r="I8" s="65"/>
      <c r="J8" s="65"/>
      <c r="K8" s="65"/>
      <c r="L8" s="65"/>
      <c r="M8" s="65"/>
      <c r="N8" s="65"/>
      <c r="O8" s="65"/>
      <c r="P8" s="65"/>
      <c r="Q8" s="65"/>
      <c r="R8" s="65"/>
      <c r="S8" s="54" t="b">
        <f>IF(H8&gt;0,TRUE,FALSE)</f>
        <v>0</v>
      </c>
      <c r="T8" s="66"/>
      <c r="U8" s="51" t="str">
        <f>C8</f>
        <v>OFFICE ACTIVITIES</v>
      </c>
    </row>
    <row r="9" spans="1:21" s="67" customFormat="1" hidden="1" x14ac:dyDescent="0.3">
      <c r="A9" s="62">
        <v>2</v>
      </c>
      <c r="B9" s="36" t="s">
        <v>5</v>
      </c>
      <c r="C9" s="98" t="s">
        <v>6</v>
      </c>
      <c r="D9" s="99"/>
      <c r="E9" s="10" t="s">
        <v>7</v>
      </c>
      <c r="F9" s="68">
        <f>IFERROR(INDEX([1]!Rates[[Column1]:[Column71]],
MATCH('[1]SOW Units'!$B9,[1]!Rates[Pay Item],0),
MATCH(TEXT(#REF!,"0"),[1]!Rates[[#Headers],[Column1]:[Column71]],0)),0)</f>
        <v>0</v>
      </c>
      <c r="G9" s="69">
        <f t="shared" ref="G9:G91" si="1">F9</f>
        <v>0</v>
      </c>
      <c r="H9" s="6">
        <f t="shared" ref="H9:H91" si="2">SUM(I9:R9)</f>
        <v>0</v>
      </c>
      <c r="I9" s="70"/>
      <c r="J9" s="70"/>
      <c r="K9" s="70"/>
      <c r="L9" s="70"/>
      <c r="M9" s="70"/>
      <c r="N9" s="70"/>
      <c r="O9" s="70"/>
      <c r="P9" s="70"/>
      <c r="Q9" s="70"/>
      <c r="R9" s="70"/>
      <c r="S9" s="54" t="b">
        <f t="shared" ref="S9:S72" si="3">IF(H9&gt;0,TRUE,FALSE)</f>
        <v>0</v>
      </c>
      <c r="T9" s="66" t="str">
        <f t="shared" ref="T9:U83" si="4">B9</f>
        <v>1-1.</v>
      </c>
      <c r="U9" s="51" t="str">
        <f t="shared" si="4"/>
        <v>File Review</v>
      </c>
    </row>
    <row r="10" spans="1:21" s="67" customFormat="1" hidden="1" x14ac:dyDescent="0.3">
      <c r="A10" s="62">
        <v>3</v>
      </c>
      <c r="B10" s="36" t="s">
        <v>8</v>
      </c>
      <c r="C10" s="98" t="s">
        <v>9</v>
      </c>
      <c r="D10" s="99"/>
      <c r="E10" s="10" t="s">
        <v>10</v>
      </c>
      <c r="F10" s="68">
        <f>IFERROR(INDEX([1]!Rates[[Column1]:[Column71]],
MATCH('[1]SOW Units'!$B10,[1]!Rates[Pay Item],0),
MATCH(TEXT(#REF!,"0"),[1]!Rates[[#Headers],[Column1]:[Column71]],0)),0)</f>
        <v>0</v>
      </c>
      <c r="G10" s="69">
        <f t="shared" si="1"/>
        <v>0</v>
      </c>
      <c r="H10" s="6">
        <f t="shared" si="2"/>
        <v>0</v>
      </c>
      <c r="I10" s="70"/>
      <c r="J10" s="70"/>
      <c r="K10" s="70"/>
      <c r="L10" s="70"/>
      <c r="M10" s="70"/>
      <c r="N10" s="70"/>
      <c r="O10" s="70"/>
      <c r="P10" s="70"/>
      <c r="Q10" s="70"/>
      <c r="R10" s="70"/>
      <c r="S10" s="54" t="b">
        <f t="shared" si="3"/>
        <v>0</v>
      </c>
      <c r="T10" s="66" t="str">
        <f t="shared" si="4"/>
        <v>1-2.</v>
      </c>
      <c r="U10" s="51" t="str">
        <f t="shared" si="4"/>
        <v>Site Health &amp; Safety Plan</v>
      </c>
    </row>
    <row r="11" spans="1:21" s="67" customFormat="1" x14ac:dyDescent="0.3">
      <c r="A11" s="62">
        <v>4</v>
      </c>
      <c r="B11" s="36" t="s">
        <v>571</v>
      </c>
      <c r="C11" s="98" t="s">
        <v>667</v>
      </c>
      <c r="D11" s="99"/>
      <c r="E11" s="10" t="s">
        <v>10</v>
      </c>
      <c r="F11" s="68">
        <f>IFERROR(INDEX([1]!Rates[[Column1]:[Column71]],
MATCH('[1]SOW Units'!$B11,[1]!Rates[Pay Item],0),
MATCH(TEXT(#REF!,"0"),[1]!Rates[[#Headers],[Column1]:[Column71]],0)),0)</f>
        <v>0</v>
      </c>
      <c r="G11" s="69">
        <f>F11</f>
        <v>0</v>
      </c>
      <c r="H11" s="6">
        <f t="shared" si="2"/>
        <v>0</v>
      </c>
      <c r="I11" s="70" t="s">
        <v>1045</v>
      </c>
      <c r="J11" s="70"/>
      <c r="K11" s="70"/>
      <c r="L11" s="70"/>
      <c r="M11" s="70"/>
      <c r="N11" s="70"/>
      <c r="O11" s="70"/>
      <c r="P11" s="70"/>
      <c r="Q11" s="70"/>
      <c r="R11" s="70"/>
      <c r="S11" s="54" t="b">
        <f t="shared" si="3"/>
        <v>0</v>
      </c>
      <c r="T11" s="66" t="str">
        <f t="shared" si="4"/>
        <v>1-2.a.</v>
      </c>
      <c r="U11" s="51" t="str">
        <f t="shared" si="4"/>
        <v>Updated Site Health &amp; Safety Plan for Continued Work (no cost to DEP)</v>
      </c>
    </row>
    <row r="12" spans="1:21" s="67" customFormat="1" hidden="1" x14ac:dyDescent="0.3">
      <c r="A12" s="62">
        <v>5</v>
      </c>
      <c r="B12" s="36" t="s">
        <v>11</v>
      </c>
      <c r="C12" s="98" t="s">
        <v>668</v>
      </c>
      <c r="D12" s="99"/>
      <c r="E12" s="10" t="s">
        <v>12</v>
      </c>
      <c r="F12" s="68">
        <f>IFERROR(INDEX([1]!Rates[[Column1]:[Column71]],
MATCH('[1]SOW Units'!$B12,[1]!Rates[Pay Item],0),
MATCH(TEXT(#REF!,"0"),[1]!Rates[[#Headers],[Column1]:[Column71]],0)),0)</f>
        <v>0</v>
      </c>
      <c r="G12" s="69">
        <f t="shared" si="1"/>
        <v>0</v>
      </c>
      <c r="H12" s="6">
        <f t="shared" si="2"/>
        <v>0</v>
      </c>
      <c r="I12" s="70"/>
      <c r="J12" s="70"/>
      <c r="K12" s="70"/>
      <c r="L12" s="70"/>
      <c r="M12" s="70"/>
      <c r="N12" s="70"/>
      <c r="O12" s="70"/>
      <c r="P12" s="70"/>
      <c r="Q12" s="70"/>
      <c r="R12" s="70"/>
      <c r="S12" s="54" t="b">
        <f t="shared" si="3"/>
        <v>0</v>
      </c>
      <c r="T12" s="66" t="str">
        <f t="shared" si="4"/>
        <v>1-3.</v>
      </c>
      <c r="U12" s="51" t="str">
        <f t="shared" si="4"/>
        <v>Notice of Discovery of Contamination Package (initial or TPOC)</v>
      </c>
    </row>
    <row r="13" spans="1:21" s="67" customFormat="1" x14ac:dyDescent="0.3">
      <c r="A13" s="62">
        <v>6</v>
      </c>
      <c r="B13" s="36" t="s">
        <v>13</v>
      </c>
      <c r="C13" s="101" t="s">
        <v>669</v>
      </c>
      <c r="D13" s="102"/>
      <c r="E13" s="7" t="s">
        <v>14</v>
      </c>
      <c r="F13" s="71">
        <v>1</v>
      </c>
      <c r="G13" s="72">
        <f>F13</f>
        <v>1</v>
      </c>
      <c r="H13" s="7">
        <f t="shared" si="2"/>
        <v>300</v>
      </c>
      <c r="I13" s="73"/>
      <c r="J13" s="73">
        <v>300</v>
      </c>
      <c r="K13" s="73"/>
      <c r="L13" s="73"/>
      <c r="M13" s="73"/>
      <c r="N13" s="73"/>
      <c r="O13" s="73"/>
      <c r="P13" s="73"/>
      <c r="Q13" s="73"/>
      <c r="R13" s="73"/>
      <c r="S13" s="54" t="b">
        <f t="shared" si="3"/>
        <v>1</v>
      </c>
      <c r="T13" s="66"/>
      <c r="U13" s="51"/>
    </row>
    <row r="14" spans="1:21" s="67" customFormat="1" x14ac:dyDescent="0.3">
      <c r="A14" s="62">
        <v>7</v>
      </c>
      <c r="B14" s="36" t="s">
        <v>15</v>
      </c>
      <c r="C14" s="98" t="s">
        <v>670</v>
      </c>
      <c r="D14" s="99"/>
      <c r="E14" s="10" t="s">
        <v>16</v>
      </c>
      <c r="F14" s="68">
        <f>IFERROR(INDEX([1]!Rates[[Column1]:[Column71]],
MATCH('[1]SOW Units'!$B14,[1]!Rates[Pay Item],0),
MATCH(TEXT(#REF!,"0"),[1]!Rates[[#Headers],[Column1]:[Column71]],0)),0)</f>
        <v>0</v>
      </c>
      <c r="G14" s="69">
        <f t="shared" si="1"/>
        <v>0</v>
      </c>
      <c r="H14" s="6">
        <f t="shared" si="2"/>
        <v>0</v>
      </c>
      <c r="I14" s="70"/>
      <c r="J14" s="70" t="s">
        <v>1045</v>
      </c>
      <c r="K14" s="70"/>
      <c r="L14" s="70"/>
      <c r="M14" s="70"/>
      <c r="N14" s="70"/>
      <c r="O14" s="70"/>
      <c r="P14" s="70"/>
      <c r="Q14" s="70"/>
      <c r="R14" s="70"/>
      <c r="S14" s="54" t="b">
        <f t="shared" si="3"/>
        <v>0</v>
      </c>
      <c r="T14" s="66" t="str">
        <f t="shared" si="4"/>
        <v>1-5.</v>
      </c>
      <c r="U14" s="51" t="str">
        <f t="shared" si="4"/>
        <v>Obtaining Off-Site Property Access Agreement, ROW Access Agreement or Permit</v>
      </c>
    </row>
    <row r="15" spans="1:21" s="67" customFormat="1" ht="18.75" hidden="1" customHeight="1" x14ac:dyDescent="0.3">
      <c r="A15" s="62">
        <v>8</v>
      </c>
      <c r="B15" s="36" t="s">
        <v>17</v>
      </c>
      <c r="C15" s="101" t="s">
        <v>671</v>
      </c>
      <c r="D15" s="102"/>
      <c r="E15" s="7" t="s">
        <v>14</v>
      </c>
      <c r="F15" s="71">
        <v>1</v>
      </c>
      <c r="G15" s="72">
        <f t="shared" si="1"/>
        <v>1</v>
      </c>
      <c r="H15" s="7">
        <f t="shared" si="2"/>
        <v>0</v>
      </c>
      <c r="I15" s="73"/>
      <c r="J15" s="73"/>
      <c r="K15" s="73"/>
      <c r="L15" s="73"/>
      <c r="M15" s="73"/>
      <c r="N15" s="73"/>
      <c r="O15" s="73"/>
      <c r="P15" s="73"/>
      <c r="Q15" s="73"/>
      <c r="R15" s="73"/>
      <c r="S15" s="54" t="b">
        <f t="shared" si="3"/>
        <v>0</v>
      </c>
      <c r="T15" s="66"/>
      <c r="U15" s="51"/>
    </row>
    <row r="16" spans="1:21" s="67" customFormat="1" ht="18.75" customHeight="1" x14ac:dyDescent="0.3">
      <c r="A16" s="62">
        <v>9</v>
      </c>
      <c r="B16" s="36" t="s">
        <v>568</v>
      </c>
      <c r="C16" s="101" t="s">
        <v>569</v>
      </c>
      <c r="D16" s="102"/>
      <c r="E16" s="6" t="s">
        <v>570</v>
      </c>
      <c r="F16" s="68">
        <f>IFERROR(INDEX([1]!Rates[[Column1]:[Column71]],
MATCH('[1]SOW Units'!$B16,[1]!Rates[Pay Item],0),
MATCH(TEXT(#REF!,"0"),[1]!Rates[[#Headers],[Column1]:[Column71]],0)),0)</f>
        <v>0</v>
      </c>
      <c r="G16" s="69">
        <f t="shared" si="1"/>
        <v>0</v>
      </c>
      <c r="H16" s="6">
        <f t="shared" ca="1" si="2"/>
        <v>300</v>
      </c>
      <c r="I16" s="74">
        <f ca="1">SUMIF($E$10:$E$500,"Reimbursable*",I10:I496)</f>
        <v>0</v>
      </c>
      <c r="J16" s="74">
        <f t="shared" ref="J16:R16" ca="1" si="5">SUMIF($E$10:$E$500,"Reimbursable*",J10:J496)</f>
        <v>300</v>
      </c>
      <c r="K16" s="74">
        <f t="shared" ca="1" si="5"/>
        <v>0</v>
      </c>
      <c r="L16" s="74">
        <f t="shared" ca="1" si="5"/>
        <v>0</v>
      </c>
      <c r="M16" s="74">
        <f t="shared" ca="1" si="5"/>
        <v>0</v>
      </c>
      <c r="N16" s="74">
        <f t="shared" ca="1" si="5"/>
        <v>0</v>
      </c>
      <c r="O16" s="74">
        <f t="shared" ca="1" si="5"/>
        <v>0</v>
      </c>
      <c r="P16" s="74">
        <f t="shared" ca="1" si="5"/>
        <v>0</v>
      </c>
      <c r="Q16" s="74">
        <f t="shared" ca="1" si="5"/>
        <v>0</v>
      </c>
      <c r="R16" s="74">
        <f t="shared" ca="1" si="5"/>
        <v>0</v>
      </c>
      <c r="S16" s="54" t="b">
        <f t="shared" ca="1" si="3"/>
        <v>1</v>
      </c>
      <c r="T16" s="66"/>
      <c r="U16" s="51"/>
    </row>
    <row r="17" spans="1:21" s="67" customFormat="1" hidden="1" x14ac:dyDescent="0.3">
      <c r="A17" s="62">
        <v>10</v>
      </c>
      <c r="B17" s="36" t="s">
        <v>672</v>
      </c>
      <c r="C17" s="98" t="s">
        <v>673</v>
      </c>
      <c r="D17" s="99"/>
      <c r="E17" s="10" t="s">
        <v>10</v>
      </c>
      <c r="F17" s="68">
        <f>IFERROR(INDEX([1]!Rates[[Column1]:[Column71]],
MATCH('[1]SOW Units'!$B17,[1]!Rates[Pay Item],0),
MATCH(TEXT(#REF!,"0"),[1]!Rates[[#Headers],[Column1]:[Column71]],0)),0)</f>
        <v>0</v>
      </c>
      <c r="G17" s="69">
        <f t="shared" si="1"/>
        <v>0</v>
      </c>
      <c r="H17" s="6">
        <f t="shared" si="2"/>
        <v>0</v>
      </c>
      <c r="I17" s="70"/>
      <c r="J17" s="70"/>
      <c r="K17" s="70"/>
      <c r="L17" s="70"/>
      <c r="M17" s="70"/>
      <c r="N17" s="70"/>
      <c r="O17" s="70"/>
      <c r="P17" s="70"/>
      <c r="Q17" s="70"/>
      <c r="R17" s="70"/>
      <c r="S17" s="54" t="b">
        <f t="shared" si="3"/>
        <v>0</v>
      </c>
      <c r="T17" s="66" t="str">
        <f t="shared" ref="T17" si="6">B17</f>
        <v>1-8.</v>
      </c>
      <c r="U17" s="51" t="str">
        <f t="shared" si="4"/>
        <v>Map and Table Generation</v>
      </c>
    </row>
    <row r="18" spans="1:21" s="67" customFormat="1" x14ac:dyDescent="0.3">
      <c r="A18" s="62">
        <v>11</v>
      </c>
      <c r="B18" s="75" t="s">
        <v>18</v>
      </c>
      <c r="C18" s="96" t="s">
        <v>19</v>
      </c>
      <c r="D18" s="97"/>
      <c r="E18" s="76"/>
      <c r="F18" s="77"/>
      <c r="G18" s="78"/>
      <c r="H18" s="8"/>
      <c r="I18" s="79"/>
      <c r="J18" s="79"/>
      <c r="K18" s="79"/>
      <c r="L18" s="79"/>
      <c r="M18" s="79"/>
      <c r="N18" s="79"/>
      <c r="O18" s="79"/>
      <c r="P18" s="79"/>
      <c r="Q18" s="79"/>
      <c r="R18" s="79"/>
      <c r="S18" s="54" t="b">
        <f t="shared" si="3"/>
        <v>0</v>
      </c>
      <c r="T18" s="66"/>
      <c r="U18" s="51" t="str">
        <f t="shared" si="4"/>
        <v>FIELD ACTIVITIES - GENERAL</v>
      </c>
    </row>
    <row r="19" spans="1:21" s="67" customFormat="1" hidden="1" x14ac:dyDescent="0.3">
      <c r="A19" s="62">
        <v>12</v>
      </c>
      <c r="B19" s="36" t="s">
        <v>20</v>
      </c>
      <c r="C19" s="98" t="s">
        <v>21</v>
      </c>
      <c r="D19" s="99"/>
      <c r="E19" s="10" t="s">
        <v>22</v>
      </c>
      <c r="F19" s="68">
        <f>IFERROR(INDEX([1]!Rates[[Column1]:[Column71]],
MATCH('[1]SOW Units'!$B19,[1]!Rates[Pay Item],0),
MATCH(TEXT(#REF!,"0"),[1]!Rates[[#Headers],[Column1]:[Column71]],0)),0)</f>
        <v>0</v>
      </c>
      <c r="G19" s="69">
        <f t="shared" si="1"/>
        <v>0</v>
      </c>
      <c r="H19" s="6">
        <f t="shared" si="2"/>
        <v>0</v>
      </c>
      <c r="I19" s="80"/>
      <c r="J19" s="80"/>
      <c r="K19" s="80"/>
      <c r="L19" s="80"/>
      <c r="M19" s="80"/>
      <c r="N19" s="80"/>
      <c r="O19" s="80"/>
      <c r="P19" s="80"/>
      <c r="Q19" s="80"/>
      <c r="R19" s="80"/>
      <c r="S19" s="54" t="b">
        <f t="shared" si="3"/>
        <v>0</v>
      </c>
      <c r="T19" s="66" t="str">
        <f t="shared" si="4"/>
        <v>2-1.</v>
      </c>
      <c r="U19" s="51" t="str">
        <f t="shared" si="4"/>
        <v>Site Reconnaissance/Field Measurement Visit</v>
      </c>
    </row>
    <row r="20" spans="1:21" s="67" customFormat="1" hidden="1" x14ac:dyDescent="0.3">
      <c r="A20" s="62">
        <v>13</v>
      </c>
      <c r="B20" s="36" t="s">
        <v>23</v>
      </c>
      <c r="C20" s="98" t="s">
        <v>674</v>
      </c>
      <c r="D20" s="99"/>
      <c r="E20" s="10" t="s">
        <v>24</v>
      </c>
      <c r="F20" s="68">
        <f>IFERROR(INDEX([1]!Rates[[Column1]:[Column71]],
MATCH('[1]SOW Units'!$B20,[1]!Rates[Pay Item],0),
MATCH(TEXT(#REF!,"0"),[1]!Rates[[#Headers],[Column1]:[Column71]],0)),0)</f>
        <v>0</v>
      </c>
      <c r="G20" s="69">
        <f t="shared" si="1"/>
        <v>0</v>
      </c>
      <c r="H20" s="6">
        <f t="shared" si="2"/>
        <v>0</v>
      </c>
      <c r="I20" s="80"/>
      <c r="J20" s="80"/>
      <c r="K20" s="80"/>
      <c r="L20" s="80"/>
      <c r="M20" s="80"/>
      <c r="N20" s="80"/>
      <c r="O20" s="80"/>
      <c r="P20" s="80"/>
      <c r="Q20" s="80"/>
      <c r="R20" s="80"/>
      <c r="S20" s="54" t="b">
        <f t="shared" si="3"/>
        <v>0</v>
      </c>
      <c r="T20" s="66" t="str">
        <f t="shared" si="4"/>
        <v>2-2.</v>
      </c>
      <c r="U20" s="51" t="str">
        <f t="shared" si="4"/>
        <v>Receptor Survey and Exposure Pathway Identification</v>
      </c>
    </row>
    <row r="21" spans="1:21" s="67" customFormat="1" ht="33.75" hidden="1" customHeight="1" x14ac:dyDescent="0.3">
      <c r="A21" s="62">
        <v>14</v>
      </c>
      <c r="B21" s="36" t="s">
        <v>25</v>
      </c>
      <c r="C21" s="101" t="s">
        <v>675</v>
      </c>
      <c r="D21" s="103"/>
      <c r="E21" s="7" t="s">
        <v>14</v>
      </c>
      <c r="F21" s="71">
        <v>1</v>
      </c>
      <c r="G21" s="72">
        <f t="shared" si="1"/>
        <v>1</v>
      </c>
      <c r="H21" s="7">
        <f t="shared" si="2"/>
        <v>0</v>
      </c>
      <c r="I21" s="81"/>
      <c r="J21" s="81"/>
      <c r="K21" s="81"/>
      <c r="L21" s="81"/>
      <c r="M21" s="81"/>
      <c r="N21" s="81"/>
      <c r="O21" s="81"/>
      <c r="P21" s="81"/>
      <c r="Q21" s="81"/>
      <c r="R21" s="81"/>
      <c r="S21" s="54" t="b">
        <f t="shared" si="3"/>
        <v>0</v>
      </c>
      <c r="T21" s="66"/>
      <c r="U21" s="51"/>
    </row>
    <row r="22" spans="1:21" s="67" customFormat="1" hidden="1" x14ac:dyDescent="0.3">
      <c r="A22" s="62">
        <v>15</v>
      </c>
      <c r="B22" s="36" t="s">
        <v>26</v>
      </c>
      <c r="C22" s="98" t="s">
        <v>27</v>
      </c>
      <c r="D22" s="99"/>
      <c r="E22" s="10" t="s">
        <v>28</v>
      </c>
      <c r="F22" s="68">
        <f>IFERROR(INDEX([1]!Rates[[Column1]:[Column71]],
MATCH('[1]SOW Units'!$B22,[1]!Rates[Pay Item],0),
MATCH(TEXT(#REF!,"0"),[1]!Rates[[#Headers],[Column1]:[Column71]],0)),0)</f>
        <v>0</v>
      </c>
      <c r="G22" s="69">
        <f t="shared" si="1"/>
        <v>0</v>
      </c>
      <c r="H22" s="6">
        <f t="shared" si="2"/>
        <v>0</v>
      </c>
      <c r="I22" s="80"/>
      <c r="J22" s="80"/>
      <c r="K22" s="80"/>
      <c r="L22" s="80"/>
      <c r="M22" s="80"/>
      <c r="N22" s="80"/>
      <c r="O22" s="80"/>
      <c r="P22" s="80"/>
      <c r="Q22" s="80"/>
      <c r="R22" s="80"/>
      <c r="S22" s="54" t="b">
        <f t="shared" si="3"/>
        <v>0</v>
      </c>
      <c r="T22" s="66" t="str">
        <f t="shared" si="4"/>
        <v>2-4.</v>
      </c>
      <c r="U22" s="51" t="str">
        <f t="shared" si="4"/>
        <v>Contractor Oversight for Non-Price Schedule Activities</v>
      </c>
    </row>
    <row r="23" spans="1:21" s="67" customFormat="1" x14ac:dyDescent="0.3">
      <c r="A23" s="62">
        <v>16</v>
      </c>
      <c r="B23" s="36" t="s">
        <v>676</v>
      </c>
      <c r="C23" s="98" t="s">
        <v>677</v>
      </c>
      <c r="D23" s="99"/>
      <c r="E23" s="7" t="s">
        <v>14</v>
      </c>
      <c r="F23" s="71">
        <v>1</v>
      </c>
      <c r="G23" s="72">
        <f t="shared" si="1"/>
        <v>1</v>
      </c>
      <c r="H23" s="7">
        <f t="shared" si="2"/>
        <v>0</v>
      </c>
      <c r="I23" s="81"/>
      <c r="J23" s="81"/>
      <c r="K23" s="81" t="s">
        <v>1045</v>
      </c>
      <c r="L23" s="81"/>
      <c r="M23" s="81"/>
      <c r="N23" s="81"/>
      <c r="O23" s="81"/>
      <c r="P23" s="81"/>
      <c r="Q23" s="81"/>
      <c r="R23" s="81"/>
      <c r="S23" s="54" t="b">
        <f t="shared" si="3"/>
        <v>0</v>
      </c>
      <c r="T23" s="66"/>
      <c r="U23" s="51"/>
    </row>
    <row r="24" spans="1:21" s="67" customFormat="1" x14ac:dyDescent="0.3">
      <c r="A24" s="62">
        <v>17</v>
      </c>
      <c r="B24" s="75" t="s">
        <v>29</v>
      </c>
      <c r="C24" s="96" t="s">
        <v>30</v>
      </c>
      <c r="D24" s="97"/>
      <c r="E24" s="76"/>
      <c r="F24" s="77"/>
      <c r="G24" s="78"/>
      <c r="H24" s="8"/>
      <c r="I24" s="79"/>
      <c r="J24" s="79"/>
      <c r="K24" s="79"/>
      <c r="L24" s="79"/>
      <c r="M24" s="79"/>
      <c r="N24" s="79"/>
      <c r="O24" s="79"/>
      <c r="P24" s="79"/>
      <c r="Q24" s="79"/>
      <c r="R24" s="79"/>
      <c r="S24" s="54" t="b">
        <f t="shared" si="3"/>
        <v>0</v>
      </c>
      <c r="T24" s="66"/>
      <c r="U24" s="51" t="str">
        <f t="shared" si="4"/>
        <v>MOBILIZATION</v>
      </c>
    </row>
    <row r="25" spans="1:21" s="67" customFormat="1" x14ac:dyDescent="0.3">
      <c r="A25" s="62">
        <v>18</v>
      </c>
      <c r="B25" s="36" t="s">
        <v>31</v>
      </c>
      <c r="C25" s="98" t="s">
        <v>678</v>
      </c>
      <c r="D25" s="99"/>
      <c r="E25" s="10" t="s">
        <v>32</v>
      </c>
      <c r="F25" s="68">
        <f>IFERROR(INDEX([1]!Rates[[Column1]:[Column71]],
MATCH('[1]SOW Units'!$B25,[1]!Rates[Pay Item],0),
MATCH(TEXT(#REF!,"0"),[1]!Rates[[#Headers],[Column1]:[Column71]],0)),0)</f>
        <v>0</v>
      </c>
      <c r="G25" s="69">
        <f t="shared" si="1"/>
        <v>0</v>
      </c>
      <c r="H25" s="6">
        <f t="shared" si="2"/>
        <v>0</v>
      </c>
      <c r="I25" s="80" t="s">
        <v>1045</v>
      </c>
      <c r="J25" s="80" t="s">
        <v>1045</v>
      </c>
      <c r="K25" s="80" t="s">
        <v>1045</v>
      </c>
      <c r="L25" s="80"/>
      <c r="M25" s="80"/>
      <c r="N25" s="80"/>
      <c r="O25" s="80"/>
      <c r="P25" s="80"/>
      <c r="Q25" s="80"/>
      <c r="R25" s="80"/>
      <c r="S25" s="54" t="b">
        <f t="shared" si="3"/>
        <v>0</v>
      </c>
      <c r="T25" s="66" t="str">
        <f t="shared" si="4"/>
        <v>3-1.</v>
      </c>
      <c r="U25" s="51" t="str">
        <f t="shared" si="4"/>
        <v>Light Duty Vehicle (car or 1/2 ton truck) Mobilization</v>
      </c>
    </row>
    <row r="26" spans="1:21" s="67" customFormat="1" x14ac:dyDescent="0.3">
      <c r="A26" s="62">
        <v>19</v>
      </c>
      <c r="B26" s="36" t="s">
        <v>33</v>
      </c>
      <c r="C26" s="98" t="s">
        <v>679</v>
      </c>
      <c r="D26" s="99"/>
      <c r="E26" s="10" t="s">
        <v>32</v>
      </c>
      <c r="F26" s="68">
        <f>IFERROR(INDEX([1]!Rates[[Column1]:[Column71]],
MATCH('[1]SOW Units'!$B26,[1]!Rates[Pay Item],0),
MATCH(TEXT(#REF!,"0"),[1]!Rates[[#Headers],[Column1]:[Column71]],0)),0)</f>
        <v>0</v>
      </c>
      <c r="G26" s="69">
        <f t="shared" si="1"/>
        <v>0</v>
      </c>
      <c r="H26" s="6">
        <f t="shared" si="2"/>
        <v>0</v>
      </c>
      <c r="I26" s="80"/>
      <c r="J26" s="80"/>
      <c r="K26" s="80" t="s">
        <v>1045</v>
      </c>
      <c r="L26" s="80"/>
      <c r="M26" s="80"/>
      <c r="N26" s="80"/>
      <c r="O26" s="80"/>
      <c r="P26" s="80"/>
      <c r="Q26" s="80"/>
      <c r="R26" s="80"/>
      <c r="S26" s="54" t="b">
        <f t="shared" si="3"/>
        <v>0</v>
      </c>
      <c r="T26" s="66" t="str">
        <f t="shared" si="4"/>
        <v>3-2.</v>
      </c>
      <c r="U26" s="51" t="str">
        <f t="shared" si="4"/>
        <v>Heavy Duty/Stake Bed Truck (3/4 ton +) Mobilization</v>
      </c>
    </row>
    <row r="27" spans="1:21" s="67" customFormat="1" x14ac:dyDescent="0.3">
      <c r="A27" s="62">
        <v>20</v>
      </c>
      <c r="B27" s="36" t="s">
        <v>34</v>
      </c>
      <c r="C27" s="98" t="s">
        <v>680</v>
      </c>
      <c r="D27" s="99"/>
      <c r="E27" s="10" t="s">
        <v>32</v>
      </c>
      <c r="F27" s="68">
        <f>IFERROR(INDEX([1]!Rates[[Column1]:[Column71]],
MATCH('[1]SOW Units'!$B27,[1]!Rates[Pay Item],0),
MATCH(TEXT(#REF!,"0"),[1]!Rates[[#Headers],[Column1]:[Column71]],0)),0)</f>
        <v>0</v>
      </c>
      <c r="G27" s="69">
        <f t="shared" si="1"/>
        <v>0</v>
      </c>
      <c r="H27" s="6">
        <f t="shared" si="2"/>
        <v>0</v>
      </c>
      <c r="I27" s="80"/>
      <c r="J27" s="80"/>
      <c r="K27" s="80" t="s">
        <v>1045</v>
      </c>
      <c r="L27" s="80"/>
      <c r="M27" s="80"/>
      <c r="N27" s="80"/>
      <c r="O27" s="80"/>
      <c r="P27" s="80"/>
      <c r="Q27" s="80"/>
      <c r="R27" s="80"/>
      <c r="S27" s="54" t="b">
        <f t="shared" si="3"/>
        <v>0</v>
      </c>
      <c r="T27" s="66" t="str">
        <f t="shared" si="4"/>
        <v>3-3.</v>
      </c>
      <c r="U27" s="51" t="str">
        <f t="shared" si="4"/>
        <v>Work Trailer Mobilization</v>
      </c>
    </row>
    <row r="28" spans="1:21" s="67" customFormat="1" x14ac:dyDescent="0.3">
      <c r="A28" s="62">
        <v>21</v>
      </c>
      <c r="B28" s="36" t="s">
        <v>35</v>
      </c>
      <c r="C28" s="98" t="s">
        <v>681</v>
      </c>
      <c r="D28" s="99"/>
      <c r="E28" s="10" t="s">
        <v>32</v>
      </c>
      <c r="F28" s="68">
        <f>IFERROR(INDEX([1]!Rates[[Column1]:[Column71]],
MATCH('[1]SOW Units'!$B28,[1]!Rates[Pay Item],0),
MATCH(TEXT(#REF!,"0"),[1]!Rates[[#Headers],[Column1]:[Column71]],0)),0)</f>
        <v>0</v>
      </c>
      <c r="G28" s="69">
        <f t="shared" si="1"/>
        <v>0</v>
      </c>
      <c r="H28" s="6">
        <f t="shared" si="2"/>
        <v>0</v>
      </c>
      <c r="I28" s="80"/>
      <c r="J28" s="80" t="s">
        <v>1045</v>
      </c>
      <c r="K28" s="80"/>
      <c r="L28" s="80"/>
      <c r="M28" s="80"/>
      <c r="N28" s="80"/>
      <c r="O28" s="80"/>
      <c r="P28" s="80"/>
      <c r="Q28" s="80"/>
      <c r="R28" s="80"/>
      <c r="S28" s="54" t="b">
        <f t="shared" si="3"/>
        <v>0</v>
      </c>
      <c r="T28" s="66" t="str">
        <f t="shared" si="4"/>
        <v>3-4.</v>
      </c>
      <c r="U28" s="51" t="str">
        <f t="shared" si="4"/>
        <v xml:space="preserve">DPT Rig and Support Vehicles Mobilization </v>
      </c>
    </row>
    <row r="29" spans="1:21" s="67" customFormat="1" x14ac:dyDescent="0.3">
      <c r="A29" s="62">
        <v>22</v>
      </c>
      <c r="B29" s="36" t="s">
        <v>36</v>
      </c>
      <c r="C29" s="98" t="s">
        <v>682</v>
      </c>
      <c r="D29" s="99"/>
      <c r="E29" s="10" t="s">
        <v>32</v>
      </c>
      <c r="F29" s="68">
        <f>IFERROR(INDEX([1]!Rates[[Column1]:[Column71]],
MATCH('[1]SOW Units'!$B29,[1]!Rates[Pay Item],0),
MATCH(TEXT(#REF!,"0"),[1]!Rates[[#Headers],[Column1]:[Column71]],0)),0)</f>
        <v>0</v>
      </c>
      <c r="G29" s="69">
        <f t="shared" si="1"/>
        <v>0</v>
      </c>
      <c r="H29" s="6">
        <f t="shared" si="2"/>
        <v>0</v>
      </c>
      <c r="I29" s="80"/>
      <c r="J29" s="80" t="s">
        <v>1045</v>
      </c>
      <c r="K29" s="80"/>
      <c r="L29" s="80"/>
      <c r="M29" s="80"/>
      <c r="N29" s="80"/>
      <c r="O29" s="80"/>
      <c r="P29" s="80"/>
      <c r="Q29" s="80"/>
      <c r="R29" s="80"/>
      <c r="S29" s="54" t="b">
        <f t="shared" si="3"/>
        <v>0</v>
      </c>
      <c r="T29" s="66" t="str">
        <f t="shared" si="4"/>
        <v>3-5.</v>
      </c>
      <c r="U29" s="51" t="str">
        <f t="shared" si="4"/>
        <v>Drill Rig and Support Vehicles Mobilization (hollow stem auger, mud rotary or sonic)</v>
      </c>
    </row>
    <row r="30" spans="1:21" s="67" customFormat="1" x14ac:dyDescent="0.3">
      <c r="A30" s="62">
        <v>24</v>
      </c>
      <c r="B30" s="36" t="s">
        <v>37</v>
      </c>
      <c r="C30" s="98" t="s">
        <v>683</v>
      </c>
      <c r="D30" s="99"/>
      <c r="E30" s="10" t="s">
        <v>32</v>
      </c>
      <c r="F30" s="68">
        <f>IFERROR(INDEX([1]!Rates[[Column1]:[Column71]],
MATCH('[1]SOW Units'!$B30,[1]!Rates[Pay Item],0),
MATCH(TEXT(#REF!,"0"),[1]!Rates[[#Headers],[Column1]:[Column71]],0)),0)</f>
        <v>0</v>
      </c>
      <c r="G30" s="69">
        <f t="shared" si="1"/>
        <v>0</v>
      </c>
      <c r="H30" s="6">
        <f t="shared" si="2"/>
        <v>0</v>
      </c>
      <c r="I30" s="80"/>
      <c r="J30" s="80"/>
      <c r="K30" s="80" t="s">
        <v>1045</v>
      </c>
      <c r="L30" s="80"/>
      <c r="M30" s="80"/>
      <c r="N30" s="80"/>
      <c r="O30" s="80"/>
      <c r="P30" s="80"/>
      <c r="Q30" s="80"/>
      <c r="R30" s="80"/>
      <c r="S30" s="54" t="b">
        <f t="shared" si="3"/>
        <v>0</v>
      </c>
      <c r="T30" s="66" t="str">
        <f t="shared" si="4"/>
        <v>3-6.</v>
      </c>
      <c r="U30" s="51" t="str">
        <f t="shared" si="4"/>
        <v>Excavator Mobilization</v>
      </c>
    </row>
    <row r="31" spans="1:21" s="67" customFormat="1" x14ac:dyDescent="0.3">
      <c r="A31" s="62">
        <v>26</v>
      </c>
      <c r="B31" s="36" t="s">
        <v>38</v>
      </c>
      <c r="C31" s="98" t="s">
        <v>684</v>
      </c>
      <c r="D31" s="99"/>
      <c r="E31" s="10" t="s">
        <v>32</v>
      </c>
      <c r="F31" s="68">
        <f>IFERROR(INDEX([1]!Rates[[Column1]:[Column71]],
MATCH('[1]SOW Units'!$B31,[1]!Rates[Pay Item],0),
MATCH(TEXT(#REF!,"0"),[1]!Rates[[#Headers],[Column1]:[Column71]],0)),0)</f>
        <v>0</v>
      </c>
      <c r="G31" s="69">
        <f t="shared" si="1"/>
        <v>0</v>
      </c>
      <c r="H31" s="6">
        <f t="shared" si="2"/>
        <v>0</v>
      </c>
      <c r="I31" s="80"/>
      <c r="J31" s="80"/>
      <c r="K31" s="80" t="s">
        <v>1045</v>
      </c>
      <c r="L31" s="80"/>
      <c r="M31" s="80"/>
      <c r="N31" s="80"/>
      <c r="O31" s="80"/>
      <c r="P31" s="80"/>
      <c r="Q31" s="80"/>
      <c r="R31" s="80"/>
      <c r="S31" s="54" t="b">
        <f t="shared" si="3"/>
        <v>0</v>
      </c>
      <c r="T31" s="66" t="str">
        <f t="shared" si="4"/>
        <v>3-7.</v>
      </c>
      <c r="U31" s="51" t="str">
        <f t="shared" si="4"/>
        <v>LDA Rig and Support Vehicles Mobilization</v>
      </c>
    </row>
    <row r="32" spans="1:21" s="67" customFormat="1" x14ac:dyDescent="0.3">
      <c r="A32" s="62">
        <v>28</v>
      </c>
      <c r="B32" s="36" t="s">
        <v>39</v>
      </c>
      <c r="C32" s="98" t="s">
        <v>685</v>
      </c>
      <c r="D32" s="99"/>
      <c r="E32" s="10" t="s">
        <v>32</v>
      </c>
      <c r="F32" s="68">
        <f>IFERROR(INDEX([1]!Rates[[Column1]:[Column71]],
MATCH('[1]SOW Units'!$B32,[1]!Rates[Pay Item],0),
MATCH(TEXT(#REF!,"0"),[1]!Rates[[#Headers],[Column1]:[Column71]],0)),0)</f>
        <v>0</v>
      </c>
      <c r="G32" s="69">
        <f t="shared" si="1"/>
        <v>0</v>
      </c>
      <c r="H32" s="6">
        <f t="shared" si="2"/>
        <v>0</v>
      </c>
      <c r="I32" s="80"/>
      <c r="J32" s="80"/>
      <c r="K32" s="80" t="s">
        <v>1045</v>
      </c>
      <c r="L32" s="80"/>
      <c r="M32" s="80"/>
      <c r="N32" s="80"/>
      <c r="O32" s="80"/>
      <c r="P32" s="80"/>
      <c r="Q32" s="80"/>
      <c r="R32" s="80"/>
      <c r="S32" s="54" t="b">
        <f t="shared" si="3"/>
        <v>0</v>
      </c>
      <c r="T32" s="66" t="str">
        <f t="shared" si="4"/>
        <v>3-8.</v>
      </c>
      <c r="U32" s="51" t="str">
        <f t="shared" si="4"/>
        <v>Loader/Backhoe Mobilization</v>
      </c>
    </row>
    <row r="33" spans="1:21" s="67" customFormat="1" x14ac:dyDescent="0.3">
      <c r="A33" s="62">
        <v>30</v>
      </c>
      <c r="B33" s="36" t="s">
        <v>40</v>
      </c>
      <c r="C33" s="98" t="s">
        <v>686</v>
      </c>
      <c r="D33" s="99"/>
      <c r="E33" s="10" t="s">
        <v>32</v>
      </c>
      <c r="F33" s="68">
        <f>IFERROR(INDEX([1]!Rates[[Column1]:[Column71]],
MATCH('[1]SOW Units'!$B33,[1]!Rates[Pay Item],0),
MATCH(TEXT(#REF!,"0"),[1]!Rates[[#Headers],[Column1]:[Column71]],0)),0)</f>
        <v>0</v>
      </c>
      <c r="G33" s="69">
        <f t="shared" si="1"/>
        <v>0</v>
      </c>
      <c r="H33" s="6">
        <f t="shared" si="2"/>
        <v>0</v>
      </c>
      <c r="I33" s="80"/>
      <c r="J33" s="80"/>
      <c r="K33" s="80" t="s">
        <v>1045</v>
      </c>
      <c r="L33" s="80"/>
      <c r="M33" s="80"/>
      <c r="N33" s="80"/>
      <c r="O33" s="80"/>
      <c r="P33" s="80"/>
      <c r="Q33" s="80"/>
      <c r="R33" s="80"/>
      <c r="S33" s="54" t="b">
        <f t="shared" si="3"/>
        <v>0</v>
      </c>
      <c r="T33" s="66" t="str">
        <f t="shared" si="4"/>
        <v>3-9.</v>
      </c>
      <c r="U33" s="51" t="str">
        <f t="shared" si="4"/>
        <v xml:space="preserve">Mini Excavator/Loader Mobilization </v>
      </c>
    </row>
    <row r="34" spans="1:21" s="67" customFormat="1" x14ac:dyDescent="0.3">
      <c r="A34" s="62">
        <v>31</v>
      </c>
      <c r="B34" s="36" t="s">
        <v>41</v>
      </c>
      <c r="C34" s="98" t="s">
        <v>687</v>
      </c>
      <c r="D34" s="99"/>
      <c r="E34" s="10" t="s">
        <v>32</v>
      </c>
      <c r="F34" s="68">
        <f>IFERROR(INDEX([1]!Rates[[Column1]:[Column71]],
MATCH('[1]SOW Units'!$B34,[1]!Rates[Pay Item],0),
MATCH(TEXT(#REF!,"0"),[1]!Rates[[#Headers],[Column1]:[Column71]],0)),0)</f>
        <v>0</v>
      </c>
      <c r="G34" s="69">
        <f t="shared" si="1"/>
        <v>0</v>
      </c>
      <c r="H34" s="6">
        <f t="shared" si="2"/>
        <v>0</v>
      </c>
      <c r="I34" s="80"/>
      <c r="J34" s="80"/>
      <c r="K34" s="80" t="s">
        <v>1045</v>
      </c>
      <c r="L34" s="80"/>
      <c r="M34" s="80"/>
      <c r="N34" s="80"/>
      <c r="O34" s="80"/>
      <c r="P34" s="80"/>
      <c r="Q34" s="80"/>
      <c r="R34" s="80"/>
      <c r="S34" s="54" t="b">
        <f t="shared" si="3"/>
        <v>0</v>
      </c>
      <c r="T34" s="66" t="str">
        <f t="shared" si="4"/>
        <v>3-10.</v>
      </c>
      <c r="U34" s="51" t="str">
        <f t="shared" si="4"/>
        <v>Drum Compactor Mobilization</v>
      </c>
    </row>
    <row r="35" spans="1:21" s="67" customFormat="1" x14ac:dyDescent="0.3">
      <c r="A35" s="62">
        <v>32</v>
      </c>
      <c r="B35" s="75" t="s">
        <v>42</v>
      </c>
      <c r="C35" s="96" t="s">
        <v>44</v>
      </c>
      <c r="D35" s="97"/>
      <c r="E35" s="76"/>
      <c r="F35" s="77"/>
      <c r="G35" s="78"/>
      <c r="H35" s="8"/>
      <c r="I35" s="79"/>
      <c r="J35" s="79"/>
      <c r="K35" s="79"/>
      <c r="L35" s="79"/>
      <c r="M35" s="79"/>
      <c r="N35" s="79"/>
      <c r="O35" s="79"/>
      <c r="P35" s="79"/>
      <c r="Q35" s="79"/>
      <c r="R35" s="79"/>
      <c r="S35" s="54" t="b">
        <f t="shared" si="3"/>
        <v>0</v>
      </c>
      <c r="T35" s="66"/>
      <c r="U35" s="51" t="str">
        <f t="shared" si="4"/>
        <v>DRILLING AND BORING</v>
      </c>
    </row>
    <row r="36" spans="1:21" s="67" customFormat="1" x14ac:dyDescent="0.3">
      <c r="A36" s="62">
        <v>34</v>
      </c>
      <c r="B36" s="36" t="s">
        <v>688</v>
      </c>
      <c r="C36" s="98" t="s">
        <v>573</v>
      </c>
      <c r="D36" s="99"/>
      <c r="E36" s="10" t="s">
        <v>689</v>
      </c>
      <c r="F36" s="68">
        <f>IFERROR(INDEX([1]!Rates[[Column1]:[Column71]],
MATCH('[1]SOW Units'!$B36,[1]!Rates[Pay Item],0),
MATCH(TEXT(#REF!,"0"),[1]!Rates[[#Headers],[Column1]:[Column71]],0)),0)</f>
        <v>0</v>
      </c>
      <c r="G36" s="69">
        <f t="shared" si="1"/>
        <v>0</v>
      </c>
      <c r="H36" s="6">
        <f t="shared" si="2"/>
        <v>0</v>
      </c>
      <c r="I36" s="80"/>
      <c r="J36" s="80" t="s">
        <v>1045</v>
      </c>
      <c r="K36" s="80"/>
      <c r="L36" s="80"/>
      <c r="M36" s="80"/>
      <c r="N36" s="80"/>
      <c r="O36" s="80"/>
      <c r="P36" s="80"/>
      <c r="Q36" s="80"/>
      <c r="R36" s="80"/>
      <c r="S36" s="54" t="b">
        <f t="shared" si="3"/>
        <v>0</v>
      </c>
      <c r="T36" s="66" t="str">
        <f t="shared" si="4"/>
        <v>4-1.a.</v>
      </c>
      <c r="U36" s="51" t="str">
        <f t="shared" si="4"/>
        <v>Split Spoon Sampling – 2 foot (during boring) &lt; 50 feet</v>
      </c>
    </row>
    <row r="37" spans="1:21" s="67" customFormat="1" x14ac:dyDescent="0.3">
      <c r="A37" s="62">
        <v>36</v>
      </c>
      <c r="B37" s="36" t="s">
        <v>572</v>
      </c>
      <c r="C37" s="98" t="s">
        <v>574</v>
      </c>
      <c r="D37" s="99"/>
      <c r="E37" s="10" t="s">
        <v>689</v>
      </c>
      <c r="F37" s="68">
        <f>IFERROR(INDEX([1]!Rates[[Column1]:[Column71]],
MATCH('[1]SOW Units'!$B37,[1]!Rates[Pay Item],0),
MATCH(TEXT(#REF!,"0"),[1]!Rates[[#Headers],[Column1]:[Column71]],0)),0)</f>
        <v>0</v>
      </c>
      <c r="G37" s="69">
        <f t="shared" si="1"/>
        <v>0</v>
      </c>
      <c r="H37" s="6">
        <f t="shared" si="2"/>
        <v>0</v>
      </c>
      <c r="I37" s="80"/>
      <c r="J37" s="80" t="s">
        <v>1045</v>
      </c>
      <c r="K37" s="80"/>
      <c r="L37" s="80"/>
      <c r="M37" s="80"/>
      <c r="N37" s="80"/>
      <c r="O37" s="80"/>
      <c r="P37" s="80"/>
      <c r="Q37" s="80"/>
      <c r="R37" s="80"/>
      <c r="S37" s="54" t="b">
        <f t="shared" si="3"/>
        <v>0</v>
      </c>
      <c r="T37" s="66" t="str">
        <f t="shared" si="4"/>
        <v>4-1.b.</v>
      </c>
      <c r="U37" s="51" t="str">
        <f t="shared" si="4"/>
        <v>Split Spoon Sampling – 2 foot (during boring) 50 to 100 feet</v>
      </c>
    </row>
    <row r="38" spans="1:21" s="67" customFormat="1" x14ac:dyDescent="0.3">
      <c r="A38" s="62">
        <v>37</v>
      </c>
      <c r="B38" s="36" t="s">
        <v>690</v>
      </c>
      <c r="C38" s="98" t="s">
        <v>575</v>
      </c>
      <c r="D38" s="99"/>
      <c r="E38" s="10" t="s">
        <v>689</v>
      </c>
      <c r="F38" s="68">
        <f>IFERROR(INDEX([1]!Rates[[Column1]:[Column71]],
MATCH('[1]SOW Units'!$B38,[1]!Rates[Pay Item],0),
MATCH(TEXT(#REF!,"0"),[1]!Rates[[#Headers],[Column1]:[Column71]],0)),0)</f>
        <v>0</v>
      </c>
      <c r="G38" s="69">
        <f t="shared" si="1"/>
        <v>0</v>
      </c>
      <c r="H38" s="6">
        <f t="shared" si="2"/>
        <v>0</v>
      </c>
      <c r="I38" s="80"/>
      <c r="J38" s="80" t="s">
        <v>1045</v>
      </c>
      <c r="K38" s="80"/>
      <c r="L38" s="80"/>
      <c r="M38" s="80"/>
      <c r="N38" s="80"/>
      <c r="O38" s="80"/>
      <c r="P38" s="80"/>
      <c r="Q38" s="80"/>
      <c r="R38" s="80"/>
      <c r="S38" s="54" t="b">
        <f t="shared" si="3"/>
        <v>0</v>
      </c>
      <c r="T38" s="66" t="str">
        <f t="shared" si="4"/>
        <v>4-1.c.</v>
      </c>
      <c r="U38" s="51" t="str">
        <f t="shared" si="4"/>
        <v>Split Spoon Sampling – 2 foot (during boring) &gt; 100 feet</v>
      </c>
    </row>
    <row r="39" spans="1:21" s="67" customFormat="1" x14ac:dyDescent="0.3">
      <c r="A39" s="62">
        <v>38</v>
      </c>
      <c r="B39" s="36" t="s">
        <v>691</v>
      </c>
      <c r="C39" s="98" t="s">
        <v>45</v>
      </c>
      <c r="D39" s="99"/>
      <c r="E39" s="10" t="s">
        <v>692</v>
      </c>
      <c r="F39" s="68">
        <f>IFERROR(INDEX([1]!Rates[[Column1]:[Column71]],
MATCH('[1]SOW Units'!$B39,[1]!Rates[Pay Item],0),
MATCH(TEXT(#REF!,"0"),[1]!Rates[[#Headers],[Column1]:[Column71]],0)),0)</f>
        <v>0</v>
      </c>
      <c r="G39" s="69">
        <f t="shared" si="1"/>
        <v>0</v>
      </c>
      <c r="H39" s="6">
        <f t="shared" si="2"/>
        <v>0</v>
      </c>
      <c r="I39" s="80"/>
      <c r="J39" s="80" t="s">
        <v>1045</v>
      </c>
      <c r="K39" s="80"/>
      <c r="L39" s="80"/>
      <c r="M39" s="80"/>
      <c r="N39" s="80"/>
      <c r="O39" s="80"/>
      <c r="P39" s="80"/>
      <c r="Q39" s="80"/>
      <c r="R39" s="80"/>
      <c r="S39" s="54" t="b">
        <f t="shared" si="3"/>
        <v>0</v>
      </c>
      <c r="T39" s="66" t="str">
        <f t="shared" si="4"/>
        <v>4-1.d.</v>
      </c>
      <c r="U39" s="51" t="str">
        <f t="shared" si="4"/>
        <v>Sonic Core Sampling - 5 or 10 foot (during boring)</v>
      </c>
    </row>
    <row r="40" spans="1:21" s="67" customFormat="1" x14ac:dyDescent="0.3">
      <c r="A40" s="62">
        <v>39</v>
      </c>
      <c r="B40" s="36" t="s">
        <v>693</v>
      </c>
      <c r="C40" s="98" t="s">
        <v>46</v>
      </c>
      <c r="D40" s="99"/>
      <c r="E40" s="10" t="s">
        <v>47</v>
      </c>
      <c r="F40" s="68">
        <f>IFERROR(INDEX([1]!Rates[[Column1]:[Column71]],
MATCH('[1]SOW Units'!$B40,[1]!Rates[Pay Item],0),
MATCH(TEXT(#REF!,"0"),[1]!Rates[[#Headers],[Column1]:[Column71]],0)),0)</f>
        <v>0</v>
      </c>
      <c r="G40" s="69">
        <f t="shared" si="1"/>
        <v>0</v>
      </c>
      <c r="H40" s="6">
        <f t="shared" si="2"/>
        <v>0</v>
      </c>
      <c r="I40" s="80"/>
      <c r="J40" s="80" t="s">
        <v>1045</v>
      </c>
      <c r="K40" s="80"/>
      <c r="L40" s="80"/>
      <c r="M40" s="80"/>
      <c r="N40" s="80"/>
      <c r="O40" s="80"/>
      <c r="P40" s="80"/>
      <c r="Q40" s="80"/>
      <c r="R40" s="80"/>
      <c r="S40" s="54" t="b">
        <f t="shared" si="3"/>
        <v>0</v>
      </c>
      <c r="T40" s="66" t="str">
        <f t="shared" si="4"/>
        <v>4-2.</v>
      </c>
      <c r="U40" s="51" t="str">
        <f t="shared" si="4"/>
        <v xml:space="preserve">Hand Auger Boring ≤ 10 foot total depth </v>
      </c>
    </row>
    <row r="41" spans="1:21" s="67" customFormat="1" x14ac:dyDescent="0.3">
      <c r="A41" s="62">
        <v>40</v>
      </c>
      <c r="B41" s="36" t="s">
        <v>694</v>
      </c>
      <c r="C41" s="98" t="s">
        <v>577</v>
      </c>
      <c r="D41" s="99"/>
      <c r="E41" s="10" t="s">
        <v>578</v>
      </c>
      <c r="F41" s="68">
        <f>IFERROR(INDEX([1]!Rates[[Column1]:[Column71]],
MATCH('[1]SOW Units'!$B41,[1]!Rates[Pay Item],0),
MATCH(TEXT(#REF!,"0"),[1]!Rates[[#Headers],[Column1]:[Column71]],0)),0)</f>
        <v>0</v>
      </c>
      <c r="G41" s="69">
        <f t="shared" si="1"/>
        <v>0</v>
      </c>
      <c r="H41" s="6">
        <f t="shared" si="2"/>
        <v>0</v>
      </c>
      <c r="I41" s="80"/>
      <c r="J41" s="80" t="s">
        <v>1045</v>
      </c>
      <c r="K41" s="80"/>
      <c r="L41" s="80"/>
      <c r="M41" s="80"/>
      <c r="N41" s="80"/>
      <c r="O41" s="80"/>
      <c r="P41" s="80"/>
      <c r="Q41" s="80"/>
      <c r="R41" s="80"/>
      <c r="S41" s="54" t="b">
        <f t="shared" si="3"/>
        <v>0</v>
      </c>
      <c r="T41" s="66" t="str">
        <f t="shared" si="4"/>
        <v>4-3.</v>
      </c>
      <c r="U41" s="51" t="str">
        <f t="shared" si="4"/>
        <v>Direct Push Technology (DPT) Rig and Equipment</v>
      </c>
    </row>
    <row r="42" spans="1:21" s="67" customFormat="1" ht="33" hidden="1" x14ac:dyDescent="0.3">
      <c r="A42" s="62">
        <v>41</v>
      </c>
      <c r="B42" s="36" t="s">
        <v>695</v>
      </c>
      <c r="C42" s="98" t="s">
        <v>696</v>
      </c>
      <c r="D42" s="99"/>
      <c r="E42" s="10" t="s">
        <v>578</v>
      </c>
      <c r="F42" s="68">
        <f>IFERROR(INDEX([1]!Rates[[Column1]:[Column71]],
MATCH('[1]SOW Units'!$B42,[1]!Rates[Pay Item],0),
MATCH(TEXT(#REF!,"0"),[1]!Rates[[#Headers],[Column1]:[Column71]],0)),0)</f>
        <v>0</v>
      </c>
      <c r="G42" s="69">
        <f t="shared" si="1"/>
        <v>0</v>
      </c>
      <c r="H42" s="6">
        <f t="shared" si="2"/>
        <v>0</v>
      </c>
      <c r="I42" s="80"/>
      <c r="J42" s="80"/>
      <c r="K42" s="80"/>
      <c r="L42" s="80"/>
      <c r="M42" s="80"/>
      <c r="N42" s="80"/>
      <c r="O42" s="80"/>
      <c r="P42" s="80"/>
      <c r="Q42" s="80"/>
      <c r="R42" s="80"/>
      <c r="S42" s="54" t="b">
        <f t="shared" si="3"/>
        <v>0</v>
      </c>
      <c r="T42" s="66" t="str">
        <f t="shared" si="4"/>
        <v>4-4.</v>
      </c>
      <c r="U42" s="51" t="str">
        <f t="shared" si="4"/>
        <v>DPT Membrane Interface Probe (MIP) Equipped with PID and ECD
(add-on cost to DPT base rate)</v>
      </c>
    </row>
    <row r="43" spans="1:21" s="67" customFormat="1" x14ac:dyDescent="0.3">
      <c r="A43" s="62">
        <v>42</v>
      </c>
      <c r="B43" s="36" t="s">
        <v>697</v>
      </c>
      <c r="C43" s="98" t="s">
        <v>548</v>
      </c>
      <c r="D43" s="99"/>
      <c r="E43" s="10" t="s">
        <v>48</v>
      </c>
      <c r="F43" s="68">
        <f>IFERROR(INDEX([1]!Rates[[Column1]:[Column71]],
MATCH('[1]SOW Units'!$B43,[1]!Rates[Pay Item],0),
MATCH(TEXT(#REF!,"0"),[1]!Rates[[#Headers],[Column1]:[Column71]],0)),0)</f>
        <v>0</v>
      </c>
      <c r="G43" s="69">
        <f t="shared" si="1"/>
        <v>0</v>
      </c>
      <c r="H43" s="6">
        <f t="shared" si="2"/>
        <v>0</v>
      </c>
      <c r="I43" s="80"/>
      <c r="J43" s="80" t="s">
        <v>1045</v>
      </c>
      <c r="K43" s="80"/>
      <c r="L43" s="80"/>
      <c r="M43" s="80"/>
      <c r="N43" s="80"/>
      <c r="O43" s="80"/>
      <c r="P43" s="80"/>
      <c r="Q43" s="80"/>
      <c r="R43" s="80"/>
      <c r="S43" s="54" t="b">
        <f t="shared" si="3"/>
        <v>0</v>
      </c>
      <c r="T43" s="66" t="str">
        <f t="shared" si="4"/>
        <v>4-5.</v>
      </c>
      <c r="U43" s="51" t="str">
        <f t="shared" si="4"/>
        <v xml:space="preserve">HSA or MR Boring, ≤ 6 inch diameter, &lt; 50 foot total depth </v>
      </c>
    </row>
    <row r="44" spans="1:21" s="67" customFormat="1" x14ac:dyDescent="0.3">
      <c r="A44" s="62">
        <v>43</v>
      </c>
      <c r="B44" s="36" t="s">
        <v>698</v>
      </c>
      <c r="C44" s="98" t="s">
        <v>53</v>
      </c>
      <c r="D44" s="99"/>
      <c r="E44" s="10" t="s">
        <v>48</v>
      </c>
      <c r="F44" s="68">
        <f>IFERROR(INDEX([1]!Rates[[Column1]:[Column71]],
MATCH('[1]SOW Units'!$B44,[1]!Rates[Pay Item],0),
MATCH(TEXT(#REF!,"0"),[1]!Rates[[#Headers],[Column1]:[Column71]],0)),0)</f>
        <v>0</v>
      </c>
      <c r="G44" s="69">
        <f t="shared" si="1"/>
        <v>0</v>
      </c>
      <c r="H44" s="6">
        <f t="shared" si="2"/>
        <v>0</v>
      </c>
      <c r="I44" s="80"/>
      <c r="J44" s="80" t="s">
        <v>1045</v>
      </c>
      <c r="K44" s="80"/>
      <c r="L44" s="80"/>
      <c r="M44" s="80"/>
      <c r="N44" s="80"/>
      <c r="O44" s="80"/>
      <c r="P44" s="80"/>
      <c r="Q44" s="80"/>
      <c r="R44" s="80"/>
      <c r="S44" s="54" t="b">
        <f t="shared" si="3"/>
        <v>0</v>
      </c>
      <c r="T44" s="66" t="str">
        <f t="shared" si="4"/>
        <v>4-6.</v>
      </c>
      <c r="U44" s="51" t="str">
        <f t="shared" si="4"/>
        <v xml:space="preserve">HSA or MR Boring, ≤ 6 inch diameter, 50 to 100 foot total depth </v>
      </c>
    </row>
    <row r="45" spans="1:21" s="67" customFormat="1" x14ac:dyDescent="0.3">
      <c r="A45" s="62">
        <v>44</v>
      </c>
      <c r="B45" s="36" t="s">
        <v>699</v>
      </c>
      <c r="C45" s="98" t="s">
        <v>55</v>
      </c>
      <c r="D45" s="99"/>
      <c r="E45" s="10" t="s">
        <v>48</v>
      </c>
      <c r="F45" s="68">
        <f>IFERROR(INDEX([1]!Rates[[Column1]:[Column71]],
MATCH('[1]SOW Units'!$B45,[1]!Rates[Pay Item],0),
MATCH(TEXT(#REF!,"0"),[1]!Rates[[#Headers],[Column1]:[Column71]],0)),0)</f>
        <v>0</v>
      </c>
      <c r="G45" s="69">
        <f t="shared" si="1"/>
        <v>0</v>
      </c>
      <c r="H45" s="6">
        <f t="shared" si="2"/>
        <v>0</v>
      </c>
      <c r="I45" s="80"/>
      <c r="J45" s="80" t="s">
        <v>1045</v>
      </c>
      <c r="K45" s="80"/>
      <c r="L45" s="80"/>
      <c r="M45" s="80"/>
      <c r="N45" s="80"/>
      <c r="O45" s="80"/>
      <c r="P45" s="80"/>
      <c r="Q45" s="80"/>
      <c r="R45" s="80"/>
      <c r="S45" s="54" t="b">
        <f t="shared" si="3"/>
        <v>0</v>
      </c>
      <c r="T45" s="66" t="str">
        <f t="shared" si="4"/>
        <v>4-7.</v>
      </c>
      <c r="U45" s="51" t="str">
        <f t="shared" si="4"/>
        <v xml:space="preserve">HSA or MR Boring, ≤ 6 inch diameter, &gt; 100 foot total depth </v>
      </c>
    </row>
    <row r="46" spans="1:21" s="67" customFormat="1" x14ac:dyDescent="0.3">
      <c r="A46" s="62">
        <v>45</v>
      </c>
      <c r="B46" s="36" t="s">
        <v>700</v>
      </c>
      <c r="C46" s="98" t="s">
        <v>57</v>
      </c>
      <c r="D46" s="99"/>
      <c r="E46" s="10" t="s">
        <v>48</v>
      </c>
      <c r="F46" s="68">
        <f>IFERROR(INDEX([1]!Rates[[Column1]:[Column71]],
MATCH('[1]SOW Units'!$B46,[1]!Rates[Pay Item],0),
MATCH(TEXT(#REF!,"0"),[1]!Rates[[#Headers],[Column1]:[Column71]],0)),0)</f>
        <v>0</v>
      </c>
      <c r="G46" s="69">
        <f t="shared" si="1"/>
        <v>0</v>
      </c>
      <c r="H46" s="6">
        <f t="shared" si="2"/>
        <v>0</v>
      </c>
      <c r="I46" s="80"/>
      <c r="J46" s="80" t="s">
        <v>1045</v>
      </c>
      <c r="K46" s="80"/>
      <c r="L46" s="80"/>
      <c r="M46" s="80"/>
      <c r="N46" s="80"/>
      <c r="O46" s="80"/>
      <c r="P46" s="80"/>
      <c r="Q46" s="80"/>
      <c r="R46" s="80"/>
      <c r="S46" s="54" t="b">
        <f t="shared" si="3"/>
        <v>0</v>
      </c>
      <c r="T46" s="66" t="str">
        <f t="shared" si="4"/>
        <v>4-8.</v>
      </c>
      <c r="U46" s="51" t="str">
        <f t="shared" si="4"/>
        <v xml:space="preserve">HSA or MR Boring, &gt; 6 to 10 inch diameter, &lt; 50 foot total depth </v>
      </c>
    </row>
    <row r="47" spans="1:21" s="67" customFormat="1" x14ac:dyDescent="0.3">
      <c r="A47" s="62">
        <v>46</v>
      </c>
      <c r="B47" s="36" t="s">
        <v>701</v>
      </c>
      <c r="C47" s="98" t="s">
        <v>58</v>
      </c>
      <c r="D47" s="99"/>
      <c r="E47" s="10" t="s">
        <v>48</v>
      </c>
      <c r="F47" s="68">
        <f>IFERROR(INDEX([1]!Rates[[Column1]:[Column71]],
MATCH('[1]SOW Units'!$B47,[1]!Rates[Pay Item],0),
MATCH(TEXT(#REF!,"0"),[1]!Rates[[#Headers],[Column1]:[Column71]],0)),0)</f>
        <v>0</v>
      </c>
      <c r="G47" s="69">
        <f t="shared" si="1"/>
        <v>0</v>
      </c>
      <c r="H47" s="6">
        <f t="shared" si="2"/>
        <v>0</v>
      </c>
      <c r="I47" s="80"/>
      <c r="J47" s="80" t="s">
        <v>1045</v>
      </c>
      <c r="K47" s="80"/>
      <c r="L47" s="80"/>
      <c r="M47" s="80"/>
      <c r="N47" s="80"/>
      <c r="O47" s="80"/>
      <c r="P47" s="80"/>
      <c r="Q47" s="80"/>
      <c r="R47" s="80"/>
      <c r="S47" s="54" t="b">
        <f t="shared" si="3"/>
        <v>0</v>
      </c>
      <c r="T47" s="66" t="str">
        <f t="shared" si="4"/>
        <v>4-9.</v>
      </c>
      <c r="U47" s="51" t="str">
        <f t="shared" si="4"/>
        <v xml:space="preserve">HSA or MR Boring, &gt; 6 to 10 inch diameter, 50 to 100 foot total depth </v>
      </c>
    </row>
    <row r="48" spans="1:21" s="67" customFormat="1" x14ac:dyDescent="0.3">
      <c r="A48" s="62">
        <v>48</v>
      </c>
      <c r="B48" s="36" t="s">
        <v>702</v>
      </c>
      <c r="C48" s="98" t="s">
        <v>60</v>
      </c>
      <c r="D48" s="99"/>
      <c r="E48" s="10" t="s">
        <v>48</v>
      </c>
      <c r="F48" s="68">
        <f>IFERROR(INDEX([1]!Rates[[Column1]:[Column71]],
MATCH('[1]SOW Units'!$B48,[1]!Rates[Pay Item],0),
MATCH(TEXT(#REF!,"0"),[1]!Rates[[#Headers],[Column1]:[Column71]],0)),0)</f>
        <v>0</v>
      </c>
      <c r="G48" s="69">
        <f t="shared" si="1"/>
        <v>0</v>
      </c>
      <c r="H48" s="6">
        <f t="shared" si="2"/>
        <v>0</v>
      </c>
      <c r="I48" s="80"/>
      <c r="J48" s="80" t="s">
        <v>1045</v>
      </c>
      <c r="K48" s="80"/>
      <c r="L48" s="80"/>
      <c r="M48" s="80"/>
      <c r="N48" s="80"/>
      <c r="O48" s="80"/>
      <c r="P48" s="80"/>
      <c r="Q48" s="80"/>
      <c r="R48" s="80"/>
      <c r="S48" s="54" t="b">
        <f t="shared" si="3"/>
        <v>0</v>
      </c>
      <c r="T48" s="66" t="str">
        <f t="shared" si="4"/>
        <v>4-10.</v>
      </c>
      <c r="U48" s="51" t="str">
        <f t="shared" si="4"/>
        <v xml:space="preserve">HSA or MR Boring, &gt; 6 to 10 inch diameter, &gt; 100 foot total depth </v>
      </c>
    </row>
    <row r="49" spans="1:21" s="67" customFormat="1" x14ac:dyDescent="0.3">
      <c r="A49" s="62">
        <v>49</v>
      </c>
      <c r="B49" s="36" t="s">
        <v>703</v>
      </c>
      <c r="C49" s="98" t="s">
        <v>62</v>
      </c>
      <c r="D49" s="99"/>
      <c r="E49" s="10" t="s">
        <v>48</v>
      </c>
      <c r="F49" s="68">
        <f>IFERROR(INDEX([1]!Rates[[Column1]:[Column71]],
MATCH('[1]SOW Units'!$B49,[1]!Rates[Pay Item],0),
MATCH(TEXT(#REF!,"0"),[1]!Rates[[#Headers],[Column1]:[Column71]],0)),0)</f>
        <v>0</v>
      </c>
      <c r="G49" s="69">
        <f t="shared" si="1"/>
        <v>0</v>
      </c>
      <c r="H49" s="6">
        <f t="shared" si="2"/>
        <v>0</v>
      </c>
      <c r="I49" s="80"/>
      <c r="J49" s="80" t="s">
        <v>1045</v>
      </c>
      <c r="K49" s="80"/>
      <c r="L49" s="80"/>
      <c r="M49" s="80"/>
      <c r="N49" s="80"/>
      <c r="O49" s="80"/>
      <c r="P49" s="80"/>
      <c r="Q49" s="80"/>
      <c r="R49" s="80"/>
      <c r="S49" s="54" t="b">
        <f t="shared" si="3"/>
        <v>0</v>
      </c>
      <c r="T49" s="66" t="str">
        <f t="shared" si="4"/>
        <v>4-11.</v>
      </c>
      <c r="U49" s="51" t="str">
        <f t="shared" si="4"/>
        <v xml:space="preserve">HSA or MR Boring, &gt; 10 to 14 inch diameter, &lt; 50 foot total depth </v>
      </c>
    </row>
    <row r="50" spans="1:21" s="67" customFormat="1" x14ac:dyDescent="0.3">
      <c r="A50" s="62">
        <v>50</v>
      </c>
      <c r="B50" s="36" t="s">
        <v>704</v>
      </c>
      <c r="C50" s="98" t="s">
        <v>64</v>
      </c>
      <c r="D50" s="99"/>
      <c r="E50" s="10" t="s">
        <v>48</v>
      </c>
      <c r="F50" s="68">
        <f>IFERROR(INDEX([1]!Rates[[Column1]:[Column71]],
MATCH('[1]SOW Units'!$B50,[1]!Rates[Pay Item],0),
MATCH(TEXT(#REF!,"0"),[1]!Rates[[#Headers],[Column1]:[Column71]],0)),0)</f>
        <v>0</v>
      </c>
      <c r="G50" s="69">
        <f t="shared" si="1"/>
        <v>0</v>
      </c>
      <c r="H50" s="6">
        <f t="shared" si="2"/>
        <v>0</v>
      </c>
      <c r="I50" s="80"/>
      <c r="J50" s="80" t="s">
        <v>1045</v>
      </c>
      <c r="K50" s="80"/>
      <c r="L50" s="80"/>
      <c r="M50" s="80"/>
      <c r="N50" s="80"/>
      <c r="O50" s="80"/>
      <c r="P50" s="80"/>
      <c r="Q50" s="80"/>
      <c r="R50" s="80"/>
      <c r="S50" s="54" t="b">
        <f t="shared" si="3"/>
        <v>0</v>
      </c>
      <c r="T50" s="66" t="str">
        <f t="shared" si="4"/>
        <v>4-12.</v>
      </c>
      <c r="U50" s="51" t="str">
        <f t="shared" si="4"/>
        <v xml:space="preserve">HSA or MR Boring, &gt; 10 to 14 inch diameter, 50 to 100 foot total depth </v>
      </c>
    </row>
    <row r="51" spans="1:21" s="67" customFormat="1" x14ac:dyDescent="0.3">
      <c r="A51" s="62">
        <v>51</v>
      </c>
      <c r="B51" s="36" t="s">
        <v>705</v>
      </c>
      <c r="C51" s="98" t="s">
        <v>66</v>
      </c>
      <c r="D51" s="99"/>
      <c r="E51" s="10" t="s">
        <v>48</v>
      </c>
      <c r="F51" s="68">
        <f>IFERROR(INDEX([1]!Rates[[Column1]:[Column71]],
MATCH('[1]SOW Units'!$B51,[1]!Rates[Pay Item],0),
MATCH(TEXT(#REF!,"0"),[1]!Rates[[#Headers],[Column1]:[Column71]],0)),0)</f>
        <v>0</v>
      </c>
      <c r="G51" s="69">
        <f t="shared" si="1"/>
        <v>0</v>
      </c>
      <c r="H51" s="6">
        <f t="shared" si="2"/>
        <v>0</v>
      </c>
      <c r="I51" s="80"/>
      <c r="J51" s="80" t="s">
        <v>1045</v>
      </c>
      <c r="K51" s="80"/>
      <c r="L51" s="80"/>
      <c r="M51" s="80"/>
      <c r="N51" s="80"/>
      <c r="O51" s="80"/>
      <c r="P51" s="80"/>
      <c r="Q51" s="80"/>
      <c r="R51" s="80"/>
      <c r="S51" s="54" t="b">
        <f t="shared" si="3"/>
        <v>0</v>
      </c>
      <c r="T51" s="66" t="str">
        <f t="shared" si="4"/>
        <v>4-13.</v>
      </c>
      <c r="U51" s="51" t="str">
        <f t="shared" si="4"/>
        <v xml:space="preserve">HSA or MR Boring, &gt; 10 to 14 inch diameter, &gt; 100 foot total depth </v>
      </c>
    </row>
    <row r="52" spans="1:21" s="67" customFormat="1" x14ac:dyDescent="0.3">
      <c r="A52" s="62">
        <v>53</v>
      </c>
      <c r="B52" s="36" t="s">
        <v>706</v>
      </c>
      <c r="C52" s="98" t="s">
        <v>68</v>
      </c>
      <c r="D52" s="99"/>
      <c r="E52" s="10" t="s">
        <v>48</v>
      </c>
      <c r="F52" s="68">
        <f>IFERROR(INDEX([1]!Rates[[Column1]:[Column71]],
MATCH('[1]SOW Units'!$B52,[1]!Rates[Pay Item],0),
MATCH(TEXT(#REF!,"0"),[1]!Rates[[#Headers],[Column1]:[Column71]],0)),0)</f>
        <v>0</v>
      </c>
      <c r="G52" s="69">
        <f t="shared" si="1"/>
        <v>0</v>
      </c>
      <c r="H52" s="6">
        <f t="shared" si="2"/>
        <v>0</v>
      </c>
      <c r="I52" s="80"/>
      <c r="J52" s="80" t="s">
        <v>1045</v>
      </c>
      <c r="K52" s="80"/>
      <c r="L52" s="80"/>
      <c r="M52" s="80"/>
      <c r="N52" s="80"/>
      <c r="O52" s="80"/>
      <c r="P52" s="80"/>
      <c r="Q52" s="80"/>
      <c r="R52" s="80"/>
      <c r="S52" s="54" t="b">
        <f t="shared" si="3"/>
        <v>0</v>
      </c>
      <c r="T52" s="66" t="str">
        <f t="shared" si="4"/>
        <v>4-14.</v>
      </c>
      <c r="U52" s="51" t="str">
        <f t="shared" si="4"/>
        <v xml:space="preserve">Sonic Boring, ≤ 6 inch diameter, &lt; 50 foot total depth </v>
      </c>
    </row>
    <row r="53" spans="1:21" s="67" customFormat="1" x14ac:dyDescent="0.3">
      <c r="A53" s="62">
        <v>55</v>
      </c>
      <c r="B53" s="36" t="s">
        <v>707</v>
      </c>
      <c r="C53" s="98" t="s">
        <v>70</v>
      </c>
      <c r="D53" s="99"/>
      <c r="E53" s="10" t="s">
        <v>48</v>
      </c>
      <c r="F53" s="68">
        <f>IFERROR(INDEX([1]!Rates[[Column1]:[Column71]],
MATCH('[1]SOW Units'!$B53,[1]!Rates[Pay Item],0),
MATCH(TEXT(#REF!,"0"),[1]!Rates[[#Headers],[Column1]:[Column71]],0)),0)</f>
        <v>0</v>
      </c>
      <c r="G53" s="69">
        <f t="shared" si="1"/>
        <v>0</v>
      </c>
      <c r="H53" s="6">
        <f t="shared" si="2"/>
        <v>0</v>
      </c>
      <c r="I53" s="80"/>
      <c r="J53" s="80" t="s">
        <v>1045</v>
      </c>
      <c r="K53" s="80"/>
      <c r="L53" s="80"/>
      <c r="M53" s="80"/>
      <c r="N53" s="80"/>
      <c r="O53" s="80"/>
      <c r="P53" s="80"/>
      <c r="Q53" s="80"/>
      <c r="R53" s="80"/>
      <c r="S53" s="54" t="b">
        <f t="shared" si="3"/>
        <v>0</v>
      </c>
      <c r="T53" s="66" t="str">
        <f t="shared" si="4"/>
        <v>4-15.</v>
      </c>
      <c r="U53" s="51" t="str">
        <f t="shared" si="4"/>
        <v xml:space="preserve">Sonic Boring, ≤ 6 inch diameter, 50 to 100 foot total depth </v>
      </c>
    </row>
    <row r="54" spans="1:21" s="67" customFormat="1" x14ac:dyDescent="0.3">
      <c r="A54" s="62">
        <v>58</v>
      </c>
      <c r="B54" s="36" t="s">
        <v>708</v>
      </c>
      <c r="C54" s="98" t="s">
        <v>72</v>
      </c>
      <c r="D54" s="99"/>
      <c r="E54" s="10" t="s">
        <v>48</v>
      </c>
      <c r="F54" s="68">
        <f>IFERROR(INDEX([1]!Rates[[Column1]:[Column71]],
MATCH('[1]SOW Units'!$B54,[1]!Rates[Pay Item],0),
MATCH(TEXT(#REF!,"0"),[1]!Rates[[#Headers],[Column1]:[Column71]],0)),0)</f>
        <v>0</v>
      </c>
      <c r="G54" s="69">
        <f t="shared" si="1"/>
        <v>0</v>
      </c>
      <c r="H54" s="6">
        <f t="shared" si="2"/>
        <v>0</v>
      </c>
      <c r="I54" s="80"/>
      <c r="J54" s="80" t="s">
        <v>1045</v>
      </c>
      <c r="K54" s="80"/>
      <c r="L54" s="80"/>
      <c r="M54" s="80"/>
      <c r="N54" s="80"/>
      <c r="O54" s="80"/>
      <c r="P54" s="80"/>
      <c r="Q54" s="80"/>
      <c r="R54" s="80"/>
      <c r="S54" s="54" t="b">
        <f t="shared" si="3"/>
        <v>0</v>
      </c>
      <c r="T54" s="66" t="str">
        <f t="shared" si="4"/>
        <v>4-16.</v>
      </c>
      <c r="U54" s="51" t="str">
        <f t="shared" si="4"/>
        <v xml:space="preserve">Sonic Boring, ≤ 6 inch diameter, &gt; 100 foot total depth </v>
      </c>
    </row>
    <row r="55" spans="1:21" s="67" customFormat="1" x14ac:dyDescent="0.3">
      <c r="A55" s="62">
        <v>59</v>
      </c>
      <c r="B55" s="36" t="s">
        <v>709</v>
      </c>
      <c r="C55" s="98" t="s">
        <v>73</v>
      </c>
      <c r="D55" s="99"/>
      <c r="E55" s="10" t="s">
        <v>48</v>
      </c>
      <c r="F55" s="68">
        <f>IFERROR(INDEX([1]!Rates[[Column1]:[Column71]],
MATCH('[1]SOW Units'!$B55,[1]!Rates[Pay Item],0),
MATCH(TEXT(#REF!,"0"),[1]!Rates[[#Headers],[Column1]:[Column71]],0)),0)</f>
        <v>0</v>
      </c>
      <c r="G55" s="69">
        <f t="shared" si="1"/>
        <v>0</v>
      </c>
      <c r="H55" s="6">
        <f t="shared" si="2"/>
        <v>0</v>
      </c>
      <c r="I55" s="80"/>
      <c r="J55" s="80" t="s">
        <v>1045</v>
      </c>
      <c r="K55" s="80"/>
      <c r="L55" s="80"/>
      <c r="M55" s="80"/>
      <c r="N55" s="80"/>
      <c r="O55" s="80"/>
      <c r="P55" s="80"/>
      <c r="Q55" s="80"/>
      <c r="R55" s="80"/>
      <c r="S55" s="54" t="b">
        <f t="shared" si="3"/>
        <v>0</v>
      </c>
      <c r="T55" s="66" t="str">
        <f t="shared" si="4"/>
        <v>4-17.</v>
      </c>
      <c r="U55" s="51" t="str">
        <f t="shared" si="4"/>
        <v xml:space="preserve">Sonic Boring, &gt; 6 to 10 inch diameter, &lt; 50 foot total depth </v>
      </c>
    </row>
    <row r="56" spans="1:21" s="67" customFormat="1" x14ac:dyDescent="0.3">
      <c r="A56" s="62">
        <v>60</v>
      </c>
      <c r="B56" s="36" t="s">
        <v>710</v>
      </c>
      <c r="C56" s="98" t="s">
        <v>74</v>
      </c>
      <c r="D56" s="99"/>
      <c r="E56" s="10" t="s">
        <v>48</v>
      </c>
      <c r="F56" s="68">
        <f>IFERROR(INDEX([1]!Rates[[Column1]:[Column71]],
MATCH('[1]SOW Units'!$B56,[1]!Rates[Pay Item],0),
MATCH(TEXT(#REF!,"0"),[1]!Rates[[#Headers],[Column1]:[Column71]],0)),0)</f>
        <v>0</v>
      </c>
      <c r="G56" s="69">
        <f t="shared" si="1"/>
        <v>0</v>
      </c>
      <c r="H56" s="6">
        <f t="shared" si="2"/>
        <v>0</v>
      </c>
      <c r="I56" s="80"/>
      <c r="J56" s="80" t="s">
        <v>1045</v>
      </c>
      <c r="K56" s="80"/>
      <c r="L56" s="80"/>
      <c r="M56" s="80"/>
      <c r="N56" s="80"/>
      <c r="O56" s="80"/>
      <c r="P56" s="80"/>
      <c r="Q56" s="80"/>
      <c r="R56" s="80"/>
      <c r="S56" s="54" t="b">
        <f t="shared" si="3"/>
        <v>0</v>
      </c>
      <c r="T56" s="66" t="str">
        <f t="shared" si="4"/>
        <v>4-18.</v>
      </c>
      <c r="U56" s="51" t="str">
        <f t="shared" si="4"/>
        <v xml:space="preserve">Sonic Boring, &gt; 6 to 10 inch diameter, 50 to 100 foot total depth </v>
      </c>
    </row>
    <row r="57" spans="1:21" s="67" customFormat="1" x14ac:dyDescent="0.3">
      <c r="A57" s="62">
        <v>61</v>
      </c>
      <c r="B57" s="36" t="s">
        <v>711</v>
      </c>
      <c r="C57" s="98" t="s">
        <v>75</v>
      </c>
      <c r="D57" s="99"/>
      <c r="E57" s="10" t="s">
        <v>48</v>
      </c>
      <c r="F57" s="68">
        <f>IFERROR(INDEX([1]!Rates[[Column1]:[Column71]],
MATCH('[1]SOW Units'!$B57,[1]!Rates[Pay Item],0),
MATCH(TEXT(#REF!,"0"),[1]!Rates[[#Headers],[Column1]:[Column71]],0)),0)</f>
        <v>0</v>
      </c>
      <c r="G57" s="69">
        <f t="shared" si="1"/>
        <v>0</v>
      </c>
      <c r="H57" s="6">
        <f t="shared" si="2"/>
        <v>0</v>
      </c>
      <c r="I57" s="80"/>
      <c r="J57" s="80" t="s">
        <v>1045</v>
      </c>
      <c r="K57" s="80"/>
      <c r="L57" s="80"/>
      <c r="M57" s="80"/>
      <c r="N57" s="80"/>
      <c r="O57" s="80"/>
      <c r="P57" s="80"/>
      <c r="Q57" s="80"/>
      <c r="R57" s="80"/>
      <c r="S57" s="54" t="b">
        <f t="shared" si="3"/>
        <v>0</v>
      </c>
      <c r="T57" s="66" t="str">
        <f t="shared" si="4"/>
        <v>4-19.</v>
      </c>
      <c r="U57" s="51" t="str">
        <f t="shared" si="4"/>
        <v xml:space="preserve">Sonic Boring, &gt; 6 to 10 inch diameter, &gt; 100 foot total depth </v>
      </c>
    </row>
    <row r="58" spans="1:21" s="67" customFormat="1" x14ac:dyDescent="0.3">
      <c r="A58" s="62">
        <v>62</v>
      </c>
      <c r="B58" s="36" t="s">
        <v>712</v>
      </c>
      <c r="C58" s="98" t="s">
        <v>76</v>
      </c>
      <c r="D58" s="99"/>
      <c r="E58" s="10" t="s">
        <v>48</v>
      </c>
      <c r="F58" s="68">
        <f>IFERROR(INDEX([1]!Rates[[Column1]:[Column71]],
MATCH('[1]SOW Units'!$B58,[1]!Rates[Pay Item],0),
MATCH(TEXT(#REF!,"0"),[1]!Rates[[#Headers],[Column1]:[Column71]],0)),0)</f>
        <v>0</v>
      </c>
      <c r="G58" s="69">
        <f t="shared" si="1"/>
        <v>0</v>
      </c>
      <c r="H58" s="6">
        <f t="shared" si="2"/>
        <v>0</v>
      </c>
      <c r="I58" s="80"/>
      <c r="J58" s="80" t="s">
        <v>1045</v>
      </c>
      <c r="K58" s="80"/>
      <c r="L58" s="80"/>
      <c r="M58" s="80"/>
      <c r="N58" s="80"/>
      <c r="O58" s="80"/>
      <c r="P58" s="80"/>
      <c r="Q58" s="80"/>
      <c r="R58" s="80"/>
      <c r="S58" s="54" t="b">
        <f t="shared" si="3"/>
        <v>0</v>
      </c>
      <c r="T58" s="66" t="str">
        <f t="shared" si="4"/>
        <v>4-20.</v>
      </c>
      <c r="U58" s="51" t="str">
        <f t="shared" si="4"/>
        <v xml:space="preserve">Sonic Boring, &gt; 10 to 14 inch diameter, &lt; 50 foot total depth </v>
      </c>
    </row>
    <row r="59" spans="1:21" s="67" customFormat="1" x14ac:dyDescent="0.3">
      <c r="A59" s="62">
        <v>63</v>
      </c>
      <c r="B59" s="36" t="s">
        <v>713</v>
      </c>
      <c r="C59" s="98" t="s">
        <v>77</v>
      </c>
      <c r="D59" s="99"/>
      <c r="E59" s="10" t="s">
        <v>48</v>
      </c>
      <c r="F59" s="68">
        <f>IFERROR(INDEX([1]!Rates[[Column1]:[Column71]],
MATCH('[1]SOW Units'!$B59,[1]!Rates[Pay Item],0),
MATCH(TEXT(#REF!,"0"),[1]!Rates[[#Headers],[Column1]:[Column71]],0)),0)</f>
        <v>0</v>
      </c>
      <c r="G59" s="69">
        <f t="shared" si="1"/>
        <v>0</v>
      </c>
      <c r="H59" s="6">
        <f t="shared" si="2"/>
        <v>0</v>
      </c>
      <c r="I59" s="80"/>
      <c r="J59" s="80" t="s">
        <v>1045</v>
      </c>
      <c r="K59" s="80"/>
      <c r="L59" s="80"/>
      <c r="M59" s="80"/>
      <c r="N59" s="80"/>
      <c r="O59" s="80"/>
      <c r="P59" s="80"/>
      <c r="Q59" s="80"/>
      <c r="R59" s="80"/>
      <c r="S59" s="54" t="b">
        <f t="shared" si="3"/>
        <v>0</v>
      </c>
      <c r="T59" s="66" t="str">
        <f t="shared" si="4"/>
        <v>4-21.</v>
      </c>
      <c r="U59" s="51" t="str">
        <f t="shared" si="4"/>
        <v xml:space="preserve">Sonic Boring, &gt; 10 to 14 inch diameter, 50 to 100 foot total depth </v>
      </c>
    </row>
    <row r="60" spans="1:21" s="67" customFormat="1" x14ac:dyDescent="0.3">
      <c r="A60" s="62">
        <v>64</v>
      </c>
      <c r="B60" s="36" t="s">
        <v>714</v>
      </c>
      <c r="C60" s="98" t="s">
        <v>78</v>
      </c>
      <c r="D60" s="99"/>
      <c r="E60" s="10" t="s">
        <v>48</v>
      </c>
      <c r="F60" s="68">
        <f>IFERROR(INDEX([1]!Rates[[Column1]:[Column71]],
MATCH('[1]SOW Units'!$B60,[1]!Rates[Pay Item],0),
MATCH(TEXT(#REF!,"0"),[1]!Rates[[#Headers],[Column1]:[Column71]],0)),0)</f>
        <v>0</v>
      </c>
      <c r="G60" s="69">
        <f t="shared" si="1"/>
        <v>0</v>
      </c>
      <c r="H60" s="6">
        <f t="shared" si="2"/>
        <v>0</v>
      </c>
      <c r="I60" s="80"/>
      <c r="J60" s="80" t="s">
        <v>1045</v>
      </c>
      <c r="K60" s="80"/>
      <c r="L60" s="80"/>
      <c r="M60" s="80"/>
      <c r="N60" s="80"/>
      <c r="O60" s="80"/>
      <c r="P60" s="80"/>
      <c r="Q60" s="80"/>
      <c r="R60" s="80"/>
      <c r="S60" s="54" t="b">
        <f t="shared" si="3"/>
        <v>0</v>
      </c>
      <c r="T60" s="66" t="str">
        <f t="shared" si="4"/>
        <v>4-22.</v>
      </c>
      <c r="U60" s="51" t="str">
        <f t="shared" si="4"/>
        <v xml:space="preserve">Sonic Boring, &gt; 10 to 14 inch diameter, &gt; 100 foot total depth </v>
      </c>
    </row>
    <row r="61" spans="1:21" s="67" customFormat="1" x14ac:dyDescent="0.3">
      <c r="A61" s="62">
        <v>65</v>
      </c>
      <c r="B61" s="75" t="s">
        <v>43</v>
      </c>
      <c r="C61" s="96" t="s">
        <v>80</v>
      </c>
      <c r="D61" s="97"/>
      <c r="E61" s="76"/>
      <c r="F61" s="77"/>
      <c r="G61" s="78"/>
      <c r="H61" s="8"/>
      <c r="I61" s="79"/>
      <c r="J61" s="79"/>
      <c r="K61" s="79"/>
      <c r="L61" s="79"/>
      <c r="M61" s="79"/>
      <c r="N61" s="79"/>
      <c r="O61" s="79"/>
      <c r="P61" s="79"/>
      <c r="Q61" s="79"/>
      <c r="R61" s="79"/>
      <c r="S61" s="54" t="b">
        <f t="shared" si="3"/>
        <v>0</v>
      </c>
      <c r="T61" s="66"/>
      <c r="U61" s="51" t="str">
        <f t="shared" si="4"/>
        <v>WELL INSTALLATION</v>
      </c>
    </row>
    <row r="62" spans="1:21" s="67" customFormat="1" x14ac:dyDescent="0.3">
      <c r="A62" s="62">
        <v>66</v>
      </c>
      <c r="B62" s="36" t="s">
        <v>715</v>
      </c>
      <c r="C62" s="98" t="s">
        <v>716</v>
      </c>
      <c r="D62" s="99"/>
      <c r="E62" s="10" t="s">
        <v>48</v>
      </c>
      <c r="F62" s="68">
        <f>IFERROR(INDEX([1]!Rates[[Column1]:[Column71]],
MATCH('[1]SOW Units'!$B62,[1]!Rates[Pay Item],0),
MATCH(TEXT(#REF!,"0"),[1]!Rates[[#Headers],[Column1]:[Column71]],0)),0)</f>
        <v>0</v>
      </c>
      <c r="G62" s="69">
        <f t="shared" ref="G62:G64" si="7">F62</f>
        <v>0</v>
      </c>
      <c r="H62" s="6">
        <f t="shared" ref="H62:H64" si="8">SUM(I62:R62)</f>
        <v>0</v>
      </c>
      <c r="I62" s="80"/>
      <c r="J62" s="80" t="s">
        <v>1045</v>
      </c>
      <c r="K62" s="80"/>
      <c r="L62" s="80"/>
      <c r="M62" s="80"/>
      <c r="N62" s="80"/>
      <c r="O62" s="80"/>
      <c r="P62" s="80"/>
      <c r="Q62" s="80"/>
      <c r="R62" s="80"/>
      <c r="S62" s="54" t="b">
        <f t="shared" si="3"/>
        <v>0</v>
      </c>
      <c r="T62" s="66" t="str">
        <f t="shared" si="4"/>
        <v>5-1.</v>
      </c>
      <c r="U62" s="51" t="str">
        <f t="shared" si="4"/>
        <v>Well Installation - 1 inch diameter (vertical)</v>
      </c>
    </row>
    <row r="63" spans="1:21" s="67" customFormat="1" x14ac:dyDescent="0.3">
      <c r="A63" s="62">
        <v>67</v>
      </c>
      <c r="B63" s="36" t="s">
        <v>717</v>
      </c>
      <c r="C63" s="98" t="s">
        <v>718</v>
      </c>
      <c r="D63" s="99"/>
      <c r="E63" s="10" t="s">
        <v>48</v>
      </c>
      <c r="F63" s="68">
        <f>IFERROR(INDEX([1]!Rates[[Column1]:[Column71]],
MATCH('[1]SOW Units'!$B63,[1]!Rates[Pay Item],0),
MATCH(TEXT(#REF!,"0"),[1]!Rates[[#Headers],[Column1]:[Column71]],0)),0)</f>
        <v>0</v>
      </c>
      <c r="G63" s="69">
        <f t="shared" si="7"/>
        <v>0</v>
      </c>
      <c r="H63" s="6">
        <f t="shared" si="8"/>
        <v>0</v>
      </c>
      <c r="I63" s="80"/>
      <c r="J63" s="80" t="s">
        <v>1045</v>
      </c>
      <c r="K63" s="80"/>
      <c r="L63" s="80"/>
      <c r="M63" s="80"/>
      <c r="N63" s="80"/>
      <c r="O63" s="80"/>
      <c r="P63" s="80"/>
      <c r="Q63" s="80"/>
      <c r="R63" s="80"/>
      <c r="S63" s="54" t="b">
        <f t="shared" si="3"/>
        <v>0</v>
      </c>
      <c r="T63" s="66" t="str">
        <f t="shared" si="4"/>
        <v>5-2.a.</v>
      </c>
      <c r="U63" s="51" t="str">
        <f t="shared" si="4"/>
        <v>Well Installation - 2 inch diameter (vertical)</v>
      </c>
    </row>
    <row r="64" spans="1:21" s="67" customFormat="1" hidden="1" x14ac:dyDescent="0.3">
      <c r="A64" s="62">
        <v>68</v>
      </c>
      <c r="B64" s="36" t="s">
        <v>719</v>
      </c>
      <c r="C64" s="98" t="s">
        <v>720</v>
      </c>
      <c r="D64" s="99"/>
      <c r="E64" s="10" t="s">
        <v>48</v>
      </c>
      <c r="F64" s="68">
        <f>IFERROR(INDEX([1]!Rates[[Column1]:[Column71]],
MATCH('[1]SOW Units'!$B64,[1]!Rates[Pay Item],0),
MATCH(TEXT(#REF!,"0"),[1]!Rates[[#Headers],[Column1]:[Column71]],0)),0)</f>
        <v>0</v>
      </c>
      <c r="G64" s="69">
        <f t="shared" si="7"/>
        <v>0</v>
      </c>
      <c r="H64" s="6">
        <f t="shared" si="8"/>
        <v>0</v>
      </c>
      <c r="I64" s="80"/>
      <c r="J64" s="80"/>
      <c r="K64" s="80"/>
      <c r="L64" s="80"/>
      <c r="M64" s="80"/>
      <c r="N64" s="80"/>
      <c r="O64" s="80"/>
      <c r="P64" s="80"/>
      <c r="Q64" s="80"/>
      <c r="R64" s="80"/>
      <c r="S64" s="54" t="b">
        <f t="shared" si="3"/>
        <v>0</v>
      </c>
      <c r="T64" s="66" t="str">
        <f t="shared" si="4"/>
        <v>5-2.b.</v>
      </c>
      <c r="U64" s="51" t="str">
        <f t="shared" si="4"/>
        <v>Horizontal Well Installation - 2 inch diameter (includes trenching)</v>
      </c>
    </row>
    <row r="65" spans="1:21" s="67" customFormat="1" x14ac:dyDescent="0.3">
      <c r="A65" s="62">
        <v>69</v>
      </c>
      <c r="B65" s="36" t="s">
        <v>576</v>
      </c>
      <c r="C65" s="98" t="s">
        <v>721</v>
      </c>
      <c r="D65" s="99"/>
      <c r="E65" s="10" t="s">
        <v>48</v>
      </c>
      <c r="F65" s="68">
        <f>IFERROR(INDEX([1]!Rates[[Column1]:[Column71]],
MATCH('[1]SOW Units'!$B65,[1]!Rates[Pay Item],0),
MATCH(TEXT(#REF!,"0"),[1]!Rates[[#Headers],[Column1]:[Column71]],0)),0)</f>
        <v>0</v>
      </c>
      <c r="G65" s="69">
        <f t="shared" si="1"/>
        <v>0</v>
      </c>
      <c r="H65" s="6">
        <f t="shared" si="2"/>
        <v>0</v>
      </c>
      <c r="I65" s="80"/>
      <c r="J65" s="80" t="s">
        <v>1045</v>
      </c>
      <c r="K65" s="80"/>
      <c r="L65" s="80"/>
      <c r="M65" s="80"/>
      <c r="N65" s="80"/>
      <c r="O65" s="80"/>
      <c r="P65" s="80"/>
      <c r="Q65" s="80"/>
      <c r="R65" s="80"/>
      <c r="S65" s="54" t="b">
        <f t="shared" si="3"/>
        <v>0</v>
      </c>
      <c r="T65" s="66" t="str">
        <f t="shared" si="4"/>
        <v>5-3.a.</v>
      </c>
      <c r="U65" s="51" t="str">
        <f t="shared" si="4"/>
        <v>Well Installation - 4 inch diameter (vertical)</v>
      </c>
    </row>
    <row r="66" spans="1:21" s="67" customFormat="1" hidden="1" x14ac:dyDescent="0.3">
      <c r="A66" s="62">
        <v>70</v>
      </c>
      <c r="B66" s="36" t="s">
        <v>722</v>
      </c>
      <c r="C66" s="98" t="s">
        <v>723</v>
      </c>
      <c r="D66" s="99"/>
      <c r="E66" s="10" t="s">
        <v>48</v>
      </c>
      <c r="F66" s="68">
        <f>IFERROR(INDEX([1]!Rates[[Column1]:[Column71]],
MATCH('[1]SOW Units'!$B66,[1]!Rates[Pay Item],0),
MATCH(TEXT(#REF!,"0"),[1]!Rates[[#Headers],[Column1]:[Column71]],0)),0)</f>
        <v>0</v>
      </c>
      <c r="G66" s="69">
        <f t="shared" si="1"/>
        <v>0</v>
      </c>
      <c r="H66" s="6">
        <f t="shared" si="2"/>
        <v>0</v>
      </c>
      <c r="I66" s="80"/>
      <c r="J66" s="80"/>
      <c r="K66" s="80"/>
      <c r="L66" s="80"/>
      <c r="M66" s="80"/>
      <c r="N66" s="80"/>
      <c r="O66" s="80"/>
      <c r="P66" s="80"/>
      <c r="Q66" s="80"/>
      <c r="R66" s="80"/>
      <c r="S66" s="54" t="b">
        <f t="shared" si="3"/>
        <v>0</v>
      </c>
      <c r="T66" s="66" t="str">
        <f t="shared" si="4"/>
        <v>5-3.b.</v>
      </c>
      <c r="U66" s="51" t="str">
        <f t="shared" si="4"/>
        <v>Horizontal Well Installation - 4 inch diameter (includes trenching)</v>
      </c>
    </row>
    <row r="67" spans="1:21" s="67" customFormat="1" x14ac:dyDescent="0.3">
      <c r="A67" s="62">
        <v>71</v>
      </c>
      <c r="B67" s="36" t="s">
        <v>49</v>
      </c>
      <c r="C67" s="98" t="s">
        <v>724</v>
      </c>
      <c r="D67" s="99"/>
      <c r="E67" s="10" t="s">
        <v>48</v>
      </c>
      <c r="F67" s="68">
        <f>IFERROR(INDEX([1]!Rates[[Column1]:[Column71]],
MATCH('[1]SOW Units'!$B67,[1]!Rates[Pay Item],0),
MATCH(TEXT(#REF!,"0"),[1]!Rates[[#Headers],[Column1]:[Column71]],0)),0)</f>
        <v>0</v>
      </c>
      <c r="G67" s="69">
        <f t="shared" si="1"/>
        <v>0</v>
      </c>
      <c r="H67" s="6">
        <f t="shared" si="2"/>
        <v>0</v>
      </c>
      <c r="I67" s="80"/>
      <c r="J67" s="80" t="s">
        <v>1045</v>
      </c>
      <c r="K67" s="80"/>
      <c r="L67" s="80"/>
      <c r="M67" s="80"/>
      <c r="N67" s="80"/>
      <c r="O67" s="80"/>
      <c r="P67" s="80"/>
      <c r="Q67" s="80"/>
      <c r="R67" s="80"/>
      <c r="S67" s="54" t="b">
        <f t="shared" si="3"/>
        <v>0</v>
      </c>
      <c r="T67" s="66" t="str">
        <f t="shared" si="4"/>
        <v>5-4.</v>
      </c>
      <c r="U67" s="51" t="str">
        <f t="shared" si="4"/>
        <v>Well Installation - 1.5 inch diameter (vertical)</v>
      </c>
    </row>
    <row r="68" spans="1:21" s="67" customFormat="1" x14ac:dyDescent="0.3">
      <c r="A68" s="62">
        <v>72</v>
      </c>
      <c r="B68" s="36" t="s">
        <v>50</v>
      </c>
      <c r="C68" s="98" t="s">
        <v>725</v>
      </c>
      <c r="D68" s="99"/>
      <c r="E68" s="10" t="s">
        <v>48</v>
      </c>
      <c r="F68" s="68">
        <f>IFERROR(INDEX([1]!Rates[[Column1]:[Column71]],
MATCH('[1]SOW Units'!$B68,[1]!Rates[Pay Item],0),
MATCH(TEXT(#REF!,"0"),[1]!Rates[[#Headers],[Column1]:[Column71]],0)),0)</f>
        <v>0</v>
      </c>
      <c r="G68" s="69">
        <f t="shared" si="1"/>
        <v>0</v>
      </c>
      <c r="H68" s="6">
        <f t="shared" si="2"/>
        <v>0</v>
      </c>
      <c r="I68" s="80"/>
      <c r="J68" s="80" t="s">
        <v>1045</v>
      </c>
      <c r="K68" s="80"/>
      <c r="L68" s="80"/>
      <c r="M68" s="80"/>
      <c r="N68" s="80"/>
      <c r="O68" s="80"/>
      <c r="P68" s="80"/>
      <c r="Q68" s="80"/>
      <c r="R68" s="80"/>
      <c r="S68" s="54" t="b">
        <f t="shared" si="3"/>
        <v>0</v>
      </c>
      <c r="T68" s="66" t="str">
        <f t="shared" si="4"/>
        <v>5-5.</v>
      </c>
      <c r="U68" s="51" t="str">
        <f t="shared" si="4"/>
        <v>Well Installation - 6 inch diameter (vertical)</v>
      </c>
    </row>
    <row r="69" spans="1:21" s="67" customFormat="1" x14ac:dyDescent="0.3">
      <c r="A69" s="62">
        <v>73</v>
      </c>
      <c r="B69" s="36" t="s">
        <v>51</v>
      </c>
      <c r="C69" s="98" t="s">
        <v>86</v>
      </c>
      <c r="D69" s="99"/>
      <c r="E69" s="10" t="s">
        <v>48</v>
      </c>
      <c r="F69" s="68">
        <f>IFERROR(INDEX([1]!Rates[[Column1]:[Column71]],
MATCH('[1]SOW Units'!$B69,[1]!Rates[Pay Item],0),
MATCH(TEXT(#REF!,"0"),[1]!Rates[[#Headers],[Column1]:[Column71]],0)),0)</f>
        <v>0</v>
      </c>
      <c r="G69" s="69">
        <f t="shared" si="1"/>
        <v>0</v>
      </c>
      <c r="H69" s="6">
        <f t="shared" si="2"/>
        <v>0</v>
      </c>
      <c r="I69" s="80"/>
      <c r="J69" s="80" t="s">
        <v>1045</v>
      </c>
      <c r="K69" s="80"/>
      <c r="L69" s="80"/>
      <c r="M69" s="80"/>
      <c r="N69" s="80"/>
      <c r="O69" s="80"/>
      <c r="P69" s="80"/>
      <c r="Q69" s="80"/>
      <c r="R69" s="80"/>
      <c r="S69" s="54" t="b">
        <f t="shared" si="3"/>
        <v>0</v>
      </c>
      <c r="T69" s="66" t="str">
        <f t="shared" si="4"/>
        <v>5-6.</v>
      </c>
      <c r="U69" s="51" t="str">
        <f t="shared" si="4"/>
        <v>Surface Casing - 6 inch diameter</v>
      </c>
    </row>
    <row r="70" spans="1:21" s="67" customFormat="1" x14ac:dyDescent="0.3">
      <c r="A70" s="62">
        <v>74</v>
      </c>
      <c r="B70" s="36" t="s">
        <v>52</v>
      </c>
      <c r="C70" s="98" t="s">
        <v>88</v>
      </c>
      <c r="D70" s="99"/>
      <c r="E70" s="10" t="s">
        <v>48</v>
      </c>
      <c r="F70" s="68">
        <f>IFERROR(INDEX([1]!Rates[[Column1]:[Column71]],
MATCH('[1]SOW Units'!$B70,[1]!Rates[Pay Item],0),
MATCH(TEXT(#REF!,"0"),[1]!Rates[[#Headers],[Column1]:[Column71]],0)),0)</f>
        <v>0</v>
      </c>
      <c r="G70" s="69">
        <f t="shared" si="1"/>
        <v>0</v>
      </c>
      <c r="H70" s="6">
        <f t="shared" si="2"/>
        <v>0</v>
      </c>
      <c r="I70" s="80"/>
      <c r="J70" s="80" t="s">
        <v>1045</v>
      </c>
      <c r="K70" s="80"/>
      <c r="L70" s="80"/>
      <c r="M70" s="80"/>
      <c r="N70" s="80"/>
      <c r="O70" s="80"/>
      <c r="P70" s="80"/>
      <c r="Q70" s="80"/>
      <c r="R70" s="80"/>
      <c r="S70" s="54" t="b">
        <f t="shared" si="3"/>
        <v>0</v>
      </c>
      <c r="T70" s="66" t="str">
        <f t="shared" si="4"/>
        <v>5-7.</v>
      </c>
      <c r="U70" s="51" t="str">
        <f t="shared" si="4"/>
        <v>Surface Casing - 8 inch diameter</v>
      </c>
    </row>
    <row r="71" spans="1:21" s="67" customFormat="1" x14ac:dyDescent="0.3">
      <c r="A71" s="62">
        <v>75</v>
      </c>
      <c r="B71" s="36" t="s">
        <v>54</v>
      </c>
      <c r="C71" s="98" t="s">
        <v>90</v>
      </c>
      <c r="D71" s="99"/>
      <c r="E71" s="10" t="s">
        <v>48</v>
      </c>
      <c r="F71" s="68">
        <f>IFERROR(INDEX([1]!Rates[[Column1]:[Column71]],
MATCH('[1]SOW Units'!$B71,[1]!Rates[Pay Item],0),
MATCH(TEXT(#REF!,"0"),[1]!Rates[[#Headers],[Column1]:[Column71]],0)),0)</f>
        <v>0</v>
      </c>
      <c r="G71" s="69">
        <f t="shared" si="1"/>
        <v>0</v>
      </c>
      <c r="H71" s="6">
        <f t="shared" si="2"/>
        <v>0</v>
      </c>
      <c r="I71" s="80"/>
      <c r="J71" s="80" t="s">
        <v>1045</v>
      </c>
      <c r="K71" s="80"/>
      <c r="L71" s="80"/>
      <c r="M71" s="80"/>
      <c r="N71" s="80"/>
      <c r="O71" s="80"/>
      <c r="P71" s="80"/>
      <c r="Q71" s="80"/>
      <c r="R71" s="80"/>
      <c r="S71" s="54" t="b">
        <f t="shared" si="3"/>
        <v>0</v>
      </c>
      <c r="T71" s="66" t="str">
        <f t="shared" si="4"/>
        <v>5-8.</v>
      </c>
      <c r="U71" s="51" t="str">
        <f t="shared" si="4"/>
        <v>Surface Casing - 10 inch diameter</v>
      </c>
    </row>
    <row r="72" spans="1:21" s="67" customFormat="1" x14ac:dyDescent="0.3">
      <c r="A72" s="62">
        <v>76</v>
      </c>
      <c r="B72" s="36" t="s">
        <v>56</v>
      </c>
      <c r="C72" s="98" t="s">
        <v>91</v>
      </c>
      <c r="D72" s="99"/>
      <c r="E72" s="10" t="s">
        <v>48</v>
      </c>
      <c r="F72" s="68">
        <f>IFERROR(INDEX([1]!Rates[[Column1]:[Column71]],
MATCH('[1]SOW Units'!$B72,[1]!Rates[Pay Item],0),
MATCH(TEXT(#REF!,"0"),[1]!Rates[[#Headers],[Column1]:[Column71]],0)),0)</f>
        <v>0</v>
      </c>
      <c r="G72" s="69">
        <f t="shared" si="1"/>
        <v>0</v>
      </c>
      <c r="H72" s="6">
        <f t="shared" si="2"/>
        <v>0</v>
      </c>
      <c r="I72" s="80"/>
      <c r="J72" s="80" t="s">
        <v>1045</v>
      </c>
      <c r="K72" s="80"/>
      <c r="L72" s="80"/>
      <c r="M72" s="80"/>
      <c r="N72" s="80"/>
      <c r="O72" s="80"/>
      <c r="P72" s="80"/>
      <c r="Q72" s="80"/>
      <c r="R72" s="80"/>
      <c r="S72" s="54" t="b">
        <f t="shared" si="3"/>
        <v>0</v>
      </c>
      <c r="T72" s="66" t="str">
        <f t="shared" si="4"/>
        <v>5-9.</v>
      </c>
      <c r="U72" s="51" t="str">
        <f t="shared" si="4"/>
        <v>Surface Casing - 12 inch diameter</v>
      </c>
    </row>
    <row r="73" spans="1:21" s="67" customFormat="1" x14ac:dyDescent="0.3">
      <c r="A73" s="62">
        <v>77</v>
      </c>
      <c r="B73" s="36" t="s">
        <v>726</v>
      </c>
      <c r="C73" s="98" t="s">
        <v>92</v>
      </c>
      <c r="D73" s="99"/>
      <c r="E73" s="10" t="s">
        <v>48</v>
      </c>
      <c r="F73" s="68">
        <f>IFERROR(INDEX([1]!Rates[[Column1]:[Column71]],
MATCH('[1]SOW Units'!$B73,[1]!Rates[Pay Item],0),
MATCH(TEXT(#REF!,"0"),[1]!Rates[[#Headers],[Column1]:[Column71]],0)),0)</f>
        <v>0</v>
      </c>
      <c r="G73" s="69">
        <f t="shared" si="1"/>
        <v>0</v>
      </c>
      <c r="H73" s="6">
        <f t="shared" si="2"/>
        <v>0</v>
      </c>
      <c r="I73" s="80"/>
      <c r="J73" s="80" t="s">
        <v>1045</v>
      </c>
      <c r="K73" s="80"/>
      <c r="L73" s="80"/>
      <c r="M73" s="80"/>
      <c r="N73" s="80"/>
      <c r="O73" s="80"/>
      <c r="P73" s="80"/>
      <c r="Q73" s="80"/>
      <c r="R73" s="80"/>
      <c r="S73" s="54" t="b">
        <f t="shared" ref="S73:S136" si="9">IF(H73&gt;0,TRUE,FALSE)</f>
        <v>0</v>
      </c>
      <c r="T73" s="66" t="str">
        <f t="shared" si="4"/>
        <v>5-10.a.</v>
      </c>
      <c r="U73" s="51" t="str">
        <f t="shared" si="4"/>
        <v>Additional Well Screen &gt; 20 feet - 1 inch diameter</v>
      </c>
    </row>
    <row r="74" spans="1:21" s="67" customFormat="1" x14ac:dyDescent="0.3">
      <c r="A74" s="62">
        <v>78</v>
      </c>
      <c r="B74" s="36" t="s">
        <v>727</v>
      </c>
      <c r="C74" s="98" t="s">
        <v>93</v>
      </c>
      <c r="D74" s="99"/>
      <c r="E74" s="10" t="s">
        <v>48</v>
      </c>
      <c r="F74" s="68">
        <f>IFERROR(INDEX([1]!Rates[[Column1]:[Column71]],
MATCH('[1]SOW Units'!$B74,[1]!Rates[Pay Item],0),
MATCH(TEXT(#REF!,"0"),[1]!Rates[[#Headers],[Column1]:[Column71]],0)),0)</f>
        <v>0</v>
      </c>
      <c r="G74" s="69">
        <f t="shared" si="1"/>
        <v>0</v>
      </c>
      <c r="H74" s="6">
        <f t="shared" si="2"/>
        <v>0</v>
      </c>
      <c r="I74" s="80"/>
      <c r="J74" s="80" t="s">
        <v>1045</v>
      </c>
      <c r="K74" s="80"/>
      <c r="L74" s="80"/>
      <c r="M74" s="80"/>
      <c r="N74" s="80"/>
      <c r="O74" s="80"/>
      <c r="P74" s="80"/>
      <c r="Q74" s="80"/>
      <c r="R74" s="80"/>
      <c r="S74" s="54" t="b">
        <f t="shared" si="9"/>
        <v>0</v>
      </c>
      <c r="T74" s="66" t="str">
        <f t="shared" si="4"/>
        <v>5-10.b.</v>
      </c>
      <c r="U74" s="51" t="str">
        <f t="shared" si="4"/>
        <v>Additional Well Screen &gt; 20 feet - 2 inch diameter</v>
      </c>
    </row>
    <row r="75" spans="1:21" s="67" customFormat="1" x14ac:dyDescent="0.3">
      <c r="A75" s="62">
        <v>80</v>
      </c>
      <c r="B75" s="36" t="s">
        <v>728</v>
      </c>
      <c r="C75" s="98" t="s">
        <v>94</v>
      </c>
      <c r="D75" s="99"/>
      <c r="E75" s="10" t="s">
        <v>48</v>
      </c>
      <c r="F75" s="68">
        <f>IFERROR(INDEX([1]!Rates[[Column1]:[Column71]],
MATCH('[1]SOW Units'!$B75,[1]!Rates[Pay Item],0),
MATCH(TEXT(#REF!,"0"),[1]!Rates[[#Headers],[Column1]:[Column71]],0)),0)</f>
        <v>0</v>
      </c>
      <c r="G75" s="69">
        <f t="shared" si="1"/>
        <v>0</v>
      </c>
      <c r="H75" s="6">
        <f t="shared" si="2"/>
        <v>0</v>
      </c>
      <c r="I75" s="80"/>
      <c r="J75" s="80" t="s">
        <v>1045</v>
      </c>
      <c r="K75" s="80"/>
      <c r="L75" s="80"/>
      <c r="M75" s="80"/>
      <c r="N75" s="80"/>
      <c r="O75" s="80"/>
      <c r="P75" s="80"/>
      <c r="Q75" s="80"/>
      <c r="R75" s="80"/>
      <c r="S75" s="54" t="b">
        <f t="shared" si="9"/>
        <v>0</v>
      </c>
      <c r="T75" s="66" t="str">
        <f t="shared" si="4"/>
        <v>5-10.c.</v>
      </c>
      <c r="U75" s="51" t="str">
        <f t="shared" si="4"/>
        <v>Additional Well Screen &gt; 20 feet - 4 inch diameter</v>
      </c>
    </row>
    <row r="76" spans="1:21" s="67" customFormat="1" x14ac:dyDescent="0.3">
      <c r="A76" s="62">
        <v>81</v>
      </c>
      <c r="B76" s="36" t="s">
        <v>729</v>
      </c>
      <c r="C76" s="98" t="s">
        <v>95</v>
      </c>
      <c r="D76" s="99"/>
      <c r="E76" s="10" t="s">
        <v>48</v>
      </c>
      <c r="F76" s="68">
        <f>IFERROR(INDEX([1]!Rates[[Column1]:[Column71]],
MATCH('[1]SOW Units'!$B76,[1]!Rates[Pay Item],0),
MATCH(TEXT(#REF!,"0"),[1]!Rates[[#Headers],[Column1]:[Column71]],0)),0)</f>
        <v>0</v>
      </c>
      <c r="G76" s="69">
        <f t="shared" si="1"/>
        <v>0</v>
      </c>
      <c r="H76" s="6">
        <f t="shared" si="2"/>
        <v>0</v>
      </c>
      <c r="I76" s="80"/>
      <c r="J76" s="80" t="s">
        <v>1045</v>
      </c>
      <c r="K76" s="80"/>
      <c r="L76" s="80"/>
      <c r="M76" s="80"/>
      <c r="N76" s="80"/>
      <c r="O76" s="80"/>
      <c r="P76" s="80"/>
      <c r="Q76" s="80"/>
      <c r="R76" s="80"/>
      <c r="S76" s="54" t="b">
        <f t="shared" si="9"/>
        <v>0</v>
      </c>
      <c r="T76" s="66" t="str">
        <f t="shared" si="4"/>
        <v>5-10.d.</v>
      </c>
      <c r="U76" s="51" t="str">
        <f t="shared" si="4"/>
        <v>Additional Well Screen &gt; 20 feet - 6 inch diameter</v>
      </c>
    </row>
    <row r="77" spans="1:21" s="67" customFormat="1" x14ac:dyDescent="0.3">
      <c r="A77" s="62">
        <v>83</v>
      </c>
      <c r="B77" s="36" t="s">
        <v>59</v>
      </c>
      <c r="C77" s="98" t="s">
        <v>96</v>
      </c>
      <c r="D77" s="99"/>
      <c r="E77" s="10" t="s">
        <v>730</v>
      </c>
      <c r="F77" s="68">
        <f>IFERROR(INDEX([1]!Rates[[Column1]:[Column71]],
MATCH('[1]SOW Units'!$B77,[1]!Rates[Pay Item],0),
MATCH(TEXT(#REF!,"0"),[1]!Rates[[#Headers],[Column1]:[Column71]],0)),0)</f>
        <v>0</v>
      </c>
      <c r="G77" s="69">
        <f t="shared" si="1"/>
        <v>0</v>
      </c>
      <c r="H77" s="6">
        <f t="shared" si="2"/>
        <v>0</v>
      </c>
      <c r="I77" s="80"/>
      <c r="J77" s="80" t="s">
        <v>1045</v>
      </c>
      <c r="K77" s="80"/>
      <c r="L77" s="80"/>
      <c r="M77" s="80"/>
      <c r="N77" s="80"/>
      <c r="O77" s="80"/>
      <c r="P77" s="80"/>
      <c r="Q77" s="80"/>
      <c r="R77" s="80"/>
      <c r="S77" s="54" t="b">
        <f t="shared" si="9"/>
        <v>0</v>
      </c>
      <c r="T77" s="66" t="str">
        <f t="shared" si="4"/>
        <v>5-11.</v>
      </c>
      <c r="U77" s="51" t="str">
        <f t="shared" si="4"/>
        <v xml:space="preserve">Above Grade Well Completion </v>
      </c>
    </row>
    <row r="78" spans="1:21" s="67" customFormat="1" hidden="1" x14ac:dyDescent="0.3">
      <c r="A78" s="62">
        <v>84</v>
      </c>
      <c r="B78" s="36" t="s">
        <v>61</v>
      </c>
      <c r="C78" s="98" t="s">
        <v>97</v>
      </c>
      <c r="D78" s="99"/>
      <c r="E78" s="10" t="s">
        <v>98</v>
      </c>
      <c r="F78" s="68">
        <f>IFERROR(INDEX([1]!Rates[[Column1]:[Column71]],
MATCH('[1]SOW Units'!$B78,[1]!Rates[Pay Item],0),
MATCH(TEXT(#REF!,"0"),[1]!Rates[[#Headers],[Column1]:[Column71]],0)),0)</f>
        <v>0</v>
      </c>
      <c r="G78" s="69">
        <f t="shared" si="1"/>
        <v>0</v>
      </c>
      <c r="H78" s="6">
        <f t="shared" si="2"/>
        <v>0</v>
      </c>
      <c r="I78" s="80"/>
      <c r="J78" s="80"/>
      <c r="K78" s="80"/>
      <c r="L78" s="80"/>
      <c r="M78" s="80"/>
      <c r="N78" s="80"/>
      <c r="O78" s="80"/>
      <c r="P78" s="80"/>
      <c r="Q78" s="80"/>
      <c r="R78" s="80"/>
      <c r="S78" s="54" t="b">
        <f t="shared" si="9"/>
        <v>0</v>
      </c>
      <c r="T78" s="66" t="str">
        <f t="shared" si="4"/>
        <v>5-12.</v>
      </c>
      <c r="U78" s="51" t="str">
        <f t="shared" si="4"/>
        <v>Installation of Well Vault - 2 x 2 x 2 foot</v>
      </c>
    </row>
    <row r="79" spans="1:21" s="67" customFormat="1" hidden="1" x14ac:dyDescent="0.3">
      <c r="A79" s="62">
        <v>85</v>
      </c>
      <c r="B79" s="36" t="s">
        <v>63</v>
      </c>
      <c r="C79" s="98" t="s">
        <v>99</v>
      </c>
      <c r="D79" s="99"/>
      <c r="E79" s="10" t="s">
        <v>98</v>
      </c>
      <c r="F79" s="68">
        <f>IFERROR(INDEX([1]!Rates[[Column1]:[Column71]],
MATCH('[1]SOW Units'!$B79,[1]!Rates[Pay Item],0),
MATCH(TEXT(#REF!,"0"),[1]!Rates[[#Headers],[Column1]:[Column71]],0)),0)</f>
        <v>0</v>
      </c>
      <c r="G79" s="69">
        <f t="shared" si="1"/>
        <v>0</v>
      </c>
      <c r="H79" s="6">
        <f t="shared" si="2"/>
        <v>0</v>
      </c>
      <c r="I79" s="80"/>
      <c r="J79" s="80"/>
      <c r="K79" s="80"/>
      <c r="L79" s="80"/>
      <c r="M79" s="80"/>
      <c r="N79" s="80"/>
      <c r="O79" s="80"/>
      <c r="P79" s="80"/>
      <c r="Q79" s="80"/>
      <c r="R79" s="80"/>
      <c r="S79" s="54" t="b">
        <f t="shared" si="9"/>
        <v>0</v>
      </c>
      <c r="T79" s="66" t="str">
        <f t="shared" si="4"/>
        <v>5-13.</v>
      </c>
      <c r="U79" s="51" t="str">
        <f t="shared" si="4"/>
        <v>Installation of Well Vault - 4 x 4 x 2 foot</v>
      </c>
    </row>
    <row r="80" spans="1:21" s="67" customFormat="1" x14ac:dyDescent="0.3">
      <c r="A80" s="62">
        <v>86</v>
      </c>
      <c r="B80" s="36" t="s">
        <v>65</v>
      </c>
      <c r="C80" s="98" t="s">
        <v>579</v>
      </c>
      <c r="D80" s="99"/>
      <c r="E80" s="10" t="s">
        <v>730</v>
      </c>
      <c r="F80" s="68">
        <f>IFERROR(INDEX([1]!Rates[[Column1]:[Column71]],
MATCH('[1]SOW Units'!$B80,[1]!Rates[Pay Item],0),
MATCH(TEXT(#REF!,"0"),[1]!Rates[[#Headers],[Column1]:[Column71]],0)),0)</f>
        <v>0</v>
      </c>
      <c r="G80" s="69">
        <f t="shared" si="1"/>
        <v>0</v>
      </c>
      <c r="H80" s="6">
        <f t="shared" si="2"/>
        <v>0</v>
      </c>
      <c r="I80" s="80"/>
      <c r="J80" s="80" t="s">
        <v>1045</v>
      </c>
      <c r="K80" s="80"/>
      <c r="L80" s="80"/>
      <c r="M80" s="80"/>
      <c r="N80" s="80"/>
      <c r="O80" s="80"/>
      <c r="P80" s="80"/>
      <c r="Q80" s="80"/>
      <c r="R80" s="80"/>
      <c r="S80" s="54" t="b">
        <f t="shared" si="9"/>
        <v>0</v>
      </c>
      <c r="T80" s="66" t="str">
        <f t="shared" si="4"/>
        <v>5-14.</v>
      </c>
      <c r="U80" s="51" t="str">
        <f t="shared" si="4"/>
        <v>Well Redevelopment</v>
      </c>
    </row>
    <row r="81" spans="1:21" s="67" customFormat="1" hidden="1" x14ac:dyDescent="0.3">
      <c r="A81" s="62">
        <v>87</v>
      </c>
      <c r="B81" s="36" t="s">
        <v>67</v>
      </c>
      <c r="C81" s="98" t="s">
        <v>731</v>
      </c>
      <c r="D81" s="99"/>
      <c r="E81" s="10" t="s">
        <v>730</v>
      </c>
      <c r="F81" s="68">
        <f>IFERROR(INDEX([1]!Rates[[Column1]:[Column71]],
MATCH('[1]SOW Units'!$B81,[1]!Rates[Pay Item],0),
MATCH(TEXT(#REF!,"0"),[1]!Rates[[#Headers],[Column1]:[Column71]],0)),0)</f>
        <v>0</v>
      </c>
      <c r="G81" s="69">
        <f t="shared" si="1"/>
        <v>0</v>
      </c>
      <c r="H81" s="6">
        <f t="shared" si="2"/>
        <v>0</v>
      </c>
      <c r="I81" s="80"/>
      <c r="J81" s="80"/>
      <c r="K81" s="80"/>
      <c r="L81" s="80"/>
      <c r="M81" s="80"/>
      <c r="N81" s="80"/>
      <c r="O81" s="80"/>
      <c r="P81" s="80"/>
      <c r="Q81" s="80"/>
      <c r="R81" s="80"/>
      <c r="S81" s="54" t="b">
        <f t="shared" si="9"/>
        <v>0</v>
      </c>
      <c r="T81" s="66" t="str">
        <f t="shared" si="4"/>
        <v>5-15.</v>
      </c>
      <c r="U81" s="51" t="str">
        <f t="shared" si="4"/>
        <v>Removal and Reinstallation of 8-inch Manhole and Well Pad</v>
      </c>
    </row>
    <row r="82" spans="1:21" s="67" customFormat="1" hidden="1" x14ac:dyDescent="0.3">
      <c r="A82" s="62">
        <v>88</v>
      </c>
      <c r="B82" s="36" t="s">
        <v>69</v>
      </c>
      <c r="C82" s="98" t="s">
        <v>732</v>
      </c>
      <c r="D82" s="99"/>
      <c r="E82" s="10" t="s">
        <v>730</v>
      </c>
      <c r="F82" s="68">
        <f>IFERROR(INDEX([1]!Rates[[Column1]:[Column71]],
MATCH('[1]SOW Units'!$B82,[1]!Rates[Pay Item],0),
MATCH(TEXT(#REF!,"0"),[1]!Rates[[#Headers],[Column1]:[Column71]],0)),0)</f>
        <v>0</v>
      </c>
      <c r="G82" s="69">
        <f t="shared" si="1"/>
        <v>0</v>
      </c>
      <c r="H82" s="6">
        <f t="shared" si="2"/>
        <v>0</v>
      </c>
      <c r="I82" s="80"/>
      <c r="J82" s="80"/>
      <c r="K82" s="80"/>
      <c r="L82" s="80"/>
      <c r="M82" s="80"/>
      <c r="N82" s="80"/>
      <c r="O82" s="80"/>
      <c r="P82" s="80"/>
      <c r="Q82" s="80"/>
      <c r="R82" s="80"/>
      <c r="S82" s="54" t="b">
        <f t="shared" si="9"/>
        <v>0</v>
      </c>
      <c r="T82" s="66" t="str">
        <f t="shared" si="4"/>
        <v>5-16.</v>
      </c>
      <c r="U82" s="51" t="str">
        <f t="shared" si="4"/>
        <v xml:space="preserve">Removal and Reinstallation of 12-inch Manhole and Well Pad </v>
      </c>
    </row>
    <row r="83" spans="1:21" s="67" customFormat="1" x14ac:dyDescent="0.3">
      <c r="A83" s="62">
        <v>89</v>
      </c>
      <c r="B83" s="36" t="s">
        <v>71</v>
      </c>
      <c r="C83" s="98" t="s">
        <v>733</v>
      </c>
      <c r="D83" s="99"/>
      <c r="E83" s="10" t="s">
        <v>48</v>
      </c>
      <c r="F83" s="68">
        <f>IFERROR(INDEX([1]!Rates[[Column1]:[Column71]],
MATCH('[1]SOW Units'!$B83,[1]!Rates[Pay Item],0),
MATCH(TEXT(#REF!,"0"),[1]!Rates[[#Headers],[Column1]:[Column71]],0)),0)</f>
        <v>0</v>
      </c>
      <c r="G83" s="69">
        <f t="shared" si="1"/>
        <v>0</v>
      </c>
      <c r="H83" s="6">
        <f t="shared" si="2"/>
        <v>0</v>
      </c>
      <c r="I83" s="80"/>
      <c r="J83" s="80" t="s">
        <v>1045</v>
      </c>
      <c r="K83" s="80"/>
      <c r="L83" s="80"/>
      <c r="M83" s="80"/>
      <c r="N83" s="80"/>
      <c r="O83" s="80"/>
      <c r="P83" s="80"/>
      <c r="Q83" s="80"/>
      <c r="R83" s="80"/>
      <c r="S83" s="54" t="b">
        <f t="shared" si="9"/>
        <v>0</v>
      </c>
      <c r="T83" s="66" t="str">
        <f t="shared" si="4"/>
        <v>5-17.</v>
      </c>
      <c r="U83" s="51" t="str">
        <f t="shared" si="4"/>
        <v>Prepacked Screen</v>
      </c>
    </row>
    <row r="84" spans="1:21" s="67" customFormat="1" x14ac:dyDescent="0.3">
      <c r="A84" s="62">
        <v>90</v>
      </c>
      <c r="B84" s="75" t="s">
        <v>79</v>
      </c>
      <c r="C84" s="96" t="s">
        <v>101</v>
      </c>
      <c r="D84" s="97"/>
      <c r="E84" s="76"/>
      <c r="F84" s="77"/>
      <c r="G84" s="78"/>
      <c r="H84" s="8"/>
      <c r="I84" s="79"/>
      <c r="J84" s="79"/>
      <c r="K84" s="79"/>
      <c r="L84" s="79"/>
      <c r="M84" s="79"/>
      <c r="N84" s="79"/>
      <c r="O84" s="79"/>
      <c r="P84" s="79"/>
      <c r="Q84" s="79"/>
      <c r="R84" s="79"/>
      <c r="S84" s="54" t="b">
        <f t="shared" si="9"/>
        <v>0</v>
      </c>
      <c r="T84" s="66"/>
      <c r="U84" s="51" t="str">
        <f t="shared" ref="U84:U147" si="10">C84</f>
        <v>WELL ABANDONMENT</v>
      </c>
    </row>
    <row r="85" spans="1:21" s="67" customFormat="1" x14ac:dyDescent="0.3">
      <c r="A85" s="62">
        <v>91</v>
      </c>
      <c r="B85" s="36" t="s">
        <v>81</v>
      </c>
      <c r="C85" s="98" t="s">
        <v>103</v>
      </c>
      <c r="D85" s="99"/>
      <c r="E85" s="10" t="s">
        <v>48</v>
      </c>
      <c r="F85" s="68">
        <f>IFERROR(INDEX([1]!Rates[[Column1]:[Column71]],
MATCH('[1]SOW Units'!$B85,[1]!Rates[Pay Item],0),
MATCH(TEXT(#REF!,"0"),[1]!Rates[[#Headers],[Column1]:[Column71]],0)),0)</f>
        <v>0</v>
      </c>
      <c r="G85" s="69">
        <f t="shared" si="1"/>
        <v>0</v>
      </c>
      <c r="H85" s="6">
        <f t="shared" si="2"/>
        <v>0</v>
      </c>
      <c r="I85" s="80"/>
      <c r="J85" s="80" t="s">
        <v>1045</v>
      </c>
      <c r="K85" s="80"/>
      <c r="L85" s="80"/>
      <c r="M85" s="80"/>
      <c r="N85" s="80"/>
      <c r="O85" s="80"/>
      <c r="P85" s="80"/>
      <c r="Q85" s="80"/>
      <c r="R85" s="80"/>
      <c r="S85" s="54" t="b">
        <f t="shared" si="9"/>
        <v>0</v>
      </c>
      <c r="T85" s="66" t="str">
        <f t="shared" ref="T85:U206" si="11">B85</f>
        <v>6-1.</v>
      </c>
      <c r="U85" s="51" t="str">
        <f t="shared" si="10"/>
        <v>Grout and Abandon Well, 1 to 2 inch diameter</v>
      </c>
    </row>
    <row r="86" spans="1:21" s="67" customFormat="1" x14ac:dyDescent="0.3">
      <c r="A86" s="62">
        <v>92</v>
      </c>
      <c r="B86" s="36" t="s">
        <v>82</v>
      </c>
      <c r="C86" s="98" t="s">
        <v>105</v>
      </c>
      <c r="D86" s="99"/>
      <c r="E86" s="10" t="s">
        <v>48</v>
      </c>
      <c r="F86" s="68">
        <f>IFERROR(INDEX([1]!Rates[[Column1]:[Column71]],
MATCH('[1]SOW Units'!$B86,[1]!Rates[Pay Item],0),
MATCH(TEXT(#REF!,"0"),[1]!Rates[[#Headers],[Column1]:[Column71]],0)),0)</f>
        <v>0</v>
      </c>
      <c r="G86" s="69">
        <f t="shared" si="1"/>
        <v>0</v>
      </c>
      <c r="H86" s="6">
        <f t="shared" si="2"/>
        <v>0</v>
      </c>
      <c r="I86" s="80"/>
      <c r="J86" s="80" t="s">
        <v>1045</v>
      </c>
      <c r="K86" s="80"/>
      <c r="L86" s="80"/>
      <c r="M86" s="80"/>
      <c r="N86" s="80"/>
      <c r="O86" s="80"/>
      <c r="P86" s="80"/>
      <c r="Q86" s="80"/>
      <c r="R86" s="80"/>
      <c r="S86" s="54" t="b">
        <f t="shared" si="9"/>
        <v>0</v>
      </c>
      <c r="T86" s="66" t="str">
        <f t="shared" si="11"/>
        <v>6-2.</v>
      </c>
      <c r="U86" s="51" t="str">
        <f t="shared" si="10"/>
        <v>Grout and Abandon Well, &gt; 2 to 4 inch diameter</v>
      </c>
    </row>
    <row r="87" spans="1:21" s="67" customFormat="1" x14ac:dyDescent="0.3">
      <c r="A87" s="62">
        <v>93</v>
      </c>
      <c r="B87" s="36" t="s">
        <v>83</v>
      </c>
      <c r="C87" s="98" t="s">
        <v>107</v>
      </c>
      <c r="D87" s="99"/>
      <c r="E87" s="10" t="s">
        <v>48</v>
      </c>
      <c r="F87" s="68">
        <f>IFERROR(INDEX([1]!Rates[[Column1]:[Column71]],
MATCH('[1]SOW Units'!$B87,[1]!Rates[Pay Item],0),
MATCH(TEXT(#REF!,"0"),[1]!Rates[[#Headers],[Column1]:[Column71]],0)),0)</f>
        <v>0</v>
      </c>
      <c r="G87" s="69">
        <f t="shared" si="1"/>
        <v>0</v>
      </c>
      <c r="H87" s="6">
        <f t="shared" si="2"/>
        <v>0</v>
      </c>
      <c r="I87" s="80"/>
      <c r="J87" s="80" t="s">
        <v>1045</v>
      </c>
      <c r="K87" s="80"/>
      <c r="L87" s="80"/>
      <c r="M87" s="80"/>
      <c r="N87" s="80"/>
      <c r="O87" s="80"/>
      <c r="P87" s="80"/>
      <c r="Q87" s="80"/>
      <c r="R87" s="80"/>
      <c r="S87" s="54" t="b">
        <f t="shared" si="9"/>
        <v>0</v>
      </c>
      <c r="T87" s="66" t="str">
        <f t="shared" si="11"/>
        <v>6-3.</v>
      </c>
      <c r="U87" s="51" t="str">
        <f t="shared" si="10"/>
        <v>Grout and Abandon Well, &gt; 4 to 6 inch diameter</v>
      </c>
    </row>
    <row r="88" spans="1:21" s="67" customFormat="1" x14ac:dyDescent="0.3">
      <c r="A88" s="62">
        <v>94</v>
      </c>
      <c r="B88" s="36" t="s">
        <v>84</v>
      </c>
      <c r="C88" s="98" t="s">
        <v>109</v>
      </c>
      <c r="D88" s="99"/>
      <c r="E88" s="10" t="s">
        <v>48</v>
      </c>
      <c r="F88" s="68">
        <f>IFERROR(INDEX([1]!Rates[[Column1]:[Column71]],
MATCH('[1]SOW Units'!$B88,[1]!Rates[Pay Item],0),
MATCH(TEXT(#REF!,"0"),[1]!Rates[[#Headers],[Column1]:[Column71]],0)),0)</f>
        <v>0</v>
      </c>
      <c r="G88" s="69">
        <f t="shared" si="1"/>
        <v>0</v>
      </c>
      <c r="H88" s="6">
        <f t="shared" si="2"/>
        <v>0</v>
      </c>
      <c r="I88" s="80"/>
      <c r="J88" s="80" t="s">
        <v>1045</v>
      </c>
      <c r="K88" s="80"/>
      <c r="L88" s="80"/>
      <c r="M88" s="80"/>
      <c r="N88" s="80"/>
      <c r="O88" s="80"/>
      <c r="P88" s="80"/>
      <c r="Q88" s="80"/>
      <c r="R88" s="80"/>
      <c r="S88" s="54" t="b">
        <f t="shared" si="9"/>
        <v>0</v>
      </c>
      <c r="T88" s="66" t="str">
        <f t="shared" si="11"/>
        <v>6-4.</v>
      </c>
      <c r="U88" s="51" t="str">
        <f t="shared" si="10"/>
        <v>Grout and Abandon Well, &gt; 6 inch diameter</v>
      </c>
    </row>
    <row r="89" spans="1:21" s="67" customFormat="1" x14ac:dyDescent="0.3">
      <c r="A89" s="62">
        <v>95</v>
      </c>
      <c r="B89" s="36" t="s">
        <v>85</v>
      </c>
      <c r="C89" s="98" t="s">
        <v>111</v>
      </c>
      <c r="D89" s="99"/>
      <c r="E89" s="10" t="s">
        <v>98</v>
      </c>
      <c r="F89" s="68">
        <f>IFERROR(INDEX([1]!Rates[[Column1]:[Column71]],
MATCH('[1]SOW Units'!$B89,[1]!Rates[Pay Item],0),
MATCH(TEXT(#REF!,"0"),[1]!Rates[[#Headers],[Column1]:[Column71]],0)),0)</f>
        <v>0</v>
      </c>
      <c r="G89" s="69">
        <f t="shared" si="1"/>
        <v>0</v>
      </c>
      <c r="H89" s="6">
        <f t="shared" si="2"/>
        <v>0</v>
      </c>
      <c r="I89" s="80"/>
      <c r="J89" s="80" t="s">
        <v>1045</v>
      </c>
      <c r="K89" s="80"/>
      <c r="L89" s="80"/>
      <c r="M89" s="80"/>
      <c r="N89" s="80"/>
      <c r="O89" s="80"/>
      <c r="P89" s="80"/>
      <c r="Q89" s="80"/>
      <c r="R89" s="80"/>
      <c r="S89" s="54" t="b">
        <f t="shared" si="9"/>
        <v>0</v>
      </c>
      <c r="T89" s="66" t="str">
        <f t="shared" si="11"/>
        <v>6-5.</v>
      </c>
      <c r="U89" s="51" t="str">
        <f t="shared" si="10"/>
        <v>Removal of Well Vault - 2 x 2 x 2 foot</v>
      </c>
    </row>
    <row r="90" spans="1:21" s="67" customFormat="1" x14ac:dyDescent="0.3">
      <c r="A90" s="62">
        <v>96</v>
      </c>
      <c r="B90" s="36" t="s">
        <v>87</v>
      </c>
      <c r="C90" s="98" t="s">
        <v>113</v>
      </c>
      <c r="D90" s="99"/>
      <c r="E90" s="10" t="s">
        <v>98</v>
      </c>
      <c r="F90" s="68">
        <f>IFERROR(INDEX([1]!Rates[[Column1]:[Column71]],
MATCH('[1]SOW Units'!$B90,[1]!Rates[Pay Item],0),
MATCH(TEXT(#REF!,"0"),[1]!Rates[[#Headers],[Column1]:[Column71]],0)),0)</f>
        <v>0</v>
      </c>
      <c r="G90" s="69">
        <f t="shared" si="1"/>
        <v>0</v>
      </c>
      <c r="H90" s="6">
        <f t="shared" si="2"/>
        <v>0</v>
      </c>
      <c r="I90" s="80"/>
      <c r="J90" s="80" t="s">
        <v>1045</v>
      </c>
      <c r="K90" s="80"/>
      <c r="L90" s="80"/>
      <c r="M90" s="80"/>
      <c r="N90" s="80"/>
      <c r="O90" s="80"/>
      <c r="P90" s="80"/>
      <c r="Q90" s="80"/>
      <c r="R90" s="80"/>
      <c r="S90" s="54" t="b">
        <f t="shared" si="9"/>
        <v>0</v>
      </c>
      <c r="T90" s="66" t="str">
        <f t="shared" si="11"/>
        <v>6-6.</v>
      </c>
      <c r="U90" s="51" t="str">
        <f t="shared" si="10"/>
        <v>Removal of Well Vault - 4 x 4 x 2 foot</v>
      </c>
    </row>
    <row r="91" spans="1:21" s="67" customFormat="1" x14ac:dyDescent="0.3">
      <c r="A91" s="62">
        <v>97</v>
      </c>
      <c r="B91" s="36" t="s">
        <v>89</v>
      </c>
      <c r="C91" s="98" t="s">
        <v>580</v>
      </c>
      <c r="D91" s="99"/>
      <c r="E91" s="10" t="s">
        <v>730</v>
      </c>
      <c r="F91" s="68">
        <f>IFERROR(INDEX([1]!Rates[[Column1]:[Column71]],
MATCH('[1]SOW Units'!$B91,[1]!Rates[Pay Item],0),
MATCH(TEXT(#REF!,"0"),[1]!Rates[[#Headers],[Column1]:[Column71]],0)),0)</f>
        <v>0</v>
      </c>
      <c r="G91" s="69">
        <f t="shared" si="1"/>
        <v>0</v>
      </c>
      <c r="H91" s="6">
        <f t="shared" si="2"/>
        <v>0</v>
      </c>
      <c r="I91" s="80"/>
      <c r="J91" s="80" t="s">
        <v>1045</v>
      </c>
      <c r="K91" s="80"/>
      <c r="L91" s="80"/>
      <c r="M91" s="80"/>
      <c r="N91" s="80"/>
      <c r="O91" s="80"/>
      <c r="P91" s="80"/>
      <c r="Q91" s="80"/>
      <c r="R91" s="80"/>
      <c r="S91" s="54" t="b">
        <f t="shared" si="9"/>
        <v>0</v>
      </c>
      <c r="T91" s="66" t="str">
        <f t="shared" si="11"/>
        <v>6-7.</v>
      </c>
      <c r="U91" s="51" t="str">
        <f t="shared" si="10"/>
        <v>Removal of Well Pad and Manhole</v>
      </c>
    </row>
    <row r="92" spans="1:21" s="67" customFormat="1" x14ac:dyDescent="0.3">
      <c r="A92" s="62">
        <v>98</v>
      </c>
      <c r="B92" s="75" t="s">
        <v>100</v>
      </c>
      <c r="C92" s="96" t="s">
        <v>115</v>
      </c>
      <c r="D92" s="97"/>
      <c r="E92" s="76"/>
      <c r="F92" s="77"/>
      <c r="G92" s="78"/>
      <c r="H92" s="8"/>
      <c r="I92" s="79"/>
      <c r="J92" s="79"/>
      <c r="K92" s="79"/>
      <c r="L92" s="79"/>
      <c r="M92" s="79"/>
      <c r="N92" s="79"/>
      <c r="O92" s="79"/>
      <c r="P92" s="79"/>
      <c r="Q92" s="79"/>
      <c r="R92" s="79"/>
      <c r="S92" s="54" t="b">
        <f t="shared" si="9"/>
        <v>0</v>
      </c>
      <c r="T92" s="66"/>
      <c r="U92" s="51" t="str">
        <f t="shared" si="10"/>
        <v>SAMPLE COLLECTION AND FIELD TESTING</v>
      </c>
    </row>
    <row r="93" spans="1:21" s="67" customFormat="1" x14ac:dyDescent="0.3">
      <c r="A93" s="62">
        <v>99</v>
      </c>
      <c r="B93" s="36" t="s">
        <v>102</v>
      </c>
      <c r="C93" s="98" t="s">
        <v>117</v>
      </c>
      <c r="D93" s="99"/>
      <c r="E93" s="10" t="s">
        <v>730</v>
      </c>
      <c r="F93" s="68">
        <f>IFERROR(INDEX([1]!Rates[[Column1]:[Column71]],
MATCH('[1]SOW Units'!$B93,[1]!Rates[Pay Item],0),
MATCH(TEXT(#REF!,"0"),[1]!Rates[[#Headers],[Column1]:[Column71]],0)),0)</f>
        <v>0</v>
      </c>
      <c r="G93" s="69">
        <f t="shared" ref="G93:G212" si="12">F93</f>
        <v>0</v>
      </c>
      <c r="H93" s="6">
        <f t="shared" ref="H93:H212" si="13">SUM(I93:R93)</f>
        <v>0</v>
      </c>
      <c r="I93" s="80"/>
      <c r="J93" s="80" t="s">
        <v>1045</v>
      </c>
      <c r="K93" s="80"/>
      <c r="L93" s="80"/>
      <c r="M93" s="80"/>
      <c r="N93" s="80"/>
      <c r="O93" s="80"/>
      <c r="P93" s="80"/>
      <c r="Q93" s="80"/>
      <c r="R93" s="80"/>
      <c r="S93" s="54" t="b">
        <f t="shared" si="9"/>
        <v>0</v>
      </c>
      <c r="T93" s="66" t="str">
        <f t="shared" si="11"/>
        <v>7-1.</v>
      </c>
      <c r="U93" s="51" t="str">
        <f t="shared" si="10"/>
        <v>Monitoring Well Sampling with Water Level, ≤ 100 foot depth</v>
      </c>
    </row>
    <row r="94" spans="1:21" s="67" customFormat="1" x14ac:dyDescent="0.3">
      <c r="A94" s="62">
        <v>100</v>
      </c>
      <c r="B94" s="36" t="s">
        <v>104</v>
      </c>
      <c r="C94" s="98" t="s">
        <v>119</v>
      </c>
      <c r="D94" s="99"/>
      <c r="E94" s="10" t="s">
        <v>730</v>
      </c>
      <c r="F94" s="68">
        <f>IFERROR(INDEX([1]!Rates[[Column1]:[Column71]],
MATCH('[1]SOW Units'!$B94,[1]!Rates[Pay Item],0),
MATCH(TEXT(#REF!,"0"),[1]!Rates[[#Headers],[Column1]:[Column71]],0)),0)</f>
        <v>0</v>
      </c>
      <c r="G94" s="69">
        <f t="shared" si="12"/>
        <v>0</v>
      </c>
      <c r="H94" s="6">
        <f t="shared" si="13"/>
        <v>0</v>
      </c>
      <c r="I94" s="80"/>
      <c r="J94" s="80" t="s">
        <v>1045</v>
      </c>
      <c r="K94" s="80"/>
      <c r="L94" s="80"/>
      <c r="M94" s="80"/>
      <c r="N94" s="80"/>
      <c r="O94" s="80"/>
      <c r="P94" s="80"/>
      <c r="Q94" s="80"/>
      <c r="R94" s="80"/>
      <c r="S94" s="54" t="b">
        <f t="shared" si="9"/>
        <v>0</v>
      </c>
      <c r="T94" s="66" t="str">
        <f t="shared" si="11"/>
        <v>7-2.</v>
      </c>
      <c r="U94" s="51" t="str">
        <f t="shared" si="10"/>
        <v>Monitoring Well Sampling with Water Level, &gt; 100 foot depth</v>
      </c>
    </row>
    <row r="95" spans="1:21" s="67" customFormat="1" x14ac:dyDescent="0.3">
      <c r="A95" s="62">
        <v>101</v>
      </c>
      <c r="B95" s="36" t="s">
        <v>106</v>
      </c>
      <c r="C95" s="98" t="s">
        <v>121</v>
      </c>
      <c r="D95" s="99"/>
      <c r="E95" s="10" t="s">
        <v>730</v>
      </c>
      <c r="F95" s="68">
        <f>IFERROR(INDEX([1]!Rates[[Column1]:[Column71]],
MATCH('[1]SOW Units'!$B95,[1]!Rates[Pay Item],0),
MATCH(TEXT(#REF!,"0"),[1]!Rates[[#Headers],[Column1]:[Column71]],0)),0)</f>
        <v>0</v>
      </c>
      <c r="G95" s="69">
        <f t="shared" si="12"/>
        <v>0</v>
      </c>
      <c r="H95" s="6">
        <f t="shared" si="13"/>
        <v>0</v>
      </c>
      <c r="I95" s="80"/>
      <c r="J95" s="80" t="s">
        <v>1045</v>
      </c>
      <c r="K95" s="80"/>
      <c r="L95" s="80"/>
      <c r="M95" s="80"/>
      <c r="N95" s="80"/>
      <c r="O95" s="80"/>
      <c r="P95" s="80"/>
      <c r="Q95" s="80"/>
      <c r="R95" s="80"/>
      <c r="S95" s="54" t="b">
        <f t="shared" si="9"/>
        <v>0</v>
      </c>
      <c r="T95" s="66" t="str">
        <f t="shared" si="11"/>
        <v>7-3.</v>
      </c>
      <c r="U95" s="51" t="str">
        <f t="shared" si="10"/>
        <v>Domestic Water Well Sampling</v>
      </c>
    </row>
    <row r="96" spans="1:21" s="67" customFormat="1" x14ac:dyDescent="0.3">
      <c r="A96" s="62">
        <v>102</v>
      </c>
      <c r="B96" s="36" t="s">
        <v>108</v>
      </c>
      <c r="C96" s="98" t="s">
        <v>123</v>
      </c>
      <c r="D96" s="99"/>
      <c r="E96" s="10" t="s">
        <v>124</v>
      </c>
      <c r="F96" s="68">
        <f>IFERROR(INDEX([1]!Rates[[Column1]:[Column71]],
MATCH('[1]SOW Units'!$B96,[1]!Rates[Pay Item],0),
MATCH(TEXT(#REF!,"0"),[1]!Rates[[#Headers],[Column1]:[Column71]],0)),0)</f>
        <v>0</v>
      </c>
      <c r="G96" s="69">
        <f t="shared" si="12"/>
        <v>0</v>
      </c>
      <c r="H96" s="6">
        <f t="shared" si="13"/>
        <v>0</v>
      </c>
      <c r="I96" s="80"/>
      <c r="J96" s="80" t="s">
        <v>1045</v>
      </c>
      <c r="K96" s="80"/>
      <c r="L96" s="80"/>
      <c r="M96" s="80"/>
      <c r="N96" s="80"/>
      <c r="O96" s="80"/>
      <c r="P96" s="80"/>
      <c r="Q96" s="80"/>
      <c r="R96" s="80"/>
      <c r="S96" s="54" t="b">
        <f t="shared" si="9"/>
        <v>0</v>
      </c>
      <c r="T96" s="66" t="str">
        <f t="shared" si="11"/>
        <v>7-4.</v>
      </c>
      <c r="U96" s="51" t="str">
        <f t="shared" si="10"/>
        <v xml:space="preserve">Other Water Sampling </v>
      </c>
    </row>
    <row r="97" spans="1:21" s="67" customFormat="1" hidden="1" x14ac:dyDescent="0.3">
      <c r="A97" s="62">
        <v>103</v>
      </c>
      <c r="B97" s="36" t="s">
        <v>110</v>
      </c>
      <c r="C97" s="98" t="s">
        <v>126</v>
      </c>
      <c r="D97" s="99"/>
      <c r="E97" s="10" t="s">
        <v>124</v>
      </c>
      <c r="F97" s="68">
        <f>IFERROR(INDEX([1]!Rates[[Column1]:[Column71]],
MATCH('[1]SOW Units'!$B97,[1]!Rates[Pay Item],0),
MATCH(TEXT(#REF!,"0"),[1]!Rates[[#Headers],[Column1]:[Column71]],0)),0)</f>
        <v>0</v>
      </c>
      <c r="G97" s="69">
        <f t="shared" si="12"/>
        <v>0</v>
      </c>
      <c r="H97" s="6">
        <f t="shared" si="13"/>
        <v>0</v>
      </c>
      <c r="I97" s="80"/>
      <c r="J97" s="80"/>
      <c r="K97" s="80"/>
      <c r="L97" s="80"/>
      <c r="M97" s="80"/>
      <c r="N97" s="80"/>
      <c r="O97" s="80"/>
      <c r="P97" s="80"/>
      <c r="Q97" s="80"/>
      <c r="R97" s="80"/>
      <c r="S97" s="54" t="b">
        <f t="shared" si="9"/>
        <v>0</v>
      </c>
      <c r="T97" s="66" t="str">
        <f t="shared" si="11"/>
        <v>7-5.</v>
      </c>
      <c r="U97" s="51" t="str">
        <f t="shared" si="10"/>
        <v>Free Product Sample Collection</v>
      </c>
    </row>
    <row r="98" spans="1:21" s="67" customFormat="1" x14ac:dyDescent="0.3">
      <c r="A98" s="62">
        <v>104</v>
      </c>
      <c r="B98" s="36" t="s">
        <v>112</v>
      </c>
      <c r="C98" s="98" t="s">
        <v>128</v>
      </c>
      <c r="D98" s="99"/>
      <c r="E98" s="10" t="s">
        <v>124</v>
      </c>
      <c r="F98" s="68">
        <f>IFERROR(INDEX([1]!Rates[[Column1]:[Column71]],
MATCH('[1]SOW Units'!$B98,[1]!Rates[Pay Item],0),
MATCH(TEXT(#REF!,"0"),[1]!Rates[[#Headers],[Column1]:[Column71]],0)),0)</f>
        <v>0</v>
      </c>
      <c r="G98" s="69">
        <f t="shared" si="12"/>
        <v>0</v>
      </c>
      <c r="H98" s="6">
        <f t="shared" si="13"/>
        <v>0</v>
      </c>
      <c r="I98" s="80"/>
      <c r="J98" s="80" t="s">
        <v>1045</v>
      </c>
      <c r="K98" s="80" t="s">
        <v>1045</v>
      </c>
      <c r="L98" s="80"/>
      <c r="M98" s="80"/>
      <c r="N98" s="80"/>
      <c r="O98" s="80"/>
      <c r="P98" s="80"/>
      <c r="Q98" s="80"/>
      <c r="R98" s="80"/>
      <c r="S98" s="54" t="b">
        <f t="shared" si="9"/>
        <v>0</v>
      </c>
      <c r="T98" s="66" t="str">
        <f t="shared" si="11"/>
        <v>7-6.</v>
      </c>
      <c r="U98" s="51" t="str">
        <f t="shared" si="10"/>
        <v>Soil/Sediment Sample Collection</v>
      </c>
    </row>
    <row r="99" spans="1:21" s="67" customFormat="1" x14ac:dyDescent="0.3">
      <c r="A99" s="62">
        <v>105</v>
      </c>
      <c r="B99" s="36" t="s">
        <v>734</v>
      </c>
      <c r="C99" s="98" t="s">
        <v>735</v>
      </c>
      <c r="D99" s="99"/>
      <c r="E99" s="10" t="s">
        <v>730</v>
      </c>
      <c r="F99" s="68">
        <f>IFERROR(INDEX([1]!Rates[[Column1]:[Column71]],
MATCH('[1]SOW Units'!$B99,[1]!Rates[Pay Item],0),
MATCH(TEXT(#REF!,"0"),[1]!Rates[[#Headers],[Column1]:[Column71]],0)),0)</f>
        <v>0</v>
      </c>
      <c r="G99" s="69">
        <f t="shared" si="12"/>
        <v>0</v>
      </c>
      <c r="H99" s="6">
        <f t="shared" si="13"/>
        <v>0</v>
      </c>
      <c r="I99" s="80"/>
      <c r="J99" s="80" t="s">
        <v>1045</v>
      </c>
      <c r="K99" s="80"/>
      <c r="L99" s="80"/>
      <c r="M99" s="80"/>
      <c r="N99" s="80"/>
      <c r="O99" s="80"/>
      <c r="P99" s="80"/>
      <c r="Q99" s="80"/>
      <c r="R99" s="80"/>
      <c r="S99" s="54" t="b">
        <f t="shared" si="9"/>
        <v>0</v>
      </c>
      <c r="T99" s="66" t="str">
        <f t="shared" si="11"/>
        <v>7-7.</v>
      </c>
      <c r="U99" s="51" t="str">
        <f t="shared" si="10"/>
        <v xml:space="preserve">Water Level/Free Product Gauging </v>
      </c>
    </row>
    <row r="100" spans="1:21" s="67" customFormat="1" hidden="1" x14ac:dyDescent="0.3">
      <c r="A100" s="62">
        <v>106</v>
      </c>
      <c r="B100" s="36" t="s">
        <v>736</v>
      </c>
      <c r="C100" s="98" t="s">
        <v>737</v>
      </c>
      <c r="D100" s="99"/>
      <c r="E100" s="10" t="s">
        <v>730</v>
      </c>
      <c r="F100" s="68">
        <f>IFERROR(INDEX([1]!Rates[[Column1]:[Column71]],
MATCH('[1]SOW Units'!$B100,[1]!Rates[Pay Item],0),
MATCH(TEXT(#REF!,"0"),[1]!Rates[[#Headers],[Column1]:[Column71]],0)),0)</f>
        <v>0</v>
      </c>
      <c r="G100" s="69">
        <f t="shared" si="12"/>
        <v>0</v>
      </c>
      <c r="H100" s="6">
        <f t="shared" si="13"/>
        <v>0</v>
      </c>
      <c r="I100" s="80"/>
      <c r="J100" s="80"/>
      <c r="K100" s="80"/>
      <c r="L100" s="80"/>
      <c r="M100" s="80"/>
      <c r="N100" s="80"/>
      <c r="O100" s="80"/>
      <c r="P100" s="80"/>
      <c r="Q100" s="80"/>
      <c r="R100" s="80"/>
      <c r="S100" s="54" t="b">
        <f t="shared" si="9"/>
        <v>0</v>
      </c>
      <c r="T100" s="66" t="str">
        <f t="shared" si="11"/>
        <v>7-8.</v>
      </c>
      <c r="U100" s="51" t="str">
        <f t="shared" si="10"/>
        <v xml:space="preserve">Free Product Gauging and Bailing </v>
      </c>
    </row>
    <row r="101" spans="1:21" s="67" customFormat="1" ht="35.1" hidden="1" customHeight="1" x14ac:dyDescent="0.3">
      <c r="A101" s="62">
        <v>107</v>
      </c>
      <c r="B101" s="36" t="s">
        <v>738</v>
      </c>
      <c r="C101" s="98" t="s">
        <v>739</v>
      </c>
      <c r="D101" s="99"/>
      <c r="E101" s="10" t="s">
        <v>124</v>
      </c>
      <c r="F101" s="68">
        <f>IFERROR(INDEX([1]!Rates[[Column1]:[Column71]],
MATCH('[1]SOW Units'!$B101,[1]!Rates[Pay Item],0),
MATCH(TEXT(#REF!,"0"),[1]!Rates[[#Headers],[Column1]:[Column71]],0)),0)</f>
        <v>0</v>
      </c>
      <c r="G101" s="69">
        <f t="shared" si="12"/>
        <v>0</v>
      </c>
      <c r="H101" s="6">
        <f t="shared" si="13"/>
        <v>0</v>
      </c>
      <c r="I101" s="80"/>
      <c r="J101" s="80"/>
      <c r="K101" s="80"/>
      <c r="L101" s="80"/>
      <c r="M101" s="80"/>
      <c r="N101" s="80"/>
      <c r="O101" s="80"/>
      <c r="P101" s="80"/>
      <c r="Q101" s="80"/>
      <c r="R101" s="80"/>
      <c r="S101" s="54" t="b">
        <f t="shared" si="9"/>
        <v>0</v>
      </c>
      <c r="T101" s="66" t="str">
        <f t="shared" si="11"/>
        <v>7-9.</v>
      </c>
      <c r="U101" s="51" t="str">
        <f t="shared" si="10"/>
        <v>Vapor/Ambient Air Sample Collection - Passive Dosimeter, Sorbent Tube, TedlarTM Bag (or equivalent)</v>
      </c>
    </row>
    <row r="102" spans="1:21" s="67" customFormat="1" hidden="1" x14ac:dyDescent="0.3">
      <c r="A102" s="62">
        <v>108</v>
      </c>
      <c r="B102" s="36" t="s">
        <v>740</v>
      </c>
      <c r="C102" s="98" t="s">
        <v>741</v>
      </c>
      <c r="D102" s="99"/>
      <c r="E102" s="10" t="s">
        <v>124</v>
      </c>
      <c r="F102" s="68">
        <f>IFERROR(INDEX([1]!Rates[[Column1]:[Column71]],
MATCH('[1]SOW Units'!$B102,[1]!Rates[Pay Item],0),
MATCH(TEXT(#REF!,"0"),[1]!Rates[[#Headers],[Column1]:[Column71]],0)),0)</f>
        <v>0</v>
      </c>
      <c r="G102" s="69">
        <f t="shared" si="12"/>
        <v>0</v>
      </c>
      <c r="H102" s="6">
        <f t="shared" si="13"/>
        <v>0</v>
      </c>
      <c r="I102" s="80"/>
      <c r="J102" s="80"/>
      <c r="K102" s="80"/>
      <c r="L102" s="80"/>
      <c r="M102" s="80"/>
      <c r="N102" s="80"/>
      <c r="O102" s="80"/>
      <c r="P102" s="80"/>
      <c r="Q102" s="80"/>
      <c r="R102" s="80"/>
      <c r="S102" s="54" t="b">
        <f t="shared" si="9"/>
        <v>0</v>
      </c>
      <c r="T102" s="66" t="str">
        <f t="shared" si="11"/>
        <v>7-10.</v>
      </c>
      <c r="U102" s="51" t="str">
        <f t="shared" si="10"/>
        <v>Vapor/Ambient Air Sample Collection - SUMMATM Canister (or equivalent)</v>
      </c>
    </row>
    <row r="103" spans="1:21" s="67" customFormat="1" ht="33" x14ac:dyDescent="0.3">
      <c r="A103" s="62">
        <v>109</v>
      </c>
      <c r="B103" s="36" t="s">
        <v>742</v>
      </c>
      <c r="C103" s="98" t="s">
        <v>582</v>
      </c>
      <c r="D103" s="99"/>
      <c r="E103" s="10" t="s">
        <v>583</v>
      </c>
      <c r="F103" s="68">
        <f>IFERROR(INDEX([1]!Rates[[Column1]:[Column71]],
MATCH('[1]SOW Units'!$B103,[1]!Rates[Pay Item],0),
MATCH(TEXT(#REF!,"0"),[1]!Rates[[#Headers],[Column1]:[Column71]],0)),0)</f>
        <v>0</v>
      </c>
      <c r="G103" s="69">
        <f t="shared" si="12"/>
        <v>0</v>
      </c>
      <c r="H103" s="6">
        <f t="shared" si="13"/>
        <v>0</v>
      </c>
      <c r="I103" s="80"/>
      <c r="J103" s="80" t="s">
        <v>1045</v>
      </c>
      <c r="K103" s="80" t="s">
        <v>1045</v>
      </c>
      <c r="L103" s="80"/>
      <c r="M103" s="80"/>
      <c r="N103" s="80"/>
      <c r="O103" s="80"/>
      <c r="P103" s="80"/>
      <c r="Q103" s="80"/>
      <c r="R103" s="80"/>
      <c r="S103" s="54" t="b">
        <f t="shared" si="9"/>
        <v>0</v>
      </c>
      <c r="T103" s="66" t="str">
        <f t="shared" si="11"/>
        <v>7-11.</v>
      </c>
      <c r="U103" s="51" t="str">
        <f t="shared" si="10"/>
        <v>Electronic Data Deliverables (EDD)</v>
      </c>
    </row>
    <row r="104" spans="1:21" s="67" customFormat="1" hidden="1" x14ac:dyDescent="0.3">
      <c r="A104" s="62">
        <v>110</v>
      </c>
      <c r="B104" s="36" t="s">
        <v>743</v>
      </c>
      <c r="C104" s="98" t="s">
        <v>585</v>
      </c>
      <c r="D104" s="99"/>
      <c r="E104" s="10" t="s">
        <v>730</v>
      </c>
      <c r="F104" s="68">
        <f>IFERROR(INDEX([1]!Rates[[Column1]:[Column71]],
MATCH('[1]SOW Units'!$B104,[1]!Rates[Pay Item],0),
MATCH(TEXT(#REF!,"0"),[1]!Rates[[#Headers],[Column1]:[Column71]],0)),0)</f>
        <v>0</v>
      </c>
      <c r="G104" s="69">
        <f t="shared" si="12"/>
        <v>0</v>
      </c>
      <c r="H104" s="6">
        <f t="shared" si="13"/>
        <v>0</v>
      </c>
      <c r="I104" s="80"/>
      <c r="J104" s="80"/>
      <c r="K104" s="80"/>
      <c r="L104" s="80"/>
      <c r="M104" s="80"/>
      <c r="N104" s="80"/>
      <c r="O104" s="80"/>
      <c r="P104" s="80"/>
      <c r="Q104" s="80"/>
      <c r="R104" s="80"/>
      <c r="S104" s="54" t="b">
        <f t="shared" si="9"/>
        <v>0</v>
      </c>
      <c r="T104" s="66" t="str">
        <f t="shared" si="11"/>
        <v>7-12.</v>
      </c>
      <c r="U104" s="51" t="str">
        <f t="shared" si="10"/>
        <v>Survey Latitude/Longitude of Existing Monitor Wells</v>
      </c>
    </row>
    <row r="105" spans="1:21" s="67" customFormat="1" hidden="1" x14ac:dyDescent="0.3">
      <c r="A105" s="62">
        <v>111</v>
      </c>
      <c r="B105" s="36" t="s">
        <v>744</v>
      </c>
      <c r="C105" s="98" t="s">
        <v>587</v>
      </c>
      <c r="D105" s="99"/>
      <c r="E105" s="10" t="s">
        <v>730</v>
      </c>
      <c r="F105" s="68">
        <f>IFERROR(INDEX([1]!Rates[[Column1]:[Column71]],
MATCH('[1]SOW Units'!$B105,[1]!Rates[Pay Item],0),
MATCH(TEXT(#REF!,"0"),[1]!Rates[[#Headers],[Column1]:[Column71]],0)),0)</f>
        <v>0</v>
      </c>
      <c r="G105" s="69">
        <f t="shared" si="12"/>
        <v>0</v>
      </c>
      <c r="H105" s="6">
        <f t="shared" si="13"/>
        <v>0</v>
      </c>
      <c r="I105" s="80"/>
      <c r="J105" s="80"/>
      <c r="K105" s="80"/>
      <c r="L105" s="80"/>
      <c r="M105" s="80"/>
      <c r="N105" s="80"/>
      <c r="O105" s="80"/>
      <c r="P105" s="80"/>
      <c r="Q105" s="80"/>
      <c r="R105" s="80"/>
      <c r="S105" s="54" t="b">
        <f t="shared" si="9"/>
        <v>0</v>
      </c>
      <c r="T105" s="66" t="str">
        <f t="shared" si="11"/>
        <v>7-13.</v>
      </c>
      <c r="U105" s="51" t="str">
        <f t="shared" si="10"/>
        <v>Survey Latitude/Longitude of New Monitor Wells</v>
      </c>
    </row>
    <row r="106" spans="1:21" s="67" customFormat="1" x14ac:dyDescent="0.3">
      <c r="A106" s="62">
        <v>112</v>
      </c>
      <c r="B106" s="36" t="s">
        <v>745</v>
      </c>
      <c r="C106" s="98" t="s">
        <v>746</v>
      </c>
      <c r="D106" s="99"/>
      <c r="E106" s="10" t="s">
        <v>124</v>
      </c>
      <c r="F106" s="68">
        <f>IFERROR(INDEX([1]!Rates[[Column1]:[Column71]],
MATCH('[1]SOW Units'!$B106,[1]!Rates[Pay Item],0),
MATCH(TEXT(#REF!,"0"),[1]!Rates[[#Headers],[Column1]:[Column71]],0)),0)</f>
        <v>0</v>
      </c>
      <c r="G106" s="69">
        <f t="shared" si="12"/>
        <v>0</v>
      </c>
      <c r="H106" s="6">
        <f t="shared" si="13"/>
        <v>0</v>
      </c>
      <c r="I106" s="80"/>
      <c r="J106" s="80" t="s">
        <v>1045</v>
      </c>
      <c r="K106" s="80"/>
      <c r="L106" s="80"/>
      <c r="M106" s="80"/>
      <c r="N106" s="80"/>
      <c r="O106" s="80"/>
      <c r="P106" s="80"/>
      <c r="Q106" s="80"/>
      <c r="R106" s="80"/>
      <c r="S106" s="54" t="b">
        <f t="shared" si="9"/>
        <v>0</v>
      </c>
      <c r="T106" s="66" t="str">
        <f t="shared" si="11"/>
        <v>7-14.</v>
      </c>
      <c r="U106" s="51" t="str">
        <f t="shared" si="10"/>
        <v>Encore (25 gram)</v>
      </c>
    </row>
    <row r="107" spans="1:21" s="67" customFormat="1" x14ac:dyDescent="0.3">
      <c r="A107" s="62">
        <v>113</v>
      </c>
      <c r="B107" s="75" t="s">
        <v>114</v>
      </c>
      <c r="C107" s="96" t="s">
        <v>134</v>
      </c>
      <c r="D107" s="97"/>
      <c r="E107" s="76"/>
      <c r="F107" s="77"/>
      <c r="G107" s="78"/>
      <c r="H107" s="8"/>
      <c r="I107" s="79"/>
      <c r="J107" s="79"/>
      <c r="K107" s="79"/>
      <c r="L107" s="79"/>
      <c r="M107" s="79"/>
      <c r="N107" s="79"/>
      <c r="O107" s="79"/>
      <c r="P107" s="79"/>
      <c r="Q107" s="79"/>
      <c r="R107" s="79"/>
      <c r="S107" s="54" t="b">
        <f t="shared" si="9"/>
        <v>0</v>
      </c>
      <c r="T107" s="66"/>
      <c r="U107" s="51" t="str">
        <f t="shared" si="10"/>
        <v xml:space="preserve">LABORATORY ANALYSIS  </v>
      </c>
    </row>
    <row r="108" spans="1:21" s="67" customFormat="1" ht="33" x14ac:dyDescent="0.3">
      <c r="A108" s="62">
        <v>114</v>
      </c>
      <c r="B108" s="36" t="s">
        <v>116</v>
      </c>
      <c r="C108" s="98" t="s">
        <v>747</v>
      </c>
      <c r="D108" s="99"/>
      <c r="E108" s="10" t="s">
        <v>124</v>
      </c>
      <c r="F108" s="68">
        <f>IFERROR(INDEX([1]!Rates[[Column1]:[Column71]],
MATCH('[1]SOW Units'!$B108,[1]!Rates[Pay Item],0),
MATCH(TEXT(#REF!,"0"),[1]!Rates[[#Headers],[Column1]:[Column71]],0)),0)</f>
        <v>0</v>
      </c>
      <c r="G108" s="69">
        <f t="shared" si="12"/>
        <v>0</v>
      </c>
      <c r="H108" s="6">
        <f t="shared" si="13"/>
        <v>0</v>
      </c>
      <c r="I108" s="80"/>
      <c r="J108" s="80" t="s">
        <v>1045</v>
      </c>
      <c r="K108" s="80" t="s">
        <v>1045</v>
      </c>
      <c r="L108" s="80"/>
      <c r="M108" s="80"/>
      <c r="N108" s="80"/>
      <c r="O108" s="80"/>
      <c r="P108" s="80"/>
      <c r="Q108" s="80"/>
      <c r="R108" s="80"/>
      <c r="S108" s="54" t="b">
        <f t="shared" si="9"/>
        <v>0</v>
      </c>
      <c r="T108" s="66" t="str">
        <f t="shared" si="11"/>
        <v>8-1.</v>
      </c>
      <c r="U108" s="51" t="str">
        <f t="shared" si="10"/>
        <v>Soil, Used Oil/Unknown Product Group-Table D of Ch. 62-780, F.A.C., except for non-Priority Pollutant Organics (multiple methods)</v>
      </c>
    </row>
    <row r="109" spans="1:21" s="67" customFormat="1" x14ac:dyDescent="0.3">
      <c r="A109" s="62">
        <v>115</v>
      </c>
      <c r="B109" s="36" t="s">
        <v>118</v>
      </c>
      <c r="C109" s="98" t="s">
        <v>135</v>
      </c>
      <c r="D109" s="99"/>
      <c r="E109" s="10" t="s">
        <v>124</v>
      </c>
      <c r="F109" s="68">
        <f>IFERROR(INDEX([1]!Rates[[Column1]:[Column71]],
MATCH('[1]SOW Units'!$B109,[1]!Rates[Pay Item],0),
MATCH(TEXT(#REF!,"0"),[1]!Rates[[#Headers],[Column1]:[Column71]],0)),0)</f>
        <v>0</v>
      </c>
      <c r="G109" s="69">
        <f t="shared" si="12"/>
        <v>0</v>
      </c>
      <c r="H109" s="6">
        <f t="shared" si="13"/>
        <v>0</v>
      </c>
      <c r="I109" s="80"/>
      <c r="J109" s="80" t="s">
        <v>1045</v>
      </c>
      <c r="K109" s="80" t="s">
        <v>1045</v>
      </c>
      <c r="L109" s="80"/>
      <c r="M109" s="80"/>
      <c r="N109" s="80"/>
      <c r="O109" s="80"/>
      <c r="P109" s="80"/>
      <c r="Q109" s="80"/>
      <c r="R109" s="80"/>
      <c r="S109" s="54" t="b">
        <f t="shared" si="9"/>
        <v>0</v>
      </c>
      <c r="T109" s="66" t="str">
        <f t="shared" si="11"/>
        <v>8-2.</v>
      </c>
      <c r="U109" s="51" t="str">
        <f t="shared" si="10"/>
        <v>Soil, BTEX + MTBE (EPA 8021 or EPA 8260)</v>
      </c>
    </row>
    <row r="110" spans="1:21" s="67" customFormat="1" x14ac:dyDescent="0.3">
      <c r="A110" s="62">
        <v>116</v>
      </c>
      <c r="B110" s="36" t="s">
        <v>120</v>
      </c>
      <c r="C110" s="98" t="s">
        <v>137</v>
      </c>
      <c r="D110" s="99"/>
      <c r="E110" s="10" t="s">
        <v>124</v>
      </c>
      <c r="F110" s="68">
        <f>IFERROR(INDEX([1]!Rates[[Column1]:[Column71]],
MATCH('[1]SOW Units'!$B110,[1]!Rates[Pay Item],0),
MATCH(TEXT(#REF!,"0"),[1]!Rates[[#Headers],[Column1]:[Column71]],0)),0)</f>
        <v>0</v>
      </c>
      <c r="G110" s="69">
        <f t="shared" si="12"/>
        <v>0</v>
      </c>
      <c r="H110" s="6">
        <f t="shared" si="13"/>
        <v>0</v>
      </c>
      <c r="I110" s="80"/>
      <c r="J110" s="80" t="s">
        <v>1045</v>
      </c>
      <c r="K110" s="80" t="s">
        <v>1045</v>
      </c>
      <c r="L110" s="80"/>
      <c r="M110" s="80"/>
      <c r="N110" s="80"/>
      <c r="O110" s="80"/>
      <c r="P110" s="80"/>
      <c r="Q110" s="80"/>
      <c r="R110" s="80"/>
      <c r="S110" s="54" t="b">
        <f t="shared" si="9"/>
        <v>0</v>
      </c>
      <c r="T110" s="66" t="str">
        <f t="shared" si="11"/>
        <v>8-3.</v>
      </c>
      <c r="U110" s="51" t="str">
        <f t="shared" si="10"/>
        <v>Soil, Volatile Organic Halocarbons (EPA 8021 or EPA 8260)</v>
      </c>
    </row>
    <row r="111" spans="1:21" s="67" customFormat="1" x14ac:dyDescent="0.3">
      <c r="A111" s="62">
        <v>117</v>
      </c>
      <c r="B111" s="36" t="s">
        <v>122</v>
      </c>
      <c r="C111" s="98" t="s">
        <v>139</v>
      </c>
      <c r="D111" s="99"/>
      <c r="E111" s="10" t="s">
        <v>124</v>
      </c>
      <c r="F111" s="68">
        <f>IFERROR(INDEX([1]!Rates[[Column1]:[Column71]],
MATCH('[1]SOW Units'!$B111,[1]!Rates[Pay Item],0),
MATCH(TEXT(#REF!,"0"),[1]!Rates[[#Headers],[Column1]:[Column71]],0)),0)</f>
        <v>0</v>
      </c>
      <c r="G111" s="69">
        <f t="shared" si="12"/>
        <v>0</v>
      </c>
      <c r="H111" s="6">
        <f t="shared" si="13"/>
        <v>0</v>
      </c>
      <c r="I111" s="80"/>
      <c r="J111" s="80" t="s">
        <v>1045</v>
      </c>
      <c r="K111" s="80" t="s">
        <v>1045</v>
      </c>
      <c r="L111" s="80"/>
      <c r="M111" s="80"/>
      <c r="N111" s="80"/>
      <c r="O111" s="80"/>
      <c r="P111" s="80"/>
      <c r="Q111" s="80"/>
      <c r="R111" s="80"/>
      <c r="S111" s="54" t="b">
        <f t="shared" si="9"/>
        <v>0</v>
      </c>
      <c r="T111" s="66" t="str">
        <f t="shared" si="11"/>
        <v>8-4.</v>
      </c>
      <c r="U111" s="51" t="str">
        <f t="shared" si="10"/>
        <v>Soil, BTEX + MTBE + VOHs (EPA 8021 or EPA 8260)</v>
      </c>
    </row>
    <row r="112" spans="1:21" s="67" customFormat="1" x14ac:dyDescent="0.3">
      <c r="A112" s="62">
        <v>118</v>
      </c>
      <c r="B112" s="36" t="s">
        <v>125</v>
      </c>
      <c r="C112" s="98" t="s">
        <v>141</v>
      </c>
      <c r="D112" s="99"/>
      <c r="E112" s="10" t="s">
        <v>124</v>
      </c>
      <c r="F112" s="68">
        <f>IFERROR(INDEX([1]!Rates[[Column1]:[Column71]],
MATCH('[1]SOW Units'!$B112,[1]!Rates[Pay Item],0),
MATCH(TEXT(#REF!,"0"),[1]!Rates[[#Headers],[Column1]:[Column71]],0)),0)</f>
        <v>0</v>
      </c>
      <c r="G112" s="69">
        <f t="shared" si="12"/>
        <v>0</v>
      </c>
      <c r="H112" s="6">
        <f t="shared" si="13"/>
        <v>0</v>
      </c>
      <c r="I112" s="80"/>
      <c r="J112" s="80" t="s">
        <v>1045</v>
      </c>
      <c r="K112" s="80" t="s">
        <v>1045</v>
      </c>
      <c r="L112" s="80"/>
      <c r="M112" s="80"/>
      <c r="N112" s="80"/>
      <c r="O112" s="80"/>
      <c r="P112" s="80"/>
      <c r="Q112" s="80"/>
      <c r="R112" s="80"/>
      <c r="S112" s="54" t="b">
        <f t="shared" si="9"/>
        <v>0</v>
      </c>
      <c r="T112" s="66" t="str">
        <f t="shared" si="11"/>
        <v>8-5.</v>
      </c>
      <c r="U112" s="51" t="str">
        <f t="shared" si="10"/>
        <v>Soil, Polycyclic Aromatic Hydrocarbons (EPA 8270 or EPA 8310)</v>
      </c>
    </row>
    <row r="113" spans="1:21" s="67" customFormat="1" x14ac:dyDescent="0.3">
      <c r="A113" s="62">
        <v>119</v>
      </c>
      <c r="B113" s="36" t="s">
        <v>127</v>
      </c>
      <c r="C113" s="98" t="s">
        <v>143</v>
      </c>
      <c r="D113" s="99"/>
      <c r="E113" s="10" t="s">
        <v>124</v>
      </c>
      <c r="F113" s="68">
        <f>IFERROR(INDEX([1]!Rates[[Column1]:[Column71]],
MATCH('[1]SOW Units'!$B113,[1]!Rates[Pay Item],0),
MATCH(TEXT(#REF!,"0"),[1]!Rates[[#Headers],[Column1]:[Column71]],0)),0)</f>
        <v>0</v>
      </c>
      <c r="G113" s="69">
        <f t="shared" si="12"/>
        <v>0</v>
      </c>
      <c r="H113" s="6">
        <f t="shared" si="13"/>
        <v>0</v>
      </c>
      <c r="I113" s="80"/>
      <c r="J113" s="80" t="s">
        <v>1045</v>
      </c>
      <c r="K113" s="80" t="s">
        <v>1045</v>
      </c>
      <c r="L113" s="80"/>
      <c r="M113" s="80"/>
      <c r="N113" s="80"/>
      <c r="O113" s="80"/>
      <c r="P113" s="80"/>
      <c r="Q113" s="80"/>
      <c r="R113" s="80"/>
      <c r="S113" s="54" t="b">
        <f t="shared" si="9"/>
        <v>0</v>
      </c>
      <c r="T113" s="66" t="str">
        <f t="shared" si="11"/>
        <v>8-6.</v>
      </c>
      <c r="U113" s="51" t="str">
        <f t="shared" si="10"/>
        <v>Soil, Priority Pollutant Volatile Organics (EPA 8260)</v>
      </c>
    </row>
    <row r="114" spans="1:21" s="67" customFormat="1" ht="33" x14ac:dyDescent="0.3">
      <c r="A114" s="62">
        <v>120</v>
      </c>
      <c r="B114" s="36" t="s">
        <v>129</v>
      </c>
      <c r="C114" s="98" t="s">
        <v>144</v>
      </c>
      <c r="D114" s="99"/>
      <c r="E114" s="10" t="s">
        <v>124</v>
      </c>
      <c r="F114" s="68">
        <f>IFERROR(INDEX([1]!Rates[[Column1]:[Column71]],
MATCH('[1]SOW Units'!$B114,[1]!Rates[Pay Item],0),
MATCH(TEXT(#REF!,"0"),[1]!Rates[[#Headers],[Column1]:[Column71]],0)),0)</f>
        <v>0</v>
      </c>
      <c r="G114" s="69">
        <f t="shared" si="12"/>
        <v>0</v>
      </c>
      <c r="H114" s="6">
        <f t="shared" si="13"/>
        <v>0</v>
      </c>
      <c r="I114" s="80"/>
      <c r="J114" s="80" t="s">
        <v>1045</v>
      </c>
      <c r="K114" s="80" t="s">
        <v>1045</v>
      </c>
      <c r="L114" s="80"/>
      <c r="M114" s="80"/>
      <c r="N114" s="80"/>
      <c r="O114" s="80"/>
      <c r="P114" s="80"/>
      <c r="Q114" s="80"/>
      <c r="R114" s="80"/>
      <c r="S114" s="54" t="b">
        <f t="shared" si="9"/>
        <v>0</v>
      </c>
      <c r="T114" s="66" t="str">
        <f t="shared" si="11"/>
        <v>8-7.</v>
      </c>
      <c r="U114" s="51" t="str">
        <f t="shared" si="10"/>
        <v>Soil, Priority Pollutant Extractable Organics-Base Neutral and Acid Extractables (EPA 8270 list [e.g., EPA 8081/8082 + EPA 8270])</v>
      </c>
    </row>
    <row r="115" spans="1:21" s="67" customFormat="1" x14ac:dyDescent="0.3">
      <c r="A115" s="62">
        <v>121</v>
      </c>
      <c r="B115" s="36" t="s">
        <v>130</v>
      </c>
      <c r="C115" s="98" t="s">
        <v>145</v>
      </c>
      <c r="D115" s="99"/>
      <c r="E115" s="10" t="s">
        <v>124</v>
      </c>
      <c r="F115" s="68">
        <f>IFERROR(INDEX([1]!Rates[[Column1]:[Column71]],
MATCH('[1]SOW Units'!$B115,[1]!Rates[Pay Item],0),
MATCH(TEXT(#REF!,"0"),[1]!Rates[[#Headers],[Column1]:[Column71]],0)),0)</f>
        <v>0</v>
      </c>
      <c r="G115" s="69">
        <f t="shared" si="12"/>
        <v>0</v>
      </c>
      <c r="H115" s="6">
        <f t="shared" si="13"/>
        <v>0</v>
      </c>
      <c r="I115" s="80"/>
      <c r="J115" s="80" t="s">
        <v>1045</v>
      </c>
      <c r="K115" s="80" t="s">
        <v>1045</v>
      </c>
      <c r="L115" s="80"/>
      <c r="M115" s="80"/>
      <c r="N115" s="80"/>
      <c r="O115" s="80"/>
      <c r="P115" s="80"/>
      <c r="Q115" s="80"/>
      <c r="R115" s="80"/>
      <c r="S115" s="54" t="b">
        <f t="shared" si="9"/>
        <v>0</v>
      </c>
      <c r="T115" s="66" t="str">
        <f t="shared" si="11"/>
        <v>8-8.</v>
      </c>
      <c r="U115" s="51" t="str">
        <f t="shared" si="10"/>
        <v>Soil, Total Recoverable Petroleum Hydrocarbons (FL-PRO)</v>
      </c>
    </row>
    <row r="116" spans="1:21" s="67" customFormat="1" x14ac:dyDescent="0.3">
      <c r="A116" s="62">
        <v>122</v>
      </c>
      <c r="B116" s="36" t="s">
        <v>748</v>
      </c>
      <c r="C116" s="98" t="s">
        <v>589</v>
      </c>
      <c r="D116" s="99"/>
      <c r="E116" s="10" t="s">
        <v>124</v>
      </c>
      <c r="F116" s="68">
        <f>IFERROR(INDEX([1]!Rates[[Column1]:[Column71]],
MATCH('[1]SOW Units'!$B116,[1]!Rates[Pay Item],0),
MATCH(TEXT(#REF!,"0"),[1]!Rates[[#Headers],[Column1]:[Column71]],0)),0)</f>
        <v>0</v>
      </c>
      <c r="G116" s="69">
        <f t="shared" si="12"/>
        <v>0</v>
      </c>
      <c r="H116" s="6">
        <f t="shared" si="13"/>
        <v>0</v>
      </c>
      <c r="I116" s="80"/>
      <c r="J116" s="80" t="s">
        <v>1045</v>
      </c>
      <c r="K116" s="80" t="s">
        <v>1045</v>
      </c>
      <c r="L116" s="80"/>
      <c r="M116" s="80"/>
      <c r="N116" s="80"/>
      <c r="O116" s="80"/>
      <c r="P116" s="80"/>
      <c r="Q116" s="80"/>
      <c r="R116" s="80"/>
      <c r="S116" s="54" t="b">
        <f t="shared" si="9"/>
        <v>0</v>
      </c>
      <c r="T116" s="66" t="str">
        <f t="shared" si="11"/>
        <v>8-8.a.</v>
      </c>
      <c r="U116" s="51" t="str">
        <f t="shared" si="10"/>
        <v>Soil, TRPH Fractionation (MADEP-EPH/VPH Method or TPHCWG Direct Method)</v>
      </c>
    </row>
    <row r="117" spans="1:21" s="67" customFormat="1" x14ac:dyDescent="0.3">
      <c r="A117" s="62">
        <v>123</v>
      </c>
      <c r="B117" s="36" t="s">
        <v>131</v>
      </c>
      <c r="C117" s="98" t="s">
        <v>147</v>
      </c>
      <c r="D117" s="99"/>
      <c r="E117" s="10" t="s">
        <v>124</v>
      </c>
      <c r="F117" s="68">
        <f>IFERROR(INDEX([1]!Rates[[Column1]:[Column71]],
MATCH('[1]SOW Units'!$B117,[1]!Rates[Pay Item],0),
MATCH(TEXT(#REF!,"0"),[1]!Rates[[#Headers],[Column1]:[Column71]],0)),0)</f>
        <v>0</v>
      </c>
      <c r="G117" s="69">
        <f t="shared" si="12"/>
        <v>0</v>
      </c>
      <c r="H117" s="6">
        <f t="shared" si="13"/>
        <v>0</v>
      </c>
      <c r="I117" s="80"/>
      <c r="J117" s="80" t="s">
        <v>1045</v>
      </c>
      <c r="K117" s="80" t="s">
        <v>1045</v>
      </c>
      <c r="L117" s="80"/>
      <c r="M117" s="80"/>
      <c r="N117" s="80"/>
      <c r="O117" s="80"/>
      <c r="P117" s="80"/>
      <c r="Q117" s="80"/>
      <c r="R117" s="80"/>
      <c r="S117" s="54" t="b">
        <f t="shared" si="9"/>
        <v>0</v>
      </c>
      <c r="T117" s="66" t="str">
        <f t="shared" si="11"/>
        <v>8-9.</v>
      </c>
      <c r="U117" s="51" t="str">
        <f t="shared" si="10"/>
        <v>Soil, PCBs [or Aroclors] (EPA 8082)</v>
      </c>
    </row>
    <row r="118" spans="1:21" s="67" customFormat="1" ht="33" x14ac:dyDescent="0.3">
      <c r="A118" s="62">
        <v>124</v>
      </c>
      <c r="B118" s="36" t="s">
        <v>132</v>
      </c>
      <c r="C118" s="98" t="s">
        <v>749</v>
      </c>
      <c r="D118" s="99"/>
      <c r="E118" s="10" t="s">
        <v>124</v>
      </c>
      <c r="F118" s="68">
        <f>IFERROR(INDEX([1]!Rates[[Column1]:[Column71]],
MATCH('[1]SOW Units'!$B118,[1]!Rates[Pay Item],0),
MATCH(TEXT(#REF!,"0"),[1]!Rates[[#Headers],[Column1]:[Column71]],0)),0)</f>
        <v>0</v>
      </c>
      <c r="G118" s="69">
        <f t="shared" si="12"/>
        <v>0</v>
      </c>
      <c r="H118" s="6">
        <f t="shared" si="13"/>
        <v>0</v>
      </c>
      <c r="I118" s="80"/>
      <c r="J118" s="80" t="s">
        <v>1045</v>
      </c>
      <c r="K118" s="80" t="s">
        <v>1045</v>
      </c>
      <c r="L118" s="80"/>
      <c r="M118" s="80"/>
      <c r="N118" s="80"/>
      <c r="O118" s="80"/>
      <c r="P118" s="80"/>
      <c r="Q118" s="80"/>
      <c r="R118" s="80"/>
      <c r="S118" s="54" t="b">
        <f t="shared" si="9"/>
        <v>0</v>
      </c>
      <c r="T118" s="66" t="str">
        <f t="shared" si="11"/>
        <v>8-10.</v>
      </c>
      <c r="U118" s="51" t="str">
        <f t="shared" si="10"/>
        <v>Soil, 8 RCRA Metals (EPA 6010 or EPA 6020 [Arsenic, Barium, Cadmium, Chromium, Lead, Selenium, Silver] and EPA 6020 or EPA 7471 [Mercury])</v>
      </c>
    </row>
    <row r="119" spans="1:21" s="67" customFormat="1" x14ac:dyDescent="0.3">
      <c r="A119" s="62">
        <v>125</v>
      </c>
      <c r="B119" s="36" t="s">
        <v>581</v>
      </c>
      <c r="C119" s="98" t="s">
        <v>150</v>
      </c>
      <c r="D119" s="99"/>
      <c r="E119" s="10" t="s">
        <v>124</v>
      </c>
      <c r="F119" s="68">
        <f>IFERROR(INDEX([1]!Rates[[Column1]:[Column71]],
MATCH('[1]SOW Units'!$B119,[1]!Rates[Pay Item],0),
MATCH(TEXT(#REF!,"0"),[1]!Rates[[#Headers],[Column1]:[Column71]],0)),0)</f>
        <v>0</v>
      </c>
      <c r="G119" s="69">
        <f t="shared" si="12"/>
        <v>0</v>
      </c>
      <c r="H119" s="6">
        <f t="shared" si="13"/>
        <v>0</v>
      </c>
      <c r="I119" s="80"/>
      <c r="J119" s="80" t="s">
        <v>1045</v>
      </c>
      <c r="K119" s="80" t="s">
        <v>1045</v>
      </c>
      <c r="L119" s="80"/>
      <c r="M119" s="80"/>
      <c r="N119" s="80"/>
      <c r="O119" s="80"/>
      <c r="P119" s="80"/>
      <c r="Q119" s="80"/>
      <c r="R119" s="80"/>
      <c r="S119" s="54" t="b">
        <f t="shared" si="9"/>
        <v>0</v>
      </c>
      <c r="T119" s="66" t="str">
        <f t="shared" si="11"/>
        <v>8-11.</v>
      </c>
      <c r="U119" s="51" t="str">
        <f t="shared" si="10"/>
        <v>Soil, Arsenic (EPA 6010 or EPA 6020)</v>
      </c>
    </row>
    <row r="120" spans="1:21" s="67" customFormat="1" x14ac:dyDescent="0.3">
      <c r="A120" s="62">
        <v>126</v>
      </c>
      <c r="B120" s="36" t="s">
        <v>584</v>
      </c>
      <c r="C120" s="98" t="s">
        <v>151</v>
      </c>
      <c r="D120" s="99"/>
      <c r="E120" s="10" t="s">
        <v>124</v>
      </c>
      <c r="F120" s="68">
        <f>IFERROR(INDEX([1]!Rates[[Column1]:[Column71]],
MATCH('[1]SOW Units'!$B120,[1]!Rates[Pay Item],0),
MATCH(TEXT(#REF!,"0"),[1]!Rates[[#Headers],[Column1]:[Column71]],0)),0)</f>
        <v>0</v>
      </c>
      <c r="G120" s="69">
        <f t="shared" si="12"/>
        <v>0</v>
      </c>
      <c r="H120" s="6">
        <f t="shared" si="13"/>
        <v>0</v>
      </c>
      <c r="I120" s="80"/>
      <c r="J120" s="80" t="s">
        <v>1045</v>
      </c>
      <c r="K120" s="80" t="s">
        <v>1045</v>
      </c>
      <c r="L120" s="80"/>
      <c r="M120" s="80"/>
      <c r="N120" s="80"/>
      <c r="O120" s="80"/>
      <c r="P120" s="80"/>
      <c r="Q120" s="80"/>
      <c r="R120" s="80"/>
      <c r="S120" s="54" t="b">
        <f t="shared" si="9"/>
        <v>0</v>
      </c>
      <c r="T120" s="66" t="str">
        <f t="shared" si="11"/>
        <v>8-12.</v>
      </c>
      <c r="U120" s="51" t="str">
        <f t="shared" si="10"/>
        <v>Soil, Cadmium (EPA 6010 or EPA 6020)</v>
      </c>
    </row>
    <row r="121" spans="1:21" s="67" customFormat="1" x14ac:dyDescent="0.3">
      <c r="A121" s="62">
        <v>127</v>
      </c>
      <c r="B121" s="36" t="s">
        <v>586</v>
      </c>
      <c r="C121" s="98" t="s">
        <v>153</v>
      </c>
      <c r="D121" s="99"/>
      <c r="E121" s="10" t="s">
        <v>124</v>
      </c>
      <c r="F121" s="68">
        <f>IFERROR(INDEX([1]!Rates[[Column1]:[Column71]],
MATCH('[1]SOW Units'!$B121,[1]!Rates[Pay Item],0),
MATCH(TEXT(#REF!,"0"),[1]!Rates[[#Headers],[Column1]:[Column71]],0)),0)</f>
        <v>0</v>
      </c>
      <c r="G121" s="69">
        <f t="shared" si="12"/>
        <v>0</v>
      </c>
      <c r="H121" s="6">
        <f t="shared" si="13"/>
        <v>0</v>
      </c>
      <c r="I121" s="80"/>
      <c r="J121" s="80" t="s">
        <v>1045</v>
      </c>
      <c r="K121" s="80" t="s">
        <v>1045</v>
      </c>
      <c r="L121" s="80"/>
      <c r="M121" s="80"/>
      <c r="N121" s="80"/>
      <c r="O121" s="80"/>
      <c r="P121" s="80"/>
      <c r="Q121" s="80"/>
      <c r="R121" s="80"/>
      <c r="S121" s="54" t="b">
        <f t="shared" si="9"/>
        <v>0</v>
      </c>
      <c r="T121" s="66" t="str">
        <f t="shared" si="11"/>
        <v>8-13.</v>
      </c>
      <c r="U121" s="51" t="str">
        <f t="shared" si="10"/>
        <v>Soil, Chromium (EPA 6010 or EPA 6020)</v>
      </c>
    </row>
    <row r="122" spans="1:21" s="67" customFormat="1" x14ac:dyDescent="0.3">
      <c r="A122" s="62">
        <v>128</v>
      </c>
      <c r="B122" s="36" t="s">
        <v>750</v>
      </c>
      <c r="C122" s="98" t="s">
        <v>155</v>
      </c>
      <c r="D122" s="99"/>
      <c r="E122" s="10" t="s">
        <v>124</v>
      </c>
      <c r="F122" s="68">
        <f>IFERROR(INDEX([1]!Rates[[Column1]:[Column71]],
MATCH('[1]SOW Units'!$B122,[1]!Rates[Pay Item],0),
MATCH(TEXT(#REF!,"0"),[1]!Rates[[#Headers],[Column1]:[Column71]],0)),0)</f>
        <v>0</v>
      </c>
      <c r="G122" s="69">
        <f t="shared" si="12"/>
        <v>0</v>
      </c>
      <c r="H122" s="6">
        <f t="shared" si="13"/>
        <v>0</v>
      </c>
      <c r="I122" s="80"/>
      <c r="J122" s="80" t="s">
        <v>1045</v>
      </c>
      <c r="K122" s="80" t="s">
        <v>1045</v>
      </c>
      <c r="L122" s="80"/>
      <c r="M122" s="80"/>
      <c r="N122" s="80"/>
      <c r="O122" s="80"/>
      <c r="P122" s="80"/>
      <c r="Q122" s="80"/>
      <c r="R122" s="80"/>
      <c r="S122" s="54" t="b">
        <f t="shared" si="9"/>
        <v>0</v>
      </c>
      <c r="T122" s="66" t="str">
        <f t="shared" si="11"/>
        <v>8-14.</v>
      </c>
      <c r="U122" s="51" t="str">
        <f t="shared" si="10"/>
        <v>Soil, Lead (EPA 6010 or EPA 6020)</v>
      </c>
    </row>
    <row r="123" spans="1:21" s="67" customFormat="1" x14ac:dyDescent="0.3">
      <c r="A123" s="62">
        <v>129</v>
      </c>
      <c r="B123" s="36" t="s">
        <v>751</v>
      </c>
      <c r="C123" s="98" t="s">
        <v>157</v>
      </c>
      <c r="D123" s="99"/>
      <c r="E123" s="10" t="s">
        <v>124</v>
      </c>
      <c r="F123" s="68">
        <f>IFERROR(INDEX([1]!Rates[[Column1]:[Column71]],
MATCH('[1]SOW Units'!$B123,[1]!Rates[Pay Item],0),
MATCH(TEXT(#REF!,"0"),[1]!Rates[[#Headers],[Column1]:[Column71]],0)),0)</f>
        <v>0</v>
      </c>
      <c r="G123" s="69">
        <f t="shared" si="12"/>
        <v>0</v>
      </c>
      <c r="H123" s="6">
        <f t="shared" si="13"/>
        <v>0</v>
      </c>
      <c r="I123" s="80"/>
      <c r="J123" s="80" t="s">
        <v>1045</v>
      </c>
      <c r="K123" s="80" t="s">
        <v>1045</v>
      </c>
      <c r="L123" s="80"/>
      <c r="M123" s="80"/>
      <c r="N123" s="80"/>
      <c r="O123" s="80"/>
      <c r="P123" s="80"/>
      <c r="Q123" s="80"/>
      <c r="R123" s="80"/>
      <c r="S123" s="54" t="b">
        <f t="shared" si="9"/>
        <v>0</v>
      </c>
      <c r="T123" s="66" t="str">
        <f t="shared" si="11"/>
        <v>8-15.</v>
      </c>
      <c r="U123" s="51" t="str">
        <f t="shared" si="10"/>
        <v>Soil, Toxicity Characteristic Leaching Procedure-Extraction Only (EPA 1311)</v>
      </c>
    </row>
    <row r="124" spans="1:21" s="67" customFormat="1" x14ac:dyDescent="0.3">
      <c r="A124" s="62">
        <v>130</v>
      </c>
      <c r="B124" s="36" t="s">
        <v>752</v>
      </c>
      <c r="C124" s="98" t="s">
        <v>753</v>
      </c>
      <c r="D124" s="99"/>
      <c r="E124" s="10" t="s">
        <v>124</v>
      </c>
      <c r="F124" s="68">
        <f>IFERROR(INDEX([1]!Rates[[Column1]:[Column71]],
MATCH('[1]SOW Units'!$B124,[1]!Rates[Pay Item],0),
MATCH(TEXT(#REF!,"0"),[1]!Rates[[#Headers],[Column1]:[Column71]],0)),0)</f>
        <v>0</v>
      </c>
      <c r="G124" s="69">
        <f t="shared" si="12"/>
        <v>0</v>
      </c>
      <c r="H124" s="6">
        <f t="shared" si="13"/>
        <v>0</v>
      </c>
      <c r="I124" s="80"/>
      <c r="J124" s="80" t="s">
        <v>1045</v>
      </c>
      <c r="K124" s="80" t="s">
        <v>1045</v>
      </c>
      <c r="L124" s="80"/>
      <c r="M124" s="80"/>
      <c r="N124" s="80"/>
      <c r="O124" s="80"/>
      <c r="P124" s="80"/>
      <c r="Q124" s="80"/>
      <c r="R124" s="80"/>
      <c r="S124" s="54" t="b">
        <f t="shared" si="9"/>
        <v>0</v>
      </c>
      <c r="T124" s="66" t="str">
        <f t="shared" si="11"/>
        <v>8-16.</v>
      </c>
      <c r="U124" s="51" t="str">
        <f t="shared" si="10"/>
        <v>Soil, Synthetic Precipitation Leaching Procedure-Extraction Only (EPA 1312)</v>
      </c>
    </row>
    <row r="125" spans="1:21" s="67" customFormat="1" x14ac:dyDescent="0.3">
      <c r="A125" s="62">
        <v>131</v>
      </c>
      <c r="B125" s="36" t="s">
        <v>754</v>
      </c>
      <c r="C125" s="98" t="s">
        <v>160</v>
      </c>
      <c r="D125" s="99"/>
      <c r="E125" s="10" t="s">
        <v>124</v>
      </c>
      <c r="F125" s="68">
        <f>IFERROR(INDEX([1]!Rates[[Column1]:[Column71]],
MATCH('[1]SOW Units'!$B125,[1]!Rates[Pay Item],0),
MATCH(TEXT(#REF!,"0"),[1]!Rates[[#Headers],[Column1]:[Column71]],0)),0)</f>
        <v>0</v>
      </c>
      <c r="G125" s="69">
        <f t="shared" si="12"/>
        <v>0</v>
      </c>
      <c r="H125" s="6">
        <f t="shared" si="13"/>
        <v>0</v>
      </c>
      <c r="I125" s="80"/>
      <c r="J125" s="80" t="s">
        <v>1045</v>
      </c>
      <c r="K125" s="80" t="s">
        <v>1045</v>
      </c>
      <c r="L125" s="80"/>
      <c r="M125" s="80"/>
      <c r="N125" s="80"/>
      <c r="O125" s="80"/>
      <c r="P125" s="80"/>
      <c r="Q125" s="80"/>
      <c r="R125" s="80"/>
      <c r="S125" s="54" t="b">
        <f t="shared" si="9"/>
        <v>0</v>
      </c>
      <c r="T125" s="66" t="str">
        <f t="shared" si="11"/>
        <v>8-17.</v>
      </c>
      <c r="U125" s="51" t="str">
        <f t="shared" si="10"/>
        <v>Soil, Organic Carbon, Total (EPA 9060 or Walkey-Black)</v>
      </c>
    </row>
    <row r="126" spans="1:21" s="67" customFormat="1" ht="35.1" customHeight="1" x14ac:dyDescent="0.3">
      <c r="A126" s="62">
        <v>132</v>
      </c>
      <c r="B126" s="36" t="s">
        <v>755</v>
      </c>
      <c r="C126" s="98" t="s">
        <v>756</v>
      </c>
      <c r="D126" s="99"/>
      <c r="E126" s="10" t="s">
        <v>124</v>
      </c>
      <c r="F126" s="68">
        <f>IFERROR(INDEX([1]!Rates[[Column1]:[Column71]],
MATCH('[1]SOW Units'!$B126,[1]!Rates[Pay Item],0),
MATCH(TEXT(#REF!,"0"),[1]!Rates[[#Headers],[Column1]:[Column71]],0)),0)</f>
        <v>0</v>
      </c>
      <c r="G126" s="69">
        <f t="shared" si="12"/>
        <v>0</v>
      </c>
      <c r="H126" s="6">
        <f t="shared" si="13"/>
        <v>0</v>
      </c>
      <c r="I126" s="80"/>
      <c r="J126" s="80" t="s">
        <v>1045</v>
      </c>
      <c r="K126" s="80" t="s">
        <v>1045</v>
      </c>
      <c r="L126" s="80"/>
      <c r="M126" s="80"/>
      <c r="N126" s="80"/>
      <c r="O126" s="80"/>
      <c r="P126" s="80"/>
      <c r="Q126" s="80"/>
      <c r="R126" s="80"/>
      <c r="S126" s="54" t="b">
        <f t="shared" si="9"/>
        <v>0</v>
      </c>
      <c r="T126" s="66" t="str">
        <f t="shared" si="11"/>
        <v>8-18.</v>
      </c>
      <c r="U126" s="51" t="str">
        <f t="shared" si="10"/>
        <v>Soil, Dry Bulk Density (ASTM D1556-07, ASTM D2167-08, ASTM D2922-01, -04, -04e, -96e1 or ASTM D2937-10)</v>
      </c>
    </row>
    <row r="127" spans="1:21" s="67" customFormat="1" x14ac:dyDescent="0.3">
      <c r="A127" s="62">
        <v>133</v>
      </c>
      <c r="B127" s="36" t="s">
        <v>757</v>
      </c>
      <c r="C127" s="98" t="s">
        <v>163</v>
      </c>
      <c r="D127" s="99"/>
      <c r="E127" s="10" t="s">
        <v>124</v>
      </c>
      <c r="F127" s="68">
        <f>IFERROR(INDEX([1]!Rates[[Column1]:[Column71]],
MATCH('[1]SOW Units'!$B127,[1]!Rates[Pay Item],0),
MATCH(TEXT(#REF!,"0"),[1]!Rates[[#Headers],[Column1]:[Column71]],0)),0)</f>
        <v>0</v>
      </c>
      <c r="G127" s="69">
        <f t="shared" si="12"/>
        <v>0</v>
      </c>
      <c r="H127" s="6">
        <f t="shared" si="13"/>
        <v>0</v>
      </c>
      <c r="I127" s="80"/>
      <c r="J127" s="80" t="s">
        <v>1045</v>
      </c>
      <c r="K127" s="80" t="s">
        <v>1045</v>
      </c>
      <c r="L127" s="80"/>
      <c r="M127" s="80"/>
      <c r="N127" s="80"/>
      <c r="O127" s="80"/>
      <c r="P127" s="80"/>
      <c r="Q127" s="80"/>
      <c r="R127" s="80"/>
      <c r="S127" s="54" t="b">
        <f t="shared" si="9"/>
        <v>0</v>
      </c>
      <c r="T127" s="66" t="str">
        <f t="shared" si="11"/>
        <v>8-19.</v>
      </c>
      <c r="U127" s="51" t="str">
        <f t="shared" si="10"/>
        <v>Soil, Moisture Content (ASTM D2216-10)</v>
      </c>
    </row>
    <row r="128" spans="1:21" s="67" customFormat="1" x14ac:dyDescent="0.3">
      <c r="A128" s="62">
        <v>134</v>
      </c>
      <c r="B128" s="36" t="s">
        <v>758</v>
      </c>
      <c r="C128" s="98" t="s">
        <v>165</v>
      </c>
      <c r="D128" s="99"/>
      <c r="E128" s="10" t="s">
        <v>124</v>
      </c>
      <c r="F128" s="68">
        <f>IFERROR(INDEX([1]!Rates[[Column1]:[Column71]],
MATCH('[1]SOW Units'!$B128,[1]!Rates[Pay Item],0),
MATCH(TEXT(#REF!,"0"),[1]!Rates[[#Headers],[Column1]:[Column71]],0)),0)</f>
        <v>0</v>
      </c>
      <c r="G128" s="69">
        <f t="shared" si="12"/>
        <v>0</v>
      </c>
      <c r="H128" s="6">
        <f t="shared" si="13"/>
        <v>0</v>
      </c>
      <c r="I128" s="80"/>
      <c r="J128" s="80" t="s">
        <v>1045</v>
      </c>
      <c r="K128" s="80" t="s">
        <v>1045</v>
      </c>
      <c r="L128" s="80"/>
      <c r="M128" s="80"/>
      <c r="N128" s="80"/>
      <c r="O128" s="80"/>
      <c r="P128" s="80"/>
      <c r="Q128" s="80"/>
      <c r="R128" s="80"/>
      <c r="S128" s="54" t="b">
        <f t="shared" si="9"/>
        <v>0</v>
      </c>
      <c r="T128" s="66" t="str">
        <f t="shared" si="11"/>
        <v>8-20.</v>
      </c>
      <c r="U128" s="51" t="str">
        <f t="shared" si="10"/>
        <v>Soil, Texture, (See Gee 7 Bauder [1966])</v>
      </c>
    </row>
    <row r="129" spans="1:21" s="67" customFormat="1" ht="35.1" customHeight="1" x14ac:dyDescent="0.3">
      <c r="A129" s="62">
        <v>135</v>
      </c>
      <c r="B129" s="36" t="s">
        <v>759</v>
      </c>
      <c r="C129" s="98" t="s">
        <v>760</v>
      </c>
      <c r="D129" s="99"/>
      <c r="E129" s="10" t="s">
        <v>124</v>
      </c>
      <c r="F129" s="68">
        <f>IFERROR(INDEX([1]!Rates[[Column1]:[Column71]],
MATCH('[1]SOW Units'!$B129,[1]!Rates[Pay Item],0),
MATCH(TEXT(#REF!,"0"),[1]!Rates[[#Headers],[Column1]:[Column71]],0)),0)</f>
        <v>0</v>
      </c>
      <c r="G129" s="69">
        <f t="shared" si="12"/>
        <v>0</v>
      </c>
      <c r="H129" s="6">
        <f t="shared" si="13"/>
        <v>0</v>
      </c>
      <c r="I129" s="80"/>
      <c r="J129" s="80" t="s">
        <v>1045</v>
      </c>
      <c r="K129" s="80" t="s">
        <v>1045</v>
      </c>
      <c r="L129" s="80"/>
      <c r="M129" s="80"/>
      <c r="N129" s="80"/>
      <c r="O129" s="80"/>
      <c r="P129" s="80"/>
      <c r="Q129" s="80"/>
      <c r="R129" s="80"/>
      <c r="S129" s="54" t="b">
        <f t="shared" si="9"/>
        <v>0</v>
      </c>
      <c r="T129" s="66" t="str">
        <f t="shared" si="11"/>
        <v>8-21.</v>
      </c>
      <c r="U129" s="51" t="str">
        <f t="shared" si="10"/>
        <v>Soil, Cumene (Isopropyl benzene), 1,2,4-Trimethylbenzene and 1,3,5-Trimethylbenzene (EPA 8260)</v>
      </c>
    </row>
    <row r="130" spans="1:21" s="67" customFormat="1" x14ac:dyDescent="0.3">
      <c r="A130" s="62">
        <v>136</v>
      </c>
      <c r="B130" s="36" t="s">
        <v>761</v>
      </c>
      <c r="C130" s="98" t="s">
        <v>762</v>
      </c>
      <c r="D130" s="99"/>
      <c r="E130" s="10" t="s">
        <v>124</v>
      </c>
      <c r="F130" s="68">
        <f>IFERROR(INDEX([1]!Rates[[Column1]:[Column71]],
MATCH('[1]SOW Units'!$B130,[1]!Rates[Pay Item],0),
MATCH(TEXT(#REF!,"0"),[1]!Rates[[#Headers],[Column1]:[Column71]],0)),0)</f>
        <v>0</v>
      </c>
      <c r="G130" s="69">
        <f t="shared" si="12"/>
        <v>0</v>
      </c>
      <c r="H130" s="6">
        <f t="shared" si="13"/>
        <v>0</v>
      </c>
      <c r="I130" s="80"/>
      <c r="J130" s="80" t="s">
        <v>1045</v>
      </c>
      <c r="K130" s="80"/>
      <c r="L130" s="80"/>
      <c r="M130" s="80"/>
      <c r="N130" s="80"/>
      <c r="O130" s="80"/>
      <c r="P130" s="80"/>
      <c r="Q130" s="80"/>
      <c r="R130" s="80"/>
      <c r="S130" s="54" t="b">
        <f t="shared" si="9"/>
        <v>0</v>
      </c>
      <c r="T130" s="66" t="str">
        <f t="shared" si="11"/>
        <v>8-22.</v>
      </c>
      <c r="U130" s="51" t="str">
        <f t="shared" si="10"/>
        <v>Water, Gasoline/Kerosene Analytical Group-Table C of Ch. 62-780, F.A.C. (multiple methods)</v>
      </c>
    </row>
    <row r="131" spans="1:21" s="67" customFormat="1" ht="33" x14ac:dyDescent="0.3">
      <c r="A131" s="62">
        <v>137</v>
      </c>
      <c r="B131" s="36" t="s">
        <v>763</v>
      </c>
      <c r="C131" s="98" t="s">
        <v>764</v>
      </c>
      <c r="D131" s="99"/>
      <c r="E131" s="10" t="s">
        <v>124</v>
      </c>
      <c r="F131" s="68">
        <f>IFERROR(INDEX([1]!Rates[[Column1]:[Column71]],
MATCH('[1]SOW Units'!$B131,[1]!Rates[Pay Item],0),
MATCH(TEXT(#REF!,"0"),[1]!Rates[[#Headers],[Column1]:[Column71]],0)),0)</f>
        <v>0</v>
      </c>
      <c r="G131" s="69">
        <f t="shared" si="12"/>
        <v>0</v>
      </c>
      <c r="H131" s="6">
        <f t="shared" si="13"/>
        <v>0</v>
      </c>
      <c r="I131" s="80"/>
      <c r="J131" s="80" t="s">
        <v>1045</v>
      </c>
      <c r="K131" s="80"/>
      <c r="L131" s="80"/>
      <c r="M131" s="80"/>
      <c r="N131" s="80"/>
      <c r="O131" s="80"/>
      <c r="P131" s="80"/>
      <c r="Q131" s="80"/>
      <c r="R131" s="80"/>
      <c r="S131" s="54" t="b">
        <f t="shared" si="9"/>
        <v>0</v>
      </c>
      <c r="T131" s="66" t="str">
        <f t="shared" si="11"/>
        <v>8-23.</v>
      </c>
      <c r="U131" s="51" t="str">
        <f t="shared" si="10"/>
        <v>Water, Used Oil/Unknown Product Group-Table D of Ch. 62-780, F.A.C., except for non-Priority Pollutant Organics (multiple methods)</v>
      </c>
    </row>
    <row r="132" spans="1:21" s="67" customFormat="1" x14ac:dyDescent="0.3">
      <c r="A132" s="62">
        <v>138</v>
      </c>
      <c r="B132" s="36" t="s">
        <v>765</v>
      </c>
      <c r="C132" s="98" t="s">
        <v>166</v>
      </c>
      <c r="D132" s="99"/>
      <c r="E132" s="10" t="s">
        <v>124</v>
      </c>
      <c r="F132" s="68">
        <f>IFERROR(INDEX([1]!Rates[[Column1]:[Column71]],
MATCH('[1]SOW Units'!$B132,[1]!Rates[Pay Item],0),
MATCH(TEXT(#REF!,"0"),[1]!Rates[[#Headers],[Column1]:[Column71]],0)),0)</f>
        <v>0</v>
      </c>
      <c r="G132" s="69">
        <f t="shared" si="12"/>
        <v>0</v>
      </c>
      <c r="H132" s="6">
        <f t="shared" si="13"/>
        <v>0</v>
      </c>
      <c r="I132" s="80"/>
      <c r="J132" s="80" t="s">
        <v>1045</v>
      </c>
      <c r="K132" s="80"/>
      <c r="L132" s="80"/>
      <c r="M132" s="80"/>
      <c r="N132" s="80"/>
      <c r="O132" s="80"/>
      <c r="P132" s="80"/>
      <c r="Q132" s="80"/>
      <c r="R132" s="80"/>
      <c r="S132" s="54" t="b">
        <f t="shared" si="9"/>
        <v>0</v>
      </c>
      <c r="T132" s="66" t="str">
        <f t="shared" si="11"/>
        <v>8-24.</v>
      </c>
      <c r="U132" s="51" t="str">
        <f t="shared" si="10"/>
        <v>Water, BTEX + MTBE (EPA 602, EPA 624, EPA 8021 or EPA 8260)</v>
      </c>
    </row>
    <row r="133" spans="1:21" s="67" customFormat="1" x14ac:dyDescent="0.3">
      <c r="A133" s="62">
        <v>139</v>
      </c>
      <c r="B133" s="36" t="s">
        <v>766</v>
      </c>
      <c r="C133" s="98" t="s">
        <v>167</v>
      </c>
      <c r="D133" s="99"/>
      <c r="E133" s="10" t="s">
        <v>124</v>
      </c>
      <c r="F133" s="68">
        <f>IFERROR(INDEX([1]!Rates[[Column1]:[Column71]],
MATCH('[1]SOW Units'!$B133,[1]!Rates[Pay Item],0),
MATCH(TEXT(#REF!,"0"),[1]!Rates[[#Headers],[Column1]:[Column71]],0)),0)</f>
        <v>0</v>
      </c>
      <c r="G133" s="69">
        <f t="shared" si="12"/>
        <v>0</v>
      </c>
      <c r="H133" s="6">
        <f t="shared" si="13"/>
        <v>0</v>
      </c>
      <c r="I133" s="80"/>
      <c r="J133" s="80" t="s">
        <v>1045</v>
      </c>
      <c r="K133" s="80"/>
      <c r="L133" s="80"/>
      <c r="M133" s="80"/>
      <c r="N133" s="80"/>
      <c r="O133" s="80"/>
      <c r="P133" s="80"/>
      <c r="Q133" s="80"/>
      <c r="R133" s="80"/>
      <c r="S133" s="54" t="b">
        <f t="shared" si="9"/>
        <v>0</v>
      </c>
      <c r="T133" s="66" t="str">
        <f t="shared" si="11"/>
        <v>8-25.</v>
      </c>
      <c r="U133" s="51" t="str">
        <f t="shared" si="10"/>
        <v>Water, Volatile Organic Halocarbons, except EDB (EPA 8021 or EPA 8260)</v>
      </c>
    </row>
    <row r="134" spans="1:21" s="67" customFormat="1" x14ac:dyDescent="0.3">
      <c r="A134" s="62">
        <v>140</v>
      </c>
      <c r="B134" s="36" t="s">
        <v>767</v>
      </c>
      <c r="C134" s="98" t="s">
        <v>168</v>
      </c>
      <c r="D134" s="99"/>
      <c r="E134" s="10" t="s">
        <v>124</v>
      </c>
      <c r="F134" s="68">
        <f>IFERROR(INDEX([1]!Rates[[Column1]:[Column71]],
MATCH('[1]SOW Units'!$B134,[1]!Rates[Pay Item],0),
MATCH(TEXT(#REF!,"0"),[1]!Rates[[#Headers],[Column1]:[Column71]],0)),0)</f>
        <v>0</v>
      </c>
      <c r="G134" s="69">
        <f t="shared" si="12"/>
        <v>0</v>
      </c>
      <c r="H134" s="6">
        <f t="shared" si="13"/>
        <v>0</v>
      </c>
      <c r="I134" s="80"/>
      <c r="J134" s="80" t="s">
        <v>1045</v>
      </c>
      <c r="K134" s="80"/>
      <c r="L134" s="80"/>
      <c r="M134" s="80"/>
      <c r="N134" s="80"/>
      <c r="O134" s="80"/>
      <c r="P134" s="80"/>
      <c r="Q134" s="80"/>
      <c r="R134" s="80"/>
      <c r="S134" s="54" t="b">
        <f t="shared" si="9"/>
        <v>0</v>
      </c>
      <c r="T134" s="66" t="str">
        <f t="shared" si="11"/>
        <v>8-26.</v>
      </c>
      <c r="U134" s="51" t="str">
        <f t="shared" si="10"/>
        <v>Water, BTEX + MTBE + VOHs (EPA 601/602, EPA 624, EPA 6021 or EPA 8260)</v>
      </c>
    </row>
    <row r="135" spans="1:21" s="67" customFormat="1" ht="33" x14ac:dyDescent="0.3">
      <c r="A135" s="62">
        <v>141</v>
      </c>
      <c r="B135" s="36" t="s">
        <v>768</v>
      </c>
      <c r="C135" s="98" t="s">
        <v>169</v>
      </c>
      <c r="D135" s="99"/>
      <c r="E135" s="10" t="s">
        <v>124</v>
      </c>
      <c r="F135" s="68">
        <f>IFERROR(INDEX([1]!Rates[[Column1]:[Column71]],
MATCH('[1]SOW Units'!$B135,[1]!Rates[Pay Item],0),
MATCH(TEXT(#REF!,"0"),[1]!Rates[[#Headers],[Column1]:[Column71]],0)),0)</f>
        <v>0</v>
      </c>
      <c r="G135" s="69">
        <f t="shared" si="12"/>
        <v>0</v>
      </c>
      <c r="H135" s="6">
        <f t="shared" si="13"/>
        <v>0</v>
      </c>
      <c r="I135" s="80"/>
      <c r="J135" s="80" t="s">
        <v>1045</v>
      </c>
      <c r="K135" s="80"/>
      <c r="L135" s="80"/>
      <c r="M135" s="80"/>
      <c r="N135" s="80"/>
      <c r="O135" s="80"/>
      <c r="P135" s="80"/>
      <c r="Q135" s="80"/>
      <c r="R135" s="80"/>
      <c r="S135" s="54" t="b">
        <f t="shared" si="9"/>
        <v>0</v>
      </c>
      <c r="T135" s="66" t="str">
        <f t="shared" si="11"/>
        <v>8-27.</v>
      </c>
      <c r="U135" s="51" t="str">
        <f t="shared" si="10"/>
        <v>Water, Polycyclic Aromatic Hydrocarbons, including 1-methylnaphthalene + 2-methylnaphthalene (EPA 610 [HPLC], EPA 625, EPA 8270 or EPA 8310)</v>
      </c>
    </row>
    <row r="136" spans="1:21" s="67" customFormat="1" x14ac:dyDescent="0.3">
      <c r="A136" s="62">
        <v>142</v>
      </c>
      <c r="B136" s="36" t="s">
        <v>769</v>
      </c>
      <c r="C136" s="98" t="s">
        <v>170</v>
      </c>
      <c r="D136" s="99"/>
      <c r="E136" s="10" t="s">
        <v>124</v>
      </c>
      <c r="F136" s="68">
        <f>IFERROR(INDEX([1]!Rates[[Column1]:[Column71]],
MATCH('[1]SOW Units'!$B136,[1]!Rates[Pay Item],0),
MATCH(TEXT(#REF!,"0"),[1]!Rates[[#Headers],[Column1]:[Column71]],0)),0)</f>
        <v>0</v>
      </c>
      <c r="G136" s="69">
        <f t="shared" si="12"/>
        <v>0</v>
      </c>
      <c r="H136" s="6">
        <f t="shared" si="13"/>
        <v>0</v>
      </c>
      <c r="I136" s="80"/>
      <c r="J136" s="80" t="s">
        <v>1045</v>
      </c>
      <c r="K136" s="80"/>
      <c r="L136" s="80"/>
      <c r="M136" s="80"/>
      <c r="N136" s="80"/>
      <c r="O136" s="80"/>
      <c r="P136" s="80"/>
      <c r="Q136" s="80"/>
      <c r="R136" s="80"/>
      <c r="S136" s="54" t="b">
        <f t="shared" si="9"/>
        <v>0</v>
      </c>
      <c r="T136" s="66" t="str">
        <f t="shared" si="11"/>
        <v>8-28.</v>
      </c>
      <c r="U136" s="51" t="str">
        <f t="shared" si="10"/>
        <v>Water, EDB [1,2-dibromoethane or ethylene dibromide] (EPA 504.1 or EPA 8011)</v>
      </c>
    </row>
    <row r="137" spans="1:21" s="67" customFormat="1" x14ac:dyDescent="0.3">
      <c r="A137" s="62">
        <v>143</v>
      </c>
      <c r="B137" s="36" t="s">
        <v>770</v>
      </c>
      <c r="C137" s="98" t="s">
        <v>590</v>
      </c>
      <c r="D137" s="99"/>
      <c r="E137" s="10" t="s">
        <v>124</v>
      </c>
      <c r="F137" s="68">
        <f>IFERROR(INDEX([1]!Rates[[Column1]:[Column71]],
MATCH('[1]SOW Units'!$B137,[1]!Rates[Pay Item],0),
MATCH(TEXT(#REF!,"0"),[1]!Rates[[#Headers],[Column1]:[Column71]],0)),0)</f>
        <v>0</v>
      </c>
      <c r="G137" s="69">
        <f t="shared" si="12"/>
        <v>0</v>
      </c>
      <c r="H137" s="6">
        <f t="shared" si="13"/>
        <v>0</v>
      </c>
      <c r="I137" s="80"/>
      <c r="J137" s="80" t="s">
        <v>1045</v>
      </c>
      <c r="K137" s="80"/>
      <c r="L137" s="80"/>
      <c r="M137" s="80"/>
      <c r="N137" s="80"/>
      <c r="O137" s="80"/>
      <c r="P137" s="80"/>
      <c r="Q137" s="80"/>
      <c r="R137" s="80"/>
      <c r="S137" s="54" t="b">
        <f t="shared" ref="S137:S200" si="14">IF(H137&gt;0,TRUE,FALSE)</f>
        <v>0</v>
      </c>
      <c r="T137" s="66" t="str">
        <f t="shared" si="11"/>
        <v>8-29.</v>
      </c>
      <c r="U137" s="51" t="str">
        <f t="shared" si="10"/>
        <v>Water, EDB [1,2-dibromoethane or ethylene dibromide] (EPA 8260 SIM)</v>
      </c>
    </row>
    <row r="138" spans="1:21" s="67" customFormat="1" x14ac:dyDescent="0.3">
      <c r="A138" s="62">
        <v>144</v>
      </c>
      <c r="B138" s="36" t="s">
        <v>771</v>
      </c>
      <c r="C138" s="98" t="s">
        <v>171</v>
      </c>
      <c r="D138" s="99"/>
      <c r="E138" s="10" t="s">
        <v>124</v>
      </c>
      <c r="F138" s="68">
        <f>IFERROR(INDEX([1]!Rates[[Column1]:[Column71]],
MATCH('[1]SOW Units'!$B138,[1]!Rates[Pay Item],0),
MATCH(TEXT(#REF!,"0"),[1]!Rates[[#Headers],[Column1]:[Column71]],0)),0)</f>
        <v>0</v>
      </c>
      <c r="G138" s="69">
        <f t="shared" si="12"/>
        <v>0</v>
      </c>
      <c r="H138" s="6">
        <f t="shared" si="13"/>
        <v>0</v>
      </c>
      <c r="I138" s="80"/>
      <c r="J138" s="80" t="s">
        <v>1045</v>
      </c>
      <c r="K138" s="80"/>
      <c r="L138" s="80"/>
      <c r="M138" s="80"/>
      <c r="N138" s="80"/>
      <c r="O138" s="80"/>
      <c r="P138" s="80"/>
      <c r="Q138" s="80"/>
      <c r="R138" s="80"/>
      <c r="S138" s="54" t="b">
        <f t="shared" si="14"/>
        <v>0</v>
      </c>
      <c r="T138" s="66" t="str">
        <f t="shared" si="11"/>
        <v>8-30.</v>
      </c>
      <c r="U138" s="51" t="str">
        <f t="shared" si="10"/>
        <v>Water, Priority Pollutant Volatile Organics [for NPDES purposes only] (EPA 624)</v>
      </c>
    </row>
    <row r="139" spans="1:21" s="67" customFormat="1" x14ac:dyDescent="0.3">
      <c r="A139" s="62">
        <v>145</v>
      </c>
      <c r="B139" s="36" t="s">
        <v>772</v>
      </c>
      <c r="C139" s="98" t="s">
        <v>172</v>
      </c>
      <c r="D139" s="99"/>
      <c r="E139" s="10" t="s">
        <v>124</v>
      </c>
      <c r="F139" s="68">
        <f>IFERROR(INDEX([1]!Rates[[Column1]:[Column71]],
MATCH('[1]SOW Units'!$B139,[1]!Rates[Pay Item],0),
MATCH(TEXT(#REF!,"0"),[1]!Rates[[#Headers],[Column1]:[Column71]],0)),0)</f>
        <v>0</v>
      </c>
      <c r="G139" s="69">
        <f t="shared" si="12"/>
        <v>0</v>
      </c>
      <c r="H139" s="6">
        <f t="shared" si="13"/>
        <v>0</v>
      </c>
      <c r="I139" s="80"/>
      <c r="J139" s="80" t="s">
        <v>1045</v>
      </c>
      <c r="K139" s="80"/>
      <c r="L139" s="80"/>
      <c r="M139" s="80"/>
      <c r="N139" s="80"/>
      <c r="O139" s="80"/>
      <c r="P139" s="80"/>
      <c r="Q139" s="80"/>
      <c r="R139" s="80"/>
      <c r="S139" s="54" t="b">
        <f t="shared" si="14"/>
        <v>0</v>
      </c>
      <c r="T139" s="66" t="str">
        <f t="shared" si="11"/>
        <v>8-31.</v>
      </c>
      <c r="U139" s="51" t="str">
        <f t="shared" si="10"/>
        <v>Water, Priority Pollutant Volatile Organics (EPA 8260)</v>
      </c>
    </row>
    <row r="140" spans="1:21" s="67" customFormat="1" ht="33" x14ac:dyDescent="0.3">
      <c r="A140" s="62">
        <v>146</v>
      </c>
      <c r="B140" s="36" t="s">
        <v>773</v>
      </c>
      <c r="C140" s="98" t="s">
        <v>173</v>
      </c>
      <c r="D140" s="99"/>
      <c r="E140" s="10" t="s">
        <v>124</v>
      </c>
      <c r="F140" s="68">
        <f>IFERROR(INDEX([1]!Rates[[Column1]:[Column71]],
MATCH('[1]SOW Units'!$B140,[1]!Rates[Pay Item],0),
MATCH(TEXT(#REF!,"0"),[1]!Rates[[#Headers],[Column1]:[Column71]],0)),0)</f>
        <v>0</v>
      </c>
      <c r="G140" s="69">
        <f t="shared" si="12"/>
        <v>0</v>
      </c>
      <c r="H140" s="6">
        <f t="shared" si="13"/>
        <v>0</v>
      </c>
      <c r="I140" s="80"/>
      <c r="J140" s="80" t="s">
        <v>1045</v>
      </c>
      <c r="K140" s="80"/>
      <c r="L140" s="80"/>
      <c r="M140" s="80"/>
      <c r="N140" s="80"/>
      <c r="O140" s="80"/>
      <c r="P140" s="80"/>
      <c r="Q140" s="80"/>
      <c r="R140" s="80"/>
      <c r="S140" s="54" t="b">
        <f t="shared" si="14"/>
        <v>0</v>
      </c>
      <c r="T140" s="66" t="str">
        <f t="shared" si="11"/>
        <v>8-32.</v>
      </c>
      <c r="U140" s="51" t="str">
        <f t="shared" si="10"/>
        <v>Water, Priority Pollutant Extractable Organics-Base Neutral and Acid Extractables [for NPDES purposes only] (EPA 625 list [e.g., EPA 608 + EPA 625])</v>
      </c>
    </row>
    <row r="141" spans="1:21" s="67" customFormat="1" ht="33" x14ac:dyDescent="0.3">
      <c r="A141" s="62">
        <v>147</v>
      </c>
      <c r="B141" s="36" t="s">
        <v>774</v>
      </c>
      <c r="C141" s="98" t="s">
        <v>174</v>
      </c>
      <c r="D141" s="99"/>
      <c r="E141" s="10" t="s">
        <v>124</v>
      </c>
      <c r="F141" s="68">
        <f>IFERROR(INDEX([1]!Rates[[Column1]:[Column71]],
MATCH('[1]SOW Units'!$B141,[1]!Rates[Pay Item],0),
MATCH(TEXT(#REF!,"0"),[1]!Rates[[#Headers],[Column1]:[Column71]],0)),0)</f>
        <v>0</v>
      </c>
      <c r="G141" s="69">
        <f t="shared" si="12"/>
        <v>0</v>
      </c>
      <c r="H141" s="6">
        <f t="shared" si="13"/>
        <v>0</v>
      </c>
      <c r="I141" s="80"/>
      <c r="J141" s="80" t="s">
        <v>1045</v>
      </c>
      <c r="K141" s="80"/>
      <c r="L141" s="80"/>
      <c r="M141" s="80"/>
      <c r="N141" s="80"/>
      <c r="O141" s="80"/>
      <c r="P141" s="80"/>
      <c r="Q141" s="80"/>
      <c r="R141" s="80"/>
      <c r="S141" s="54" t="b">
        <f t="shared" si="14"/>
        <v>0</v>
      </c>
      <c r="T141" s="66" t="str">
        <f t="shared" si="11"/>
        <v>8-33.</v>
      </c>
      <c r="U141" s="51" t="str">
        <f t="shared" si="10"/>
        <v>Water, Priority Pollutant Extractable Organics-Base Neutral and Acid Extractables (EPA 8270 list [e.g., EPA 8081/8082 + EPA 8270 or EPA 608 + EPA 8270)</v>
      </c>
    </row>
    <row r="142" spans="1:21" s="67" customFormat="1" x14ac:dyDescent="0.3">
      <c r="A142" s="62">
        <v>148</v>
      </c>
      <c r="B142" s="36" t="s">
        <v>775</v>
      </c>
      <c r="C142" s="98" t="s">
        <v>175</v>
      </c>
      <c r="D142" s="99"/>
      <c r="E142" s="10" t="s">
        <v>124</v>
      </c>
      <c r="F142" s="68">
        <f>IFERROR(INDEX([1]!Rates[[Column1]:[Column71]],
MATCH('[1]SOW Units'!$B142,[1]!Rates[Pay Item],0),
MATCH(TEXT(#REF!,"0"),[1]!Rates[[#Headers],[Column1]:[Column71]],0)),0)</f>
        <v>0</v>
      </c>
      <c r="G142" s="69">
        <f t="shared" si="12"/>
        <v>0</v>
      </c>
      <c r="H142" s="6">
        <f t="shared" si="13"/>
        <v>0</v>
      </c>
      <c r="I142" s="80"/>
      <c r="J142" s="80" t="s">
        <v>1045</v>
      </c>
      <c r="K142" s="80"/>
      <c r="L142" s="80"/>
      <c r="M142" s="80"/>
      <c r="N142" s="80"/>
      <c r="O142" s="80"/>
      <c r="P142" s="80"/>
      <c r="Q142" s="80"/>
      <c r="R142" s="80"/>
      <c r="S142" s="54" t="b">
        <f t="shared" si="14"/>
        <v>0</v>
      </c>
      <c r="T142" s="66" t="str">
        <f t="shared" si="11"/>
        <v>8-34.</v>
      </c>
      <c r="U142" s="51" t="str">
        <f t="shared" si="10"/>
        <v>Water, Total Recoverable Petroleum Hydrocarbons (FL-PRO)</v>
      </c>
    </row>
    <row r="143" spans="1:21" s="67" customFormat="1" x14ac:dyDescent="0.3">
      <c r="A143" s="62">
        <v>149</v>
      </c>
      <c r="B143" s="36" t="s">
        <v>776</v>
      </c>
      <c r="C143" s="98" t="s">
        <v>176</v>
      </c>
      <c r="D143" s="99"/>
      <c r="E143" s="10" t="s">
        <v>124</v>
      </c>
      <c r="F143" s="68">
        <f>IFERROR(INDEX([1]!Rates[[Column1]:[Column71]],
MATCH('[1]SOW Units'!$B143,[1]!Rates[Pay Item],0),
MATCH(TEXT(#REF!,"0"),[1]!Rates[[#Headers],[Column1]:[Column71]],0)),0)</f>
        <v>0</v>
      </c>
      <c r="G143" s="69">
        <f t="shared" si="12"/>
        <v>0</v>
      </c>
      <c r="H143" s="6">
        <f t="shared" si="13"/>
        <v>0</v>
      </c>
      <c r="I143" s="80"/>
      <c r="J143" s="80" t="s">
        <v>1045</v>
      </c>
      <c r="K143" s="80"/>
      <c r="L143" s="80"/>
      <c r="M143" s="80"/>
      <c r="N143" s="80"/>
      <c r="O143" s="80"/>
      <c r="P143" s="80"/>
      <c r="Q143" s="80"/>
      <c r="R143" s="80"/>
      <c r="S143" s="54" t="b">
        <f t="shared" si="14"/>
        <v>0</v>
      </c>
      <c r="T143" s="66" t="str">
        <f t="shared" si="11"/>
        <v>8-35.</v>
      </c>
      <c r="U143" s="51" t="str">
        <f t="shared" si="10"/>
        <v>Water, PCBs [or Aroclors] (EPA 608 or EPA 8082)</v>
      </c>
    </row>
    <row r="144" spans="1:21" s="67" customFormat="1" x14ac:dyDescent="0.3">
      <c r="A144" s="62">
        <v>150</v>
      </c>
      <c r="B144" s="36" t="s">
        <v>777</v>
      </c>
      <c r="C144" s="98" t="s">
        <v>177</v>
      </c>
      <c r="D144" s="99"/>
      <c r="E144" s="10" t="s">
        <v>124</v>
      </c>
      <c r="F144" s="68">
        <f>IFERROR(INDEX([1]!Rates[[Column1]:[Column71]],
MATCH('[1]SOW Units'!$B144,[1]!Rates[Pay Item],0),
MATCH(TEXT(#REF!,"0"),[1]!Rates[[#Headers],[Column1]:[Column71]],0)),0)</f>
        <v>0</v>
      </c>
      <c r="G144" s="69">
        <f t="shared" si="12"/>
        <v>0</v>
      </c>
      <c r="H144" s="6">
        <f t="shared" si="13"/>
        <v>0</v>
      </c>
      <c r="I144" s="80"/>
      <c r="J144" s="80" t="s">
        <v>1045</v>
      </c>
      <c r="K144" s="80"/>
      <c r="L144" s="80"/>
      <c r="M144" s="80"/>
      <c r="N144" s="80"/>
      <c r="O144" s="80"/>
      <c r="P144" s="80"/>
      <c r="Q144" s="80"/>
      <c r="R144" s="80"/>
      <c r="S144" s="54" t="b">
        <f t="shared" si="14"/>
        <v>0</v>
      </c>
      <c r="T144" s="66" t="str">
        <f t="shared" si="11"/>
        <v>8-36.</v>
      </c>
      <c r="U144" s="51" t="str">
        <f t="shared" si="10"/>
        <v>Water, Arsenic, Total (EPA 200.7, EPA 200.8, EPA 6010 or EPA 6020)</v>
      </c>
    </row>
    <row r="145" spans="1:21" s="67" customFormat="1" x14ac:dyDescent="0.3">
      <c r="A145" s="62">
        <v>151</v>
      </c>
      <c r="B145" s="36" t="s">
        <v>778</v>
      </c>
      <c r="C145" s="98" t="s">
        <v>178</v>
      </c>
      <c r="D145" s="99"/>
      <c r="E145" s="10" t="s">
        <v>124</v>
      </c>
      <c r="F145" s="68">
        <f>IFERROR(INDEX([1]!Rates[[Column1]:[Column71]],
MATCH('[1]SOW Units'!$B145,[1]!Rates[Pay Item],0),
MATCH(TEXT(#REF!,"0"),[1]!Rates[[#Headers],[Column1]:[Column71]],0)),0)</f>
        <v>0</v>
      </c>
      <c r="G145" s="69">
        <f t="shared" si="12"/>
        <v>0</v>
      </c>
      <c r="H145" s="6">
        <f t="shared" si="13"/>
        <v>0</v>
      </c>
      <c r="I145" s="80"/>
      <c r="J145" s="80" t="s">
        <v>1045</v>
      </c>
      <c r="K145" s="80"/>
      <c r="L145" s="80"/>
      <c r="M145" s="80"/>
      <c r="N145" s="80"/>
      <c r="O145" s="80"/>
      <c r="P145" s="80"/>
      <c r="Q145" s="80"/>
      <c r="R145" s="80"/>
      <c r="S145" s="54" t="b">
        <f t="shared" si="14"/>
        <v>0</v>
      </c>
      <c r="T145" s="66" t="str">
        <f t="shared" si="11"/>
        <v>8-37.</v>
      </c>
      <c r="U145" s="51" t="str">
        <f t="shared" si="10"/>
        <v>Water, Cadmium, Total (EPA 200.7, EPA 200.8, EPA 6010 or EPA 6020)</v>
      </c>
    </row>
    <row r="146" spans="1:21" s="67" customFormat="1" x14ac:dyDescent="0.3">
      <c r="A146" s="62">
        <v>152</v>
      </c>
      <c r="B146" s="36" t="s">
        <v>779</v>
      </c>
      <c r="C146" s="98" t="s">
        <v>179</v>
      </c>
      <c r="D146" s="99"/>
      <c r="E146" s="10" t="s">
        <v>124</v>
      </c>
      <c r="F146" s="68">
        <f>IFERROR(INDEX([1]!Rates[[Column1]:[Column71]],
MATCH('[1]SOW Units'!$B146,[1]!Rates[Pay Item],0),
MATCH(TEXT(#REF!,"0"),[1]!Rates[[#Headers],[Column1]:[Column71]],0)),0)</f>
        <v>0</v>
      </c>
      <c r="G146" s="69">
        <f t="shared" si="12"/>
        <v>0</v>
      </c>
      <c r="H146" s="6">
        <f t="shared" si="13"/>
        <v>0</v>
      </c>
      <c r="I146" s="80"/>
      <c r="J146" s="80" t="s">
        <v>1045</v>
      </c>
      <c r="K146" s="80"/>
      <c r="L146" s="80"/>
      <c r="M146" s="80"/>
      <c r="N146" s="80"/>
      <c r="O146" s="80"/>
      <c r="P146" s="80"/>
      <c r="Q146" s="80"/>
      <c r="R146" s="80"/>
      <c r="S146" s="54" t="b">
        <f t="shared" si="14"/>
        <v>0</v>
      </c>
      <c r="T146" s="66" t="str">
        <f t="shared" si="11"/>
        <v>8-38.</v>
      </c>
      <c r="U146" s="51" t="str">
        <f t="shared" si="10"/>
        <v>Water, Chromium, Total (EPA 200.7, EPA 200.8, EPA 6010 or EPA 6020)</v>
      </c>
    </row>
    <row r="147" spans="1:21" s="67" customFormat="1" x14ac:dyDescent="0.3">
      <c r="A147" s="62">
        <v>153</v>
      </c>
      <c r="B147" s="36" t="s">
        <v>780</v>
      </c>
      <c r="C147" s="98" t="s">
        <v>180</v>
      </c>
      <c r="D147" s="99"/>
      <c r="E147" s="10" t="s">
        <v>124</v>
      </c>
      <c r="F147" s="68">
        <f>IFERROR(INDEX([1]!Rates[[Column1]:[Column71]],
MATCH('[1]SOW Units'!$B147,[1]!Rates[Pay Item],0),
MATCH(TEXT(#REF!,"0"),[1]!Rates[[#Headers],[Column1]:[Column71]],0)),0)</f>
        <v>0</v>
      </c>
      <c r="G147" s="69">
        <f t="shared" si="12"/>
        <v>0</v>
      </c>
      <c r="H147" s="6">
        <f t="shared" si="13"/>
        <v>0</v>
      </c>
      <c r="I147" s="80"/>
      <c r="J147" s="80" t="s">
        <v>1045</v>
      </c>
      <c r="K147" s="80"/>
      <c r="L147" s="80"/>
      <c r="M147" s="80"/>
      <c r="N147" s="80"/>
      <c r="O147" s="80"/>
      <c r="P147" s="80"/>
      <c r="Q147" s="80"/>
      <c r="R147" s="80"/>
      <c r="S147" s="54" t="b">
        <f t="shared" si="14"/>
        <v>0</v>
      </c>
      <c r="T147" s="66" t="str">
        <f t="shared" si="11"/>
        <v>8-39.</v>
      </c>
      <c r="U147" s="51" t="str">
        <f t="shared" si="10"/>
        <v>Water, Lead, Total (EPA 200.7, EPA 200.8, EPA 6010 or EPA 6020)</v>
      </c>
    </row>
    <row r="148" spans="1:21" s="67" customFormat="1" ht="35.1" customHeight="1" x14ac:dyDescent="0.3">
      <c r="A148" s="62">
        <v>154</v>
      </c>
      <c r="B148" s="36" t="s">
        <v>781</v>
      </c>
      <c r="C148" s="98" t="s">
        <v>591</v>
      </c>
      <c r="D148" s="99"/>
      <c r="E148" s="10" t="s">
        <v>124</v>
      </c>
      <c r="F148" s="68">
        <f>IFERROR(INDEX([1]!Rates[[Column1]:[Column71]],
MATCH('[1]SOW Units'!$B148,[1]!Rates[Pay Item],0),
MATCH(TEXT(#REF!,"0"),[1]!Rates[[#Headers],[Column1]:[Column71]],0)),0)</f>
        <v>0</v>
      </c>
      <c r="G148" s="69">
        <f t="shared" si="12"/>
        <v>0</v>
      </c>
      <c r="H148" s="6">
        <f t="shared" si="13"/>
        <v>0</v>
      </c>
      <c r="I148" s="80"/>
      <c r="J148" s="80" t="s">
        <v>1045</v>
      </c>
      <c r="K148" s="80"/>
      <c r="L148" s="80"/>
      <c r="M148" s="80"/>
      <c r="N148" s="80"/>
      <c r="O148" s="80"/>
      <c r="P148" s="80"/>
      <c r="Q148" s="80"/>
      <c r="R148" s="80"/>
      <c r="S148" s="54" t="b">
        <f t="shared" si="14"/>
        <v>0</v>
      </c>
      <c r="T148" s="66" t="str">
        <f t="shared" si="11"/>
        <v>8-40.</v>
      </c>
      <c r="U148" s="51" t="str">
        <f t="shared" si="11"/>
        <v>Water, Dissolved Lead (includes filter appropriate to sample method - EPA 200.7, 200.9, 6010B, or 7380)</v>
      </c>
    </row>
    <row r="149" spans="1:21" s="67" customFormat="1" x14ac:dyDescent="0.3">
      <c r="A149" s="62">
        <v>155</v>
      </c>
      <c r="B149" s="36" t="s">
        <v>782</v>
      </c>
      <c r="C149" s="98" t="s">
        <v>181</v>
      </c>
      <c r="D149" s="99"/>
      <c r="E149" s="10" t="s">
        <v>124</v>
      </c>
      <c r="F149" s="68">
        <f>IFERROR(INDEX([1]!Rates[[Column1]:[Column71]],
MATCH('[1]SOW Units'!$B149,[1]!Rates[Pay Item],0),
MATCH(TEXT(#REF!,"0"),[1]!Rates[[#Headers],[Column1]:[Column71]],0)),0)</f>
        <v>0</v>
      </c>
      <c r="G149" s="69">
        <f t="shared" si="12"/>
        <v>0</v>
      </c>
      <c r="H149" s="6">
        <f t="shared" si="13"/>
        <v>0</v>
      </c>
      <c r="I149" s="80"/>
      <c r="J149" s="80" t="s">
        <v>1045</v>
      </c>
      <c r="K149" s="80"/>
      <c r="L149" s="80"/>
      <c r="M149" s="80"/>
      <c r="N149" s="80"/>
      <c r="O149" s="80"/>
      <c r="P149" s="80"/>
      <c r="Q149" s="80"/>
      <c r="R149" s="80"/>
      <c r="S149" s="54" t="b">
        <f t="shared" si="14"/>
        <v>0</v>
      </c>
      <c r="T149" s="66" t="str">
        <f t="shared" si="11"/>
        <v>8-41.</v>
      </c>
      <c r="U149" s="51" t="str">
        <f t="shared" si="11"/>
        <v>Water, Mercury, Total (EPA 245.1, EPA 6020 or EPA 7470)</v>
      </c>
    </row>
    <row r="150" spans="1:21" s="67" customFormat="1" x14ac:dyDescent="0.3">
      <c r="A150" s="62">
        <v>156</v>
      </c>
      <c r="B150" s="36" t="s">
        <v>783</v>
      </c>
      <c r="C150" s="98" t="s">
        <v>182</v>
      </c>
      <c r="D150" s="99"/>
      <c r="E150" s="10" t="s">
        <v>124</v>
      </c>
      <c r="F150" s="68">
        <f>IFERROR(INDEX([1]!Rates[[Column1]:[Column71]],
MATCH('[1]SOW Units'!$B150,[1]!Rates[Pay Item],0),
MATCH(TEXT(#REF!,"0"),[1]!Rates[[#Headers],[Column1]:[Column71]],0)),0)</f>
        <v>0</v>
      </c>
      <c r="G150" s="69">
        <f t="shared" si="12"/>
        <v>0</v>
      </c>
      <c r="H150" s="6">
        <f t="shared" si="13"/>
        <v>0</v>
      </c>
      <c r="I150" s="80"/>
      <c r="J150" s="80" t="s">
        <v>1045</v>
      </c>
      <c r="K150" s="80"/>
      <c r="L150" s="80"/>
      <c r="M150" s="80"/>
      <c r="N150" s="80"/>
      <c r="O150" s="80"/>
      <c r="P150" s="80"/>
      <c r="Q150" s="80"/>
      <c r="R150" s="80"/>
      <c r="S150" s="54" t="b">
        <f t="shared" si="14"/>
        <v>0</v>
      </c>
      <c r="T150" s="66" t="str">
        <f t="shared" si="11"/>
        <v>8-42.</v>
      </c>
      <c r="U150" s="51" t="str">
        <f t="shared" si="11"/>
        <v>Water, Calcium, Total (EPA 200.7, EPA 6010 or EPA 6020)</v>
      </c>
    </row>
    <row r="151" spans="1:21" s="67" customFormat="1" x14ac:dyDescent="0.3">
      <c r="A151" s="62">
        <v>157</v>
      </c>
      <c r="B151" s="36" t="s">
        <v>784</v>
      </c>
      <c r="C151" s="98" t="s">
        <v>183</v>
      </c>
      <c r="D151" s="99"/>
      <c r="E151" s="10" t="s">
        <v>124</v>
      </c>
      <c r="F151" s="68">
        <f>IFERROR(INDEX([1]!Rates[[Column1]:[Column71]],
MATCH('[1]SOW Units'!$B151,[1]!Rates[Pay Item],0),
MATCH(TEXT(#REF!,"0"),[1]!Rates[[#Headers],[Column1]:[Column71]],0)),0)</f>
        <v>0</v>
      </c>
      <c r="G151" s="69">
        <f t="shared" si="12"/>
        <v>0</v>
      </c>
      <c r="H151" s="6">
        <f t="shared" si="13"/>
        <v>0</v>
      </c>
      <c r="I151" s="80"/>
      <c r="J151" s="80" t="s">
        <v>1045</v>
      </c>
      <c r="K151" s="80"/>
      <c r="L151" s="80"/>
      <c r="M151" s="80"/>
      <c r="N151" s="80"/>
      <c r="O151" s="80"/>
      <c r="P151" s="80"/>
      <c r="Q151" s="80"/>
      <c r="R151" s="80"/>
      <c r="S151" s="54" t="b">
        <f t="shared" si="14"/>
        <v>0</v>
      </c>
      <c r="T151" s="66" t="str">
        <f t="shared" si="11"/>
        <v>8-43.</v>
      </c>
      <c r="U151" s="51" t="str">
        <f t="shared" si="11"/>
        <v>Water, Iron, Total (EPA 200.7, EPA 6010 or EPA 6020)</v>
      </c>
    </row>
    <row r="152" spans="1:21" s="67" customFormat="1" ht="35.1" customHeight="1" x14ac:dyDescent="0.3">
      <c r="A152" s="62">
        <v>158</v>
      </c>
      <c r="B152" s="36" t="s">
        <v>785</v>
      </c>
      <c r="C152" s="98" t="s">
        <v>592</v>
      </c>
      <c r="D152" s="99"/>
      <c r="E152" s="10" t="s">
        <v>124</v>
      </c>
      <c r="F152" s="68">
        <f>IFERROR(INDEX([1]!Rates[[Column1]:[Column71]],
MATCH('[1]SOW Units'!$B152,[1]!Rates[Pay Item],0),
MATCH(TEXT(#REF!,"0"),[1]!Rates[[#Headers],[Column1]:[Column71]],0)),0)</f>
        <v>0</v>
      </c>
      <c r="G152" s="69">
        <f t="shared" si="12"/>
        <v>0</v>
      </c>
      <c r="H152" s="6">
        <f t="shared" si="13"/>
        <v>0</v>
      </c>
      <c r="I152" s="80"/>
      <c r="J152" s="80" t="s">
        <v>1045</v>
      </c>
      <c r="K152" s="80"/>
      <c r="L152" s="80"/>
      <c r="M152" s="80"/>
      <c r="N152" s="80"/>
      <c r="O152" s="80"/>
      <c r="P152" s="80"/>
      <c r="Q152" s="80"/>
      <c r="R152" s="80"/>
      <c r="S152" s="54" t="b">
        <f t="shared" si="14"/>
        <v>0</v>
      </c>
      <c r="T152" s="66" t="str">
        <f t="shared" si="11"/>
        <v>8-44.</v>
      </c>
      <c r="U152" s="51" t="str">
        <f t="shared" si="11"/>
        <v>Water, Dissolved Iron (includes filter appropriate to sample method - EPA 200.7, 200.9, 6010B, or 7380)</v>
      </c>
    </row>
    <row r="153" spans="1:21" s="67" customFormat="1" x14ac:dyDescent="0.3">
      <c r="A153" s="62">
        <v>159</v>
      </c>
      <c r="B153" s="36" t="s">
        <v>786</v>
      </c>
      <c r="C153" s="98" t="s">
        <v>184</v>
      </c>
      <c r="D153" s="99"/>
      <c r="E153" s="10" t="s">
        <v>124</v>
      </c>
      <c r="F153" s="68">
        <f>IFERROR(INDEX([1]!Rates[[Column1]:[Column71]],
MATCH('[1]SOW Units'!$B153,[1]!Rates[Pay Item],0),
MATCH(TEXT(#REF!,"0"),[1]!Rates[[#Headers],[Column1]:[Column71]],0)),0)</f>
        <v>0</v>
      </c>
      <c r="G153" s="69">
        <f t="shared" si="12"/>
        <v>0</v>
      </c>
      <c r="H153" s="6">
        <f t="shared" si="13"/>
        <v>0</v>
      </c>
      <c r="I153" s="80"/>
      <c r="J153" s="80" t="s">
        <v>1045</v>
      </c>
      <c r="K153" s="80"/>
      <c r="L153" s="80"/>
      <c r="M153" s="80"/>
      <c r="N153" s="80"/>
      <c r="O153" s="80"/>
      <c r="P153" s="80"/>
      <c r="Q153" s="80"/>
      <c r="R153" s="80"/>
      <c r="S153" s="54" t="b">
        <f t="shared" si="14"/>
        <v>0</v>
      </c>
      <c r="T153" s="66" t="str">
        <f t="shared" si="11"/>
        <v>8-45.</v>
      </c>
      <c r="U153" s="51" t="str">
        <f t="shared" si="11"/>
        <v>Water, Magnesium, Total (EPA 200.7, EPA 6010 or EPA 6020)</v>
      </c>
    </row>
    <row r="154" spans="1:21" s="67" customFormat="1" x14ac:dyDescent="0.3">
      <c r="A154" s="62">
        <v>160</v>
      </c>
      <c r="B154" s="36" t="s">
        <v>787</v>
      </c>
      <c r="C154" s="98" t="s">
        <v>185</v>
      </c>
      <c r="D154" s="99"/>
      <c r="E154" s="10" t="s">
        <v>124</v>
      </c>
      <c r="F154" s="68">
        <f>IFERROR(INDEX([1]!Rates[[Column1]:[Column71]],
MATCH('[1]SOW Units'!$B154,[1]!Rates[Pay Item],0),
MATCH(TEXT(#REF!,"0"),[1]!Rates[[#Headers],[Column1]:[Column71]],0)),0)</f>
        <v>0</v>
      </c>
      <c r="G154" s="69">
        <f t="shared" si="12"/>
        <v>0</v>
      </c>
      <c r="H154" s="6">
        <f t="shared" si="13"/>
        <v>0</v>
      </c>
      <c r="I154" s="80"/>
      <c r="J154" s="80" t="s">
        <v>1045</v>
      </c>
      <c r="K154" s="80"/>
      <c r="L154" s="80"/>
      <c r="M154" s="80"/>
      <c r="N154" s="80"/>
      <c r="O154" s="80"/>
      <c r="P154" s="80"/>
      <c r="Q154" s="80"/>
      <c r="R154" s="80"/>
      <c r="S154" s="54" t="b">
        <f t="shared" si="14"/>
        <v>0</v>
      </c>
      <c r="T154" s="66" t="str">
        <f t="shared" si="11"/>
        <v>8-46.</v>
      </c>
      <c r="U154" s="51" t="str">
        <f t="shared" si="11"/>
        <v>Water, Manganese, Total (EPA 200.7, EPA 200.8, EPA 6010 or EPA 6020)</v>
      </c>
    </row>
    <row r="155" spans="1:21" s="67" customFormat="1" x14ac:dyDescent="0.3">
      <c r="A155" s="62">
        <v>161</v>
      </c>
      <c r="B155" s="36" t="s">
        <v>788</v>
      </c>
      <c r="C155" s="98" t="s">
        <v>186</v>
      </c>
      <c r="D155" s="99"/>
      <c r="E155" s="10" t="s">
        <v>124</v>
      </c>
      <c r="F155" s="68">
        <f>IFERROR(INDEX([1]!Rates[[Column1]:[Column71]],
MATCH('[1]SOW Units'!$B155,[1]!Rates[Pay Item],0),
MATCH(TEXT(#REF!,"0"),[1]!Rates[[#Headers],[Column1]:[Column71]],0)),0)</f>
        <v>0</v>
      </c>
      <c r="G155" s="69">
        <f t="shared" si="12"/>
        <v>0</v>
      </c>
      <c r="H155" s="6">
        <f t="shared" si="13"/>
        <v>0</v>
      </c>
      <c r="I155" s="80"/>
      <c r="J155" s="80" t="s">
        <v>1045</v>
      </c>
      <c r="K155" s="80"/>
      <c r="L155" s="80"/>
      <c r="M155" s="80"/>
      <c r="N155" s="80"/>
      <c r="O155" s="80"/>
      <c r="P155" s="80"/>
      <c r="Q155" s="80"/>
      <c r="R155" s="80"/>
      <c r="S155" s="54" t="b">
        <f t="shared" si="14"/>
        <v>0</v>
      </c>
      <c r="T155" s="66" t="str">
        <f t="shared" si="11"/>
        <v>8-47.</v>
      </c>
      <c r="U155" s="51" t="str">
        <f t="shared" si="11"/>
        <v>Water, Potassium, Total (EPA 200.7, EPA 6010 or EPA 6020)</v>
      </c>
    </row>
    <row r="156" spans="1:21" s="67" customFormat="1" x14ac:dyDescent="0.3">
      <c r="A156" s="62">
        <v>162</v>
      </c>
      <c r="B156" s="36" t="s">
        <v>789</v>
      </c>
      <c r="C156" s="98" t="s">
        <v>187</v>
      </c>
      <c r="D156" s="99"/>
      <c r="E156" s="10" t="s">
        <v>124</v>
      </c>
      <c r="F156" s="68">
        <f>IFERROR(INDEX([1]!Rates[[Column1]:[Column71]],
MATCH('[1]SOW Units'!$B156,[1]!Rates[Pay Item],0),
MATCH(TEXT(#REF!,"0"),[1]!Rates[[#Headers],[Column1]:[Column71]],0)),0)</f>
        <v>0</v>
      </c>
      <c r="G156" s="69">
        <f t="shared" si="12"/>
        <v>0</v>
      </c>
      <c r="H156" s="6">
        <f t="shared" si="13"/>
        <v>0</v>
      </c>
      <c r="I156" s="80"/>
      <c r="J156" s="80" t="s">
        <v>1045</v>
      </c>
      <c r="K156" s="80"/>
      <c r="L156" s="80"/>
      <c r="M156" s="80"/>
      <c r="N156" s="80"/>
      <c r="O156" s="80"/>
      <c r="P156" s="80"/>
      <c r="Q156" s="80"/>
      <c r="R156" s="80"/>
      <c r="S156" s="54" t="b">
        <f t="shared" si="14"/>
        <v>0</v>
      </c>
      <c r="T156" s="66" t="str">
        <f t="shared" si="11"/>
        <v>8-48.</v>
      </c>
      <c r="U156" s="51" t="str">
        <f t="shared" si="11"/>
        <v>Water, Sodium, Total (EPA 200.7, EPA 6010 or EPA 6020)</v>
      </c>
    </row>
    <row r="157" spans="1:21" s="67" customFormat="1" x14ac:dyDescent="0.3">
      <c r="A157" s="62">
        <v>163</v>
      </c>
      <c r="B157" s="36" t="s">
        <v>790</v>
      </c>
      <c r="C157" s="98" t="s">
        <v>188</v>
      </c>
      <c r="D157" s="99"/>
      <c r="E157" s="10" t="s">
        <v>124</v>
      </c>
      <c r="F157" s="68">
        <f>IFERROR(INDEX([1]!Rates[[Column1]:[Column71]],
MATCH('[1]SOW Units'!$B157,[1]!Rates[Pay Item],0),
MATCH(TEXT(#REF!,"0"),[1]!Rates[[#Headers],[Column1]:[Column71]],0)),0)</f>
        <v>0</v>
      </c>
      <c r="G157" s="69">
        <f t="shared" si="12"/>
        <v>0</v>
      </c>
      <c r="H157" s="6">
        <f t="shared" si="13"/>
        <v>0</v>
      </c>
      <c r="I157" s="80"/>
      <c r="J157" s="80" t="s">
        <v>1045</v>
      </c>
      <c r="K157" s="80"/>
      <c r="L157" s="80"/>
      <c r="M157" s="80"/>
      <c r="N157" s="80"/>
      <c r="O157" s="80"/>
      <c r="P157" s="80"/>
      <c r="Q157" s="80"/>
      <c r="R157" s="80"/>
      <c r="S157" s="54" t="b">
        <f t="shared" si="14"/>
        <v>0</v>
      </c>
      <c r="T157" s="66" t="str">
        <f t="shared" si="11"/>
        <v>8-49.</v>
      </c>
      <c r="U157" s="51" t="str">
        <f t="shared" si="11"/>
        <v>Water, Alkalinity [as CaCO3] (EPA 310.2 or SM 2320 B)</v>
      </c>
    </row>
    <row r="158" spans="1:21" s="67" customFormat="1" ht="35.1" customHeight="1" x14ac:dyDescent="0.3">
      <c r="A158" s="62">
        <v>164</v>
      </c>
      <c r="B158" s="36" t="s">
        <v>791</v>
      </c>
      <c r="C158" s="98" t="s">
        <v>189</v>
      </c>
      <c r="D158" s="99"/>
      <c r="E158" s="10" t="s">
        <v>124</v>
      </c>
      <c r="F158" s="68">
        <f>IFERROR(INDEX([1]!Rates[[Column1]:[Column71]],
MATCH('[1]SOW Units'!$B158,[1]!Rates[Pay Item],0),
MATCH(TEXT(#REF!,"0"),[1]!Rates[[#Headers],[Column1]:[Column71]],0)),0)</f>
        <v>0</v>
      </c>
      <c r="G158" s="69">
        <f t="shared" si="12"/>
        <v>0</v>
      </c>
      <c r="H158" s="6">
        <f t="shared" si="13"/>
        <v>0</v>
      </c>
      <c r="I158" s="80"/>
      <c r="J158" s="80" t="s">
        <v>1045</v>
      </c>
      <c r="K158" s="80"/>
      <c r="L158" s="80"/>
      <c r="M158" s="80"/>
      <c r="N158" s="80"/>
      <c r="O158" s="80"/>
      <c r="P158" s="80"/>
      <c r="Q158" s="80"/>
      <c r="R158" s="80"/>
      <c r="S158" s="54" t="b">
        <f t="shared" si="14"/>
        <v>0</v>
      </c>
      <c r="T158" s="66" t="str">
        <f t="shared" si="11"/>
        <v>8-50.</v>
      </c>
      <c r="U158" s="51" t="str">
        <f t="shared" si="11"/>
        <v>Water, Ammonia [as N] (EPA 350.1, SM 4500-NH3 C, SM 4500-NH3 D, SM 4500-NH3 G or SM 4500-NH3 H)</v>
      </c>
    </row>
    <row r="159" spans="1:21" s="67" customFormat="1" ht="35.1" customHeight="1" x14ac:dyDescent="0.3">
      <c r="A159" s="62">
        <v>165</v>
      </c>
      <c r="B159" s="36" t="s">
        <v>792</v>
      </c>
      <c r="C159" s="98" t="s">
        <v>190</v>
      </c>
      <c r="D159" s="99"/>
      <c r="E159" s="10" t="s">
        <v>124</v>
      </c>
      <c r="F159" s="68">
        <f>IFERROR(INDEX([1]!Rates[[Column1]:[Column71]],
MATCH('[1]SOW Units'!$B159,[1]!Rates[Pay Item],0),
MATCH(TEXT(#REF!,"0"),[1]!Rates[[#Headers],[Column1]:[Column71]],0)),0)</f>
        <v>0</v>
      </c>
      <c r="G159" s="69">
        <f t="shared" si="12"/>
        <v>0</v>
      </c>
      <c r="H159" s="6">
        <f t="shared" si="13"/>
        <v>0</v>
      </c>
      <c r="I159" s="80"/>
      <c r="J159" s="80" t="s">
        <v>1045</v>
      </c>
      <c r="K159" s="80"/>
      <c r="L159" s="80"/>
      <c r="M159" s="80"/>
      <c r="N159" s="80"/>
      <c r="O159" s="80"/>
      <c r="P159" s="80"/>
      <c r="Q159" s="80"/>
      <c r="R159" s="80"/>
      <c r="S159" s="54" t="b">
        <f t="shared" si="14"/>
        <v>0</v>
      </c>
      <c r="T159" s="66" t="str">
        <f t="shared" si="11"/>
        <v>8-51.</v>
      </c>
      <c r="U159" s="51" t="str">
        <f t="shared" si="11"/>
        <v>Water, Chloride (EPA 300.0, EPA 9056, EPA 9251, EPA 9053, SM 4500CI B, SM 4500CI C or SM 4500CI E)</v>
      </c>
    </row>
    <row r="160" spans="1:21" s="67" customFormat="1" x14ac:dyDescent="0.3">
      <c r="A160" s="62">
        <v>166</v>
      </c>
      <c r="B160" s="36" t="s">
        <v>793</v>
      </c>
      <c r="C160" s="98" t="s">
        <v>191</v>
      </c>
      <c r="D160" s="99"/>
      <c r="E160" s="10" t="s">
        <v>124</v>
      </c>
      <c r="F160" s="68">
        <f>IFERROR(INDEX([1]!Rates[[Column1]:[Column71]],
MATCH('[1]SOW Units'!$B160,[1]!Rates[Pay Item],0),
MATCH(TEXT(#REF!,"0"),[1]!Rates[[#Headers],[Column1]:[Column71]],0)),0)</f>
        <v>0</v>
      </c>
      <c r="G160" s="69">
        <f t="shared" si="12"/>
        <v>0</v>
      </c>
      <c r="H160" s="6">
        <f t="shared" si="13"/>
        <v>0</v>
      </c>
      <c r="I160" s="80"/>
      <c r="J160" s="80" t="s">
        <v>1045</v>
      </c>
      <c r="K160" s="80"/>
      <c r="L160" s="80"/>
      <c r="M160" s="80"/>
      <c r="N160" s="80"/>
      <c r="O160" s="80"/>
      <c r="P160" s="80"/>
      <c r="Q160" s="80"/>
      <c r="R160" s="80"/>
      <c r="S160" s="54" t="b">
        <f t="shared" si="14"/>
        <v>0</v>
      </c>
      <c r="T160" s="66" t="str">
        <f t="shared" si="11"/>
        <v>8-52.</v>
      </c>
      <c r="U160" s="51" t="str">
        <f t="shared" si="11"/>
        <v>Water, Hardness, Total [as CaCO3] (SM 2340 B or SM 2340 C)</v>
      </c>
    </row>
    <row r="161" spans="1:21" s="67" customFormat="1" x14ac:dyDescent="0.3">
      <c r="A161" s="62">
        <v>167</v>
      </c>
      <c r="B161" s="36" t="s">
        <v>794</v>
      </c>
      <c r="C161" s="98" t="s">
        <v>192</v>
      </c>
      <c r="D161" s="99"/>
      <c r="E161" s="10" t="s">
        <v>124</v>
      </c>
      <c r="F161" s="68">
        <f>IFERROR(INDEX([1]!Rates[[Column1]:[Column71]],
MATCH('[1]SOW Units'!$B161,[1]!Rates[Pay Item],0),
MATCH(TEXT(#REF!,"0"),[1]!Rates[[#Headers],[Column1]:[Column71]],0)),0)</f>
        <v>0</v>
      </c>
      <c r="G161" s="69">
        <f t="shared" si="12"/>
        <v>0</v>
      </c>
      <c r="H161" s="6">
        <f t="shared" si="13"/>
        <v>0</v>
      </c>
      <c r="I161" s="80"/>
      <c r="J161" s="80" t="s">
        <v>1045</v>
      </c>
      <c r="K161" s="80"/>
      <c r="L161" s="80"/>
      <c r="M161" s="80"/>
      <c r="N161" s="80"/>
      <c r="O161" s="80"/>
      <c r="P161" s="80"/>
      <c r="Q161" s="80"/>
      <c r="R161" s="80"/>
      <c r="S161" s="54" t="b">
        <f t="shared" si="14"/>
        <v>0</v>
      </c>
      <c r="T161" s="66" t="str">
        <f t="shared" si="11"/>
        <v>8-53.</v>
      </c>
      <c r="U161" s="51" t="str">
        <f t="shared" si="11"/>
        <v>Water, Nitrate [as N] (EPA 300.0 or EPA 353.2)</v>
      </c>
    </row>
    <row r="162" spans="1:21" s="67" customFormat="1" x14ac:dyDescent="0.3">
      <c r="A162" s="62">
        <v>168</v>
      </c>
      <c r="B162" s="36" t="s">
        <v>795</v>
      </c>
      <c r="C162" s="98" t="s">
        <v>193</v>
      </c>
      <c r="D162" s="99"/>
      <c r="E162" s="10" t="s">
        <v>124</v>
      </c>
      <c r="F162" s="68">
        <f>IFERROR(INDEX([1]!Rates[[Column1]:[Column71]],
MATCH('[1]SOW Units'!$B162,[1]!Rates[Pay Item],0),
MATCH(TEXT(#REF!,"0"),[1]!Rates[[#Headers],[Column1]:[Column71]],0)),0)</f>
        <v>0</v>
      </c>
      <c r="G162" s="69">
        <f t="shared" si="12"/>
        <v>0</v>
      </c>
      <c r="H162" s="6">
        <f t="shared" si="13"/>
        <v>0</v>
      </c>
      <c r="I162" s="80"/>
      <c r="J162" s="80" t="s">
        <v>1045</v>
      </c>
      <c r="K162" s="80"/>
      <c r="L162" s="80"/>
      <c r="M162" s="80"/>
      <c r="N162" s="80"/>
      <c r="O162" s="80"/>
      <c r="P162" s="80"/>
      <c r="Q162" s="80"/>
      <c r="R162" s="80"/>
      <c r="S162" s="54" t="b">
        <f t="shared" si="14"/>
        <v>0</v>
      </c>
      <c r="T162" s="66" t="str">
        <f t="shared" si="11"/>
        <v>8-54.</v>
      </c>
      <c r="U162" s="51" t="str">
        <f t="shared" si="11"/>
        <v>Water, Nitrate-Nitrite [as N] (EPA 300.0, EPA 353.2, SM 4500-NO3 E or SM 4500-NO3 F)</v>
      </c>
    </row>
    <row r="163" spans="1:21" s="67" customFormat="1" x14ac:dyDescent="0.3">
      <c r="A163" s="62">
        <v>169</v>
      </c>
      <c r="B163" s="36" t="s">
        <v>796</v>
      </c>
      <c r="C163" s="98" t="s">
        <v>194</v>
      </c>
      <c r="D163" s="99"/>
      <c r="E163" s="10" t="s">
        <v>124</v>
      </c>
      <c r="F163" s="68">
        <f>IFERROR(INDEX([1]!Rates[[Column1]:[Column71]],
MATCH('[1]SOW Units'!$B163,[1]!Rates[Pay Item],0),
MATCH(TEXT(#REF!,"0"),[1]!Rates[[#Headers],[Column1]:[Column71]],0)),0)</f>
        <v>0</v>
      </c>
      <c r="G163" s="69">
        <f t="shared" si="12"/>
        <v>0</v>
      </c>
      <c r="H163" s="6">
        <f t="shared" si="13"/>
        <v>0</v>
      </c>
      <c r="I163" s="80"/>
      <c r="J163" s="80" t="s">
        <v>1045</v>
      </c>
      <c r="K163" s="80"/>
      <c r="L163" s="80"/>
      <c r="M163" s="80"/>
      <c r="N163" s="80"/>
      <c r="O163" s="80"/>
      <c r="P163" s="80"/>
      <c r="Q163" s="80"/>
      <c r="R163" s="80"/>
      <c r="S163" s="54" t="b">
        <f t="shared" si="14"/>
        <v>0</v>
      </c>
      <c r="T163" s="66" t="str">
        <f t="shared" si="11"/>
        <v>8-55.</v>
      </c>
      <c r="U163" s="51" t="str">
        <f t="shared" si="11"/>
        <v>Water, Nitrite [as N] (EPA 300.0, EPA 300.1, SM 4500-NO2 B or SM 4500-NO3 F)</v>
      </c>
    </row>
    <row r="164" spans="1:21" s="67" customFormat="1" x14ac:dyDescent="0.3">
      <c r="A164" s="62">
        <v>170</v>
      </c>
      <c r="B164" s="36" t="s">
        <v>797</v>
      </c>
      <c r="C164" s="98" t="s">
        <v>195</v>
      </c>
      <c r="D164" s="99"/>
      <c r="E164" s="10" t="s">
        <v>124</v>
      </c>
      <c r="F164" s="68">
        <f>IFERROR(INDEX([1]!Rates[[Column1]:[Column71]],
MATCH('[1]SOW Units'!$B164,[1]!Rates[Pay Item],0),
MATCH(TEXT(#REF!,"0"),[1]!Rates[[#Headers],[Column1]:[Column71]],0)),0)</f>
        <v>0</v>
      </c>
      <c r="G164" s="69">
        <f t="shared" si="12"/>
        <v>0</v>
      </c>
      <c r="H164" s="6">
        <f t="shared" si="13"/>
        <v>0</v>
      </c>
      <c r="I164" s="80"/>
      <c r="J164" s="80" t="s">
        <v>1045</v>
      </c>
      <c r="K164" s="80"/>
      <c r="L164" s="80"/>
      <c r="M164" s="80"/>
      <c r="N164" s="80"/>
      <c r="O164" s="80"/>
      <c r="P164" s="80"/>
      <c r="Q164" s="80"/>
      <c r="R164" s="80"/>
      <c r="S164" s="54" t="b">
        <f t="shared" si="14"/>
        <v>0</v>
      </c>
      <c r="T164" s="66" t="str">
        <f t="shared" si="11"/>
        <v>8-56.</v>
      </c>
      <c r="U164" s="51" t="str">
        <f t="shared" si="11"/>
        <v>Water, Organic Carbon, Total (SM 5310 B, SM 5310 C or EPA 9060)</v>
      </c>
    </row>
    <row r="165" spans="1:21" s="67" customFormat="1" ht="33" x14ac:dyDescent="0.3">
      <c r="A165" s="62">
        <v>171</v>
      </c>
      <c r="B165" s="36" t="s">
        <v>798</v>
      </c>
      <c r="C165" s="98" t="s">
        <v>196</v>
      </c>
      <c r="D165" s="99"/>
      <c r="E165" s="10" t="s">
        <v>124</v>
      </c>
      <c r="F165" s="68">
        <f>IFERROR(INDEX([1]!Rates[[Column1]:[Column71]],
MATCH('[1]SOW Units'!$B165,[1]!Rates[Pay Item],0),
MATCH(TEXT(#REF!,"0"),[1]!Rates[[#Headers],[Column1]:[Column71]],0)),0)</f>
        <v>0</v>
      </c>
      <c r="G165" s="69">
        <f t="shared" si="12"/>
        <v>0</v>
      </c>
      <c r="H165" s="6">
        <f t="shared" si="13"/>
        <v>0</v>
      </c>
      <c r="I165" s="80"/>
      <c r="J165" s="80" t="s">
        <v>1045</v>
      </c>
      <c r="K165" s="80"/>
      <c r="L165" s="80"/>
      <c r="M165" s="80"/>
      <c r="N165" s="80"/>
      <c r="O165" s="80"/>
      <c r="P165" s="80"/>
      <c r="Q165" s="80"/>
      <c r="R165" s="80"/>
      <c r="S165" s="54" t="b">
        <f t="shared" si="14"/>
        <v>0</v>
      </c>
      <c r="T165" s="66" t="str">
        <f t="shared" si="11"/>
        <v>8-57.</v>
      </c>
      <c r="U165" s="51" t="str">
        <f t="shared" si="11"/>
        <v>Water, Orthophosphate [as P] (EPA 300.0, EPA 300.1, EPA 365.1, EPA 365.3, EPA 9056, SM 4500-PE or SM 4500-PF)</v>
      </c>
    </row>
    <row r="166" spans="1:21" s="67" customFormat="1" x14ac:dyDescent="0.3">
      <c r="A166" s="62">
        <v>172</v>
      </c>
      <c r="B166" s="36" t="s">
        <v>799</v>
      </c>
      <c r="C166" s="98" t="s">
        <v>197</v>
      </c>
      <c r="D166" s="99"/>
      <c r="E166" s="10" t="s">
        <v>124</v>
      </c>
      <c r="F166" s="68">
        <f>IFERROR(INDEX([1]!Rates[[Column1]:[Column71]],
MATCH('[1]SOW Units'!$B166,[1]!Rates[Pay Item],0),
MATCH(TEXT(#REF!,"0"),[1]!Rates[[#Headers],[Column1]:[Column71]],0)),0)</f>
        <v>0</v>
      </c>
      <c r="G166" s="69">
        <f t="shared" si="12"/>
        <v>0</v>
      </c>
      <c r="H166" s="6">
        <f t="shared" si="13"/>
        <v>0</v>
      </c>
      <c r="I166" s="80"/>
      <c r="J166" s="80" t="s">
        <v>1045</v>
      </c>
      <c r="K166" s="80"/>
      <c r="L166" s="80"/>
      <c r="M166" s="80"/>
      <c r="N166" s="80"/>
      <c r="O166" s="80"/>
      <c r="P166" s="80"/>
      <c r="Q166" s="80"/>
      <c r="R166" s="80"/>
      <c r="S166" s="54" t="b">
        <f t="shared" si="14"/>
        <v>0</v>
      </c>
      <c r="T166" s="66" t="str">
        <f t="shared" si="11"/>
        <v>8-58.</v>
      </c>
      <c r="U166" s="51" t="str">
        <f t="shared" si="11"/>
        <v>Water, Residue-filterable [Total Dissolved Solids] (SM 2540 C)</v>
      </c>
    </row>
    <row r="167" spans="1:21" s="67" customFormat="1" x14ac:dyDescent="0.3">
      <c r="A167" s="62">
        <v>173</v>
      </c>
      <c r="B167" s="36" t="s">
        <v>800</v>
      </c>
      <c r="C167" s="98" t="s">
        <v>198</v>
      </c>
      <c r="D167" s="99"/>
      <c r="E167" s="10" t="s">
        <v>124</v>
      </c>
      <c r="F167" s="68">
        <f>IFERROR(INDEX([1]!Rates[[Column1]:[Column71]],
MATCH('[1]SOW Units'!$B167,[1]!Rates[Pay Item],0),
MATCH(TEXT(#REF!,"0"),[1]!Rates[[#Headers],[Column1]:[Column71]],0)),0)</f>
        <v>0</v>
      </c>
      <c r="G167" s="69">
        <f t="shared" si="12"/>
        <v>0</v>
      </c>
      <c r="H167" s="6">
        <f t="shared" si="13"/>
        <v>0</v>
      </c>
      <c r="I167" s="80"/>
      <c r="J167" s="80" t="s">
        <v>1045</v>
      </c>
      <c r="K167" s="80"/>
      <c r="L167" s="80"/>
      <c r="M167" s="80"/>
      <c r="N167" s="80"/>
      <c r="O167" s="80"/>
      <c r="P167" s="80"/>
      <c r="Q167" s="80"/>
      <c r="R167" s="80"/>
      <c r="S167" s="54" t="b">
        <f t="shared" si="14"/>
        <v>0</v>
      </c>
      <c r="T167" s="66" t="str">
        <f t="shared" si="11"/>
        <v>8-59.</v>
      </c>
      <c r="U167" s="51" t="str">
        <f t="shared" si="11"/>
        <v>Water, Residue-nonfilterable [Total Suspended Solids] (SM 2540 D)</v>
      </c>
    </row>
    <row r="168" spans="1:21" s="67" customFormat="1" ht="33" x14ac:dyDescent="0.3">
      <c r="A168" s="62">
        <v>174</v>
      </c>
      <c r="B168" s="36" t="s">
        <v>801</v>
      </c>
      <c r="C168" s="98" t="s">
        <v>199</v>
      </c>
      <c r="D168" s="99"/>
      <c r="E168" s="10" t="s">
        <v>124</v>
      </c>
      <c r="F168" s="68">
        <f>IFERROR(INDEX([1]!Rates[[Column1]:[Column71]],
MATCH('[1]SOW Units'!$B168,[1]!Rates[Pay Item],0),
MATCH(TEXT(#REF!,"0"),[1]!Rates[[#Headers],[Column1]:[Column71]],0)),0)</f>
        <v>0</v>
      </c>
      <c r="G168" s="69">
        <f t="shared" si="12"/>
        <v>0</v>
      </c>
      <c r="H168" s="6">
        <f t="shared" si="13"/>
        <v>0</v>
      </c>
      <c r="I168" s="80"/>
      <c r="J168" s="80" t="s">
        <v>1045</v>
      </c>
      <c r="K168" s="80"/>
      <c r="L168" s="80"/>
      <c r="M168" s="80"/>
      <c r="N168" s="80"/>
      <c r="O168" s="80"/>
      <c r="P168" s="80"/>
      <c r="Q168" s="80"/>
      <c r="R168" s="80"/>
      <c r="S168" s="54" t="b">
        <f t="shared" si="14"/>
        <v>0</v>
      </c>
      <c r="T168" s="66" t="str">
        <f t="shared" si="11"/>
        <v>8-60.</v>
      </c>
      <c r="U168" s="51" t="str">
        <f t="shared" si="11"/>
        <v>Water, Sulfate (ASTM D516-02, ASTM D516-90, EPA 300.0, EPA 300.1, EPA 375.2, EPA 9038, EPA 9056 or SM 4500-SO4 C)</v>
      </c>
    </row>
    <row r="169" spans="1:21" s="67" customFormat="1" x14ac:dyDescent="0.3">
      <c r="A169" s="62">
        <v>175</v>
      </c>
      <c r="B169" s="36" t="s">
        <v>802</v>
      </c>
      <c r="C169" s="98" t="s">
        <v>803</v>
      </c>
      <c r="D169" s="99"/>
      <c r="E169" s="10" t="s">
        <v>124</v>
      </c>
      <c r="F169" s="68">
        <f>IFERROR(INDEX([1]!Rates[[Column1]:[Column71]],
MATCH('[1]SOW Units'!$B169,[1]!Rates[Pay Item],0),
MATCH(TEXT(#REF!,"0"),[1]!Rates[[#Headers],[Column1]:[Column71]],0)),0)</f>
        <v>0</v>
      </c>
      <c r="G169" s="69">
        <f t="shared" si="12"/>
        <v>0</v>
      </c>
      <c r="H169" s="6">
        <f t="shared" si="13"/>
        <v>0</v>
      </c>
      <c r="I169" s="80"/>
      <c r="J169" s="80" t="s">
        <v>1045</v>
      </c>
      <c r="K169" s="80"/>
      <c r="L169" s="80"/>
      <c r="M169" s="80"/>
      <c r="N169" s="80"/>
      <c r="O169" s="80"/>
      <c r="P169" s="80"/>
      <c r="Q169" s="80"/>
      <c r="R169" s="80"/>
      <c r="S169" s="54" t="b">
        <f t="shared" si="14"/>
        <v>0</v>
      </c>
      <c r="T169" s="66" t="str">
        <f t="shared" si="11"/>
        <v>8-61.</v>
      </c>
      <c r="U169" s="51" t="str">
        <f t="shared" si="11"/>
        <v>Water, Heterotrophic Plate Count (SM 9215 B or SIMPLATE)</v>
      </c>
    </row>
    <row r="170" spans="1:21" s="67" customFormat="1" ht="33" x14ac:dyDescent="0.3">
      <c r="A170" s="62">
        <v>176</v>
      </c>
      <c r="B170" s="36" t="s">
        <v>804</v>
      </c>
      <c r="C170" s="98" t="s">
        <v>200</v>
      </c>
      <c r="D170" s="99"/>
      <c r="E170" s="10" t="s">
        <v>124</v>
      </c>
      <c r="F170" s="68">
        <f>IFERROR(INDEX([1]!Rates[[Column1]:[Column71]],
MATCH('[1]SOW Units'!$B170,[1]!Rates[Pay Item],0),
MATCH(TEXT(#REF!,"0"),[1]!Rates[[#Headers],[Column1]:[Column71]],0)),0)</f>
        <v>0</v>
      </c>
      <c r="G170" s="69">
        <f t="shared" si="12"/>
        <v>0</v>
      </c>
      <c r="H170" s="6">
        <f t="shared" si="13"/>
        <v>0</v>
      </c>
      <c r="I170" s="80"/>
      <c r="J170" s="80" t="s">
        <v>1045</v>
      </c>
      <c r="K170" s="80"/>
      <c r="L170" s="80"/>
      <c r="M170" s="80"/>
      <c r="N170" s="80"/>
      <c r="O170" s="80"/>
      <c r="P170" s="80"/>
      <c r="Q170" s="80"/>
      <c r="R170" s="80"/>
      <c r="S170" s="54" t="b">
        <f t="shared" si="14"/>
        <v>0</v>
      </c>
      <c r="T170" s="66" t="str">
        <f t="shared" si="11"/>
        <v>8-62.</v>
      </c>
      <c r="U170" s="51" t="str">
        <f t="shared" si="11"/>
        <v>Water, Acute Bioassay-96 Hour, Freshwater, Vertebrate/Invertebrate [Vertebrate: Pimephales promelas or Cyprinella leedsi/Invertebrate: Ceriodaphnia dubia] (EPA 2000.0/2002.0)</v>
      </c>
    </row>
    <row r="171" spans="1:21" s="67" customFormat="1" ht="33" x14ac:dyDescent="0.3">
      <c r="A171" s="62">
        <v>177</v>
      </c>
      <c r="B171" s="36" t="s">
        <v>805</v>
      </c>
      <c r="C171" s="98" t="s">
        <v>201</v>
      </c>
      <c r="D171" s="99"/>
      <c r="E171" s="10" t="s">
        <v>124</v>
      </c>
      <c r="F171" s="68">
        <f>IFERROR(INDEX([1]!Rates[[Column1]:[Column71]],
MATCH('[1]SOW Units'!$B171,[1]!Rates[Pay Item],0),
MATCH(TEXT(#REF!,"0"),[1]!Rates[[#Headers],[Column1]:[Column71]],0)),0)</f>
        <v>0</v>
      </c>
      <c r="G171" s="69">
        <f t="shared" si="12"/>
        <v>0</v>
      </c>
      <c r="H171" s="6">
        <f t="shared" si="13"/>
        <v>0</v>
      </c>
      <c r="I171" s="80"/>
      <c r="J171" s="80" t="s">
        <v>1045</v>
      </c>
      <c r="K171" s="80"/>
      <c r="L171" s="80"/>
      <c r="M171" s="80"/>
      <c r="N171" s="80"/>
      <c r="O171" s="80"/>
      <c r="P171" s="80"/>
      <c r="Q171" s="80"/>
      <c r="R171" s="80"/>
      <c r="S171" s="54" t="b">
        <f t="shared" si="14"/>
        <v>0</v>
      </c>
      <c r="T171" s="66" t="str">
        <f t="shared" si="11"/>
        <v>8-63.</v>
      </c>
      <c r="U171" s="51" t="str">
        <f t="shared" si="11"/>
        <v>Water, Acute Bioassay-96 Hour, Estuarine + Marine, Vertebrate/Invertebrate [Vertebrate: Menidia beryllina, Meridia menidia or Menida peninsulae/Invertebrate: Mysidopsis bahia] (EPA 2006.0/2007.0)</v>
      </c>
    </row>
    <row r="172" spans="1:21" s="67" customFormat="1" x14ac:dyDescent="0.3">
      <c r="A172" s="62">
        <v>178</v>
      </c>
      <c r="B172" s="36" t="s">
        <v>806</v>
      </c>
      <c r="C172" s="98" t="s">
        <v>593</v>
      </c>
      <c r="D172" s="99"/>
      <c r="E172" s="10" t="s">
        <v>124</v>
      </c>
      <c r="F172" s="68">
        <f>IFERROR(INDEX([1]!Rates[[Column1]:[Column71]],
MATCH('[1]SOW Units'!$B172,[1]!Rates[Pay Item],0),
MATCH(TEXT(#REF!,"0"),[1]!Rates[[#Headers],[Column1]:[Column71]],0)),0)</f>
        <v>0</v>
      </c>
      <c r="G172" s="69">
        <f t="shared" si="12"/>
        <v>0</v>
      </c>
      <c r="H172" s="6">
        <f t="shared" si="13"/>
        <v>0</v>
      </c>
      <c r="I172" s="80"/>
      <c r="J172" s="80" t="s">
        <v>1045</v>
      </c>
      <c r="K172" s="80"/>
      <c r="L172" s="80"/>
      <c r="M172" s="80"/>
      <c r="N172" s="80"/>
      <c r="O172" s="80"/>
      <c r="P172" s="80"/>
      <c r="Q172" s="80"/>
      <c r="R172" s="80"/>
      <c r="S172" s="54" t="b">
        <f t="shared" si="14"/>
        <v>0</v>
      </c>
      <c r="T172" s="66" t="str">
        <f t="shared" si="11"/>
        <v>8-64.</v>
      </c>
      <c r="U172" s="51" t="str">
        <f t="shared" si="11"/>
        <v>Water, BTEX/MTBE + Naphthalene (EPA 8260)</v>
      </c>
    </row>
    <row r="173" spans="1:21" s="67" customFormat="1" x14ac:dyDescent="0.3">
      <c r="A173" s="62">
        <v>179</v>
      </c>
      <c r="B173" s="36" t="s">
        <v>807</v>
      </c>
      <c r="C173" s="98" t="s">
        <v>594</v>
      </c>
      <c r="D173" s="99"/>
      <c r="E173" s="10" t="s">
        <v>124</v>
      </c>
      <c r="F173" s="68">
        <f>IFERROR(INDEX([1]!Rates[[Column1]:[Column71]],
MATCH('[1]SOW Units'!$B173,[1]!Rates[Pay Item],0),
MATCH(TEXT(#REF!,"0"),[1]!Rates[[#Headers],[Column1]:[Column71]],0)),0)</f>
        <v>0</v>
      </c>
      <c r="G173" s="69">
        <f t="shared" si="12"/>
        <v>0</v>
      </c>
      <c r="H173" s="6">
        <f t="shared" si="13"/>
        <v>0</v>
      </c>
      <c r="I173" s="80"/>
      <c r="J173" s="80" t="s">
        <v>1045</v>
      </c>
      <c r="K173" s="80"/>
      <c r="L173" s="80"/>
      <c r="M173" s="80"/>
      <c r="N173" s="80"/>
      <c r="O173" s="80"/>
      <c r="P173" s="80"/>
      <c r="Q173" s="80"/>
      <c r="R173" s="80"/>
      <c r="S173" s="54" t="b">
        <f t="shared" si="14"/>
        <v>0</v>
      </c>
      <c r="T173" s="66" t="str">
        <f t="shared" si="11"/>
        <v>8-65.</v>
      </c>
      <c r="U173" s="51" t="str">
        <f t="shared" si="11"/>
        <v>Water, EDC [1,2-dichloroethane] (EPA Method 8021 or 8260)</v>
      </c>
    </row>
    <row r="174" spans="1:21" s="67" customFormat="1" x14ac:dyDescent="0.3">
      <c r="A174" s="62">
        <v>180</v>
      </c>
      <c r="B174" s="36" t="s">
        <v>808</v>
      </c>
      <c r="C174" s="98" t="s">
        <v>595</v>
      </c>
      <c r="D174" s="99"/>
      <c r="E174" s="10" t="s">
        <v>124</v>
      </c>
      <c r="F174" s="68">
        <f>IFERROR(INDEX([1]!Rates[[Column1]:[Column71]],
MATCH('[1]SOW Units'!$B174,[1]!Rates[Pay Item],0),
MATCH(TEXT(#REF!,"0"),[1]!Rates[[#Headers],[Column1]:[Column71]],0)),0)</f>
        <v>0</v>
      </c>
      <c r="G174" s="69">
        <f t="shared" si="12"/>
        <v>0</v>
      </c>
      <c r="H174" s="6">
        <f t="shared" si="13"/>
        <v>0</v>
      </c>
      <c r="I174" s="80"/>
      <c r="J174" s="80" t="s">
        <v>1045</v>
      </c>
      <c r="K174" s="80"/>
      <c r="L174" s="80"/>
      <c r="M174" s="80"/>
      <c r="N174" s="80"/>
      <c r="O174" s="80"/>
      <c r="P174" s="80"/>
      <c r="Q174" s="80"/>
      <c r="R174" s="80"/>
      <c r="S174" s="54" t="b">
        <f t="shared" si="14"/>
        <v>0</v>
      </c>
      <c r="T174" s="66" t="str">
        <f t="shared" si="11"/>
        <v>8-66.</v>
      </c>
      <c r="U174" s="51" t="str">
        <f t="shared" si="11"/>
        <v>Water, Methane (EPA SOP RSK-175)</v>
      </c>
    </row>
    <row r="175" spans="1:21" s="67" customFormat="1" ht="35.1" customHeight="1" x14ac:dyDescent="0.3">
      <c r="A175" s="62">
        <v>181</v>
      </c>
      <c r="B175" s="36" t="s">
        <v>809</v>
      </c>
      <c r="C175" s="98" t="s">
        <v>810</v>
      </c>
      <c r="D175" s="99"/>
      <c r="E175" s="10" t="s">
        <v>124</v>
      </c>
      <c r="F175" s="68">
        <f>IFERROR(INDEX([1]!Rates[[Column1]:[Column71]],
MATCH('[1]SOW Units'!$B175,[1]!Rates[Pay Item],0),
MATCH(TEXT(#REF!,"0"),[1]!Rates[[#Headers],[Column1]:[Column71]],0)),0)</f>
        <v>0</v>
      </c>
      <c r="G175" s="69">
        <f t="shared" si="12"/>
        <v>0</v>
      </c>
      <c r="H175" s="6">
        <f t="shared" si="13"/>
        <v>0</v>
      </c>
      <c r="I175" s="80"/>
      <c r="J175" s="80" t="s">
        <v>1045</v>
      </c>
      <c r="K175" s="80"/>
      <c r="L175" s="80"/>
      <c r="M175" s="80"/>
      <c r="N175" s="80"/>
      <c r="O175" s="80"/>
      <c r="P175" s="80"/>
      <c r="Q175" s="80"/>
      <c r="R175" s="80"/>
      <c r="S175" s="54" t="b">
        <f t="shared" si="14"/>
        <v>0</v>
      </c>
      <c r="T175" s="66" t="str">
        <f t="shared" si="11"/>
        <v>8-67.</v>
      </c>
      <c r="U175" s="51" t="str">
        <f t="shared" si="11"/>
        <v>Water, Cumene (Isopropyl benzene), 1,2,4-Trimethylbenzene and 1,3,5-Trimethylbenzene (EPA 8260)</v>
      </c>
    </row>
    <row r="176" spans="1:21" s="67" customFormat="1" hidden="1" x14ac:dyDescent="0.3">
      <c r="A176" s="62">
        <v>182</v>
      </c>
      <c r="B176" s="36" t="s">
        <v>811</v>
      </c>
      <c r="C176" s="98" t="s">
        <v>202</v>
      </c>
      <c r="D176" s="99"/>
      <c r="E176" s="10" t="s">
        <v>124</v>
      </c>
      <c r="F176" s="68">
        <f>IFERROR(INDEX([1]!Rates[[Column1]:[Column71]],
MATCH('[1]SOW Units'!$B176,[1]!Rates[Pay Item],0),
MATCH(TEXT(#REF!,"0"),[1]!Rates[[#Headers],[Column1]:[Column71]],0)),0)</f>
        <v>0</v>
      </c>
      <c r="G176" s="69">
        <f t="shared" si="12"/>
        <v>0</v>
      </c>
      <c r="H176" s="6">
        <f t="shared" si="13"/>
        <v>0</v>
      </c>
      <c r="I176" s="80"/>
      <c r="J176" s="80"/>
      <c r="K176" s="80"/>
      <c r="L176" s="80"/>
      <c r="M176" s="80"/>
      <c r="N176" s="80"/>
      <c r="O176" s="80"/>
      <c r="P176" s="80"/>
      <c r="Q176" s="80"/>
      <c r="R176" s="80"/>
      <c r="S176" s="54" t="b">
        <f t="shared" si="14"/>
        <v>0</v>
      </c>
      <c r="T176" s="66" t="str">
        <f t="shared" si="11"/>
        <v>8-68.</v>
      </c>
      <c r="U176" s="51" t="str">
        <f t="shared" si="11"/>
        <v>Air, Total Petroleum Hydrocarbons (EPA Method 18 or TO-3)</v>
      </c>
    </row>
    <row r="177" spans="1:21" s="67" customFormat="1" hidden="1" x14ac:dyDescent="0.3">
      <c r="A177" s="62">
        <v>183</v>
      </c>
      <c r="B177" s="36" t="s">
        <v>812</v>
      </c>
      <c r="C177" s="98" t="s">
        <v>203</v>
      </c>
      <c r="D177" s="99"/>
      <c r="E177" s="10" t="s">
        <v>124</v>
      </c>
      <c r="F177" s="68">
        <f>IFERROR(INDEX([1]!Rates[[Column1]:[Column71]],
MATCH('[1]SOW Units'!$B177,[1]!Rates[Pay Item],0),
MATCH(TEXT(#REF!,"0"),[1]!Rates[[#Headers],[Column1]:[Column71]],0)),0)</f>
        <v>0</v>
      </c>
      <c r="G177" s="69">
        <f t="shared" si="12"/>
        <v>0</v>
      </c>
      <c r="H177" s="6">
        <f t="shared" si="13"/>
        <v>0</v>
      </c>
      <c r="I177" s="80"/>
      <c r="J177" s="80"/>
      <c r="K177" s="80"/>
      <c r="L177" s="80"/>
      <c r="M177" s="80"/>
      <c r="N177" s="80"/>
      <c r="O177" s="80"/>
      <c r="P177" s="80"/>
      <c r="Q177" s="80"/>
      <c r="R177" s="80"/>
      <c r="S177" s="54" t="b">
        <f t="shared" si="14"/>
        <v>0</v>
      </c>
      <c r="T177" s="66" t="str">
        <f t="shared" si="11"/>
        <v>8-69.</v>
      </c>
      <c r="U177" s="51" t="str">
        <f t="shared" si="11"/>
        <v>Air, Volatile Organic Aromatics (EPA Method TO-15)</v>
      </c>
    </row>
    <row r="178" spans="1:21" s="67" customFormat="1" hidden="1" x14ac:dyDescent="0.3">
      <c r="A178" s="62">
        <v>184</v>
      </c>
      <c r="B178" s="36" t="s">
        <v>813</v>
      </c>
      <c r="C178" s="98" t="s">
        <v>204</v>
      </c>
      <c r="D178" s="99"/>
      <c r="E178" s="10" t="s">
        <v>124</v>
      </c>
      <c r="F178" s="68">
        <f>IFERROR(INDEX([1]!Rates[[Column1]:[Column71]],
MATCH('[1]SOW Units'!$B178,[1]!Rates[Pay Item],0),
MATCH(TEXT(#REF!,"0"),[1]!Rates[[#Headers],[Column1]:[Column71]],0)),0)</f>
        <v>0</v>
      </c>
      <c r="G178" s="69">
        <f t="shared" si="12"/>
        <v>0</v>
      </c>
      <c r="H178" s="6">
        <f t="shared" si="13"/>
        <v>0</v>
      </c>
      <c r="I178" s="80"/>
      <c r="J178" s="80"/>
      <c r="K178" s="80"/>
      <c r="L178" s="80"/>
      <c r="M178" s="80"/>
      <c r="N178" s="80"/>
      <c r="O178" s="80"/>
      <c r="P178" s="80"/>
      <c r="Q178" s="80"/>
      <c r="R178" s="80"/>
      <c r="S178" s="54" t="b">
        <f t="shared" si="14"/>
        <v>0</v>
      </c>
      <c r="T178" s="66" t="str">
        <f t="shared" si="11"/>
        <v>8-70.</v>
      </c>
      <c r="U178" s="51" t="str">
        <f t="shared" si="11"/>
        <v>Air, Polycyclic Aromatic Hydrocarbons (EPA Method TO-13)</v>
      </c>
    </row>
    <row r="179" spans="1:21" s="67" customFormat="1" hidden="1" x14ac:dyDescent="0.3">
      <c r="A179" s="62">
        <v>185</v>
      </c>
      <c r="B179" s="36" t="s">
        <v>814</v>
      </c>
      <c r="C179" s="98" t="s">
        <v>205</v>
      </c>
      <c r="D179" s="99"/>
      <c r="E179" s="10" t="s">
        <v>124</v>
      </c>
      <c r="F179" s="68">
        <f>IFERROR(INDEX([1]!Rates[[Column1]:[Column71]],
MATCH('[1]SOW Units'!$B179,[1]!Rates[Pay Item],0),
MATCH(TEXT(#REF!,"0"),[1]!Rates[[#Headers],[Column1]:[Column71]],0)),0)</f>
        <v>0</v>
      </c>
      <c r="G179" s="69">
        <f t="shared" si="12"/>
        <v>0</v>
      </c>
      <c r="H179" s="6">
        <f t="shared" si="13"/>
        <v>0</v>
      </c>
      <c r="I179" s="80"/>
      <c r="J179" s="80"/>
      <c r="K179" s="80"/>
      <c r="L179" s="80"/>
      <c r="M179" s="80"/>
      <c r="N179" s="80"/>
      <c r="O179" s="80"/>
      <c r="P179" s="80"/>
      <c r="Q179" s="80"/>
      <c r="R179" s="80"/>
      <c r="S179" s="54" t="b">
        <f t="shared" si="14"/>
        <v>0</v>
      </c>
      <c r="T179" s="66" t="str">
        <f t="shared" si="11"/>
        <v>8-71.</v>
      </c>
      <c r="U179" s="51" t="str">
        <f t="shared" si="11"/>
        <v>Air, Volatile Organic Compounds (EPA Method TO-17)</v>
      </c>
    </row>
    <row r="180" spans="1:21" s="67" customFormat="1" ht="49.5" hidden="1" x14ac:dyDescent="0.3">
      <c r="A180" s="62">
        <v>186</v>
      </c>
      <c r="B180" s="36" t="s">
        <v>815</v>
      </c>
      <c r="C180" s="98" t="s">
        <v>816</v>
      </c>
      <c r="D180" s="99"/>
      <c r="E180" s="10" t="s">
        <v>570</v>
      </c>
      <c r="F180" s="68">
        <f>IFERROR(INDEX([1]!Rates[[Column1]:[Column71]],
MATCH('[1]SOW Units'!$B180,[1]!Rates[Pay Item],0),
MATCH(TEXT(#REF!,"0"),[1]!Rates[[#Headers],[Column1]:[Column71]],0)),0)</f>
        <v>0</v>
      </c>
      <c r="G180" s="69">
        <f t="shared" si="12"/>
        <v>0</v>
      </c>
      <c r="H180" s="6">
        <f t="shared" si="13"/>
        <v>0</v>
      </c>
      <c r="I180" s="80"/>
      <c r="J180" s="80"/>
      <c r="K180" s="80"/>
      <c r="L180" s="80"/>
      <c r="M180" s="80"/>
      <c r="N180" s="80"/>
      <c r="O180" s="80"/>
      <c r="P180" s="80"/>
      <c r="Q180" s="80"/>
      <c r="R180" s="80"/>
      <c r="S180" s="54" t="b">
        <f t="shared" si="14"/>
        <v>0</v>
      </c>
      <c r="T180" s="66" t="str">
        <f t="shared" si="11"/>
        <v>8-72.</v>
      </c>
      <c r="U180" s="51" t="str">
        <f t="shared" si="11"/>
        <v xml:space="preserve">Additional Laboratory charge for 7 Day Turnaround. This is an additional charge (percentage) above the normal rate for expedited turnaround by the laboratory for an analysis. For Example: entering 0.05 is a 5% surcharge for 7 Day Turnaround above the rate for normal turnaround. </v>
      </c>
    </row>
    <row r="181" spans="1:21" s="67" customFormat="1" ht="49.5" hidden="1" x14ac:dyDescent="0.3">
      <c r="A181" s="62">
        <v>187</v>
      </c>
      <c r="B181" s="36" t="s">
        <v>817</v>
      </c>
      <c r="C181" s="98" t="s">
        <v>818</v>
      </c>
      <c r="D181" s="99"/>
      <c r="E181" s="10" t="s">
        <v>570</v>
      </c>
      <c r="F181" s="68">
        <f>IFERROR(INDEX([1]!Rates[[Column1]:[Column71]],
MATCH('[1]SOW Units'!$B181,[1]!Rates[Pay Item],0),
MATCH(TEXT(#REF!,"0"),[1]!Rates[[#Headers],[Column1]:[Column71]],0)),0)</f>
        <v>0</v>
      </c>
      <c r="G181" s="69">
        <f t="shared" si="12"/>
        <v>0</v>
      </c>
      <c r="H181" s="6">
        <f t="shared" si="13"/>
        <v>0</v>
      </c>
      <c r="I181" s="80"/>
      <c r="J181" s="80"/>
      <c r="K181" s="80"/>
      <c r="L181" s="80"/>
      <c r="M181" s="80"/>
      <c r="N181" s="80"/>
      <c r="O181" s="80"/>
      <c r="P181" s="80"/>
      <c r="Q181" s="80"/>
      <c r="R181" s="80"/>
      <c r="S181" s="54" t="b">
        <f t="shared" si="14"/>
        <v>0</v>
      </c>
      <c r="T181" s="66" t="str">
        <f t="shared" si="11"/>
        <v>8-73.</v>
      </c>
      <c r="U181" s="51" t="str">
        <f t="shared" si="11"/>
        <v xml:space="preserve">Additional Laboratory charge for 3 Day Turnaround. This is an additional charge (percentage) above the normal rate for expedited turnaround by the laboratory for an analysis. For Example: entering 0.50 is a 50% surcharge for 3 Day Turnaround above the rate for normal turnaround. </v>
      </c>
    </row>
    <row r="182" spans="1:21" s="67" customFormat="1" ht="49.5" x14ac:dyDescent="0.3">
      <c r="A182" s="62">
        <v>188</v>
      </c>
      <c r="B182" s="36" t="s">
        <v>819</v>
      </c>
      <c r="C182" s="98" t="s">
        <v>820</v>
      </c>
      <c r="D182" s="99"/>
      <c r="E182" s="10" t="s">
        <v>570</v>
      </c>
      <c r="F182" s="68">
        <f>IFERROR(INDEX([1]!Rates[[Column1]:[Column71]],
MATCH('[1]SOW Units'!$B182,[1]!Rates[Pay Item],0),
MATCH(TEXT(#REF!,"0"),[1]!Rates[[#Headers],[Column1]:[Column71]],0)),0)</f>
        <v>0</v>
      </c>
      <c r="G182" s="69">
        <f t="shared" si="12"/>
        <v>0</v>
      </c>
      <c r="H182" s="6">
        <f t="shared" si="13"/>
        <v>0</v>
      </c>
      <c r="I182" s="80"/>
      <c r="J182" s="80"/>
      <c r="K182" s="80" t="s">
        <v>1045</v>
      </c>
      <c r="L182" s="80"/>
      <c r="M182" s="80"/>
      <c r="N182" s="80"/>
      <c r="O182" s="80"/>
      <c r="P182" s="80"/>
      <c r="Q182" s="80"/>
      <c r="R182" s="80"/>
      <c r="S182" s="54" t="b">
        <f t="shared" si="14"/>
        <v>0</v>
      </c>
      <c r="T182" s="66" t="str">
        <f t="shared" si="11"/>
        <v>8-74.</v>
      </c>
      <c r="U182" s="51" t="str">
        <f t="shared" si="11"/>
        <v xml:space="preserve">Additional Laboratory charge for 1 Day Turnaround. This is an additional charge (percentage) above the normal rate for expedited turnaround by the laboratory for an analysis. For Example: entering 1.00 is a 100% surcharge for 1 Day Turnaround above the rate for normal turnaround. </v>
      </c>
    </row>
    <row r="183" spans="1:21" s="67" customFormat="1" x14ac:dyDescent="0.3">
      <c r="A183" s="62">
        <v>189</v>
      </c>
      <c r="B183" s="75" t="s">
        <v>133</v>
      </c>
      <c r="C183" s="96" t="s">
        <v>207</v>
      </c>
      <c r="D183" s="97"/>
      <c r="E183" s="76"/>
      <c r="F183" s="77"/>
      <c r="G183" s="78"/>
      <c r="H183" s="8"/>
      <c r="I183" s="79"/>
      <c r="J183" s="79"/>
      <c r="K183" s="79"/>
      <c r="L183" s="79"/>
      <c r="M183" s="79"/>
      <c r="N183" s="79"/>
      <c r="O183" s="79"/>
      <c r="P183" s="79"/>
      <c r="Q183" s="79"/>
      <c r="R183" s="79"/>
      <c r="S183" s="54" t="b">
        <f t="shared" si="14"/>
        <v>0</v>
      </c>
      <c r="T183" s="66"/>
      <c r="U183" s="51" t="str">
        <f t="shared" si="11"/>
        <v>SOIL SOURCE REMOVAL RELATED</v>
      </c>
    </row>
    <row r="184" spans="1:21" s="67" customFormat="1" x14ac:dyDescent="0.3">
      <c r="A184" s="62">
        <v>190</v>
      </c>
      <c r="B184" s="36" t="s">
        <v>821</v>
      </c>
      <c r="C184" s="98" t="s">
        <v>596</v>
      </c>
      <c r="D184" s="99"/>
      <c r="E184" s="10" t="s">
        <v>597</v>
      </c>
      <c r="F184" s="68">
        <f>IFERROR(INDEX([1]!Rates[[Column1]:[Column71]],
MATCH('[1]SOW Units'!$B184,[1]!Rates[Pay Item],0),
MATCH(TEXT(#REF!,"0"),[1]!Rates[[#Headers],[Column1]:[Column71]],0)),0)</f>
        <v>0</v>
      </c>
      <c r="G184" s="69">
        <f t="shared" si="12"/>
        <v>0</v>
      </c>
      <c r="H184" s="6">
        <f t="shared" si="13"/>
        <v>0</v>
      </c>
      <c r="I184" s="80"/>
      <c r="J184" s="80"/>
      <c r="K184" s="80" t="s">
        <v>1045</v>
      </c>
      <c r="L184" s="80"/>
      <c r="M184" s="80"/>
      <c r="N184" s="80"/>
      <c r="O184" s="80"/>
      <c r="P184" s="80"/>
      <c r="Q184" s="80"/>
      <c r="R184" s="80"/>
      <c r="S184" s="54" t="b">
        <f t="shared" si="14"/>
        <v>0</v>
      </c>
      <c r="T184" s="66" t="str">
        <f t="shared" si="11"/>
        <v>9-1.a.</v>
      </c>
      <c r="U184" s="51" t="str">
        <f t="shared" si="11"/>
        <v>Sheet Piling Installation for ≤  20 feet deep Excavation</v>
      </c>
    </row>
    <row r="185" spans="1:21" s="67" customFormat="1" x14ac:dyDescent="0.3">
      <c r="A185" s="62">
        <v>191</v>
      </c>
      <c r="B185" s="36" t="s">
        <v>822</v>
      </c>
      <c r="C185" s="98" t="s">
        <v>598</v>
      </c>
      <c r="D185" s="99"/>
      <c r="E185" s="10" t="s">
        <v>209</v>
      </c>
      <c r="F185" s="68">
        <f>IFERROR(INDEX([1]!Rates[[Column1]:[Column71]],
MATCH('[1]SOW Units'!$B185,[1]!Rates[Pay Item],0),
MATCH(TEXT(#REF!,"0"),[1]!Rates[[#Headers],[Column1]:[Column71]],0)),0)</f>
        <v>0</v>
      </c>
      <c r="G185" s="69">
        <f t="shared" si="12"/>
        <v>0</v>
      </c>
      <c r="H185" s="6">
        <f t="shared" si="13"/>
        <v>0</v>
      </c>
      <c r="I185" s="80"/>
      <c r="J185" s="80"/>
      <c r="K185" s="80" t="s">
        <v>1045</v>
      </c>
      <c r="L185" s="80"/>
      <c r="M185" s="80"/>
      <c r="N185" s="80"/>
      <c r="O185" s="80"/>
      <c r="P185" s="80"/>
      <c r="Q185" s="80"/>
      <c r="R185" s="80"/>
      <c r="S185" s="54" t="b">
        <f t="shared" si="14"/>
        <v>0</v>
      </c>
      <c r="T185" s="66" t="str">
        <f t="shared" si="11"/>
        <v>9-1.b.</v>
      </c>
      <c r="U185" s="51" t="str">
        <f t="shared" si="11"/>
        <v>Sheet Piling Rental for ≤  20 feet deep Excavation</v>
      </c>
    </row>
    <row r="186" spans="1:21" s="67" customFormat="1" ht="33" x14ac:dyDescent="0.3">
      <c r="A186" s="62">
        <v>192</v>
      </c>
      <c r="B186" s="36" t="s">
        <v>823</v>
      </c>
      <c r="C186" s="98" t="s">
        <v>824</v>
      </c>
      <c r="D186" s="99"/>
      <c r="E186" s="10" t="s">
        <v>211</v>
      </c>
      <c r="F186" s="68">
        <f>IFERROR(INDEX([1]!Rates[[Column1]:[Column71]],
MATCH('[1]SOW Units'!$B186,[1]!Rates[Pay Item],0),
MATCH(TEXT(#REF!,"0"),[1]!Rates[[#Headers],[Column1]:[Column71]],0)),0)</f>
        <v>0</v>
      </c>
      <c r="G186" s="69">
        <f t="shared" si="12"/>
        <v>0</v>
      </c>
      <c r="H186" s="6">
        <f t="shared" si="13"/>
        <v>0</v>
      </c>
      <c r="I186" s="80"/>
      <c r="J186" s="80"/>
      <c r="K186" s="80" t="s">
        <v>1045</v>
      </c>
      <c r="L186" s="80"/>
      <c r="M186" s="80"/>
      <c r="N186" s="80"/>
      <c r="O186" s="80"/>
      <c r="P186" s="80"/>
      <c r="Q186" s="80"/>
      <c r="R186" s="80"/>
      <c r="S186" s="54" t="b">
        <f t="shared" si="14"/>
        <v>0</v>
      </c>
      <c r="T186" s="66" t="str">
        <f t="shared" si="11"/>
        <v>9-1.c.</v>
      </c>
      <c r="U186" s="51" t="str">
        <f t="shared" si="11"/>
        <v xml:space="preserve">Sheet Piling Rental for ≤  20 feet deep Excavation </v>
      </c>
    </row>
    <row r="187" spans="1:21" s="67" customFormat="1" ht="33" x14ac:dyDescent="0.3">
      <c r="A187" s="62">
        <v>193</v>
      </c>
      <c r="B187" s="36" t="s">
        <v>825</v>
      </c>
      <c r="C187" s="98" t="s">
        <v>824</v>
      </c>
      <c r="D187" s="99"/>
      <c r="E187" s="10" t="s">
        <v>213</v>
      </c>
      <c r="F187" s="68">
        <f>IFERROR(INDEX([1]!Rates[[Column1]:[Column71]],
MATCH('[1]SOW Units'!$B187,[1]!Rates[Pay Item],0),
MATCH(TEXT(#REF!,"0"),[1]!Rates[[#Headers],[Column1]:[Column71]],0)),0)</f>
        <v>0</v>
      </c>
      <c r="G187" s="69">
        <f t="shared" si="12"/>
        <v>0</v>
      </c>
      <c r="H187" s="6">
        <f t="shared" si="13"/>
        <v>0</v>
      </c>
      <c r="I187" s="80"/>
      <c r="J187" s="80"/>
      <c r="K187" s="80" t="s">
        <v>1045</v>
      </c>
      <c r="L187" s="80"/>
      <c r="M187" s="80"/>
      <c r="N187" s="80"/>
      <c r="O187" s="80"/>
      <c r="P187" s="80"/>
      <c r="Q187" s="80"/>
      <c r="R187" s="80"/>
      <c r="S187" s="54" t="b">
        <f t="shared" si="14"/>
        <v>0</v>
      </c>
      <c r="T187" s="66" t="str">
        <f t="shared" si="11"/>
        <v>9-1.d.</v>
      </c>
      <c r="U187" s="51" t="str">
        <f t="shared" si="11"/>
        <v xml:space="preserve">Sheet Piling Rental for ≤  20 feet deep Excavation </v>
      </c>
    </row>
    <row r="188" spans="1:21" s="67" customFormat="1" x14ac:dyDescent="0.3">
      <c r="A188" s="62">
        <v>194</v>
      </c>
      <c r="B188" s="36" t="s">
        <v>826</v>
      </c>
      <c r="C188" s="98" t="s">
        <v>599</v>
      </c>
      <c r="D188" s="99"/>
      <c r="E188" s="10" t="s">
        <v>597</v>
      </c>
      <c r="F188" s="68">
        <f>IFERROR(INDEX([1]!Rates[[Column1]:[Column71]],
MATCH('[1]SOW Units'!$B188,[1]!Rates[Pay Item],0),
MATCH(TEXT(#REF!,"0"),[1]!Rates[[#Headers],[Column1]:[Column71]],0)),0)</f>
        <v>0</v>
      </c>
      <c r="G188" s="69">
        <f t="shared" si="12"/>
        <v>0</v>
      </c>
      <c r="H188" s="6">
        <f t="shared" si="13"/>
        <v>0</v>
      </c>
      <c r="I188" s="80"/>
      <c r="J188" s="80"/>
      <c r="K188" s="80" t="s">
        <v>1045</v>
      </c>
      <c r="L188" s="80"/>
      <c r="M188" s="80"/>
      <c r="N188" s="80"/>
      <c r="O188" s="80"/>
      <c r="P188" s="80"/>
      <c r="Q188" s="80"/>
      <c r="R188" s="80"/>
      <c r="S188" s="54" t="b">
        <f t="shared" si="14"/>
        <v>0</v>
      </c>
      <c r="T188" s="66" t="str">
        <f t="shared" si="11"/>
        <v>9-2.a.</v>
      </c>
      <c r="U188" s="51" t="str">
        <f t="shared" si="11"/>
        <v>Sheet Piling Installation for &gt; 20 feet deep Excavation</v>
      </c>
    </row>
    <row r="189" spans="1:21" s="67" customFormat="1" x14ac:dyDescent="0.3">
      <c r="A189" s="62">
        <v>195</v>
      </c>
      <c r="B189" s="36" t="s">
        <v>827</v>
      </c>
      <c r="C189" s="98" t="s">
        <v>600</v>
      </c>
      <c r="D189" s="99"/>
      <c r="E189" s="10" t="s">
        <v>209</v>
      </c>
      <c r="F189" s="68">
        <f>IFERROR(INDEX([1]!Rates[[Column1]:[Column71]],
MATCH('[1]SOW Units'!$B189,[1]!Rates[Pay Item],0),
MATCH(TEXT(#REF!,"0"),[1]!Rates[[#Headers],[Column1]:[Column71]],0)),0)</f>
        <v>0</v>
      </c>
      <c r="G189" s="69">
        <f t="shared" si="12"/>
        <v>0</v>
      </c>
      <c r="H189" s="6">
        <f t="shared" si="13"/>
        <v>0</v>
      </c>
      <c r="I189" s="80"/>
      <c r="J189" s="80"/>
      <c r="K189" s="80" t="s">
        <v>1045</v>
      </c>
      <c r="L189" s="80"/>
      <c r="M189" s="80"/>
      <c r="N189" s="80"/>
      <c r="O189" s="80"/>
      <c r="P189" s="80"/>
      <c r="Q189" s="80"/>
      <c r="R189" s="80"/>
      <c r="S189" s="54" t="b">
        <f t="shared" si="14"/>
        <v>0</v>
      </c>
      <c r="T189" s="66" t="str">
        <f t="shared" si="11"/>
        <v>9-2.b.</v>
      </c>
      <c r="U189" s="51" t="str">
        <f t="shared" si="11"/>
        <v>Sheet Piling Rental for &gt;  20 feet deep Excavation</v>
      </c>
    </row>
    <row r="190" spans="1:21" s="67" customFormat="1" ht="33" x14ac:dyDescent="0.3">
      <c r="A190" s="62">
        <v>196</v>
      </c>
      <c r="B190" s="36" t="s">
        <v>828</v>
      </c>
      <c r="C190" s="98" t="s">
        <v>600</v>
      </c>
      <c r="D190" s="99"/>
      <c r="E190" s="10" t="s">
        <v>211</v>
      </c>
      <c r="F190" s="68">
        <f>IFERROR(INDEX([1]!Rates[[Column1]:[Column71]],
MATCH('[1]SOW Units'!$B190,[1]!Rates[Pay Item],0),
MATCH(TEXT(#REF!,"0"),[1]!Rates[[#Headers],[Column1]:[Column71]],0)),0)</f>
        <v>0</v>
      </c>
      <c r="G190" s="69">
        <f t="shared" si="12"/>
        <v>0</v>
      </c>
      <c r="H190" s="6">
        <f t="shared" si="13"/>
        <v>0</v>
      </c>
      <c r="I190" s="80"/>
      <c r="J190" s="80"/>
      <c r="K190" s="80" t="s">
        <v>1045</v>
      </c>
      <c r="L190" s="80"/>
      <c r="M190" s="80"/>
      <c r="N190" s="80"/>
      <c r="O190" s="80"/>
      <c r="P190" s="80"/>
      <c r="Q190" s="80"/>
      <c r="R190" s="80"/>
      <c r="S190" s="54" t="b">
        <f t="shared" si="14"/>
        <v>0</v>
      </c>
      <c r="T190" s="66" t="str">
        <f t="shared" si="11"/>
        <v>9-2.c.</v>
      </c>
      <c r="U190" s="51" t="str">
        <f t="shared" si="11"/>
        <v>Sheet Piling Rental for &gt;  20 feet deep Excavation</v>
      </c>
    </row>
    <row r="191" spans="1:21" s="67" customFormat="1" ht="33" x14ac:dyDescent="0.3">
      <c r="A191" s="62">
        <v>197</v>
      </c>
      <c r="B191" s="36" t="s">
        <v>829</v>
      </c>
      <c r="C191" s="98" t="s">
        <v>600</v>
      </c>
      <c r="D191" s="99"/>
      <c r="E191" s="10" t="s">
        <v>213</v>
      </c>
      <c r="F191" s="68">
        <f>IFERROR(INDEX([1]!Rates[[Column1]:[Column71]],
MATCH('[1]SOW Units'!$B191,[1]!Rates[Pay Item],0),
MATCH(TEXT(#REF!,"0"),[1]!Rates[[#Headers],[Column1]:[Column71]],0)),0)</f>
        <v>0</v>
      </c>
      <c r="G191" s="69">
        <f t="shared" si="12"/>
        <v>0</v>
      </c>
      <c r="H191" s="6">
        <f t="shared" si="13"/>
        <v>0</v>
      </c>
      <c r="I191" s="80"/>
      <c r="J191" s="80"/>
      <c r="K191" s="80" t="s">
        <v>1045</v>
      </c>
      <c r="L191" s="80"/>
      <c r="M191" s="80"/>
      <c r="N191" s="80"/>
      <c r="O191" s="80"/>
      <c r="P191" s="80"/>
      <c r="Q191" s="80"/>
      <c r="R191" s="80"/>
      <c r="S191" s="54" t="b">
        <f t="shared" si="14"/>
        <v>0</v>
      </c>
      <c r="T191" s="66" t="str">
        <f t="shared" si="11"/>
        <v>9-2.d.</v>
      </c>
      <c r="U191" s="51" t="str">
        <f t="shared" si="11"/>
        <v>Sheet Piling Rental for &gt;  20 feet deep Excavation</v>
      </c>
    </row>
    <row r="192" spans="1:21" s="67" customFormat="1" x14ac:dyDescent="0.3">
      <c r="A192" s="62">
        <v>198</v>
      </c>
      <c r="B192" s="36" t="s">
        <v>136</v>
      </c>
      <c r="C192" s="98" t="s">
        <v>215</v>
      </c>
      <c r="D192" s="99"/>
      <c r="E192" s="10" t="s">
        <v>216</v>
      </c>
      <c r="F192" s="68">
        <f>IFERROR(INDEX([1]!Rates[[Column1]:[Column71]],
MATCH('[1]SOW Units'!$B192,[1]!Rates[Pay Item],0),
MATCH(TEXT(#REF!,"0"),[1]!Rates[[#Headers],[Column1]:[Column71]],0)),0)</f>
        <v>0</v>
      </c>
      <c r="G192" s="69">
        <f t="shared" si="12"/>
        <v>0</v>
      </c>
      <c r="H192" s="6">
        <f t="shared" si="13"/>
        <v>0</v>
      </c>
      <c r="I192" s="80"/>
      <c r="J192" s="80"/>
      <c r="K192" s="80" t="s">
        <v>1045</v>
      </c>
      <c r="L192" s="80"/>
      <c r="M192" s="80"/>
      <c r="N192" s="80"/>
      <c r="O192" s="80"/>
      <c r="P192" s="80"/>
      <c r="Q192" s="80"/>
      <c r="R192" s="80"/>
      <c r="S192" s="54" t="b">
        <f t="shared" si="14"/>
        <v>0</v>
      </c>
      <c r="T192" s="66" t="str">
        <f t="shared" si="11"/>
        <v>9-3.</v>
      </c>
      <c r="U192" s="51" t="str">
        <f t="shared" si="11"/>
        <v xml:space="preserve">Conventional Soil Excavation and Loading ≤ 300 cubic yards </v>
      </c>
    </row>
    <row r="193" spans="1:21" s="67" customFormat="1" x14ac:dyDescent="0.3">
      <c r="A193" s="62">
        <v>199</v>
      </c>
      <c r="B193" s="36" t="s">
        <v>138</v>
      </c>
      <c r="C193" s="98" t="s">
        <v>217</v>
      </c>
      <c r="D193" s="99"/>
      <c r="E193" s="10" t="s">
        <v>216</v>
      </c>
      <c r="F193" s="68">
        <f>IFERROR(INDEX([1]!Rates[[Column1]:[Column71]],
MATCH('[1]SOW Units'!$B193,[1]!Rates[Pay Item],0),
MATCH(TEXT(#REF!,"0"),[1]!Rates[[#Headers],[Column1]:[Column71]],0)),0)</f>
        <v>0</v>
      </c>
      <c r="G193" s="69">
        <f t="shared" si="12"/>
        <v>0</v>
      </c>
      <c r="H193" s="6">
        <f t="shared" si="13"/>
        <v>0</v>
      </c>
      <c r="I193" s="80"/>
      <c r="J193" s="80"/>
      <c r="K193" s="80" t="s">
        <v>1045</v>
      </c>
      <c r="L193" s="80"/>
      <c r="M193" s="80"/>
      <c r="N193" s="80"/>
      <c r="O193" s="80"/>
      <c r="P193" s="80"/>
      <c r="Q193" s="80"/>
      <c r="R193" s="80"/>
      <c r="S193" s="54" t="b">
        <f t="shared" si="14"/>
        <v>0</v>
      </c>
      <c r="T193" s="66" t="str">
        <f t="shared" si="11"/>
        <v>9-4.</v>
      </c>
      <c r="U193" s="51" t="str">
        <f t="shared" si="11"/>
        <v>Conventional Soil Excavation and Loading &gt; 300 cubic yards</v>
      </c>
    </row>
    <row r="194" spans="1:21" s="67" customFormat="1" x14ac:dyDescent="0.3">
      <c r="A194" s="62">
        <v>200</v>
      </c>
      <c r="B194" s="36" t="s">
        <v>140</v>
      </c>
      <c r="C194" s="98" t="s">
        <v>218</v>
      </c>
      <c r="D194" s="99"/>
      <c r="E194" s="10" t="s">
        <v>216</v>
      </c>
      <c r="F194" s="68">
        <f>IFERROR(INDEX([1]!Rates[[Column1]:[Column71]],
MATCH('[1]SOW Units'!$B194,[1]!Rates[Pay Item],0),
MATCH(TEXT(#REF!,"0"),[1]!Rates[[#Headers],[Column1]:[Column71]],0)),0)</f>
        <v>0</v>
      </c>
      <c r="G194" s="69">
        <f t="shared" si="12"/>
        <v>0</v>
      </c>
      <c r="H194" s="6">
        <f t="shared" si="13"/>
        <v>0</v>
      </c>
      <c r="I194" s="80"/>
      <c r="J194" s="80"/>
      <c r="K194" s="80" t="s">
        <v>1045</v>
      </c>
      <c r="L194" s="80"/>
      <c r="M194" s="80"/>
      <c r="N194" s="80"/>
      <c r="O194" s="80"/>
      <c r="P194" s="80"/>
      <c r="Q194" s="80"/>
      <c r="R194" s="80"/>
      <c r="S194" s="54" t="b">
        <f t="shared" si="14"/>
        <v>0</v>
      </c>
      <c r="T194" s="66" t="str">
        <f t="shared" si="11"/>
        <v>9-5.</v>
      </c>
      <c r="U194" s="51" t="str">
        <f t="shared" si="11"/>
        <v>LDA Excavation and Loading Without Casing ≤ 300 cubic yards</v>
      </c>
    </row>
    <row r="195" spans="1:21" s="67" customFormat="1" x14ac:dyDescent="0.3">
      <c r="A195" s="62">
        <v>201</v>
      </c>
      <c r="B195" s="36" t="s">
        <v>142</v>
      </c>
      <c r="C195" s="98" t="s">
        <v>219</v>
      </c>
      <c r="D195" s="99"/>
      <c r="E195" s="10" t="s">
        <v>216</v>
      </c>
      <c r="F195" s="68">
        <f>IFERROR(INDEX([1]!Rates[[Column1]:[Column71]],
MATCH('[1]SOW Units'!$B195,[1]!Rates[Pay Item],0),
MATCH(TEXT(#REF!,"0"),[1]!Rates[[#Headers],[Column1]:[Column71]],0)),0)</f>
        <v>0</v>
      </c>
      <c r="G195" s="69">
        <f t="shared" si="12"/>
        <v>0</v>
      </c>
      <c r="H195" s="6">
        <f t="shared" si="13"/>
        <v>0</v>
      </c>
      <c r="I195" s="80"/>
      <c r="J195" s="80"/>
      <c r="K195" s="80" t="s">
        <v>1045</v>
      </c>
      <c r="L195" s="80"/>
      <c r="M195" s="80"/>
      <c r="N195" s="80"/>
      <c r="O195" s="80"/>
      <c r="P195" s="80"/>
      <c r="Q195" s="80"/>
      <c r="R195" s="80"/>
      <c r="S195" s="54" t="b">
        <f t="shared" si="14"/>
        <v>0</v>
      </c>
      <c r="T195" s="66" t="str">
        <f t="shared" si="11"/>
        <v>9-6.</v>
      </c>
      <c r="U195" s="51" t="str">
        <f t="shared" si="11"/>
        <v>LDA Excavation and Loading Without Casing &gt; 300 cubic yards</v>
      </c>
    </row>
    <row r="196" spans="1:21" s="67" customFormat="1" x14ac:dyDescent="0.3">
      <c r="A196" s="62">
        <v>202</v>
      </c>
      <c r="B196" s="36" t="s">
        <v>830</v>
      </c>
      <c r="C196" s="98" t="s">
        <v>220</v>
      </c>
      <c r="D196" s="99"/>
      <c r="E196" s="10" t="s">
        <v>216</v>
      </c>
      <c r="F196" s="68">
        <f>IFERROR(INDEX([1]!Rates[[Column1]:[Column71]],
MATCH('[1]SOW Units'!$B196,[1]!Rates[Pay Item],0),
MATCH(TEXT(#REF!,"0"),[1]!Rates[[#Headers],[Column1]:[Column71]],0)),0)</f>
        <v>0</v>
      </c>
      <c r="G196" s="69">
        <f t="shared" si="12"/>
        <v>0</v>
      </c>
      <c r="H196" s="6">
        <f t="shared" si="13"/>
        <v>0</v>
      </c>
      <c r="I196" s="80"/>
      <c r="J196" s="80"/>
      <c r="K196" s="80" t="s">
        <v>1045</v>
      </c>
      <c r="L196" s="80"/>
      <c r="M196" s="80"/>
      <c r="N196" s="80"/>
      <c r="O196" s="80"/>
      <c r="P196" s="80"/>
      <c r="Q196" s="80"/>
      <c r="R196" s="80"/>
      <c r="S196" s="54" t="b">
        <f t="shared" si="14"/>
        <v>0</v>
      </c>
      <c r="T196" s="66" t="str">
        <f t="shared" si="11"/>
        <v>9-7.a</v>
      </c>
      <c r="U196" s="51" t="str">
        <f t="shared" si="11"/>
        <v>LDA Excavation and Loading With Surface Casing ≤ 300 cubic yards</v>
      </c>
    </row>
    <row r="197" spans="1:21" s="67" customFormat="1" x14ac:dyDescent="0.3">
      <c r="A197" s="62">
        <v>203</v>
      </c>
      <c r="B197" s="36" t="s">
        <v>831</v>
      </c>
      <c r="C197" s="98" t="s">
        <v>832</v>
      </c>
      <c r="D197" s="99"/>
      <c r="E197" s="10" t="s">
        <v>216</v>
      </c>
      <c r="F197" s="68">
        <f>IFERROR(INDEX([1]!Rates[[Column1]:[Column71]],
MATCH('[1]SOW Units'!$B197,[1]!Rates[Pay Item],0),
MATCH(TEXT(#REF!,"0"),[1]!Rates[[#Headers],[Column1]:[Column71]],0)),0)</f>
        <v>0</v>
      </c>
      <c r="G197" s="69">
        <f t="shared" si="12"/>
        <v>0</v>
      </c>
      <c r="H197" s="6">
        <f t="shared" si="13"/>
        <v>0</v>
      </c>
      <c r="I197" s="80"/>
      <c r="J197" s="80"/>
      <c r="K197" s="80" t="s">
        <v>1045</v>
      </c>
      <c r="L197" s="80"/>
      <c r="M197" s="80"/>
      <c r="N197" s="80"/>
      <c r="O197" s="80"/>
      <c r="P197" s="80"/>
      <c r="Q197" s="80"/>
      <c r="R197" s="80"/>
      <c r="S197" s="54" t="b">
        <f t="shared" si="14"/>
        <v>0</v>
      </c>
      <c r="T197" s="66" t="str">
        <f t="shared" si="11"/>
        <v>9-7.b.</v>
      </c>
      <c r="U197" s="51" t="str">
        <f t="shared" si="11"/>
        <v>LDA Excavation and Loading With Driven Casing ≤ 300 cubic yards</v>
      </c>
    </row>
    <row r="198" spans="1:21" s="67" customFormat="1" x14ac:dyDescent="0.3">
      <c r="A198" s="62">
        <v>204</v>
      </c>
      <c r="B198" s="36" t="s">
        <v>588</v>
      </c>
      <c r="C198" s="98" t="s">
        <v>221</v>
      </c>
      <c r="D198" s="99"/>
      <c r="E198" s="10" t="s">
        <v>216</v>
      </c>
      <c r="F198" s="68">
        <f>IFERROR(INDEX([1]!Rates[[Column1]:[Column71]],
MATCH('[1]SOW Units'!$B198,[1]!Rates[Pay Item],0),
MATCH(TEXT(#REF!,"0"),[1]!Rates[[#Headers],[Column1]:[Column71]],0)),0)</f>
        <v>0</v>
      </c>
      <c r="G198" s="69">
        <f t="shared" si="12"/>
        <v>0</v>
      </c>
      <c r="H198" s="6">
        <f t="shared" si="13"/>
        <v>0</v>
      </c>
      <c r="I198" s="80"/>
      <c r="J198" s="80"/>
      <c r="K198" s="80" t="s">
        <v>1045</v>
      </c>
      <c r="L198" s="80"/>
      <c r="M198" s="80"/>
      <c r="N198" s="80"/>
      <c r="O198" s="80"/>
      <c r="P198" s="80"/>
      <c r="Q198" s="80"/>
      <c r="R198" s="80"/>
      <c r="S198" s="54" t="b">
        <f t="shared" si="14"/>
        <v>0</v>
      </c>
      <c r="T198" s="66" t="str">
        <f t="shared" si="11"/>
        <v>9-8.a.</v>
      </c>
      <c r="U198" s="51" t="str">
        <f t="shared" si="11"/>
        <v>LDA Excavation and Loading With Surface Casing &gt; 300 cubic yards</v>
      </c>
    </row>
    <row r="199" spans="1:21" s="67" customFormat="1" x14ac:dyDescent="0.3">
      <c r="A199" s="62">
        <v>205</v>
      </c>
      <c r="B199" s="36" t="s">
        <v>833</v>
      </c>
      <c r="C199" s="98" t="s">
        <v>222</v>
      </c>
      <c r="D199" s="99"/>
      <c r="E199" s="10" t="s">
        <v>216</v>
      </c>
      <c r="F199" s="68">
        <f>IFERROR(INDEX([1]!Rates[[Column1]:[Column71]],
MATCH('[1]SOW Units'!$B199,[1]!Rates[Pay Item],0),
MATCH(TEXT(#REF!,"0"),[1]!Rates[[#Headers],[Column1]:[Column71]],0)),0)</f>
        <v>0</v>
      </c>
      <c r="G199" s="69">
        <f t="shared" si="12"/>
        <v>0</v>
      </c>
      <c r="H199" s="6">
        <f t="shared" si="13"/>
        <v>0</v>
      </c>
      <c r="I199" s="80"/>
      <c r="J199" s="80"/>
      <c r="K199" s="80" t="s">
        <v>1045</v>
      </c>
      <c r="L199" s="80"/>
      <c r="M199" s="80"/>
      <c r="N199" s="80"/>
      <c r="O199" s="80"/>
      <c r="P199" s="80"/>
      <c r="Q199" s="80"/>
      <c r="R199" s="80"/>
      <c r="S199" s="54" t="b">
        <f t="shared" si="14"/>
        <v>0</v>
      </c>
      <c r="T199" s="66" t="str">
        <f t="shared" si="11"/>
        <v>9-8.b.</v>
      </c>
      <c r="U199" s="51" t="str">
        <f t="shared" si="11"/>
        <v>LDA Excavation and Loading With Driven Casing &gt; 300 cubic yards</v>
      </c>
    </row>
    <row r="200" spans="1:21" s="67" customFormat="1" x14ac:dyDescent="0.3">
      <c r="A200" s="62">
        <v>206</v>
      </c>
      <c r="B200" s="36" t="s">
        <v>146</v>
      </c>
      <c r="C200" s="98" t="s">
        <v>223</v>
      </c>
      <c r="D200" s="99"/>
      <c r="E200" s="10" t="s">
        <v>216</v>
      </c>
      <c r="F200" s="68">
        <f>IFERROR(INDEX([1]!Rates[[Column1]:[Column71]],
MATCH('[1]SOW Units'!$B200,[1]!Rates[Pay Item],0),
MATCH(TEXT(#REF!,"0"),[1]!Rates[[#Headers],[Column1]:[Column71]],0)),0)</f>
        <v>0</v>
      </c>
      <c r="G200" s="69">
        <f t="shared" si="12"/>
        <v>0</v>
      </c>
      <c r="H200" s="6">
        <f t="shared" si="13"/>
        <v>0</v>
      </c>
      <c r="I200" s="80"/>
      <c r="J200" s="80"/>
      <c r="K200" s="80" t="s">
        <v>1045</v>
      </c>
      <c r="L200" s="80"/>
      <c r="M200" s="80"/>
      <c r="N200" s="80"/>
      <c r="O200" s="80"/>
      <c r="P200" s="80"/>
      <c r="Q200" s="80"/>
      <c r="R200" s="80"/>
      <c r="S200" s="54" t="b">
        <f t="shared" si="14"/>
        <v>0</v>
      </c>
      <c r="T200" s="66" t="str">
        <f t="shared" si="11"/>
        <v>9-9.</v>
      </c>
      <c r="U200" s="51" t="str">
        <f t="shared" si="11"/>
        <v>Flowable Fill Concrete and Installation</v>
      </c>
    </row>
    <row r="201" spans="1:21" s="67" customFormat="1" x14ac:dyDescent="0.3">
      <c r="A201" s="62">
        <v>207</v>
      </c>
      <c r="B201" s="36" t="s">
        <v>148</v>
      </c>
      <c r="C201" s="98" t="s">
        <v>224</v>
      </c>
      <c r="D201" s="99"/>
      <c r="E201" s="10" t="s">
        <v>216</v>
      </c>
      <c r="F201" s="68">
        <f>IFERROR(INDEX([1]!Rates[[Column1]:[Column71]],
MATCH('[1]SOW Units'!$B201,[1]!Rates[Pay Item],0),
MATCH(TEXT(#REF!,"0"),[1]!Rates[[#Headers],[Column1]:[Column71]],0)),0)</f>
        <v>0</v>
      </c>
      <c r="G201" s="69">
        <f t="shared" si="12"/>
        <v>0</v>
      </c>
      <c r="H201" s="6">
        <f t="shared" si="13"/>
        <v>0</v>
      </c>
      <c r="I201" s="80"/>
      <c r="J201" s="80"/>
      <c r="K201" s="80" t="s">
        <v>1045</v>
      </c>
      <c r="L201" s="80"/>
      <c r="M201" s="80"/>
      <c r="N201" s="80"/>
      <c r="O201" s="80"/>
      <c r="P201" s="80"/>
      <c r="Q201" s="80"/>
      <c r="R201" s="80"/>
      <c r="S201" s="54" t="b">
        <f t="shared" ref="S201:S264" si="15">IF(H201&gt;0,TRUE,FALSE)</f>
        <v>0</v>
      </c>
      <c r="T201" s="66" t="str">
        <f t="shared" si="11"/>
        <v>9-10.</v>
      </c>
      <c r="U201" s="51" t="str">
        <f t="shared" si="11"/>
        <v>Clean Backfill Material, Compaction and Testing (includes transport) ≤ 300 cubic yards</v>
      </c>
    </row>
    <row r="202" spans="1:21" s="67" customFormat="1" x14ac:dyDescent="0.3">
      <c r="A202" s="62">
        <v>208</v>
      </c>
      <c r="B202" s="36" t="s">
        <v>149</v>
      </c>
      <c r="C202" s="98" t="s">
        <v>225</v>
      </c>
      <c r="D202" s="99"/>
      <c r="E202" s="10" t="s">
        <v>216</v>
      </c>
      <c r="F202" s="68">
        <f>IFERROR(INDEX([1]!Rates[[Column1]:[Column71]],
MATCH('[1]SOW Units'!$B202,[1]!Rates[Pay Item],0),
MATCH(TEXT(#REF!,"0"),[1]!Rates[[#Headers],[Column1]:[Column71]],0)),0)</f>
        <v>0</v>
      </c>
      <c r="G202" s="69">
        <f t="shared" si="12"/>
        <v>0</v>
      </c>
      <c r="H202" s="6">
        <f t="shared" si="13"/>
        <v>0</v>
      </c>
      <c r="I202" s="80"/>
      <c r="J202" s="80"/>
      <c r="K202" s="80" t="s">
        <v>1045</v>
      </c>
      <c r="L202" s="80"/>
      <c r="M202" s="80"/>
      <c r="N202" s="80"/>
      <c r="O202" s="80"/>
      <c r="P202" s="80"/>
      <c r="Q202" s="80"/>
      <c r="R202" s="80"/>
      <c r="S202" s="54" t="b">
        <f t="shared" si="15"/>
        <v>0</v>
      </c>
      <c r="T202" s="66" t="str">
        <f t="shared" si="11"/>
        <v>9-11.</v>
      </c>
      <c r="U202" s="51" t="str">
        <f t="shared" si="11"/>
        <v>Clean Backfill Material, Compaction and Testing (includes transport) &gt; 300 cubic yards</v>
      </c>
    </row>
    <row r="203" spans="1:21" s="67" customFormat="1" x14ac:dyDescent="0.3">
      <c r="A203" s="62">
        <v>210</v>
      </c>
      <c r="B203" s="36" t="s">
        <v>834</v>
      </c>
      <c r="C203" s="98" t="s">
        <v>601</v>
      </c>
      <c r="D203" s="99"/>
      <c r="E203" s="10" t="s">
        <v>216</v>
      </c>
      <c r="F203" s="68">
        <f>IFERROR(INDEX([1]!Rates[[Column1]:[Column71]],
MATCH('[1]SOW Units'!$B203,[1]!Rates[Pay Item],0),
MATCH(TEXT(#REF!,"0"),[1]!Rates[[#Headers],[Column1]:[Column71]],0)),0)</f>
        <v>0</v>
      </c>
      <c r="G203" s="69">
        <f t="shared" si="12"/>
        <v>0</v>
      </c>
      <c r="H203" s="6">
        <f t="shared" si="13"/>
        <v>0</v>
      </c>
      <c r="I203" s="80"/>
      <c r="J203" s="80"/>
      <c r="K203" s="80" t="s">
        <v>1045</v>
      </c>
      <c r="L203" s="80"/>
      <c r="M203" s="80"/>
      <c r="N203" s="80"/>
      <c r="O203" s="80"/>
      <c r="P203" s="80"/>
      <c r="Q203" s="80"/>
      <c r="R203" s="80"/>
      <c r="S203" s="54" t="b">
        <f t="shared" si="15"/>
        <v>0</v>
      </c>
      <c r="T203" s="66" t="str">
        <f t="shared" si="11"/>
        <v>9-12.a.</v>
      </c>
      <c r="U203" s="51" t="str">
        <f t="shared" si="11"/>
        <v>Clean Overburden Used As Backfill, Compaction and Testing ≤ 300 cubic yards</v>
      </c>
    </row>
    <row r="204" spans="1:21" s="67" customFormat="1" x14ac:dyDescent="0.3">
      <c r="A204" s="62">
        <v>211</v>
      </c>
      <c r="B204" s="36" t="s">
        <v>835</v>
      </c>
      <c r="C204" s="98" t="s">
        <v>602</v>
      </c>
      <c r="D204" s="99"/>
      <c r="E204" s="10" t="s">
        <v>216</v>
      </c>
      <c r="F204" s="68">
        <f>IFERROR(INDEX([1]!Rates[[Column1]:[Column71]],
MATCH('[1]SOW Units'!$B204,[1]!Rates[Pay Item],0),
MATCH(TEXT(#REF!,"0"),[1]!Rates[[#Headers],[Column1]:[Column71]],0)),0)</f>
        <v>0</v>
      </c>
      <c r="G204" s="69">
        <f t="shared" si="12"/>
        <v>0</v>
      </c>
      <c r="H204" s="6">
        <f t="shared" si="13"/>
        <v>0</v>
      </c>
      <c r="I204" s="80"/>
      <c r="J204" s="80"/>
      <c r="K204" s="80" t="s">
        <v>1045</v>
      </c>
      <c r="L204" s="80"/>
      <c r="M204" s="80"/>
      <c r="N204" s="80"/>
      <c r="O204" s="80"/>
      <c r="P204" s="80"/>
      <c r="Q204" s="80"/>
      <c r="R204" s="80"/>
      <c r="S204" s="54" t="b">
        <f t="shared" si="15"/>
        <v>0</v>
      </c>
      <c r="T204" s="66" t="str">
        <f t="shared" si="11"/>
        <v>9-12.b.</v>
      </c>
      <c r="U204" s="51" t="str">
        <f t="shared" si="11"/>
        <v>Clean Overburden Used As Backfill, Compaction and Testing &gt; 300 cubic yards</v>
      </c>
    </row>
    <row r="205" spans="1:21" s="67" customFormat="1" x14ac:dyDescent="0.3">
      <c r="A205" s="62">
        <v>212</v>
      </c>
      <c r="B205" s="36" t="s">
        <v>152</v>
      </c>
      <c r="C205" s="98" t="s">
        <v>226</v>
      </c>
      <c r="D205" s="99"/>
      <c r="E205" s="10" t="s">
        <v>227</v>
      </c>
      <c r="F205" s="68">
        <f>IFERROR(INDEX([1]!Rates[[Column1]:[Column71]],
MATCH('[1]SOW Units'!$B205,[1]!Rates[Pay Item],0),
MATCH(TEXT(#REF!,"0"),[1]!Rates[[#Headers],[Column1]:[Column71]],0)),0)</f>
        <v>0</v>
      </c>
      <c r="G205" s="69">
        <f t="shared" si="12"/>
        <v>0</v>
      </c>
      <c r="H205" s="6">
        <f t="shared" si="13"/>
        <v>0</v>
      </c>
      <c r="I205" s="80"/>
      <c r="J205" s="80"/>
      <c r="K205" s="80" t="s">
        <v>1045</v>
      </c>
      <c r="L205" s="80"/>
      <c r="M205" s="80"/>
      <c r="N205" s="80"/>
      <c r="O205" s="80"/>
      <c r="P205" s="80"/>
      <c r="Q205" s="80"/>
      <c r="R205" s="80"/>
      <c r="S205" s="54" t="b">
        <f t="shared" si="15"/>
        <v>0</v>
      </c>
      <c r="T205" s="66" t="str">
        <f t="shared" si="11"/>
        <v>9-13.</v>
      </c>
      <c r="U205" s="51" t="str">
        <f t="shared" si="11"/>
        <v>Pea Gravel</v>
      </c>
    </row>
    <row r="206" spans="1:21" s="67" customFormat="1" x14ac:dyDescent="0.3">
      <c r="A206" s="62">
        <v>213</v>
      </c>
      <c r="B206" s="36" t="s">
        <v>154</v>
      </c>
      <c r="C206" s="98" t="s">
        <v>228</v>
      </c>
      <c r="D206" s="99"/>
      <c r="E206" s="10" t="s">
        <v>227</v>
      </c>
      <c r="F206" s="68">
        <f>IFERROR(INDEX([1]!Rates[[Column1]:[Column71]],
MATCH('[1]SOW Units'!$B206,[1]!Rates[Pay Item],0),
MATCH(TEXT(#REF!,"0"),[1]!Rates[[#Headers],[Column1]:[Column71]],0)),0)</f>
        <v>0</v>
      </c>
      <c r="G206" s="69">
        <f t="shared" si="12"/>
        <v>0</v>
      </c>
      <c r="H206" s="6">
        <f t="shared" si="13"/>
        <v>0</v>
      </c>
      <c r="I206" s="80"/>
      <c r="J206" s="80"/>
      <c r="K206" s="80" t="s">
        <v>1045</v>
      </c>
      <c r="L206" s="80"/>
      <c r="M206" s="80"/>
      <c r="N206" s="80"/>
      <c r="O206" s="80"/>
      <c r="P206" s="80"/>
      <c r="Q206" s="80"/>
      <c r="R206" s="80"/>
      <c r="S206" s="54" t="b">
        <f t="shared" si="15"/>
        <v>0</v>
      </c>
      <c r="T206" s="66" t="str">
        <f t="shared" si="11"/>
        <v>9-14.</v>
      </c>
      <c r="U206" s="51" t="str">
        <f t="shared" si="11"/>
        <v>#57 Stone</v>
      </c>
    </row>
    <row r="207" spans="1:21" s="67" customFormat="1" x14ac:dyDescent="0.3">
      <c r="A207" s="62">
        <v>215</v>
      </c>
      <c r="B207" s="36" t="s">
        <v>156</v>
      </c>
      <c r="C207" s="98" t="s">
        <v>229</v>
      </c>
      <c r="D207" s="99"/>
      <c r="E207" s="10" t="s">
        <v>28</v>
      </c>
      <c r="F207" s="68">
        <f>IFERROR(INDEX([1]!Rates[[Column1]:[Column71]],
MATCH('[1]SOW Units'!$B207,[1]!Rates[Pay Item],0),
MATCH(TEXT(#REF!,"0"),[1]!Rates[[#Headers],[Column1]:[Column71]],0)),0)</f>
        <v>0</v>
      </c>
      <c r="G207" s="69">
        <f t="shared" si="12"/>
        <v>0</v>
      </c>
      <c r="H207" s="6">
        <f t="shared" si="13"/>
        <v>0</v>
      </c>
      <c r="I207" s="80"/>
      <c r="J207" s="80"/>
      <c r="K207" s="80" t="s">
        <v>1045</v>
      </c>
      <c r="L207" s="80"/>
      <c r="M207" s="80"/>
      <c r="N207" s="80"/>
      <c r="O207" s="80"/>
      <c r="P207" s="80"/>
      <c r="Q207" s="80"/>
      <c r="R207" s="80"/>
      <c r="S207" s="54" t="b">
        <f t="shared" si="15"/>
        <v>0</v>
      </c>
      <c r="T207" s="66" t="str">
        <f t="shared" ref="T207:U222" si="16">B207</f>
        <v>9-15.</v>
      </c>
      <c r="U207" s="51" t="str">
        <f t="shared" si="16"/>
        <v>Dewatering System, up to 12 well points (includes installation)</v>
      </c>
    </row>
    <row r="208" spans="1:21" s="67" customFormat="1" x14ac:dyDescent="0.3">
      <c r="A208" s="62">
        <v>216</v>
      </c>
      <c r="B208" s="36" t="s">
        <v>158</v>
      </c>
      <c r="C208" s="98" t="s">
        <v>230</v>
      </c>
      <c r="D208" s="99"/>
      <c r="E208" s="10" t="s">
        <v>28</v>
      </c>
      <c r="F208" s="68">
        <f>IFERROR(INDEX([1]!Rates[[Column1]:[Column71]],
MATCH('[1]SOW Units'!$B208,[1]!Rates[Pay Item],0),
MATCH(TEXT(#REF!,"0"),[1]!Rates[[#Headers],[Column1]:[Column71]],0)),0)</f>
        <v>0</v>
      </c>
      <c r="G208" s="69">
        <f t="shared" si="12"/>
        <v>0</v>
      </c>
      <c r="H208" s="6">
        <f t="shared" si="13"/>
        <v>0</v>
      </c>
      <c r="I208" s="80"/>
      <c r="J208" s="80"/>
      <c r="K208" s="80" t="s">
        <v>1045</v>
      </c>
      <c r="L208" s="80"/>
      <c r="M208" s="80"/>
      <c r="N208" s="80"/>
      <c r="O208" s="80"/>
      <c r="P208" s="80"/>
      <c r="Q208" s="80"/>
      <c r="R208" s="80"/>
      <c r="S208" s="54" t="b">
        <f t="shared" si="15"/>
        <v>0</v>
      </c>
      <c r="T208" s="66" t="str">
        <f t="shared" si="16"/>
        <v>9-16.</v>
      </c>
      <c r="U208" s="51" t="str">
        <f t="shared" si="16"/>
        <v>Additional Dewatering System Well Points (2) (includes installation)</v>
      </c>
    </row>
    <row r="209" spans="1:21" s="67" customFormat="1" x14ac:dyDescent="0.3">
      <c r="A209" s="62">
        <v>217</v>
      </c>
      <c r="B209" s="36" t="s">
        <v>159</v>
      </c>
      <c r="C209" s="98" t="s">
        <v>229</v>
      </c>
      <c r="D209" s="99"/>
      <c r="E209" s="10" t="s">
        <v>231</v>
      </c>
      <c r="F209" s="68">
        <f>IFERROR(INDEX([1]!Rates[[Column1]:[Column71]],
MATCH('[1]SOW Units'!$B209,[1]!Rates[Pay Item],0),
MATCH(TEXT(#REF!,"0"),[1]!Rates[[#Headers],[Column1]:[Column71]],0)),0)</f>
        <v>0</v>
      </c>
      <c r="G209" s="69">
        <f t="shared" si="12"/>
        <v>0</v>
      </c>
      <c r="H209" s="6">
        <f t="shared" si="13"/>
        <v>0</v>
      </c>
      <c r="I209" s="80"/>
      <c r="J209" s="80"/>
      <c r="K209" s="80" t="s">
        <v>1045</v>
      </c>
      <c r="L209" s="80"/>
      <c r="M209" s="80"/>
      <c r="N209" s="80"/>
      <c r="O209" s="80"/>
      <c r="P209" s="80"/>
      <c r="Q209" s="80"/>
      <c r="R209" s="80"/>
      <c r="S209" s="54" t="b">
        <f t="shared" si="15"/>
        <v>0</v>
      </c>
      <c r="T209" s="66" t="str">
        <f t="shared" si="16"/>
        <v>9-17.</v>
      </c>
      <c r="U209" s="51" t="str">
        <f t="shared" si="16"/>
        <v>Dewatering System, up to 12 well points (includes installation)</v>
      </c>
    </row>
    <row r="210" spans="1:21" s="67" customFormat="1" x14ac:dyDescent="0.3">
      <c r="A210" s="62">
        <v>218</v>
      </c>
      <c r="B210" s="36" t="s">
        <v>161</v>
      </c>
      <c r="C210" s="98" t="s">
        <v>230</v>
      </c>
      <c r="D210" s="99"/>
      <c r="E210" s="10" t="s">
        <v>231</v>
      </c>
      <c r="F210" s="68">
        <f>IFERROR(INDEX([1]!Rates[[Column1]:[Column71]],
MATCH('[1]SOW Units'!$B210,[1]!Rates[Pay Item],0),
MATCH(TEXT(#REF!,"0"),[1]!Rates[[#Headers],[Column1]:[Column71]],0)),0)</f>
        <v>0</v>
      </c>
      <c r="G210" s="69">
        <f t="shared" si="12"/>
        <v>0</v>
      </c>
      <c r="H210" s="6">
        <f t="shared" si="13"/>
        <v>0</v>
      </c>
      <c r="I210" s="80"/>
      <c r="J210" s="80"/>
      <c r="K210" s="80" t="s">
        <v>1045</v>
      </c>
      <c r="L210" s="80"/>
      <c r="M210" s="80"/>
      <c r="N210" s="80"/>
      <c r="O210" s="80"/>
      <c r="P210" s="80"/>
      <c r="Q210" s="80"/>
      <c r="R210" s="80"/>
      <c r="S210" s="54" t="b">
        <f t="shared" si="15"/>
        <v>0</v>
      </c>
      <c r="T210" s="66" t="str">
        <f t="shared" si="16"/>
        <v>9-18.</v>
      </c>
      <c r="U210" s="51" t="str">
        <f t="shared" si="16"/>
        <v>Additional Dewatering System Well Points (2) (includes installation)</v>
      </c>
    </row>
    <row r="211" spans="1:21" s="67" customFormat="1" x14ac:dyDescent="0.3">
      <c r="A211" s="62">
        <v>220</v>
      </c>
      <c r="B211" s="36" t="s">
        <v>162</v>
      </c>
      <c r="C211" s="98" t="s">
        <v>229</v>
      </c>
      <c r="D211" s="99"/>
      <c r="E211" s="10" t="s">
        <v>232</v>
      </c>
      <c r="F211" s="68">
        <f>IFERROR(INDEX([1]!Rates[[Column1]:[Column71]],
MATCH('[1]SOW Units'!$B211,[1]!Rates[Pay Item],0),
MATCH(TEXT(#REF!,"0"),[1]!Rates[[#Headers],[Column1]:[Column71]],0)),0)</f>
        <v>0</v>
      </c>
      <c r="G211" s="69">
        <f t="shared" si="12"/>
        <v>0</v>
      </c>
      <c r="H211" s="6">
        <f t="shared" si="13"/>
        <v>0</v>
      </c>
      <c r="I211" s="80"/>
      <c r="J211" s="80"/>
      <c r="K211" s="80" t="s">
        <v>1045</v>
      </c>
      <c r="L211" s="80"/>
      <c r="M211" s="80"/>
      <c r="N211" s="80"/>
      <c r="O211" s="80"/>
      <c r="P211" s="80"/>
      <c r="Q211" s="80"/>
      <c r="R211" s="80"/>
      <c r="S211" s="54" t="b">
        <f t="shared" si="15"/>
        <v>0</v>
      </c>
      <c r="T211" s="66" t="str">
        <f t="shared" si="16"/>
        <v>9-19.</v>
      </c>
      <c r="U211" s="51" t="str">
        <f t="shared" si="16"/>
        <v>Dewatering System, up to 12 well points (includes installation)</v>
      </c>
    </row>
    <row r="212" spans="1:21" s="67" customFormat="1" x14ac:dyDescent="0.3">
      <c r="A212" s="62">
        <v>221</v>
      </c>
      <c r="B212" s="36" t="s">
        <v>164</v>
      </c>
      <c r="C212" s="98" t="s">
        <v>230</v>
      </c>
      <c r="D212" s="99"/>
      <c r="E212" s="10" t="s">
        <v>232</v>
      </c>
      <c r="F212" s="68">
        <f>IFERROR(INDEX([1]!Rates[[Column1]:[Column71]],
MATCH('[1]SOW Units'!$B212,[1]!Rates[Pay Item],0),
MATCH(TEXT(#REF!,"0"),[1]!Rates[[#Headers],[Column1]:[Column71]],0)),0)</f>
        <v>0</v>
      </c>
      <c r="G212" s="69">
        <f t="shared" si="12"/>
        <v>0</v>
      </c>
      <c r="H212" s="6">
        <f t="shared" si="13"/>
        <v>0</v>
      </c>
      <c r="I212" s="80"/>
      <c r="J212" s="80"/>
      <c r="K212" s="80" t="s">
        <v>1045</v>
      </c>
      <c r="L212" s="80"/>
      <c r="M212" s="80"/>
      <c r="N212" s="80"/>
      <c r="O212" s="80"/>
      <c r="P212" s="80"/>
      <c r="Q212" s="80"/>
      <c r="R212" s="80"/>
      <c r="S212" s="54" t="b">
        <f t="shared" si="15"/>
        <v>0</v>
      </c>
      <c r="T212" s="66" t="str">
        <f t="shared" si="16"/>
        <v>9-20.</v>
      </c>
      <c r="U212" s="51" t="str">
        <f t="shared" si="16"/>
        <v>Additional Dewatering System Well Points (2) (includes installation)</v>
      </c>
    </row>
    <row r="213" spans="1:21" s="67" customFormat="1" x14ac:dyDescent="0.3">
      <c r="A213" s="62">
        <v>222</v>
      </c>
      <c r="B213" s="75" t="s">
        <v>206</v>
      </c>
      <c r="C213" s="96" t="s">
        <v>234</v>
      </c>
      <c r="D213" s="97"/>
      <c r="E213" s="76"/>
      <c r="F213" s="77"/>
      <c r="G213" s="78"/>
      <c r="H213" s="8"/>
      <c r="I213" s="79"/>
      <c r="J213" s="79"/>
      <c r="K213" s="79"/>
      <c r="L213" s="79"/>
      <c r="M213" s="79"/>
      <c r="N213" s="79"/>
      <c r="O213" s="79"/>
      <c r="P213" s="79"/>
      <c r="Q213" s="79"/>
      <c r="R213" s="79"/>
      <c r="S213" s="54" t="b">
        <f t="shared" si="15"/>
        <v>0</v>
      </c>
      <c r="T213" s="66"/>
      <c r="U213" s="51" t="str">
        <f t="shared" si="16"/>
        <v>PETROLEUM STORAGE TANK REMOVAL AND DISPOSAL</v>
      </c>
    </row>
    <row r="214" spans="1:21" s="67" customFormat="1" x14ac:dyDescent="0.3">
      <c r="A214" s="62">
        <v>223</v>
      </c>
      <c r="B214" s="36" t="s">
        <v>208</v>
      </c>
      <c r="C214" s="98" t="s">
        <v>236</v>
      </c>
      <c r="D214" s="99"/>
      <c r="E214" s="10" t="s">
        <v>237</v>
      </c>
      <c r="F214" s="68">
        <f>IFERROR(INDEX([1]!Rates[[Column1]:[Column71]],
MATCH('[1]SOW Units'!$B214,[1]!Rates[Pay Item],0),
MATCH(TEXT(#REF!,"0"),[1]!Rates[[#Headers],[Column1]:[Column71]],0)),0)</f>
        <v>0</v>
      </c>
      <c r="G214" s="69">
        <f t="shared" ref="G214:G290" si="17">F214</f>
        <v>0</v>
      </c>
      <c r="H214" s="6">
        <f t="shared" ref="H214:H277" si="18">SUM(I214:R214)</f>
        <v>0</v>
      </c>
      <c r="I214" s="80"/>
      <c r="J214" s="80"/>
      <c r="K214" s="80" t="s">
        <v>1045</v>
      </c>
      <c r="L214" s="80"/>
      <c r="M214" s="80"/>
      <c r="N214" s="80"/>
      <c r="O214" s="80"/>
      <c r="P214" s="80"/>
      <c r="Q214" s="80"/>
      <c r="R214" s="80"/>
      <c r="S214" s="54" t="b">
        <f t="shared" si="15"/>
        <v>0</v>
      </c>
      <c r="T214" s="66" t="str">
        <f t="shared" ref="T214:U287" si="19">B214</f>
        <v>10-1.</v>
      </c>
      <c r="U214" s="51" t="str">
        <f t="shared" si="16"/>
        <v>Remove and Dispose Petroleum Storage Tank - ≤ 1,000 gal. capacity</v>
      </c>
    </row>
    <row r="215" spans="1:21" s="67" customFormat="1" x14ac:dyDescent="0.3">
      <c r="A215" s="62">
        <v>228</v>
      </c>
      <c r="B215" s="36" t="s">
        <v>210</v>
      </c>
      <c r="C215" s="98" t="s">
        <v>239</v>
      </c>
      <c r="D215" s="99"/>
      <c r="E215" s="10" t="s">
        <v>237</v>
      </c>
      <c r="F215" s="68">
        <f>IFERROR(INDEX([1]!Rates[[Column1]:[Column71]],
MATCH('[1]SOW Units'!$B215,[1]!Rates[Pay Item],0),
MATCH(TEXT(#REF!,"0"),[1]!Rates[[#Headers],[Column1]:[Column71]],0)),0)</f>
        <v>0</v>
      </c>
      <c r="G215" s="69">
        <f t="shared" si="17"/>
        <v>0</v>
      </c>
      <c r="H215" s="6">
        <f t="shared" si="18"/>
        <v>0</v>
      </c>
      <c r="I215" s="80"/>
      <c r="J215" s="80"/>
      <c r="K215" s="80" t="s">
        <v>1045</v>
      </c>
      <c r="L215" s="80"/>
      <c r="M215" s="80"/>
      <c r="N215" s="80"/>
      <c r="O215" s="80"/>
      <c r="P215" s="80"/>
      <c r="Q215" s="80"/>
      <c r="R215" s="80"/>
      <c r="S215" s="54" t="b">
        <f t="shared" si="15"/>
        <v>0</v>
      </c>
      <c r="T215" s="66" t="str">
        <f t="shared" si="19"/>
        <v>10-2.</v>
      </c>
      <c r="U215" s="51" t="str">
        <f t="shared" si="16"/>
        <v>Remove and Dispose Petroleum Storage Tank - &gt; 1,000 to 5,000 gal. capacity</v>
      </c>
    </row>
    <row r="216" spans="1:21" s="67" customFormat="1" x14ac:dyDescent="0.3">
      <c r="A216" s="62">
        <v>229</v>
      </c>
      <c r="B216" s="36" t="s">
        <v>212</v>
      </c>
      <c r="C216" s="98" t="s">
        <v>240</v>
      </c>
      <c r="D216" s="99"/>
      <c r="E216" s="10" t="s">
        <v>237</v>
      </c>
      <c r="F216" s="68">
        <f>IFERROR(INDEX([1]!Rates[[Column1]:[Column71]],
MATCH('[1]SOW Units'!$B216,[1]!Rates[Pay Item],0),
MATCH(TEXT(#REF!,"0"),[1]!Rates[[#Headers],[Column1]:[Column71]],0)),0)</f>
        <v>0</v>
      </c>
      <c r="G216" s="69">
        <f t="shared" si="17"/>
        <v>0</v>
      </c>
      <c r="H216" s="6">
        <f t="shared" si="18"/>
        <v>0</v>
      </c>
      <c r="I216" s="80"/>
      <c r="J216" s="80"/>
      <c r="K216" s="80" t="s">
        <v>1045</v>
      </c>
      <c r="L216" s="80"/>
      <c r="M216" s="80"/>
      <c r="N216" s="80"/>
      <c r="O216" s="80"/>
      <c r="P216" s="80"/>
      <c r="Q216" s="80"/>
      <c r="R216" s="80"/>
      <c r="S216" s="54" t="b">
        <f t="shared" si="15"/>
        <v>0</v>
      </c>
      <c r="T216" s="66" t="str">
        <f t="shared" si="19"/>
        <v>10-3.</v>
      </c>
      <c r="U216" s="51" t="str">
        <f t="shared" si="16"/>
        <v>Remove and Dispose Petroleum Storage Tank - &gt; 5,000 to 10,000 gal. capacity</v>
      </c>
    </row>
    <row r="217" spans="1:21" s="67" customFormat="1" x14ac:dyDescent="0.3">
      <c r="A217" s="62">
        <v>230</v>
      </c>
      <c r="B217" s="36" t="s">
        <v>214</v>
      </c>
      <c r="C217" s="98" t="s">
        <v>242</v>
      </c>
      <c r="D217" s="99"/>
      <c r="E217" s="10" t="s">
        <v>237</v>
      </c>
      <c r="F217" s="68">
        <f>IFERROR(INDEX([1]!Rates[[Column1]:[Column71]],
MATCH('[1]SOW Units'!$B217,[1]!Rates[Pay Item],0),
MATCH(TEXT(#REF!,"0"),[1]!Rates[[#Headers],[Column1]:[Column71]],0)),0)</f>
        <v>0</v>
      </c>
      <c r="G217" s="69">
        <f t="shared" si="17"/>
        <v>0</v>
      </c>
      <c r="H217" s="6">
        <f t="shared" si="18"/>
        <v>0</v>
      </c>
      <c r="I217" s="80"/>
      <c r="J217" s="80"/>
      <c r="K217" s="80" t="s">
        <v>1045</v>
      </c>
      <c r="L217" s="80"/>
      <c r="M217" s="80"/>
      <c r="N217" s="80"/>
      <c r="O217" s="80"/>
      <c r="P217" s="80"/>
      <c r="Q217" s="80"/>
      <c r="R217" s="80"/>
      <c r="S217" s="54" t="b">
        <f t="shared" si="15"/>
        <v>0</v>
      </c>
      <c r="T217" s="66" t="str">
        <f t="shared" si="19"/>
        <v>10-4.</v>
      </c>
      <c r="U217" s="51" t="str">
        <f t="shared" si="16"/>
        <v>Remove and Dispose Petroleum Storage Tank - &gt; 10,000 gal. capacity</v>
      </c>
    </row>
    <row r="218" spans="1:21" s="67" customFormat="1" x14ac:dyDescent="0.3">
      <c r="A218" s="62">
        <v>231</v>
      </c>
      <c r="B218" s="75" t="s">
        <v>233</v>
      </c>
      <c r="C218" s="96" t="s">
        <v>244</v>
      </c>
      <c r="D218" s="97"/>
      <c r="E218" s="76"/>
      <c r="F218" s="77"/>
      <c r="G218" s="78"/>
      <c r="H218" s="8"/>
      <c r="I218" s="79"/>
      <c r="J218" s="79"/>
      <c r="K218" s="79"/>
      <c r="L218" s="79"/>
      <c r="M218" s="79"/>
      <c r="N218" s="79"/>
      <c r="O218" s="79"/>
      <c r="P218" s="79"/>
      <c r="Q218" s="79"/>
      <c r="R218" s="79"/>
      <c r="S218" s="54" t="b">
        <f t="shared" si="15"/>
        <v>0</v>
      </c>
      <c r="T218" s="66"/>
      <c r="U218" s="51" t="str">
        <f t="shared" si="16"/>
        <v xml:space="preserve">DEBRIS, WASTE AND PRODUCT REMOVAL AND DISPOSAL </v>
      </c>
    </row>
    <row r="219" spans="1:21" s="67" customFormat="1" x14ac:dyDescent="0.3">
      <c r="A219" s="62">
        <v>232</v>
      </c>
      <c r="B219" s="36" t="s">
        <v>235</v>
      </c>
      <c r="C219" s="98" t="s">
        <v>246</v>
      </c>
      <c r="D219" s="99"/>
      <c r="E219" s="10" t="s">
        <v>247</v>
      </c>
      <c r="F219" s="68">
        <f>IFERROR(INDEX([1]!Rates[[Column1]:[Column71]],
MATCH('[1]SOW Units'!$B219,[1]!Rates[Pay Item],0),
MATCH(TEXT(#REF!,"0"),[1]!Rates[[#Headers],[Column1]:[Column71]],0)),0)</f>
        <v>0</v>
      </c>
      <c r="G219" s="69">
        <f t="shared" si="17"/>
        <v>0</v>
      </c>
      <c r="H219" s="6">
        <f t="shared" si="18"/>
        <v>0</v>
      </c>
      <c r="I219" s="80"/>
      <c r="J219" s="80"/>
      <c r="K219" s="80" t="s">
        <v>1045</v>
      </c>
      <c r="L219" s="80"/>
      <c r="M219" s="80"/>
      <c r="N219" s="80"/>
      <c r="O219" s="80"/>
      <c r="P219" s="80"/>
      <c r="Q219" s="80"/>
      <c r="R219" s="80"/>
      <c r="S219" s="54" t="b">
        <f t="shared" si="15"/>
        <v>0</v>
      </c>
      <c r="T219" s="66" t="str">
        <f t="shared" si="19"/>
        <v>11-1.</v>
      </c>
      <c r="U219" s="51" t="str">
        <f t="shared" si="16"/>
        <v>Removal and Loading of Asphalt and/or Concrete - up to 4 inch thickness</v>
      </c>
    </row>
    <row r="220" spans="1:21" s="67" customFormat="1" x14ac:dyDescent="0.3">
      <c r="A220" s="62">
        <v>233</v>
      </c>
      <c r="B220" s="36" t="s">
        <v>238</v>
      </c>
      <c r="C220" s="98" t="s">
        <v>249</v>
      </c>
      <c r="D220" s="99"/>
      <c r="E220" s="10" t="s">
        <v>247</v>
      </c>
      <c r="F220" s="68">
        <f>IFERROR(INDEX([1]!Rates[[Column1]:[Column71]],
MATCH('[1]SOW Units'!$B220,[1]!Rates[Pay Item],0),
MATCH(TEXT(#REF!,"0"),[1]!Rates[[#Headers],[Column1]:[Column71]],0)),0)</f>
        <v>0</v>
      </c>
      <c r="G220" s="69">
        <f t="shared" si="17"/>
        <v>0</v>
      </c>
      <c r="H220" s="6">
        <f t="shared" si="18"/>
        <v>0</v>
      </c>
      <c r="I220" s="80"/>
      <c r="J220" s="80"/>
      <c r="K220" s="80" t="s">
        <v>1045</v>
      </c>
      <c r="L220" s="80"/>
      <c r="M220" s="80"/>
      <c r="N220" s="80"/>
      <c r="O220" s="80"/>
      <c r="P220" s="80"/>
      <c r="Q220" s="80"/>
      <c r="R220" s="80"/>
      <c r="S220" s="54" t="b">
        <f t="shared" si="15"/>
        <v>0</v>
      </c>
      <c r="T220" s="66" t="str">
        <f t="shared" si="19"/>
        <v>11-2.</v>
      </c>
      <c r="U220" s="51" t="str">
        <f t="shared" si="16"/>
        <v xml:space="preserve">Additional Removal/Loading Cost for Concrete - &gt; 4 inch thickness </v>
      </c>
    </row>
    <row r="221" spans="1:21" s="67" customFormat="1" x14ac:dyDescent="0.3">
      <c r="A221" s="62">
        <v>234</v>
      </c>
      <c r="B221" s="36" t="s">
        <v>836</v>
      </c>
      <c r="C221" s="98" t="s">
        <v>251</v>
      </c>
      <c r="D221" s="99"/>
      <c r="E221" s="10" t="s">
        <v>227</v>
      </c>
      <c r="F221" s="68">
        <f>IFERROR(INDEX([1]!Rates[[Column1]:[Column71]],
MATCH('[1]SOW Units'!$B221,[1]!Rates[Pay Item],0),
MATCH(TEXT(#REF!,"0"),[1]!Rates[[#Headers],[Column1]:[Column71]],0)),0)</f>
        <v>0</v>
      </c>
      <c r="G221" s="69">
        <f t="shared" si="17"/>
        <v>0</v>
      </c>
      <c r="H221" s="6">
        <f t="shared" si="18"/>
        <v>0</v>
      </c>
      <c r="I221" s="80"/>
      <c r="J221" s="80"/>
      <c r="K221" s="80" t="s">
        <v>1045</v>
      </c>
      <c r="L221" s="80"/>
      <c r="M221" s="80"/>
      <c r="N221" s="80"/>
      <c r="O221" s="80"/>
      <c r="P221" s="80"/>
      <c r="Q221" s="80"/>
      <c r="R221" s="80"/>
      <c r="S221" s="54" t="b">
        <f t="shared" si="15"/>
        <v>0</v>
      </c>
      <c r="T221" s="66" t="str">
        <f t="shared" si="19"/>
        <v>11-3.</v>
      </c>
      <c r="U221" s="51" t="str">
        <f t="shared" si="16"/>
        <v xml:space="preserve">Loading, Transport and Disposal/Recycle Clean Overburden </v>
      </c>
    </row>
    <row r="222" spans="1:21" s="67" customFormat="1" x14ac:dyDescent="0.3">
      <c r="A222" s="62">
        <v>235</v>
      </c>
      <c r="B222" s="36" t="s">
        <v>241</v>
      </c>
      <c r="C222" s="98" t="s">
        <v>253</v>
      </c>
      <c r="D222" s="99"/>
      <c r="E222" s="10" t="s">
        <v>227</v>
      </c>
      <c r="F222" s="68">
        <f>IFERROR(INDEX([1]!Rates[[Column1]:[Column71]],
MATCH('[1]SOW Units'!$B222,[1]!Rates[Pay Item],0),
MATCH(TEXT(#REF!,"0"),[1]!Rates[[#Headers],[Column1]:[Column71]],0)),0)</f>
        <v>0</v>
      </c>
      <c r="G222" s="69">
        <f t="shared" si="17"/>
        <v>0</v>
      </c>
      <c r="H222" s="6">
        <f t="shared" si="18"/>
        <v>0</v>
      </c>
      <c r="I222" s="80"/>
      <c r="J222" s="80"/>
      <c r="K222" s="80" t="s">
        <v>1045</v>
      </c>
      <c r="L222" s="80"/>
      <c r="M222" s="80"/>
      <c r="N222" s="80"/>
      <c r="O222" s="80"/>
      <c r="P222" s="80"/>
      <c r="Q222" s="80"/>
      <c r="R222" s="80"/>
      <c r="S222" s="54" t="b">
        <f t="shared" si="15"/>
        <v>0</v>
      </c>
      <c r="T222" s="66" t="str">
        <f t="shared" si="19"/>
        <v>11-4.</v>
      </c>
      <c r="U222" s="51" t="str">
        <f t="shared" si="16"/>
        <v xml:space="preserve">Transport and Disposal of Clean Concrete </v>
      </c>
    </row>
    <row r="223" spans="1:21" s="67" customFormat="1" x14ac:dyDescent="0.3">
      <c r="A223" s="62">
        <v>236</v>
      </c>
      <c r="B223" s="36" t="s">
        <v>837</v>
      </c>
      <c r="C223" s="98" t="s">
        <v>255</v>
      </c>
      <c r="D223" s="99"/>
      <c r="E223" s="10" t="s">
        <v>227</v>
      </c>
      <c r="F223" s="68">
        <f>IFERROR(INDEX([1]!Rates[[Column1]:[Column71]],
MATCH('[1]SOW Units'!$B223,[1]!Rates[Pay Item],0),
MATCH(TEXT(#REF!,"0"),[1]!Rates[[#Headers],[Column1]:[Column71]],0)),0)</f>
        <v>0</v>
      </c>
      <c r="G223" s="69">
        <f t="shared" si="17"/>
        <v>0</v>
      </c>
      <c r="H223" s="6">
        <f t="shared" si="18"/>
        <v>0</v>
      </c>
      <c r="I223" s="80"/>
      <c r="J223" s="80"/>
      <c r="K223" s="80" t="s">
        <v>1045</v>
      </c>
      <c r="L223" s="80"/>
      <c r="M223" s="80"/>
      <c r="N223" s="80"/>
      <c r="O223" s="80"/>
      <c r="P223" s="80"/>
      <c r="Q223" s="80"/>
      <c r="R223" s="80"/>
      <c r="S223" s="54" t="b">
        <f t="shared" si="15"/>
        <v>0</v>
      </c>
      <c r="T223" s="66" t="str">
        <f t="shared" si="19"/>
        <v>11-5.</v>
      </c>
      <c r="U223" s="51" t="str">
        <f t="shared" si="19"/>
        <v xml:space="preserve">Transport and Disposal of Mixed Debris  </v>
      </c>
    </row>
    <row r="224" spans="1:21" s="67" customFormat="1" hidden="1" x14ac:dyDescent="0.3">
      <c r="A224" s="62">
        <v>237</v>
      </c>
      <c r="B224" s="36" t="s">
        <v>838</v>
      </c>
      <c r="C224" s="98" t="s">
        <v>257</v>
      </c>
      <c r="D224" s="99"/>
      <c r="E224" s="10" t="s">
        <v>258</v>
      </c>
      <c r="F224" s="68">
        <f>IFERROR(INDEX([1]!Rates[[Column1]:[Column71]],
MATCH('[1]SOW Units'!$B224,[1]!Rates[Pay Item],0),
MATCH(TEXT(#REF!,"0"),[1]!Rates[[#Headers],[Column1]:[Column71]],0)),0)</f>
        <v>0</v>
      </c>
      <c r="G224" s="69">
        <f t="shared" si="17"/>
        <v>0</v>
      </c>
      <c r="H224" s="6">
        <f t="shared" si="18"/>
        <v>0</v>
      </c>
      <c r="I224" s="80"/>
      <c r="J224" s="80"/>
      <c r="K224" s="80"/>
      <c r="L224" s="80"/>
      <c r="M224" s="80"/>
      <c r="N224" s="80"/>
      <c r="O224" s="80"/>
      <c r="P224" s="80"/>
      <c r="Q224" s="80"/>
      <c r="R224" s="80"/>
      <c r="S224" s="54" t="b">
        <f t="shared" si="15"/>
        <v>0</v>
      </c>
      <c r="T224" s="66" t="str">
        <f t="shared" si="19"/>
        <v>11-6.</v>
      </c>
      <c r="U224" s="51" t="str">
        <f t="shared" si="19"/>
        <v>Transport and Disposal of Petroleum Impacted Soil (includes drum)</v>
      </c>
    </row>
    <row r="225" spans="1:21" s="67" customFormat="1" x14ac:dyDescent="0.3">
      <c r="A225" s="62">
        <v>238</v>
      </c>
      <c r="B225" s="36" t="s">
        <v>839</v>
      </c>
      <c r="C225" s="98" t="s">
        <v>260</v>
      </c>
      <c r="D225" s="99"/>
      <c r="E225" s="10" t="s">
        <v>227</v>
      </c>
      <c r="F225" s="68">
        <f>IFERROR(INDEX([1]!Rates[[Column1]:[Column71]],
MATCH('[1]SOW Units'!$B225,[1]!Rates[Pay Item],0),
MATCH(TEXT(#REF!,"0"),[1]!Rates[[#Headers],[Column1]:[Column71]],0)),0)</f>
        <v>0</v>
      </c>
      <c r="G225" s="69">
        <f t="shared" si="17"/>
        <v>0</v>
      </c>
      <c r="H225" s="6">
        <f t="shared" si="18"/>
        <v>0</v>
      </c>
      <c r="I225" s="80"/>
      <c r="J225" s="80"/>
      <c r="K225" s="80" t="s">
        <v>1045</v>
      </c>
      <c r="L225" s="80"/>
      <c r="M225" s="80"/>
      <c r="N225" s="80"/>
      <c r="O225" s="80"/>
      <c r="P225" s="80"/>
      <c r="Q225" s="80"/>
      <c r="R225" s="80"/>
      <c r="S225" s="54" t="b">
        <f t="shared" si="15"/>
        <v>0</v>
      </c>
      <c r="T225" s="66" t="str">
        <f t="shared" si="19"/>
        <v>11-7.</v>
      </c>
      <c r="U225" s="51" t="str">
        <f t="shared" si="19"/>
        <v>Transport Petroleum Impacted Soil (bulk) ≤ 100 miles</v>
      </c>
    </row>
    <row r="226" spans="1:21" s="67" customFormat="1" x14ac:dyDescent="0.3">
      <c r="A226" s="62">
        <v>239</v>
      </c>
      <c r="B226" s="36" t="s">
        <v>840</v>
      </c>
      <c r="C226" s="98" t="s">
        <v>261</v>
      </c>
      <c r="D226" s="99"/>
      <c r="E226" s="10" t="s">
        <v>227</v>
      </c>
      <c r="F226" s="68">
        <f>IFERROR(INDEX([1]!Rates[[Column1]:[Column71]],
MATCH('[1]SOW Units'!$B226,[1]!Rates[Pay Item],0),
MATCH(TEXT(#REF!,"0"),[1]!Rates[[#Headers],[Column1]:[Column71]],0)),0)</f>
        <v>0</v>
      </c>
      <c r="G226" s="69">
        <f t="shared" si="17"/>
        <v>0</v>
      </c>
      <c r="H226" s="6">
        <f t="shared" si="18"/>
        <v>0</v>
      </c>
      <c r="I226" s="80"/>
      <c r="J226" s="80"/>
      <c r="K226" s="80" t="s">
        <v>1045</v>
      </c>
      <c r="L226" s="80"/>
      <c r="M226" s="80"/>
      <c r="N226" s="80"/>
      <c r="O226" s="80"/>
      <c r="P226" s="80"/>
      <c r="Q226" s="80"/>
      <c r="R226" s="80"/>
      <c r="S226" s="54" t="b">
        <f t="shared" si="15"/>
        <v>0</v>
      </c>
      <c r="T226" s="66" t="str">
        <f t="shared" si="19"/>
        <v>11-8.</v>
      </c>
      <c r="U226" s="51" t="str">
        <f t="shared" si="19"/>
        <v>Transport Petroleum Impacted Soil (bulk) &gt; 100 miles</v>
      </c>
    </row>
    <row r="227" spans="1:21" s="67" customFormat="1" x14ac:dyDescent="0.3">
      <c r="A227" s="62">
        <v>240</v>
      </c>
      <c r="B227" s="36" t="s">
        <v>841</v>
      </c>
      <c r="C227" s="98" t="s">
        <v>262</v>
      </c>
      <c r="D227" s="99"/>
      <c r="E227" s="10" t="s">
        <v>227</v>
      </c>
      <c r="F227" s="68">
        <f>IFERROR(INDEX([1]!Rates[[Column1]:[Column71]],
MATCH('[1]SOW Units'!$B227,[1]!Rates[Pay Item],0),
MATCH(TEXT(#REF!,"0"),[1]!Rates[[#Headers],[Column1]:[Column71]],0)),0)</f>
        <v>0</v>
      </c>
      <c r="G227" s="69">
        <f t="shared" si="17"/>
        <v>0</v>
      </c>
      <c r="H227" s="6">
        <f t="shared" si="18"/>
        <v>0</v>
      </c>
      <c r="I227" s="80"/>
      <c r="J227" s="80"/>
      <c r="K227" s="80" t="s">
        <v>1045</v>
      </c>
      <c r="L227" s="80"/>
      <c r="M227" s="80"/>
      <c r="N227" s="80"/>
      <c r="O227" s="80"/>
      <c r="P227" s="80"/>
      <c r="Q227" s="80"/>
      <c r="R227" s="80"/>
      <c r="S227" s="54" t="b">
        <f t="shared" si="15"/>
        <v>0</v>
      </c>
      <c r="T227" s="66" t="str">
        <f t="shared" si="19"/>
        <v>11-9.</v>
      </c>
      <c r="U227" s="51" t="str">
        <f t="shared" si="19"/>
        <v>Disposal of Petroleum Impacted Soil at a Landfill (bulk) ≤ 450 tons</v>
      </c>
    </row>
    <row r="228" spans="1:21" s="67" customFormat="1" x14ac:dyDescent="0.3">
      <c r="A228" s="62">
        <v>241</v>
      </c>
      <c r="B228" s="36" t="s">
        <v>842</v>
      </c>
      <c r="C228" s="98" t="s">
        <v>263</v>
      </c>
      <c r="D228" s="99"/>
      <c r="E228" s="10" t="s">
        <v>227</v>
      </c>
      <c r="F228" s="68">
        <f>IFERROR(INDEX([1]!Rates[[Column1]:[Column71]],
MATCH('[1]SOW Units'!$B228,[1]!Rates[Pay Item],0),
MATCH(TEXT(#REF!,"0"),[1]!Rates[[#Headers],[Column1]:[Column71]],0)),0)</f>
        <v>0</v>
      </c>
      <c r="G228" s="69">
        <f t="shared" si="17"/>
        <v>0</v>
      </c>
      <c r="H228" s="6">
        <f t="shared" si="18"/>
        <v>0</v>
      </c>
      <c r="I228" s="80"/>
      <c r="J228" s="80"/>
      <c r="K228" s="80" t="s">
        <v>1045</v>
      </c>
      <c r="L228" s="80"/>
      <c r="M228" s="80"/>
      <c r="N228" s="80"/>
      <c r="O228" s="80"/>
      <c r="P228" s="80"/>
      <c r="Q228" s="80"/>
      <c r="R228" s="80"/>
      <c r="S228" s="54" t="b">
        <f t="shared" si="15"/>
        <v>0</v>
      </c>
      <c r="T228" s="66" t="str">
        <f t="shared" si="19"/>
        <v>11-10.</v>
      </c>
      <c r="U228" s="51" t="str">
        <f t="shared" si="19"/>
        <v>Disposal of Petroleum Impacted Soil at a Landfill (bulk) &gt; 450 tons</v>
      </c>
    </row>
    <row r="229" spans="1:21" s="67" customFormat="1" x14ac:dyDescent="0.3">
      <c r="A229" s="62">
        <v>242</v>
      </c>
      <c r="B229" s="36" t="s">
        <v>843</v>
      </c>
      <c r="C229" s="98" t="s">
        <v>264</v>
      </c>
      <c r="D229" s="99"/>
      <c r="E229" s="10" t="s">
        <v>227</v>
      </c>
      <c r="F229" s="68">
        <f>IFERROR(INDEX([1]!Rates[[Column1]:[Column71]],
MATCH('[1]SOW Units'!$B229,[1]!Rates[Pay Item],0),
MATCH(TEXT(#REF!,"0"),[1]!Rates[[#Headers],[Column1]:[Column71]],0)),0)</f>
        <v>0</v>
      </c>
      <c r="G229" s="69">
        <f t="shared" si="17"/>
        <v>0</v>
      </c>
      <c r="H229" s="6">
        <f t="shared" si="18"/>
        <v>0</v>
      </c>
      <c r="I229" s="80"/>
      <c r="J229" s="80"/>
      <c r="K229" s="80" t="s">
        <v>1045</v>
      </c>
      <c r="L229" s="80"/>
      <c r="M229" s="80"/>
      <c r="N229" s="80"/>
      <c r="O229" s="80"/>
      <c r="P229" s="80"/>
      <c r="Q229" s="80"/>
      <c r="R229" s="80"/>
      <c r="S229" s="54" t="b">
        <f t="shared" si="15"/>
        <v>0</v>
      </c>
      <c r="T229" s="66" t="str">
        <f t="shared" si="19"/>
        <v>11-11.</v>
      </c>
      <c r="U229" s="51" t="str">
        <f t="shared" si="19"/>
        <v>Disposal of Petroleum Impacted Soil at a Thermal Treatment Facility (bulk) ≤ 450 tons</v>
      </c>
    </row>
    <row r="230" spans="1:21" s="67" customFormat="1" x14ac:dyDescent="0.3">
      <c r="A230" s="62">
        <v>243</v>
      </c>
      <c r="B230" s="36" t="s">
        <v>844</v>
      </c>
      <c r="C230" s="98" t="s">
        <v>265</v>
      </c>
      <c r="D230" s="99"/>
      <c r="E230" s="10" t="s">
        <v>227</v>
      </c>
      <c r="F230" s="68">
        <f>IFERROR(INDEX([1]!Rates[[Column1]:[Column71]],
MATCH('[1]SOW Units'!$B230,[1]!Rates[Pay Item],0),
MATCH(TEXT(#REF!,"0"),[1]!Rates[[#Headers],[Column1]:[Column71]],0)),0)</f>
        <v>0</v>
      </c>
      <c r="G230" s="69">
        <f t="shared" si="17"/>
        <v>0</v>
      </c>
      <c r="H230" s="6">
        <f t="shared" si="18"/>
        <v>0</v>
      </c>
      <c r="I230" s="80"/>
      <c r="J230" s="80"/>
      <c r="K230" s="80" t="s">
        <v>1045</v>
      </c>
      <c r="L230" s="80"/>
      <c r="M230" s="80"/>
      <c r="N230" s="80"/>
      <c r="O230" s="80"/>
      <c r="P230" s="80"/>
      <c r="Q230" s="80"/>
      <c r="R230" s="80"/>
      <c r="S230" s="54" t="b">
        <f t="shared" si="15"/>
        <v>0</v>
      </c>
      <c r="T230" s="66" t="str">
        <f t="shared" si="19"/>
        <v>11-12.</v>
      </c>
      <c r="U230" s="51" t="str">
        <f t="shared" si="19"/>
        <v>Disposal of Petroleum Impacted Soil at a Thermal Treatment Facility (bulk) &gt; 450 tons</v>
      </c>
    </row>
    <row r="231" spans="1:21" s="67" customFormat="1" hidden="1" x14ac:dyDescent="0.3">
      <c r="A231" s="62">
        <v>244</v>
      </c>
      <c r="B231" s="36" t="s">
        <v>845</v>
      </c>
      <c r="C231" s="98" t="s">
        <v>266</v>
      </c>
      <c r="D231" s="99"/>
      <c r="E231" s="10" t="s">
        <v>258</v>
      </c>
      <c r="F231" s="68">
        <f>IFERROR(INDEX([1]!Rates[[Column1]:[Column71]],
MATCH('[1]SOW Units'!$B231,[1]!Rates[Pay Item],0),
MATCH(TEXT(#REF!,"0"),[1]!Rates[[#Headers],[Column1]:[Column71]],0)),0)</f>
        <v>0</v>
      </c>
      <c r="G231" s="69">
        <f t="shared" si="17"/>
        <v>0</v>
      </c>
      <c r="H231" s="6">
        <f t="shared" si="18"/>
        <v>0</v>
      </c>
      <c r="I231" s="80"/>
      <c r="J231" s="80"/>
      <c r="K231" s="80"/>
      <c r="L231" s="80"/>
      <c r="M231" s="80"/>
      <c r="N231" s="80"/>
      <c r="O231" s="80"/>
      <c r="P231" s="80"/>
      <c r="Q231" s="80"/>
      <c r="R231" s="80"/>
      <c r="S231" s="54" t="b">
        <f t="shared" si="15"/>
        <v>0</v>
      </c>
      <c r="T231" s="66" t="str">
        <f t="shared" si="19"/>
        <v>11-13.</v>
      </c>
      <c r="U231" s="51" t="str">
        <f t="shared" si="19"/>
        <v>Transport and Disposal of Petroleum Contact Water (includes drum)</v>
      </c>
    </row>
    <row r="232" spans="1:21" s="67" customFormat="1" x14ac:dyDescent="0.3">
      <c r="A232" s="62">
        <v>245</v>
      </c>
      <c r="B232" s="36" t="s">
        <v>846</v>
      </c>
      <c r="C232" s="98" t="s">
        <v>267</v>
      </c>
      <c r="D232" s="99"/>
      <c r="E232" s="10" t="s">
        <v>268</v>
      </c>
      <c r="F232" s="68">
        <f>IFERROR(INDEX([1]!Rates[[Column1]:[Column71]],
MATCH('[1]SOW Units'!$B232,[1]!Rates[Pay Item],0),
MATCH(TEXT(#REF!,"0"),[1]!Rates[[#Headers],[Column1]:[Column71]],0)),0)</f>
        <v>0</v>
      </c>
      <c r="G232" s="69">
        <f t="shared" si="17"/>
        <v>0</v>
      </c>
      <c r="H232" s="6">
        <f t="shared" si="18"/>
        <v>0</v>
      </c>
      <c r="I232" s="80"/>
      <c r="J232" s="80"/>
      <c r="K232" s="80" t="s">
        <v>1045</v>
      </c>
      <c r="L232" s="80"/>
      <c r="M232" s="80"/>
      <c r="N232" s="80"/>
      <c r="O232" s="80"/>
      <c r="P232" s="80"/>
      <c r="Q232" s="80"/>
      <c r="R232" s="80"/>
      <c r="S232" s="54" t="b">
        <f t="shared" si="15"/>
        <v>0</v>
      </c>
      <c r="T232" s="66" t="str">
        <f t="shared" si="19"/>
        <v>11-14.</v>
      </c>
      <c r="U232" s="51" t="str">
        <f t="shared" si="19"/>
        <v>Transport and Disposal of Petroleum Contact Water (bulk)</v>
      </c>
    </row>
    <row r="233" spans="1:21" s="67" customFormat="1" x14ac:dyDescent="0.3">
      <c r="A233" s="62">
        <v>246</v>
      </c>
      <c r="B233" s="36" t="s">
        <v>847</v>
      </c>
      <c r="C233" s="101" t="s">
        <v>848</v>
      </c>
      <c r="D233" s="102"/>
      <c r="E233" s="7" t="s">
        <v>14</v>
      </c>
      <c r="F233" s="71">
        <v>1</v>
      </c>
      <c r="G233" s="72">
        <f t="shared" si="17"/>
        <v>1</v>
      </c>
      <c r="H233" s="7">
        <f t="shared" si="18"/>
        <v>0</v>
      </c>
      <c r="I233" s="81"/>
      <c r="J233" s="81"/>
      <c r="K233" s="80" t="s">
        <v>1045</v>
      </c>
      <c r="L233" s="81"/>
      <c r="M233" s="81"/>
      <c r="N233" s="81"/>
      <c r="O233" s="81"/>
      <c r="P233" s="81"/>
      <c r="Q233" s="81"/>
      <c r="R233" s="81"/>
      <c r="S233" s="54" t="b">
        <f t="shared" si="15"/>
        <v>0</v>
      </c>
      <c r="T233" s="66" t="str">
        <f t="shared" si="19"/>
        <v>11-15.</v>
      </c>
      <c r="U233" s="51"/>
    </row>
    <row r="234" spans="1:21" s="67" customFormat="1" hidden="1" x14ac:dyDescent="0.3">
      <c r="A234" s="62">
        <v>247</v>
      </c>
      <c r="B234" s="36" t="s">
        <v>849</v>
      </c>
      <c r="C234" s="98" t="s">
        <v>269</v>
      </c>
      <c r="D234" s="99"/>
      <c r="E234" s="10" t="s">
        <v>258</v>
      </c>
      <c r="F234" s="68">
        <f>IFERROR(INDEX([1]!Rates[[Column1]:[Column71]],
MATCH('[1]SOW Units'!$B234,[1]!Rates[Pay Item],0),
MATCH(TEXT(#REF!,"0"),[1]!Rates[[#Headers],[Column1]:[Column71]],0)),0)</f>
        <v>0</v>
      </c>
      <c r="G234" s="69">
        <f t="shared" si="17"/>
        <v>0</v>
      </c>
      <c r="H234" s="6">
        <f t="shared" si="18"/>
        <v>0</v>
      </c>
      <c r="I234" s="80"/>
      <c r="J234" s="80"/>
      <c r="K234" s="80"/>
      <c r="L234" s="80"/>
      <c r="M234" s="80"/>
      <c r="N234" s="80"/>
      <c r="O234" s="80"/>
      <c r="P234" s="80"/>
      <c r="Q234" s="80"/>
      <c r="R234" s="80"/>
      <c r="S234" s="54" t="b">
        <f t="shared" si="15"/>
        <v>0</v>
      </c>
      <c r="T234" s="66" t="str">
        <f t="shared" si="19"/>
        <v>11-16.</v>
      </c>
      <c r="U234" s="51" t="str">
        <f t="shared" si="19"/>
        <v>Transport and Disposal of Petroleum Product (includes drum)</v>
      </c>
    </row>
    <row r="235" spans="1:21" s="67" customFormat="1" hidden="1" x14ac:dyDescent="0.3">
      <c r="A235" s="62">
        <v>248</v>
      </c>
      <c r="B235" s="36" t="s">
        <v>850</v>
      </c>
      <c r="C235" s="98" t="s">
        <v>270</v>
      </c>
      <c r="D235" s="99"/>
      <c r="E235" s="10" t="s">
        <v>268</v>
      </c>
      <c r="F235" s="68">
        <f>IFERROR(INDEX([1]!Rates[[Column1]:[Column71]],
MATCH('[1]SOW Units'!$B235,[1]!Rates[Pay Item],0),
MATCH(TEXT(#REF!,"0"),[1]!Rates[[#Headers],[Column1]:[Column71]],0)),0)</f>
        <v>0</v>
      </c>
      <c r="G235" s="69">
        <f t="shared" si="17"/>
        <v>0</v>
      </c>
      <c r="H235" s="6">
        <f t="shared" si="18"/>
        <v>0</v>
      </c>
      <c r="I235" s="80"/>
      <c r="J235" s="80"/>
      <c r="K235" s="80"/>
      <c r="L235" s="80"/>
      <c r="M235" s="80"/>
      <c r="N235" s="80"/>
      <c r="O235" s="80"/>
      <c r="P235" s="80"/>
      <c r="Q235" s="80"/>
      <c r="R235" s="80"/>
      <c r="S235" s="54" t="b">
        <f t="shared" si="15"/>
        <v>0</v>
      </c>
      <c r="T235" s="66" t="str">
        <f t="shared" si="19"/>
        <v>11-17.</v>
      </c>
      <c r="U235" s="51" t="str">
        <f t="shared" si="19"/>
        <v>Transport and Disposal of Petroleum Product (bulk)</v>
      </c>
    </row>
    <row r="236" spans="1:21" s="67" customFormat="1" x14ac:dyDescent="0.3">
      <c r="A236" s="62">
        <v>249</v>
      </c>
      <c r="B236" s="36" t="s">
        <v>851</v>
      </c>
      <c r="C236" s="98" t="s">
        <v>603</v>
      </c>
      <c r="D236" s="99"/>
      <c r="E236" s="10" t="s">
        <v>231</v>
      </c>
      <c r="F236" s="68">
        <f>IFERROR(INDEX([1]!Rates[[Column1]:[Column71]],
MATCH('[1]SOW Units'!$B236,[1]!Rates[Pay Item],0),
MATCH(TEXT(#REF!,"0"),[1]!Rates[[#Headers],[Column1]:[Column71]],0)),0)</f>
        <v>0</v>
      </c>
      <c r="G236" s="69">
        <f t="shared" si="17"/>
        <v>0</v>
      </c>
      <c r="H236" s="6">
        <f t="shared" si="18"/>
        <v>0</v>
      </c>
      <c r="I236" s="80"/>
      <c r="J236" s="80"/>
      <c r="K236" s="80" t="s">
        <v>1045</v>
      </c>
      <c r="L236" s="80"/>
      <c r="M236" s="80"/>
      <c r="N236" s="80"/>
      <c r="O236" s="80"/>
      <c r="P236" s="80"/>
      <c r="Q236" s="80"/>
      <c r="R236" s="80"/>
      <c r="S236" s="54" t="b">
        <f t="shared" si="15"/>
        <v>0</v>
      </c>
      <c r="T236" s="66" t="str">
        <f t="shared" si="19"/>
        <v>11-18.</v>
      </c>
      <c r="U236" s="51" t="str">
        <f t="shared" si="19"/>
        <v>Delivery, Pick Up and Rental of 20 Cubic Yard Roll-Off Container</v>
      </c>
    </row>
    <row r="237" spans="1:21" s="67" customFormat="1" x14ac:dyDescent="0.3">
      <c r="A237" s="62">
        <v>250</v>
      </c>
      <c r="B237" s="36" t="s">
        <v>852</v>
      </c>
      <c r="C237" s="98" t="s">
        <v>604</v>
      </c>
      <c r="D237" s="99"/>
      <c r="E237" s="10" t="s">
        <v>231</v>
      </c>
      <c r="F237" s="68">
        <f>IFERROR(INDEX([1]!Rates[[Column1]:[Column71]],
MATCH('[1]SOW Units'!$B237,[1]!Rates[Pay Item],0),
MATCH(TEXT(#REF!,"0"),[1]!Rates[[#Headers],[Column1]:[Column71]],0)),0)</f>
        <v>0</v>
      </c>
      <c r="G237" s="69">
        <f t="shared" si="17"/>
        <v>0</v>
      </c>
      <c r="H237" s="6">
        <f t="shared" si="18"/>
        <v>0</v>
      </c>
      <c r="I237" s="80"/>
      <c r="J237" s="80"/>
      <c r="K237" s="80" t="s">
        <v>1045</v>
      </c>
      <c r="L237" s="80"/>
      <c r="M237" s="80"/>
      <c r="N237" s="80"/>
      <c r="O237" s="80"/>
      <c r="P237" s="80"/>
      <c r="Q237" s="80"/>
      <c r="R237" s="80"/>
      <c r="S237" s="54" t="b">
        <f t="shared" si="15"/>
        <v>0</v>
      </c>
      <c r="T237" s="66" t="str">
        <f t="shared" si="19"/>
        <v>11-19.</v>
      </c>
      <c r="U237" s="51" t="str">
        <f t="shared" si="19"/>
        <v>Additional Rental of 20 Cubic Yard Roll-Off Container</v>
      </c>
    </row>
    <row r="238" spans="1:21" s="67" customFormat="1" x14ac:dyDescent="0.3">
      <c r="A238" s="62">
        <v>251</v>
      </c>
      <c r="B238" s="75" t="s">
        <v>243</v>
      </c>
      <c r="C238" s="96" t="s">
        <v>272</v>
      </c>
      <c r="D238" s="97"/>
      <c r="E238" s="76"/>
      <c r="F238" s="78"/>
      <c r="G238" s="78"/>
      <c r="H238" s="8"/>
      <c r="I238" s="79"/>
      <c r="J238" s="79"/>
      <c r="K238" s="79"/>
      <c r="L238" s="79"/>
      <c r="M238" s="79"/>
      <c r="N238" s="79"/>
      <c r="O238" s="79"/>
      <c r="P238" s="79"/>
      <c r="Q238" s="79"/>
      <c r="R238" s="79"/>
      <c r="S238" s="54" t="b">
        <f t="shared" si="15"/>
        <v>0</v>
      </c>
      <c r="T238" s="66"/>
      <c r="U238" s="51" t="str">
        <f t="shared" si="19"/>
        <v>RESURFACING</v>
      </c>
    </row>
    <row r="239" spans="1:21" s="67" customFormat="1" x14ac:dyDescent="0.3">
      <c r="A239" s="62">
        <v>252</v>
      </c>
      <c r="B239" s="36" t="s">
        <v>245</v>
      </c>
      <c r="C239" s="98" t="s">
        <v>274</v>
      </c>
      <c r="D239" s="99"/>
      <c r="E239" s="10" t="s">
        <v>247</v>
      </c>
      <c r="F239" s="68">
        <f>IFERROR(INDEX([1]!Rates[[Column1]:[Column71]],
MATCH('[1]SOW Units'!$B239,[1]!Rates[Pay Item],0),
MATCH(TEXT(#REF!,"0"),[1]!Rates[[#Headers],[Column1]:[Column71]],0)),0)</f>
        <v>0</v>
      </c>
      <c r="G239" s="69">
        <f t="shared" si="17"/>
        <v>0</v>
      </c>
      <c r="H239" s="6">
        <f t="shared" si="18"/>
        <v>0</v>
      </c>
      <c r="I239" s="80"/>
      <c r="J239" s="80"/>
      <c r="K239" s="80" t="s">
        <v>1045</v>
      </c>
      <c r="L239" s="80"/>
      <c r="M239" s="80"/>
      <c r="N239" s="80"/>
      <c r="O239" s="80"/>
      <c r="P239" s="80"/>
      <c r="Q239" s="80"/>
      <c r="R239" s="80"/>
      <c r="S239" s="54" t="b">
        <f t="shared" si="15"/>
        <v>0</v>
      </c>
      <c r="T239" s="66" t="str">
        <f t="shared" si="19"/>
        <v>12-1.</v>
      </c>
      <c r="U239" s="51" t="str">
        <f t="shared" si="19"/>
        <v>Asphalt Paving - 2 inch thickness (includes sub-base)</v>
      </c>
    </row>
    <row r="240" spans="1:21" s="67" customFormat="1" x14ac:dyDescent="0.3">
      <c r="A240" s="62">
        <v>253</v>
      </c>
      <c r="B240" s="36" t="s">
        <v>248</v>
      </c>
      <c r="C240" s="98" t="s">
        <v>276</v>
      </c>
      <c r="D240" s="99"/>
      <c r="E240" s="10" t="s">
        <v>247</v>
      </c>
      <c r="F240" s="68">
        <f>IFERROR(INDEX([1]!Rates[[Column1]:[Column71]],
MATCH('[1]SOW Units'!$B240,[1]!Rates[Pay Item],0),
MATCH(TEXT(#REF!,"0"),[1]!Rates[[#Headers],[Column1]:[Column71]],0)),0)</f>
        <v>0</v>
      </c>
      <c r="G240" s="69">
        <f t="shared" si="17"/>
        <v>0</v>
      </c>
      <c r="H240" s="6">
        <f t="shared" si="18"/>
        <v>0</v>
      </c>
      <c r="I240" s="80"/>
      <c r="J240" s="80"/>
      <c r="K240" s="80" t="s">
        <v>1045</v>
      </c>
      <c r="L240" s="80"/>
      <c r="M240" s="80"/>
      <c r="N240" s="80"/>
      <c r="O240" s="80"/>
      <c r="P240" s="80"/>
      <c r="Q240" s="80"/>
      <c r="R240" s="80"/>
      <c r="S240" s="54" t="b">
        <f t="shared" si="15"/>
        <v>0</v>
      </c>
      <c r="T240" s="66" t="str">
        <f t="shared" si="19"/>
        <v>12-2.</v>
      </c>
      <c r="U240" s="51" t="str">
        <f t="shared" si="19"/>
        <v xml:space="preserve">Asphalt Paving - additional 1 inch thickness </v>
      </c>
    </row>
    <row r="241" spans="1:21" s="67" customFormat="1" x14ac:dyDescent="0.3">
      <c r="A241" s="62">
        <v>254</v>
      </c>
      <c r="B241" s="36" t="s">
        <v>250</v>
      </c>
      <c r="C241" s="98" t="s">
        <v>278</v>
      </c>
      <c r="D241" s="99"/>
      <c r="E241" s="10" t="s">
        <v>247</v>
      </c>
      <c r="F241" s="68">
        <f>IFERROR(INDEX([1]!Rates[[Column1]:[Column71]],
MATCH('[1]SOW Units'!$B241,[1]!Rates[Pay Item],0),
MATCH(TEXT(#REF!,"0"),[1]!Rates[[#Headers],[Column1]:[Column71]],0)),0)</f>
        <v>0</v>
      </c>
      <c r="G241" s="69">
        <f t="shared" si="17"/>
        <v>0</v>
      </c>
      <c r="H241" s="6">
        <f t="shared" si="18"/>
        <v>0</v>
      </c>
      <c r="I241" s="80"/>
      <c r="J241" s="80"/>
      <c r="K241" s="80" t="s">
        <v>1045</v>
      </c>
      <c r="L241" s="80"/>
      <c r="M241" s="80"/>
      <c r="N241" s="80"/>
      <c r="O241" s="80"/>
      <c r="P241" s="80"/>
      <c r="Q241" s="80"/>
      <c r="R241" s="80"/>
      <c r="S241" s="54" t="b">
        <f t="shared" si="15"/>
        <v>0</v>
      </c>
      <c r="T241" s="66" t="str">
        <f t="shared" si="19"/>
        <v>12-3.</v>
      </c>
      <c r="U241" s="51" t="str">
        <f t="shared" si="19"/>
        <v>Concrete Paving - 4 inch thickness (includes sub-base)</v>
      </c>
    </row>
    <row r="242" spans="1:21" s="67" customFormat="1" x14ac:dyDescent="0.3">
      <c r="A242" s="62">
        <v>255</v>
      </c>
      <c r="B242" s="36" t="s">
        <v>252</v>
      </c>
      <c r="C242" s="98" t="s">
        <v>280</v>
      </c>
      <c r="D242" s="99"/>
      <c r="E242" s="10" t="s">
        <v>247</v>
      </c>
      <c r="F242" s="68">
        <f>IFERROR(INDEX([1]!Rates[[Column1]:[Column71]],
MATCH('[1]SOW Units'!$B242,[1]!Rates[Pay Item],0),
MATCH(TEXT(#REF!,"0"),[1]!Rates[[#Headers],[Column1]:[Column71]],0)),0)</f>
        <v>0</v>
      </c>
      <c r="G242" s="69">
        <f t="shared" si="17"/>
        <v>0</v>
      </c>
      <c r="H242" s="6">
        <f t="shared" si="18"/>
        <v>0</v>
      </c>
      <c r="I242" s="80"/>
      <c r="J242" s="80"/>
      <c r="K242" s="80" t="s">
        <v>1045</v>
      </c>
      <c r="L242" s="80"/>
      <c r="M242" s="80"/>
      <c r="N242" s="80"/>
      <c r="O242" s="80"/>
      <c r="P242" s="80"/>
      <c r="Q242" s="80"/>
      <c r="R242" s="80"/>
      <c r="S242" s="54" t="b">
        <f t="shared" si="15"/>
        <v>0</v>
      </c>
      <c r="T242" s="66" t="str">
        <f t="shared" si="19"/>
        <v>12-4.</v>
      </c>
      <c r="U242" s="51" t="str">
        <f t="shared" si="19"/>
        <v xml:space="preserve">Concrete Paving - additional 1 inch thickness </v>
      </c>
    </row>
    <row r="243" spans="1:21" s="67" customFormat="1" x14ac:dyDescent="0.3">
      <c r="A243" s="62">
        <v>256</v>
      </c>
      <c r="B243" s="36" t="s">
        <v>254</v>
      </c>
      <c r="C243" s="98" t="s">
        <v>282</v>
      </c>
      <c r="D243" s="99"/>
      <c r="E243" s="10" t="s">
        <v>247</v>
      </c>
      <c r="F243" s="68">
        <f>IFERROR(INDEX([1]!Rates[[Column1]:[Column71]],
MATCH('[1]SOW Units'!$B243,[1]!Rates[Pay Item],0),
MATCH(TEXT(#REF!,"0"),[1]!Rates[[#Headers],[Column1]:[Column71]],0)),0)</f>
        <v>0</v>
      </c>
      <c r="G243" s="69">
        <f t="shared" si="17"/>
        <v>0</v>
      </c>
      <c r="H243" s="6">
        <f t="shared" si="18"/>
        <v>0</v>
      </c>
      <c r="I243" s="80"/>
      <c r="J243" s="80"/>
      <c r="K243" s="80" t="s">
        <v>1045</v>
      </c>
      <c r="L243" s="80"/>
      <c r="M243" s="80"/>
      <c r="N243" s="80"/>
      <c r="O243" s="80"/>
      <c r="P243" s="80"/>
      <c r="Q243" s="80"/>
      <c r="R243" s="80"/>
      <c r="S243" s="54" t="b">
        <f t="shared" si="15"/>
        <v>0</v>
      </c>
      <c r="T243" s="66" t="str">
        <f t="shared" si="19"/>
        <v>12-5.</v>
      </c>
      <c r="U243" s="51" t="str">
        <f t="shared" si="19"/>
        <v>Crushed Lime Rock Cover - 2 inch thickness</v>
      </c>
    </row>
    <row r="244" spans="1:21" s="67" customFormat="1" x14ac:dyDescent="0.3">
      <c r="A244" s="62">
        <v>257</v>
      </c>
      <c r="B244" s="36" t="s">
        <v>256</v>
      </c>
      <c r="C244" s="98" t="s">
        <v>283</v>
      </c>
      <c r="D244" s="99"/>
      <c r="E244" s="10" t="s">
        <v>247</v>
      </c>
      <c r="F244" s="68">
        <f>IFERROR(INDEX([1]!Rates[[Column1]:[Column71]],
MATCH('[1]SOW Units'!$B244,[1]!Rates[Pay Item],0),
MATCH(TEXT(#REF!,"0"),[1]!Rates[[#Headers],[Column1]:[Column71]],0)),0)</f>
        <v>0</v>
      </c>
      <c r="G244" s="69">
        <f t="shared" si="17"/>
        <v>0</v>
      </c>
      <c r="H244" s="6">
        <f t="shared" si="18"/>
        <v>0</v>
      </c>
      <c r="I244" s="80"/>
      <c r="J244" s="80"/>
      <c r="K244" s="80" t="s">
        <v>1045</v>
      </c>
      <c r="L244" s="80"/>
      <c r="M244" s="80"/>
      <c r="N244" s="80"/>
      <c r="O244" s="80"/>
      <c r="P244" s="80"/>
      <c r="Q244" s="80"/>
      <c r="R244" s="80"/>
      <c r="S244" s="54" t="b">
        <f t="shared" si="15"/>
        <v>0</v>
      </c>
      <c r="T244" s="66" t="str">
        <f t="shared" si="19"/>
        <v>12-6.</v>
      </c>
      <c r="U244" s="51" t="str">
        <f t="shared" si="19"/>
        <v>Grass - Sod</v>
      </c>
    </row>
    <row r="245" spans="1:21" s="67" customFormat="1" x14ac:dyDescent="0.3">
      <c r="A245" s="62">
        <v>258</v>
      </c>
      <c r="B245" s="36" t="s">
        <v>259</v>
      </c>
      <c r="C245" s="98" t="s">
        <v>284</v>
      </c>
      <c r="D245" s="99"/>
      <c r="E245" s="10" t="s">
        <v>247</v>
      </c>
      <c r="F245" s="68">
        <f>IFERROR(INDEX([1]!Rates[[Column1]:[Column71]],
MATCH('[1]SOW Units'!$B245,[1]!Rates[Pay Item],0),
MATCH(TEXT(#REF!,"0"),[1]!Rates[[#Headers],[Column1]:[Column71]],0)),0)</f>
        <v>0</v>
      </c>
      <c r="G245" s="69">
        <f t="shared" si="17"/>
        <v>0</v>
      </c>
      <c r="H245" s="6">
        <f t="shared" si="18"/>
        <v>0</v>
      </c>
      <c r="I245" s="80"/>
      <c r="J245" s="80"/>
      <c r="K245" s="80" t="s">
        <v>1045</v>
      </c>
      <c r="L245" s="80"/>
      <c r="M245" s="80"/>
      <c r="N245" s="80"/>
      <c r="O245" s="80"/>
      <c r="P245" s="80"/>
      <c r="Q245" s="80"/>
      <c r="R245" s="80"/>
      <c r="S245" s="54" t="b">
        <f t="shared" si="15"/>
        <v>0</v>
      </c>
      <c r="T245" s="66" t="str">
        <f t="shared" si="19"/>
        <v>12-7.</v>
      </c>
      <c r="U245" s="51" t="str">
        <f t="shared" si="19"/>
        <v xml:space="preserve">Grass - Seed and Mulch </v>
      </c>
    </row>
    <row r="246" spans="1:21" s="67" customFormat="1" hidden="1" x14ac:dyDescent="0.3">
      <c r="A246" s="62">
        <v>259</v>
      </c>
      <c r="B246" s="75" t="s">
        <v>271</v>
      </c>
      <c r="C246" s="96" t="s">
        <v>286</v>
      </c>
      <c r="D246" s="97"/>
      <c r="E246" s="76"/>
      <c r="F246" s="78"/>
      <c r="G246" s="78"/>
      <c r="H246" s="8"/>
      <c r="I246" s="79"/>
      <c r="J246" s="79"/>
      <c r="K246" s="79"/>
      <c r="L246" s="79"/>
      <c r="M246" s="79"/>
      <c r="N246" s="79"/>
      <c r="O246" s="79"/>
      <c r="P246" s="79"/>
      <c r="Q246" s="79"/>
      <c r="R246" s="79"/>
      <c r="S246" s="54" t="b">
        <f t="shared" si="15"/>
        <v>0</v>
      </c>
      <c r="T246" s="66"/>
      <c r="U246" s="51" t="str">
        <f t="shared" si="19"/>
        <v>IN-SITU INJECTION</v>
      </c>
    </row>
    <row r="247" spans="1:21" s="67" customFormat="1" hidden="1" x14ac:dyDescent="0.3">
      <c r="A247" s="62">
        <v>260</v>
      </c>
      <c r="B247" s="36" t="s">
        <v>273</v>
      </c>
      <c r="C247" s="98" t="s">
        <v>287</v>
      </c>
      <c r="D247" s="99"/>
      <c r="E247" s="10" t="s">
        <v>28</v>
      </c>
      <c r="F247" s="68">
        <f>IFERROR(INDEX([1]!Rates[[Column1]:[Column71]],
MATCH('[1]SOW Units'!$B247,[1]!Rates[Pay Item],0),
MATCH(TEXT(#REF!,"0"),[1]!Rates[[#Headers],[Column1]:[Column71]],0)),0)</f>
        <v>0</v>
      </c>
      <c r="G247" s="69">
        <f t="shared" si="17"/>
        <v>0</v>
      </c>
      <c r="H247" s="6">
        <f t="shared" si="18"/>
        <v>0</v>
      </c>
      <c r="I247" s="80"/>
      <c r="J247" s="80"/>
      <c r="K247" s="80"/>
      <c r="L247" s="80"/>
      <c r="M247" s="80"/>
      <c r="N247" s="80"/>
      <c r="O247" s="80"/>
      <c r="P247" s="80"/>
      <c r="Q247" s="80"/>
      <c r="R247" s="80"/>
      <c r="S247" s="54" t="b">
        <f t="shared" si="15"/>
        <v>0</v>
      </c>
      <c r="T247" s="66" t="str">
        <f t="shared" si="19"/>
        <v>13-1.</v>
      </c>
      <c r="U247" s="51" t="str">
        <f t="shared" si="19"/>
        <v>Direct Push Boring with In-Situ Injection</v>
      </c>
    </row>
    <row r="248" spans="1:21" s="67" customFormat="1" hidden="1" x14ac:dyDescent="0.3">
      <c r="A248" s="62">
        <v>261</v>
      </c>
      <c r="B248" s="36" t="s">
        <v>275</v>
      </c>
      <c r="C248" s="98" t="s">
        <v>289</v>
      </c>
      <c r="D248" s="99"/>
      <c r="E248" s="10" t="s">
        <v>28</v>
      </c>
      <c r="F248" s="68">
        <f>IFERROR(INDEX([1]!Rates[[Column1]:[Column71]],
MATCH('[1]SOW Units'!$B248,[1]!Rates[Pay Item],0),
MATCH(TEXT(#REF!,"0"),[1]!Rates[[#Headers],[Column1]:[Column71]],0)),0)</f>
        <v>0</v>
      </c>
      <c r="G248" s="69">
        <f t="shared" si="17"/>
        <v>0</v>
      </c>
      <c r="H248" s="6">
        <f t="shared" si="18"/>
        <v>0</v>
      </c>
      <c r="I248" s="80"/>
      <c r="J248" s="80"/>
      <c r="K248" s="80"/>
      <c r="L248" s="80"/>
      <c r="M248" s="80"/>
      <c r="N248" s="80"/>
      <c r="O248" s="80"/>
      <c r="P248" s="80"/>
      <c r="Q248" s="80"/>
      <c r="R248" s="80"/>
      <c r="S248" s="54" t="b">
        <f t="shared" si="15"/>
        <v>0</v>
      </c>
      <c r="T248" s="66" t="str">
        <f t="shared" si="19"/>
        <v>13-2.</v>
      </c>
      <c r="U248" s="51" t="str">
        <f t="shared" si="19"/>
        <v>In-Situ Injection Into Existing Well/Treatment Point</v>
      </c>
    </row>
    <row r="249" spans="1:21" s="67" customFormat="1" hidden="1" x14ac:dyDescent="0.3">
      <c r="A249" s="62">
        <v>262</v>
      </c>
      <c r="B249" s="36" t="s">
        <v>277</v>
      </c>
      <c r="C249" s="101" t="s">
        <v>290</v>
      </c>
      <c r="D249" s="102"/>
      <c r="E249" s="7" t="s">
        <v>14</v>
      </c>
      <c r="F249" s="71">
        <v>1</v>
      </c>
      <c r="G249" s="72">
        <f>F249</f>
        <v>1</v>
      </c>
      <c r="H249" s="7">
        <f t="shared" si="18"/>
        <v>0</v>
      </c>
      <c r="I249" s="81"/>
      <c r="J249" s="81"/>
      <c r="K249" s="81"/>
      <c r="L249" s="81"/>
      <c r="M249" s="81"/>
      <c r="N249" s="81"/>
      <c r="O249" s="81"/>
      <c r="P249" s="81"/>
      <c r="Q249" s="81"/>
      <c r="R249" s="81"/>
      <c r="S249" s="54" t="b">
        <f t="shared" si="15"/>
        <v>0</v>
      </c>
      <c r="T249" s="66"/>
      <c r="U249" s="51"/>
    </row>
    <row r="250" spans="1:21" s="67" customFormat="1" hidden="1" x14ac:dyDescent="0.3">
      <c r="A250" s="62">
        <v>263</v>
      </c>
      <c r="B250" s="36" t="s">
        <v>279</v>
      </c>
      <c r="C250" s="98" t="s">
        <v>606</v>
      </c>
      <c r="D250" s="99"/>
      <c r="E250" s="10" t="s">
        <v>231</v>
      </c>
      <c r="F250" s="68">
        <f>IFERROR(INDEX([1]!Rates[[Column1]:[Column71]],
MATCH('[1]SOW Units'!$B250,[1]!Rates[Pay Item],0),
MATCH(TEXT(#REF!,"0"),[1]!Rates[[#Headers],[Column1]:[Column71]],0)),0)</f>
        <v>0</v>
      </c>
      <c r="G250" s="69">
        <f t="shared" si="17"/>
        <v>0</v>
      </c>
      <c r="H250" s="6">
        <f t="shared" si="18"/>
        <v>0</v>
      </c>
      <c r="I250" s="80"/>
      <c r="J250" s="80"/>
      <c r="K250" s="80"/>
      <c r="L250" s="80"/>
      <c r="M250" s="80"/>
      <c r="N250" s="80"/>
      <c r="O250" s="80"/>
      <c r="P250" s="80"/>
      <c r="Q250" s="80"/>
      <c r="R250" s="80"/>
      <c r="S250" s="54" t="b">
        <f t="shared" si="15"/>
        <v>0</v>
      </c>
      <c r="T250" s="66" t="str">
        <f t="shared" si="19"/>
        <v>13-4.</v>
      </c>
      <c r="U250" s="51" t="str">
        <f t="shared" si="19"/>
        <v>Groundwater Injection System (not by direct push)</v>
      </c>
    </row>
    <row r="251" spans="1:21" s="67" customFormat="1" hidden="1" x14ac:dyDescent="0.3">
      <c r="A251" s="62">
        <v>264</v>
      </c>
      <c r="B251" s="36" t="s">
        <v>281</v>
      </c>
      <c r="C251" s="98" t="s">
        <v>606</v>
      </c>
      <c r="D251" s="99"/>
      <c r="E251" s="10" t="s">
        <v>232</v>
      </c>
      <c r="F251" s="68">
        <f>IFERROR(INDEX([1]!Rates[[Column1]:[Column71]],
MATCH('[1]SOW Units'!$B251,[1]!Rates[Pay Item],0),
MATCH(TEXT(#REF!,"0"),[1]!Rates[[#Headers],[Column1]:[Column71]],0)),0)</f>
        <v>0</v>
      </c>
      <c r="G251" s="69">
        <f t="shared" si="17"/>
        <v>0</v>
      </c>
      <c r="H251" s="6">
        <f t="shared" si="18"/>
        <v>0</v>
      </c>
      <c r="I251" s="80"/>
      <c r="J251" s="80"/>
      <c r="K251" s="80"/>
      <c r="L251" s="80"/>
      <c r="M251" s="80"/>
      <c r="N251" s="80"/>
      <c r="O251" s="80"/>
      <c r="P251" s="80"/>
      <c r="Q251" s="80"/>
      <c r="R251" s="80"/>
      <c r="S251" s="54" t="b">
        <f t="shared" si="15"/>
        <v>0</v>
      </c>
      <c r="T251" s="66" t="str">
        <f t="shared" si="19"/>
        <v>13-5.</v>
      </c>
      <c r="U251" s="51" t="str">
        <f t="shared" si="19"/>
        <v>Groundwater Injection System (not by direct push)</v>
      </c>
    </row>
    <row r="252" spans="1:21" s="67" customFormat="1" hidden="1" x14ac:dyDescent="0.3">
      <c r="A252" s="62">
        <v>265</v>
      </c>
      <c r="B252" s="75" t="s">
        <v>285</v>
      </c>
      <c r="C252" s="96" t="s">
        <v>853</v>
      </c>
      <c r="D252" s="97"/>
      <c r="E252" s="76"/>
      <c r="F252" s="78"/>
      <c r="G252" s="78"/>
      <c r="H252" s="8"/>
      <c r="I252" s="79"/>
      <c r="J252" s="79"/>
      <c r="K252" s="79"/>
      <c r="L252" s="79"/>
      <c r="M252" s="79"/>
      <c r="N252" s="79"/>
      <c r="O252" s="79"/>
      <c r="P252" s="79"/>
      <c r="Q252" s="79"/>
      <c r="R252" s="79"/>
      <c r="S252" s="54" t="b">
        <f t="shared" si="15"/>
        <v>0</v>
      </c>
      <c r="T252" s="66"/>
      <c r="U252" s="51" t="str">
        <f t="shared" si="19"/>
        <v>TRENCHING, INTEGRATION AND STARTUP</v>
      </c>
    </row>
    <row r="253" spans="1:21" s="67" customFormat="1" hidden="1" x14ac:dyDescent="0.3">
      <c r="A253" s="62">
        <v>266</v>
      </c>
      <c r="B253" s="75" t="s">
        <v>854</v>
      </c>
      <c r="C253" s="96" t="s">
        <v>293</v>
      </c>
      <c r="D253" s="97"/>
      <c r="E253" s="76"/>
      <c r="F253" s="78"/>
      <c r="G253" s="78"/>
      <c r="H253" s="8"/>
      <c r="I253" s="79"/>
      <c r="J253" s="79"/>
      <c r="K253" s="79"/>
      <c r="L253" s="79"/>
      <c r="M253" s="79"/>
      <c r="N253" s="79"/>
      <c r="O253" s="79"/>
      <c r="P253" s="79"/>
      <c r="Q253" s="79"/>
      <c r="R253" s="79"/>
      <c r="S253" s="54" t="b">
        <f t="shared" si="15"/>
        <v>0</v>
      </c>
      <c r="T253" s="66"/>
      <c r="U253" s="51"/>
    </row>
    <row r="254" spans="1:21" s="67" customFormat="1" ht="33" hidden="1" x14ac:dyDescent="0.3">
      <c r="A254" s="62">
        <v>267</v>
      </c>
      <c r="B254" s="36" t="s">
        <v>649</v>
      </c>
      <c r="C254" s="98" t="s">
        <v>608</v>
      </c>
      <c r="D254" s="99"/>
      <c r="E254" s="10" t="s">
        <v>855</v>
      </c>
      <c r="F254" s="68">
        <f>IFERROR(INDEX([1]!Rates[[Column1]:[Column71]],
MATCH('[1]SOW Units'!$B254,[1]!Rates[Pay Item],0),
MATCH(TEXT(#REF!,"0"),[1]!Rates[[#Headers],[Column1]:[Column71]],0)),0)</f>
        <v>0</v>
      </c>
      <c r="G254" s="69">
        <f t="shared" si="17"/>
        <v>0</v>
      </c>
      <c r="H254" s="6">
        <f t="shared" si="18"/>
        <v>0</v>
      </c>
      <c r="I254" s="80"/>
      <c r="J254" s="80"/>
      <c r="K254" s="80"/>
      <c r="L254" s="80"/>
      <c r="M254" s="80"/>
      <c r="N254" s="80"/>
      <c r="O254" s="80"/>
      <c r="P254" s="80"/>
      <c r="Q254" s="80"/>
      <c r="R254" s="80"/>
      <c r="S254" s="54" t="b">
        <f t="shared" si="15"/>
        <v>0</v>
      </c>
      <c r="T254" s="66" t="str">
        <f t="shared" si="19"/>
        <v>14-1.a.</v>
      </c>
      <c r="U254" s="51" t="str">
        <f t="shared" si="19"/>
        <v>Trenching and Installation of 1-10 Plumbing (and Electrical) Lines in Trench</v>
      </c>
    </row>
    <row r="255" spans="1:21" s="67" customFormat="1" ht="33" hidden="1" x14ac:dyDescent="0.3">
      <c r="A255" s="62">
        <v>268</v>
      </c>
      <c r="B255" s="36" t="s">
        <v>856</v>
      </c>
      <c r="C255" s="98" t="s">
        <v>609</v>
      </c>
      <c r="D255" s="99"/>
      <c r="E255" s="10" t="s">
        <v>855</v>
      </c>
      <c r="F255" s="68">
        <f>IFERROR(INDEX([1]!Rates[[Column1]:[Column71]],
MATCH('[1]SOW Units'!$B255,[1]!Rates[Pay Item],0),
MATCH(TEXT(#REF!,"0"),[1]!Rates[[#Headers],[Column1]:[Column71]],0)),0)</f>
        <v>0</v>
      </c>
      <c r="G255" s="69">
        <f t="shared" si="17"/>
        <v>0</v>
      </c>
      <c r="H255" s="6">
        <f t="shared" si="18"/>
        <v>0</v>
      </c>
      <c r="I255" s="80"/>
      <c r="J255" s="80"/>
      <c r="K255" s="80"/>
      <c r="L255" s="80"/>
      <c r="M255" s="80"/>
      <c r="N255" s="80"/>
      <c r="O255" s="80"/>
      <c r="P255" s="80"/>
      <c r="Q255" s="80"/>
      <c r="R255" s="80"/>
      <c r="S255" s="54" t="b">
        <f t="shared" si="15"/>
        <v>0</v>
      </c>
      <c r="T255" s="66" t="str">
        <f t="shared" si="19"/>
        <v>14-1.b.</v>
      </c>
      <c r="U255" s="51" t="str">
        <f t="shared" si="19"/>
        <v>Trenching and Installation of 11 - 20  Lines</v>
      </c>
    </row>
    <row r="256" spans="1:21" s="67" customFormat="1" ht="33" hidden="1" x14ac:dyDescent="0.3">
      <c r="A256" s="62">
        <v>269</v>
      </c>
      <c r="B256" s="36" t="s">
        <v>857</v>
      </c>
      <c r="C256" s="98" t="s">
        <v>610</v>
      </c>
      <c r="D256" s="99"/>
      <c r="E256" s="10" t="s">
        <v>855</v>
      </c>
      <c r="F256" s="68">
        <f>IFERROR(INDEX([1]!Rates[[Column1]:[Column71]],
MATCH('[1]SOW Units'!$B256,[1]!Rates[Pay Item],0),
MATCH(TEXT(#REF!,"0"),[1]!Rates[[#Headers],[Column1]:[Column71]],0)),0)</f>
        <v>0</v>
      </c>
      <c r="G256" s="69">
        <f t="shared" si="17"/>
        <v>0</v>
      </c>
      <c r="H256" s="6">
        <f t="shared" si="18"/>
        <v>0</v>
      </c>
      <c r="I256" s="80"/>
      <c r="J256" s="80"/>
      <c r="K256" s="80"/>
      <c r="L256" s="80"/>
      <c r="M256" s="80"/>
      <c r="N256" s="80"/>
      <c r="O256" s="80"/>
      <c r="P256" s="80"/>
      <c r="Q256" s="80"/>
      <c r="R256" s="80"/>
      <c r="S256" s="54" t="b">
        <f t="shared" si="15"/>
        <v>0</v>
      </c>
      <c r="T256" s="66" t="str">
        <f t="shared" si="19"/>
        <v>14-1.c.</v>
      </c>
      <c r="U256" s="51" t="str">
        <f t="shared" si="19"/>
        <v>Trenching and Installation of 21 - 30 Lines</v>
      </c>
    </row>
    <row r="257" spans="1:21" s="67" customFormat="1" ht="33" hidden="1" x14ac:dyDescent="0.3">
      <c r="A257" s="62">
        <v>270</v>
      </c>
      <c r="B257" s="36" t="s">
        <v>858</v>
      </c>
      <c r="C257" s="98" t="s">
        <v>611</v>
      </c>
      <c r="D257" s="99"/>
      <c r="E257" s="10" t="s">
        <v>855</v>
      </c>
      <c r="F257" s="68">
        <f>IFERROR(INDEX([1]!Rates[[Column1]:[Column71]],
MATCH('[1]SOW Units'!$B257,[1]!Rates[Pay Item],0),
MATCH(TEXT(#REF!,"0"),[1]!Rates[[#Headers],[Column1]:[Column71]],0)),0)</f>
        <v>0</v>
      </c>
      <c r="G257" s="69">
        <f t="shared" si="17"/>
        <v>0</v>
      </c>
      <c r="H257" s="6">
        <f t="shared" si="18"/>
        <v>0</v>
      </c>
      <c r="I257" s="80"/>
      <c r="J257" s="80"/>
      <c r="K257" s="80"/>
      <c r="L257" s="80"/>
      <c r="M257" s="80"/>
      <c r="N257" s="80"/>
      <c r="O257" s="80"/>
      <c r="P257" s="80"/>
      <c r="Q257" s="80"/>
      <c r="R257" s="80"/>
      <c r="S257" s="54" t="b">
        <f t="shared" si="15"/>
        <v>0</v>
      </c>
      <c r="T257" s="66" t="str">
        <f t="shared" si="19"/>
        <v>14-1.d.</v>
      </c>
      <c r="U257" s="51" t="str">
        <f t="shared" si="19"/>
        <v>Trenching and Installation of Additional 1-10 Lines Greater Than 30 Lines</v>
      </c>
    </row>
    <row r="258" spans="1:21" s="67" customFormat="1" hidden="1" x14ac:dyDescent="0.3">
      <c r="A258" s="62">
        <v>271</v>
      </c>
      <c r="B258" s="36" t="s">
        <v>288</v>
      </c>
      <c r="C258" s="98" t="s">
        <v>859</v>
      </c>
      <c r="D258" s="99"/>
      <c r="E258" s="10" t="s">
        <v>48</v>
      </c>
      <c r="F258" s="68">
        <f>IFERROR(INDEX([1]!Rates[[Column1]:[Column71]],
MATCH('[1]SOW Units'!$B258,[1]!Rates[Pay Item],0),
MATCH(TEXT(#REF!,"0"),[1]!Rates[[#Headers],[Column1]:[Column71]],0)),0)</f>
        <v>0</v>
      </c>
      <c r="G258" s="69">
        <f t="shared" si="17"/>
        <v>0</v>
      </c>
      <c r="H258" s="6">
        <f t="shared" si="18"/>
        <v>0</v>
      </c>
      <c r="I258" s="80"/>
      <c r="J258" s="80"/>
      <c r="K258" s="80"/>
      <c r="L258" s="80"/>
      <c r="M258" s="80"/>
      <c r="N258" s="80"/>
      <c r="O258" s="80"/>
      <c r="P258" s="80"/>
      <c r="Q258" s="80"/>
      <c r="R258" s="80"/>
      <c r="S258" s="54" t="b">
        <f t="shared" si="15"/>
        <v>0</v>
      </c>
      <c r="T258" s="66" t="str">
        <f t="shared" si="19"/>
        <v>14-2.</v>
      </c>
      <c r="U258" s="51" t="str">
        <f t="shared" si="19"/>
        <v>Installation of Plumbing (and Electrical) Lines Above Ground</v>
      </c>
    </row>
    <row r="259" spans="1:21" s="67" customFormat="1" ht="31.5" hidden="1" customHeight="1" x14ac:dyDescent="0.3">
      <c r="A259" s="62">
        <v>272</v>
      </c>
      <c r="B259" s="36" t="s">
        <v>605</v>
      </c>
      <c r="C259" s="101" t="s">
        <v>612</v>
      </c>
      <c r="D259" s="102"/>
      <c r="E259" s="7" t="s">
        <v>14</v>
      </c>
      <c r="F259" s="71">
        <v>1</v>
      </c>
      <c r="G259" s="72">
        <f>F259</f>
        <v>1</v>
      </c>
      <c r="H259" s="7">
        <f t="shared" si="18"/>
        <v>0</v>
      </c>
      <c r="I259" s="81"/>
      <c r="J259" s="81"/>
      <c r="K259" s="81"/>
      <c r="L259" s="81"/>
      <c r="M259" s="81"/>
      <c r="N259" s="81"/>
      <c r="O259" s="81"/>
      <c r="P259" s="81"/>
      <c r="Q259" s="81"/>
      <c r="R259" s="81"/>
      <c r="S259" s="54" t="b">
        <f t="shared" si="15"/>
        <v>0</v>
      </c>
      <c r="T259" s="66"/>
      <c r="U259" s="51"/>
    </row>
    <row r="260" spans="1:21" s="67" customFormat="1" hidden="1" x14ac:dyDescent="0.3">
      <c r="A260" s="62">
        <v>273</v>
      </c>
      <c r="B260" s="36" t="s">
        <v>860</v>
      </c>
      <c r="C260" s="101" t="s">
        <v>613</v>
      </c>
      <c r="D260" s="102"/>
      <c r="E260" s="7" t="s">
        <v>14</v>
      </c>
      <c r="F260" s="71">
        <v>1</v>
      </c>
      <c r="G260" s="72">
        <f t="shared" ref="G260:G261" si="20">F260</f>
        <v>1</v>
      </c>
      <c r="H260" s="7">
        <f t="shared" si="18"/>
        <v>0</v>
      </c>
      <c r="I260" s="81"/>
      <c r="J260" s="81"/>
      <c r="K260" s="81"/>
      <c r="L260" s="81"/>
      <c r="M260" s="81"/>
      <c r="N260" s="81"/>
      <c r="O260" s="81"/>
      <c r="P260" s="81"/>
      <c r="Q260" s="81"/>
      <c r="R260" s="81"/>
      <c r="S260" s="54" t="b">
        <f t="shared" si="15"/>
        <v>0</v>
      </c>
      <c r="T260" s="66"/>
      <c r="U260" s="51"/>
    </row>
    <row r="261" spans="1:21" s="67" customFormat="1" hidden="1" x14ac:dyDescent="0.3">
      <c r="A261" s="62">
        <v>274</v>
      </c>
      <c r="B261" s="36" t="s">
        <v>861</v>
      </c>
      <c r="C261" s="101" t="s">
        <v>614</v>
      </c>
      <c r="D261" s="102"/>
      <c r="E261" s="7" t="s">
        <v>14</v>
      </c>
      <c r="F261" s="71">
        <v>1</v>
      </c>
      <c r="G261" s="72">
        <f t="shared" si="20"/>
        <v>1</v>
      </c>
      <c r="H261" s="7">
        <f t="shared" si="18"/>
        <v>0</v>
      </c>
      <c r="I261" s="81"/>
      <c r="J261" s="81"/>
      <c r="K261" s="81"/>
      <c r="L261" s="81"/>
      <c r="M261" s="81"/>
      <c r="N261" s="81"/>
      <c r="O261" s="81"/>
      <c r="P261" s="81"/>
      <c r="Q261" s="81"/>
      <c r="R261" s="81"/>
      <c r="S261" s="54" t="b">
        <f t="shared" si="15"/>
        <v>0</v>
      </c>
      <c r="T261" s="66"/>
      <c r="U261" s="51"/>
    </row>
    <row r="262" spans="1:21" s="67" customFormat="1" hidden="1" x14ac:dyDescent="0.3">
      <c r="A262" s="62">
        <v>275</v>
      </c>
      <c r="B262" s="75" t="s">
        <v>862</v>
      </c>
      <c r="C262" s="96" t="s">
        <v>298</v>
      </c>
      <c r="D262" s="97"/>
      <c r="E262" s="76"/>
      <c r="F262" s="78"/>
      <c r="G262" s="78"/>
      <c r="H262" s="8"/>
      <c r="I262" s="79"/>
      <c r="J262" s="79"/>
      <c r="K262" s="79"/>
      <c r="L262" s="79"/>
      <c r="M262" s="79"/>
      <c r="N262" s="79"/>
      <c r="O262" s="79"/>
      <c r="P262" s="79"/>
      <c r="Q262" s="79"/>
      <c r="R262" s="79"/>
      <c r="S262" s="54" t="b">
        <f t="shared" si="15"/>
        <v>0</v>
      </c>
      <c r="T262" s="66"/>
      <c r="U262" s="51"/>
    </row>
    <row r="263" spans="1:21" s="67" customFormat="1" ht="50.1" hidden="1" customHeight="1" x14ac:dyDescent="0.3">
      <c r="A263" s="62">
        <v>276</v>
      </c>
      <c r="B263" s="36" t="s">
        <v>863</v>
      </c>
      <c r="C263" s="98" t="s">
        <v>864</v>
      </c>
      <c r="D263" s="99"/>
      <c r="E263" s="10" t="s">
        <v>615</v>
      </c>
      <c r="F263" s="68">
        <f>IFERROR(INDEX([1]!Rates[[Column1]:[Column71]],
MATCH('[1]SOW Units'!$B263,[1]!Rates[Pay Item],0),
MATCH(TEXT(#REF!,"0"),[1]!Rates[[#Headers],[Column1]:[Column71]],0)),0)</f>
        <v>0</v>
      </c>
      <c r="G263" s="69">
        <f t="shared" si="17"/>
        <v>0</v>
      </c>
      <c r="H263" s="6">
        <f t="shared" si="18"/>
        <v>0</v>
      </c>
      <c r="I263" s="80"/>
      <c r="J263" s="80"/>
      <c r="K263" s="80"/>
      <c r="L263" s="80"/>
      <c r="M263" s="80"/>
      <c r="N263" s="80"/>
      <c r="O263" s="80"/>
      <c r="P263" s="80"/>
      <c r="Q263" s="80"/>
      <c r="R263" s="80"/>
      <c r="S263" s="54" t="b">
        <f t="shared" si="15"/>
        <v>0</v>
      </c>
      <c r="T263" s="66" t="str">
        <f t="shared" si="19"/>
        <v>14-4.a.</v>
      </c>
      <c r="U263" s="51" t="str">
        <f t="shared" si="19"/>
        <v>System Installation/Integration/Startup - 1 Technology Component - 1-10 Recovery/Treatment Points</v>
      </c>
    </row>
    <row r="264" spans="1:21" s="67" customFormat="1" ht="50.1" hidden="1" customHeight="1" x14ac:dyDescent="0.3">
      <c r="A264" s="62">
        <v>277</v>
      </c>
      <c r="B264" s="36" t="s">
        <v>865</v>
      </c>
      <c r="C264" s="98" t="s">
        <v>866</v>
      </c>
      <c r="D264" s="99"/>
      <c r="E264" s="10" t="s">
        <v>615</v>
      </c>
      <c r="F264" s="68">
        <f>IFERROR(INDEX([1]!Rates[[Column1]:[Column71]],
MATCH('[1]SOW Units'!$B264,[1]!Rates[Pay Item],0),
MATCH(TEXT(#REF!,"0"),[1]!Rates[[#Headers],[Column1]:[Column71]],0)),0)</f>
        <v>0</v>
      </c>
      <c r="G264" s="69">
        <f t="shared" si="17"/>
        <v>0</v>
      </c>
      <c r="H264" s="6">
        <f t="shared" si="18"/>
        <v>0</v>
      </c>
      <c r="I264" s="80"/>
      <c r="J264" s="80"/>
      <c r="K264" s="80"/>
      <c r="L264" s="80"/>
      <c r="M264" s="80"/>
      <c r="N264" s="80"/>
      <c r="O264" s="80"/>
      <c r="P264" s="80"/>
      <c r="Q264" s="80"/>
      <c r="R264" s="80"/>
      <c r="S264" s="54" t="b">
        <f t="shared" si="15"/>
        <v>0</v>
      </c>
      <c r="T264" s="66" t="str">
        <f t="shared" si="19"/>
        <v>14-4.b.</v>
      </c>
      <c r="U264" s="51" t="str">
        <f t="shared" si="19"/>
        <v>System Installation/Integration/Startup - 1 Technology Component - 11-20 Recovery/Treatment Points</v>
      </c>
    </row>
    <row r="265" spans="1:21" s="67" customFormat="1" ht="50.1" hidden="1" customHeight="1" x14ac:dyDescent="0.3">
      <c r="A265" s="62">
        <v>278</v>
      </c>
      <c r="B265" s="36" t="s">
        <v>867</v>
      </c>
      <c r="C265" s="98" t="s">
        <v>868</v>
      </c>
      <c r="D265" s="99"/>
      <c r="E265" s="10" t="s">
        <v>615</v>
      </c>
      <c r="F265" s="68">
        <f>IFERROR(INDEX([1]!Rates[[Column1]:[Column71]],
MATCH('[1]SOW Units'!$B265,[1]!Rates[Pay Item],0),
MATCH(TEXT(#REF!,"0"),[1]!Rates[[#Headers],[Column1]:[Column71]],0)),0)</f>
        <v>0</v>
      </c>
      <c r="G265" s="69">
        <f t="shared" si="17"/>
        <v>0</v>
      </c>
      <c r="H265" s="6">
        <f t="shared" si="18"/>
        <v>0</v>
      </c>
      <c r="I265" s="80"/>
      <c r="J265" s="80"/>
      <c r="K265" s="80"/>
      <c r="L265" s="80"/>
      <c r="M265" s="80"/>
      <c r="N265" s="80"/>
      <c r="O265" s="80"/>
      <c r="P265" s="80"/>
      <c r="Q265" s="80"/>
      <c r="R265" s="80"/>
      <c r="S265" s="54" t="b">
        <f t="shared" ref="S265:S328" si="21">IF(H265&gt;0,TRUE,FALSE)</f>
        <v>0</v>
      </c>
      <c r="T265" s="66" t="str">
        <f t="shared" si="19"/>
        <v>14-4.c.</v>
      </c>
      <c r="U265" s="51" t="str">
        <f t="shared" si="19"/>
        <v>System Installation/Integration/Startup - 1 Technology Component - 21-30 Recovery/Treatment Points</v>
      </c>
    </row>
    <row r="266" spans="1:21" s="67" customFormat="1" ht="50.1" hidden="1" customHeight="1" x14ac:dyDescent="0.3">
      <c r="A266" s="62">
        <v>279</v>
      </c>
      <c r="B266" s="36" t="s">
        <v>869</v>
      </c>
      <c r="C266" s="98" t="s">
        <v>870</v>
      </c>
      <c r="D266" s="99"/>
      <c r="E266" s="10" t="s">
        <v>615</v>
      </c>
      <c r="F266" s="68">
        <f>IFERROR(INDEX([1]!Rates[[Column1]:[Column71]],
MATCH('[1]SOW Units'!$B266,[1]!Rates[Pay Item],0),
MATCH(TEXT(#REF!,"0"),[1]!Rates[[#Headers],[Column1]:[Column71]],0)),0)</f>
        <v>0</v>
      </c>
      <c r="G266" s="69">
        <f t="shared" si="17"/>
        <v>0</v>
      </c>
      <c r="H266" s="6">
        <f t="shared" si="18"/>
        <v>0</v>
      </c>
      <c r="I266" s="80"/>
      <c r="J266" s="80"/>
      <c r="K266" s="80"/>
      <c r="L266" s="80"/>
      <c r="M266" s="80"/>
      <c r="N266" s="80"/>
      <c r="O266" s="80"/>
      <c r="P266" s="80"/>
      <c r="Q266" s="80"/>
      <c r="R266" s="80"/>
      <c r="S266" s="54" t="b">
        <f t="shared" si="21"/>
        <v>0</v>
      </c>
      <c r="T266" s="66" t="str">
        <f t="shared" si="19"/>
        <v>14-4.d.</v>
      </c>
      <c r="U266" s="51" t="str">
        <f t="shared" si="19"/>
        <v>System Installation/Integration/Startup - 1 Technology Component - 1-10 Additional Recovery/Treatment Points greater Than 30 (This tem is used in conjunction with 14.4.c when needed)</v>
      </c>
    </row>
    <row r="267" spans="1:21" s="67" customFormat="1" ht="49.5" hidden="1" x14ac:dyDescent="0.3">
      <c r="A267" s="62">
        <v>280</v>
      </c>
      <c r="B267" s="36" t="s">
        <v>607</v>
      </c>
      <c r="C267" s="98" t="s">
        <v>871</v>
      </c>
      <c r="D267" s="99"/>
      <c r="E267" s="10" t="s">
        <v>872</v>
      </c>
      <c r="F267" s="68">
        <f>IFERROR(INDEX([1]!Rates[[Column1]:[Column71]],
MATCH('[1]SOW Units'!$B267,[1]!Rates[Pay Item],0),
MATCH(TEXT(#REF!,"0"),[1]!Rates[[#Headers],[Column1]:[Column71]],0)),0)</f>
        <v>0</v>
      </c>
      <c r="G267" s="69">
        <f t="shared" si="17"/>
        <v>0</v>
      </c>
      <c r="H267" s="6">
        <f t="shared" si="18"/>
        <v>0</v>
      </c>
      <c r="I267" s="80"/>
      <c r="J267" s="80"/>
      <c r="K267" s="80"/>
      <c r="L267" s="80"/>
      <c r="M267" s="80"/>
      <c r="N267" s="80"/>
      <c r="O267" s="80"/>
      <c r="P267" s="80"/>
      <c r="Q267" s="80"/>
      <c r="R267" s="80"/>
      <c r="S267" s="54" t="b">
        <f t="shared" si="21"/>
        <v>0</v>
      </c>
      <c r="T267" s="66" t="str">
        <f t="shared" si="19"/>
        <v>14-5.</v>
      </c>
      <c r="U267" s="51" t="str">
        <f t="shared" si="19"/>
        <v>System Installation/Integration/Startup – Addition of 1 Technology Component</v>
      </c>
    </row>
    <row r="268" spans="1:21" s="67" customFormat="1" hidden="1" x14ac:dyDescent="0.3">
      <c r="A268" s="62">
        <v>281</v>
      </c>
      <c r="B268" s="36" t="s">
        <v>873</v>
      </c>
      <c r="C268" s="101" t="s">
        <v>874</v>
      </c>
      <c r="D268" s="102"/>
      <c r="E268" s="7" t="s">
        <v>14</v>
      </c>
      <c r="F268" s="71">
        <v>1</v>
      </c>
      <c r="G268" s="72">
        <f>F268</f>
        <v>1</v>
      </c>
      <c r="H268" s="7">
        <f t="shared" si="18"/>
        <v>0</v>
      </c>
      <c r="I268" s="81"/>
      <c r="J268" s="81"/>
      <c r="K268" s="81"/>
      <c r="L268" s="81"/>
      <c r="M268" s="81"/>
      <c r="N268" s="81"/>
      <c r="O268" s="81"/>
      <c r="P268" s="81"/>
      <c r="Q268" s="81"/>
      <c r="R268" s="81"/>
      <c r="S268" s="54" t="b">
        <f t="shared" si="21"/>
        <v>0</v>
      </c>
      <c r="T268" s="66"/>
      <c r="U268" s="51"/>
    </row>
    <row r="269" spans="1:21" s="67" customFormat="1" hidden="1" x14ac:dyDescent="0.3">
      <c r="A269" s="62">
        <v>283</v>
      </c>
      <c r="B269" s="36" t="s">
        <v>875</v>
      </c>
      <c r="C269" s="101" t="s">
        <v>618</v>
      </c>
      <c r="D269" s="102"/>
      <c r="E269" s="7" t="s">
        <v>14</v>
      </c>
      <c r="F269" s="71">
        <v>1</v>
      </c>
      <c r="G269" s="72">
        <f t="shared" ref="G269:G272" si="22">F269</f>
        <v>1</v>
      </c>
      <c r="H269" s="7">
        <f t="shared" si="18"/>
        <v>0</v>
      </c>
      <c r="I269" s="81"/>
      <c r="J269" s="81"/>
      <c r="K269" s="81"/>
      <c r="L269" s="81"/>
      <c r="M269" s="81"/>
      <c r="N269" s="81"/>
      <c r="O269" s="81"/>
      <c r="P269" s="81"/>
      <c r="Q269" s="81"/>
      <c r="R269" s="81"/>
      <c r="S269" s="54" t="b">
        <f t="shared" si="21"/>
        <v>0</v>
      </c>
      <c r="T269" s="66"/>
      <c r="U269" s="51"/>
    </row>
    <row r="270" spans="1:21" s="67" customFormat="1" hidden="1" x14ac:dyDescent="0.3">
      <c r="A270" s="62">
        <v>285</v>
      </c>
      <c r="B270" s="36" t="s">
        <v>876</v>
      </c>
      <c r="C270" s="101" t="s">
        <v>620</v>
      </c>
      <c r="D270" s="102"/>
      <c r="E270" s="7" t="s">
        <v>14</v>
      </c>
      <c r="F270" s="71">
        <v>1</v>
      </c>
      <c r="G270" s="72">
        <f t="shared" si="22"/>
        <v>1</v>
      </c>
      <c r="H270" s="7">
        <f t="shared" si="18"/>
        <v>0</v>
      </c>
      <c r="I270" s="81"/>
      <c r="J270" s="81"/>
      <c r="K270" s="81"/>
      <c r="L270" s="81"/>
      <c r="M270" s="81"/>
      <c r="N270" s="81"/>
      <c r="O270" s="81"/>
      <c r="P270" s="81"/>
      <c r="Q270" s="81"/>
      <c r="R270" s="81"/>
      <c r="S270" s="54" t="b">
        <f t="shared" si="21"/>
        <v>0</v>
      </c>
      <c r="T270" s="66"/>
      <c r="U270" s="51"/>
    </row>
    <row r="271" spans="1:21" s="67" customFormat="1" hidden="1" x14ac:dyDescent="0.3">
      <c r="A271" s="62">
        <v>286</v>
      </c>
      <c r="B271" s="36" t="s">
        <v>877</v>
      </c>
      <c r="C271" s="101" t="s">
        <v>622</v>
      </c>
      <c r="D271" s="102"/>
      <c r="E271" s="7" t="s">
        <v>14</v>
      </c>
      <c r="F271" s="71">
        <v>1</v>
      </c>
      <c r="G271" s="72">
        <f t="shared" si="22"/>
        <v>1</v>
      </c>
      <c r="H271" s="7">
        <f t="shared" si="18"/>
        <v>0</v>
      </c>
      <c r="I271" s="81"/>
      <c r="J271" s="81"/>
      <c r="K271" s="81"/>
      <c r="L271" s="81"/>
      <c r="M271" s="81"/>
      <c r="N271" s="81"/>
      <c r="O271" s="81"/>
      <c r="P271" s="81"/>
      <c r="Q271" s="81"/>
      <c r="R271" s="81"/>
      <c r="S271" s="54" t="b">
        <f t="shared" si="21"/>
        <v>0</v>
      </c>
      <c r="T271" s="66"/>
      <c r="U271" s="51"/>
    </row>
    <row r="272" spans="1:21" s="67" customFormat="1" hidden="1" x14ac:dyDescent="0.3">
      <c r="A272" s="62">
        <v>287</v>
      </c>
      <c r="B272" s="36" t="s">
        <v>878</v>
      </c>
      <c r="C272" s="101" t="s">
        <v>879</v>
      </c>
      <c r="D272" s="102"/>
      <c r="E272" s="7" t="s">
        <v>14</v>
      </c>
      <c r="F272" s="71">
        <v>1</v>
      </c>
      <c r="G272" s="72">
        <f t="shared" si="22"/>
        <v>1</v>
      </c>
      <c r="H272" s="7">
        <f t="shared" si="18"/>
        <v>0</v>
      </c>
      <c r="I272" s="81"/>
      <c r="J272" s="81"/>
      <c r="K272" s="81"/>
      <c r="L272" s="81"/>
      <c r="M272" s="81"/>
      <c r="N272" s="81"/>
      <c r="O272" s="81"/>
      <c r="P272" s="81"/>
      <c r="Q272" s="81"/>
      <c r="R272" s="81"/>
      <c r="S272" s="54" t="b">
        <f t="shared" si="21"/>
        <v>0</v>
      </c>
      <c r="T272" s="66"/>
      <c r="U272" s="51"/>
    </row>
    <row r="273" spans="1:21" s="67" customFormat="1" ht="35.25" customHeight="1" x14ac:dyDescent="0.3">
      <c r="A273" s="62">
        <v>288</v>
      </c>
      <c r="B273" s="75" t="s">
        <v>291</v>
      </c>
      <c r="C273" s="96" t="s">
        <v>303</v>
      </c>
      <c r="D273" s="97"/>
      <c r="E273" s="76"/>
      <c r="F273" s="78"/>
      <c r="G273" s="78"/>
      <c r="H273" s="8"/>
      <c r="I273" s="79"/>
      <c r="J273" s="79"/>
      <c r="K273" s="79"/>
      <c r="L273" s="79"/>
      <c r="M273" s="79"/>
      <c r="N273" s="79"/>
      <c r="O273" s="79"/>
      <c r="P273" s="79"/>
      <c r="Q273" s="79"/>
      <c r="R273" s="79"/>
      <c r="S273" s="54" t="b">
        <f t="shared" si="21"/>
        <v>0</v>
      </c>
      <c r="T273" s="66"/>
      <c r="U273" s="51" t="str">
        <f t="shared" si="19"/>
        <v>REMEDIAL ACTION - PACKAGED WORK SCOPES (Including Remediation System Equipment)</v>
      </c>
    </row>
    <row r="274" spans="1:21" s="67" customFormat="1" ht="18.75" hidden="1" customHeight="1" x14ac:dyDescent="0.3">
      <c r="A274" s="62">
        <v>289</v>
      </c>
      <c r="B274" s="75" t="s">
        <v>292</v>
      </c>
      <c r="C274" s="96" t="s">
        <v>304</v>
      </c>
      <c r="D274" s="97"/>
      <c r="E274" s="76"/>
      <c r="F274" s="78"/>
      <c r="G274" s="78"/>
      <c r="H274" s="8"/>
      <c r="I274" s="79"/>
      <c r="J274" s="79"/>
      <c r="K274" s="79"/>
      <c r="L274" s="79"/>
      <c r="M274" s="79"/>
      <c r="N274" s="79"/>
      <c r="O274" s="79"/>
      <c r="P274" s="79"/>
      <c r="Q274" s="79"/>
      <c r="R274" s="79"/>
      <c r="S274" s="54" t="b">
        <f t="shared" si="21"/>
        <v>0</v>
      </c>
      <c r="T274" s="66"/>
      <c r="U274" s="51"/>
    </row>
    <row r="275" spans="1:21" s="67" customFormat="1" ht="18.75" hidden="1" customHeight="1" x14ac:dyDescent="0.3">
      <c r="A275" s="62">
        <v>290</v>
      </c>
      <c r="B275" s="36" t="s">
        <v>294</v>
      </c>
      <c r="C275" s="98" t="s">
        <v>306</v>
      </c>
      <c r="D275" s="99"/>
      <c r="E275" s="10" t="s">
        <v>307</v>
      </c>
      <c r="F275" s="68">
        <f>IFERROR(INDEX([1]!Rates[[Column1]:[Column71]],
MATCH('[1]SOW Units'!$B275,[1]!Rates[Pay Item],0),
MATCH(TEXT(#REF!,"0"),[1]!Rates[[#Headers],[Column1]:[Column71]],0)),0)</f>
        <v>0</v>
      </c>
      <c r="G275" s="69">
        <f t="shared" si="17"/>
        <v>0</v>
      </c>
      <c r="H275" s="6">
        <f t="shared" si="18"/>
        <v>0</v>
      </c>
      <c r="I275" s="80"/>
      <c r="J275" s="80"/>
      <c r="K275" s="80"/>
      <c r="L275" s="80"/>
      <c r="M275" s="80"/>
      <c r="N275" s="80"/>
      <c r="O275" s="80"/>
      <c r="P275" s="80"/>
      <c r="Q275" s="80"/>
      <c r="R275" s="80"/>
      <c r="S275" s="54" t="b">
        <f t="shared" si="21"/>
        <v>0</v>
      </c>
      <c r="T275" s="66" t="str">
        <f t="shared" si="19"/>
        <v>15-1.</v>
      </c>
      <c r="U275" s="51" t="str">
        <f t="shared" si="19"/>
        <v xml:space="preserve">Groundwater Recovery System Pilot Test - 8 hours </v>
      </c>
    </row>
    <row r="276" spans="1:21" s="67" customFormat="1" ht="18.75" hidden="1" customHeight="1" x14ac:dyDescent="0.3">
      <c r="A276" s="62">
        <v>292</v>
      </c>
      <c r="B276" s="36" t="s">
        <v>295</v>
      </c>
      <c r="C276" s="98" t="s">
        <v>309</v>
      </c>
      <c r="D276" s="99"/>
      <c r="E276" s="10" t="s">
        <v>880</v>
      </c>
      <c r="F276" s="68">
        <f>IFERROR(INDEX([1]!Rates[[Column1]:[Column71]],
MATCH('[1]SOW Units'!$B276,[1]!Rates[Pay Item],0),
MATCH(TEXT(#REF!,"0"),[1]!Rates[[#Headers],[Column1]:[Column71]],0)),0)</f>
        <v>0</v>
      </c>
      <c r="G276" s="69">
        <f t="shared" si="17"/>
        <v>0</v>
      </c>
      <c r="H276" s="6">
        <f t="shared" si="18"/>
        <v>0</v>
      </c>
      <c r="I276" s="80"/>
      <c r="J276" s="80"/>
      <c r="K276" s="80"/>
      <c r="L276" s="80"/>
      <c r="M276" s="80"/>
      <c r="N276" s="80"/>
      <c r="O276" s="80"/>
      <c r="P276" s="80"/>
      <c r="Q276" s="80"/>
      <c r="R276" s="80"/>
      <c r="S276" s="54" t="b">
        <f t="shared" si="21"/>
        <v>0</v>
      </c>
      <c r="T276" s="66" t="str">
        <f t="shared" si="19"/>
        <v>15-2.</v>
      </c>
      <c r="U276" s="51" t="str">
        <f t="shared" si="19"/>
        <v xml:space="preserve">Groundwater Recovery System Pilot Test - Additional Time  </v>
      </c>
    </row>
    <row r="277" spans="1:21" s="67" customFormat="1" ht="18.75" hidden="1" customHeight="1" x14ac:dyDescent="0.3">
      <c r="A277" s="62">
        <v>293</v>
      </c>
      <c r="B277" s="36" t="s">
        <v>296</v>
      </c>
      <c r="C277" s="98" t="s">
        <v>311</v>
      </c>
      <c r="D277" s="99"/>
      <c r="E277" s="10" t="s">
        <v>307</v>
      </c>
      <c r="F277" s="68">
        <f>IFERROR(INDEX([1]!Rates[[Column1]:[Column71]],
MATCH('[1]SOW Units'!$B277,[1]!Rates[Pay Item],0),
MATCH(TEXT(#REF!,"0"),[1]!Rates[[#Headers],[Column1]:[Column71]],0)),0)</f>
        <v>0</v>
      </c>
      <c r="G277" s="69">
        <f t="shared" si="17"/>
        <v>0</v>
      </c>
      <c r="H277" s="6">
        <f t="shared" si="18"/>
        <v>0</v>
      </c>
      <c r="I277" s="80"/>
      <c r="J277" s="80"/>
      <c r="K277" s="80"/>
      <c r="L277" s="80"/>
      <c r="M277" s="80"/>
      <c r="N277" s="80"/>
      <c r="O277" s="80"/>
      <c r="P277" s="80"/>
      <c r="Q277" s="80"/>
      <c r="R277" s="80"/>
      <c r="S277" s="54" t="b">
        <f t="shared" si="21"/>
        <v>0</v>
      </c>
      <c r="T277" s="66" t="str">
        <f t="shared" si="19"/>
        <v>15-3.</v>
      </c>
      <c r="U277" s="51" t="str">
        <f t="shared" si="19"/>
        <v>Air Sparging or Biosparging Pilot Test - 8 hours</v>
      </c>
    </row>
    <row r="278" spans="1:21" s="67" customFormat="1" ht="18.75" hidden="1" customHeight="1" x14ac:dyDescent="0.3">
      <c r="A278" s="62">
        <v>294</v>
      </c>
      <c r="B278" s="36" t="s">
        <v>299</v>
      </c>
      <c r="C278" s="98" t="s">
        <v>313</v>
      </c>
      <c r="D278" s="99"/>
      <c r="E278" s="10" t="s">
        <v>880</v>
      </c>
      <c r="F278" s="68">
        <f>IFERROR(INDEX([1]!Rates[[Column1]:[Column71]],
MATCH('[1]SOW Units'!$B278,[1]!Rates[Pay Item],0),
MATCH(TEXT(#REF!,"0"),[1]!Rates[[#Headers],[Column1]:[Column71]],0)),0)</f>
        <v>0</v>
      </c>
      <c r="G278" s="69">
        <f t="shared" si="17"/>
        <v>0</v>
      </c>
      <c r="H278" s="6">
        <f t="shared" ref="H278:H363" si="23">SUM(I278:R278)</f>
        <v>0</v>
      </c>
      <c r="I278" s="80"/>
      <c r="J278" s="80"/>
      <c r="K278" s="80"/>
      <c r="L278" s="80"/>
      <c r="M278" s="80"/>
      <c r="N278" s="80"/>
      <c r="O278" s="80"/>
      <c r="P278" s="80"/>
      <c r="Q278" s="80"/>
      <c r="R278" s="80"/>
      <c r="S278" s="54" t="b">
        <f t="shared" si="21"/>
        <v>0</v>
      </c>
      <c r="T278" s="66" t="str">
        <f t="shared" si="19"/>
        <v>15-4.</v>
      </c>
      <c r="U278" s="51" t="str">
        <f t="shared" si="19"/>
        <v>Air Sparging or Biosparging Pilot Test - Additional Time</v>
      </c>
    </row>
    <row r="279" spans="1:21" s="67" customFormat="1" ht="18.75" hidden="1" customHeight="1" x14ac:dyDescent="0.3">
      <c r="A279" s="62">
        <v>295</v>
      </c>
      <c r="B279" s="36" t="s">
        <v>300</v>
      </c>
      <c r="C279" s="98" t="s">
        <v>315</v>
      </c>
      <c r="D279" s="99"/>
      <c r="E279" s="10" t="s">
        <v>307</v>
      </c>
      <c r="F279" s="68">
        <f>IFERROR(INDEX([1]!Rates[[Column1]:[Column71]],
MATCH('[1]SOW Units'!$B279,[1]!Rates[Pay Item],0),
MATCH(TEXT(#REF!,"0"),[1]!Rates[[#Headers],[Column1]:[Column71]],0)),0)</f>
        <v>0</v>
      </c>
      <c r="G279" s="69">
        <f t="shared" si="17"/>
        <v>0</v>
      </c>
      <c r="H279" s="6">
        <f t="shared" si="23"/>
        <v>0</v>
      </c>
      <c r="I279" s="80"/>
      <c r="J279" s="80"/>
      <c r="K279" s="80"/>
      <c r="L279" s="80"/>
      <c r="M279" s="80"/>
      <c r="N279" s="80"/>
      <c r="O279" s="80"/>
      <c r="P279" s="80"/>
      <c r="Q279" s="80"/>
      <c r="R279" s="80"/>
      <c r="S279" s="54" t="b">
        <f t="shared" si="21"/>
        <v>0</v>
      </c>
      <c r="T279" s="66" t="str">
        <f t="shared" si="19"/>
        <v>15-5.</v>
      </c>
      <c r="U279" s="51" t="str">
        <f t="shared" si="19"/>
        <v>Vapor Extraction Pilot Test - 8 hours</v>
      </c>
    </row>
    <row r="280" spans="1:21" s="67" customFormat="1" ht="18.75" hidden="1" customHeight="1" x14ac:dyDescent="0.3">
      <c r="A280" s="62">
        <v>297</v>
      </c>
      <c r="B280" s="36" t="s">
        <v>301</v>
      </c>
      <c r="C280" s="98" t="s">
        <v>316</v>
      </c>
      <c r="D280" s="99"/>
      <c r="E280" s="10" t="s">
        <v>880</v>
      </c>
      <c r="F280" s="68">
        <f>IFERROR(INDEX([1]!Rates[[Column1]:[Column71]],
MATCH('[1]SOW Units'!$B280,[1]!Rates[Pay Item],0),
MATCH(TEXT(#REF!,"0"),[1]!Rates[[#Headers],[Column1]:[Column71]],0)),0)</f>
        <v>0</v>
      </c>
      <c r="G280" s="69">
        <f t="shared" si="17"/>
        <v>0</v>
      </c>
      <c r="H280" s="6">
        <f t="shared" si="23"/>
        <v>0</v>
      </c>
      <c r="I280" s="80"/>
      <c r="J280" s="80"/>
      <c r="K280" s="80"/>
      <c r="L280" s="80"/>
      <c r="M280" s="80"/>
      <c r="N280" s="80"/>
      <c r="O280" s="80"/>
      <c r="P280" s="80"/>
      <c r="Q280" s="80"/>
      <c r="R280" s="80"/>
      <c r="S280" s="54" t="b">
        <f t="shared" si="21"/>
        <v>0</v>
      </c>
      <c r="T280" s="66" t="str">
        <f t="shared" si="19"/>
        <v>15-6.</v>
      </c>
      <c r="U280" s="51" t="str">
        <f t="shared" si="19"/>
        <v>Vapor Extraction Pilot Test - Additional Time</v>
      </c>
    </row>
    <row r="281" spans="1:21" s="67" customFormat="1" ht="18.75" hidden="1" customHeight="1" x14ac:dyDescent="0.3">
      <c r="A281" s="62">
        <v>298</v>
      </c>
      <c r="B281" s="36" t="s">
        <v>616</v>
      </c>
      <c r="C281" s="98" t="s">
        <v>317</v>
      </c>
      <c r="D281" s="99"/>
      <c r="E281" s="10" t="s">
        <v>307</v>
      </c>
      <c r="F281" s="68">
        <f>IFERROR(INDEX([1]!Rates[[Column1]:[Column71]],
MATCH('[1]SOW Units'!$B281,[1]!Rates[Pay Item],0),
MATCH(TEXT(#REF!,"0"),[1]!Rates[[#Headers],[Column1]:[Column71]],0)),0)</f>
        <v>0</v>
      </c>
      <c r="G281" s="69">
        <f t="shared" si="17"/>
        <v>0</v>
      </c>
      <c r="H281" s="6">
        <f t="shared" si="23"/>
        <v>0</v>
      </c>
      <c r="I281" s="80"/>
      <c r="J281" s="80"/>
      <c r="K281" s="80"/>
      <c r="L281" s="80"/>
      <c r="M281" s="80"/>
      <c r="N281" s="80"/>
      <c r="O281" s="80"/>
      <c r="P281" s="80"/>
      <c r="Q281" s="80"/>
      <c r="R281" s="80"/>
      <c r="S281" s="54" t="b">
        <f t="shared" si="21"/>
        <v>0</v>
      </c>
      <c r="T281" s="66" t="str">
        <f t="shared" si="19"/>
        <v>15-7.</v>
      </c>
      <c r="U281" s="51" t="str">
        <f t="shared" si="19"/>
        <v xml:space="preserve">Vapor Extraction/Aquifer Pumping Test - 8 hours  </v>
      </c>
    </row>
    <row r="282" spans="1:21" s="67" customFormat="1" ht="18.75" hidden="1" customHeight="1" x14ac:dyDescent="0.3">
      <c r="A282" s="62">
        <v>299</v>
      </c>
      <c r="B282" s="36" t="s">
        <v>617</v>
      </c>
      <c r="C282" s="98" t="s">
        <v>318</v>
      </c>
      <c r="D282" s="99"/>
      <c r="E282" s="10" t="s">
        <v>880</v>
      </c>
      <c r="F282" s="68">
        <f>IFERROR(INDEX([1]!Rates[[Column1]:[Column71]],
MATCH('[1]SOW Units'!$B282,[1]!Rates[Pay Item],0),
MATCH(TEXT(#REF!,"0"),[1]!Rates[[#Headers],[Column1]:[Column71]],0)),0)</f>
        <v>0</v>
      </c>
      <c r="G282" s="69">
        <f t="shared" si="17"/>
        <v>0</v>
      </c>
      <c r="H282" s="6">
        <f t="shared" si="23"/>
        <v>0</v>
      </c>
      <c r="I282" s="80"/>
      <c r="J282" s="80"/>
      <c r="K282" s="80"/>
      <c r="L282" s="80"/>
      <c r="M282" s="80"/>
      <c r="N282" s="80"/>
      <c r="O282" s="80"/>
      <c r="P282" s="80"/>
      <c r="Q282" s="80"/>
      <c r="R282" s="80"/>
      <c r="S282" s="54" t="b">
        <f t="shared" si="21"/>
        <v>0</v>
      </c>
      <c r="T282" s="66" t="str">
        <f t="shared" si="19"/>
        <v>15-8.</v>
      </c>
      <c r="U282" s="51" t="str">
        <f t="shared" si="19"/>
        <v xml:space="preserve">Vapor Extraction/Aquifer Pumping Test - Additional Time  </v>
      </c>
    </row>
    <row r="283" spans="1:21" s="67" customFormat="1" ht="18.75" hidden="1" customHeight="1" x14ac:dyDescent="0.3">
      <c r="A283" s="62">
        <v>300</v>
      </c>
      <c r="B283" s="36" t="s">
        <v>619</v>
      </c>
      <c r="C283" s="98" t="s">
        <v>319</v>
      </c>
      <c r="D283" s="99"/>
      <c r="E283" s="10" t="s">
        <v>307</v>
      </c>
      <c r="F283" s="68">
        <f>IFERROR(INDEX([1]!Rates[[Column1]:[Column71]],
MATCH('[1]SOW Units'!$B283,[1]!Rates[Pay Item],0),
MATCH(TEXT(#REF!,"0"),[1]!Rates[[#Headers],[Column1]:[Column71]],0)),0)</f>
        <v>0</v>
      </c>
      <c r="G283" s="69">
        <f t="shared" si="17"/>
        <v>0</v>
      </c>
      <c r="H283" s="6">
        <f t="shared" si="23"/>
        <v>0</v>
      </c>
      <c r="I283" s="80"/>
      <c r="J283" s="80"/>
      <c r="K283" s="80"/>
      <c r="L283" s="80"/>
      <c r="M283" s="80"/>
      <c r="N283" s="80"/>
      <c r="O283" s="80"/>
      <c r="P283" s="80"/>
      <c r="Q283" s="80"/>
      <c r="R283" s="80"/>
      <c r="S283" s="54" t="b">
        <f t="shared" si="21"/>
        <v>0</v>
      </c>
      <c r="T283" s="66" t="str">
        <f t="shared" si="19"/>
        <v>15-9.</v>
      </c>
      <c r="U283" s="51" t="str">
        <f t="shared" si="19"/>
        <v>Air Sparging/Vapor Extraction Pilot Test - 8 hours</v>
      </c>
    </row>
    <row r="284" spans="1:21" s="67" customFormat="1" ht="18.75" hidden="1" customHeight="1" x14ac:dyDescent="0.3">
      <c r="A284" s="62">
        <v>301</v>
      </c>
      <c r="B284" s="36" t="s">
        <v>621</v>
      </c>
      <c r="C284" s="98" t="s">
        <v>320</v>
      </c>
      <c r="D284" s="99"/>
      <c r="E284" s="10" t="s">
        <v>880</v>
      </c>
      <c r="F284" s="68">
        <f>IFERROR(INDEX([1]!Rates[[Column1]:[Column71]],
MATCH('[1]SOW Units'!$B284,[1]!Rates[Pay Item],0),
MATCH(TEXT(#REF!,"0"),[1]!Rates[[#Headers],[Column1]:[Column71]],0)),0)</f>
        <v>0</v>
      </c>
      <c r="G284" s="69">
        <f t="shared" si="17"/>
        <v>0</v>
      </c>
      <c r="H284" s="6">
        <f t="shared" si="23"/>
        <v>0</v>
      </c>
      <c r="I284" s="80"/>
      <c r="J284" s="80"/>
      <c r="K284" s="80"/>
      <c r="L284" s="80"/>
      <c r="M284" s="80"/>
      <c r="N284" s="80"/>
      <c r="O284" s="80"/>
      <c r="P284" s="80"/>
      <c r="Q284" s="80"/>
      <c r="R284" s="80"/>
      <c r="S284" s="54" t="b">
        <f t="shared" si="21"/>
        <v>0</v>
      </c>
      <c r="T284" s="66" t="str">
        <f t="shared" si="19"/>
        <v>15-10.</v>
      </c>
      <c r="U284" s="51" t="str">
        <f t="shared" si="19"/>
        <v>Air Sparging/Vapor Extraction Pilot Test - Additional Time</v>
      </c>
    </row>
    <row r="285" spans="1:21" s="67" customFormat="1" ht="18.75" hidden="1" customHeight="1" x14ac:dyDescent="0.3">
      <c r="A285" s="62">
        <v>303</v>
      </c>
      <c r="B285" s="36" t="s">
        <v>881</v>
      </c>
      <c r="C285" s="98" t="s">
        <v>321</v>
      </c>
      <c r="D285" s="99"/>
      <c r="E285" s="10" t="s">
        <v>307</v>
      </c>
      <c r="F285" s="68">
        <f>IFERROR(INDEX([1]!Rates[[Column1]:[Column71]],
MATCH('[1]SOW Units'!$B285,[1]!Rates[Pay Item],0),
MATCH(TEXT(#REF!,"0"),[1]!Rates[[#Headers],[Column1]:[Column71]],0)),0)</f>
        <v>0</v>
      </c>
      <c r="G285" s="69">
        <f t="shared" si="17"/>
        <v>0</v>
      </c>
      <c r="H285" s="6">
        <f t="shared" si="23"/>
        <v>0</v>
      </c>
      <c r="I285" s="80"/>
      <c r="J285" s="80"/>
      <c r="K285" s="80"/>
      <c r="L285" s="80"/>
      <c r="M285" s="80"/>
      <c r="N285" s="80"/>
      <c r="O285" s="80"/>
      <c r="P285" s="80"/>
      <c r="Q285" s="80"/>
      <c r="R285" s="80"/>
      <c r="S285" s="54" t="b">
        <f t="shared" si="21"/>
        <v>0</v>
      </c>
      <c r="T285" s="66" t="str">
        <f t="shared" si="19"/>
        <v>15-11.</v>
      </c>
      <c r="U285" s="51" t="str">
        <f t="shared" si="19"/>
        <v>Multi-Phase Pilot Test - 8 hours</v>
      </c>
    </row>
    <row r="286" spans="1:21" s="67" customFormat="1" ht="18.75" hidden="1" customHeight="1" x14ac:dyDescent="0.3">
      <c r="A286" s="62">
        <v>304</v>
      </c>
      <c r="B286" s="36" t="s">
        <v>882</v>
      </c>
      <c r="C286" s="98" t="s">
        <v>322</v>
      </c>
      <c r="D286" s="99"/>
      <c r="E286" s="10" t="s">
        <v>880</v>
      </c>
      <c r="F286" s="68">
        <f>IFERROR(INDEX([1]!Rates[[Column1]:[Column71]],
MATCH('[1]SOW Units'!$B286,[1]!Rates[Pay Item],0),
MATCH(TEXT(#REF!,"0"),[1]!Rates[[#Headers],[Column1]:[Column71]],0)),0)</f>
        <v>0</v>
      </c>
      <c r="G286" s="69">
        <f t="shared" si="17"/>
        <v>0</v>
      </c>
      <c r="H286" s="6">
        <f t="shared" si="23"/>
        <v>0</v>
      </c>
      <c r="I286" s="80"/>
      <c r="J286" s="80"/>
      <c r="K286" s="80"/>
      <c r="L286" s="80"/>
      <c r="M286" s="80"/>
      <c r="N286" s="80"/>
      <c r="O286" s="80"/>
      <c r="P286" s="80"/>
      <c r="Q286" s="80"/>
      <c r="R286" s="80"/>
      <c r="S286" s="54" t="b">
        <f t="shared" si="21"/>
        <v>0</v>
      </c>
      <c r="T286" s="66" t="str">
        <f t="shared" si="19"/>
        <v>15-12.</v>
      </c>
      <c r="U286" s="51" t="str">
        <f t="shared" si="19"/>
        <v>Multi-Phase Pilot Test - Additional Time</v>
      </c>
    </row>
    <row r="287" spans="1:21" s="67" customFormat="1" ht="18.75" hidden="1" customHeight="1" x14ac:dyDescent="0.3">
      <c r="A287" s="62">
        <v>305</v>
      </c>
      <c r="B287" s="36" t="s">
        <v>883</v>
      </c>
      <c r="C287" s="98" t="s">
        <v>623</v>
      </c>
      <c r="D287" s="99"/>
      <c r="E287" s="10" t="s">
        <v>307</v>
      </c>
      <c r="F287" s="68">
        <f>IFERROR(INDEX([1]!Rates[[Column1]:[Column71]],
MATCH('[1]SOW Units'!$B287,[1]!Rates[Pay Item],0),
MATCH(TEXT(#REF!,"0"),[1]!Rates[[#Headers],[Column1]:[Column71]],0)),0)</f>
        <v>0</v>
      </c>
      <c r="G287" s="69">
        <f t="shared" si="17"/>
        <v>0</v>
      </c>
      <c r="H287" s="6">
        <f t="shared" si="23"/>
        <v>0</v>
      </c>
      <c r="I287" s="80"/>
      <c r="J287" s="80"/>
      <c r="K287" s="80"/>
      <c r="L287" s="80"/>
      <c r="M287" s="80"/>
      <c r="N287" s="80"/>
      <c r="O287" s="80"/>
      <c r="P287" s="80"/>
      <c r="Q287" s="80"/>
      <c r="R287" s="80"/>
      <c r="S287" s="54" t="b">
        <f t="shared" si="21"/>
        <v>0</v>
      </c>
      <c r="T287" s="66" t="str">
        <f t="shared" si="19"/>
        <v>15-13.</v>
      </c>
      <c r="U287" s="51" t="str">
        <f t="shared" si="19"/>
        <v>Air Sparging/Multiphase Extraction Pilot Test - 8 hours</v>
      </c>
    </row>
    <row r="288" spans="1:21" s="67" customFormat="1" ht="18.75" hidden="1" customHeight="1" x14ac:dyDescent="0.3">
      <c r="A288" s="62">
        <v>306</v>
      </c>
      <c r="B288" s="36" t="s">
        <v>884</v>
      </c>
      <c r="C288" s="98" t="s">
        <v>624</v>
      </c>
      <c r="D288" s="99"/>
      <c r="E288" s="10" t="s">
        <v>625</v>
      </c>
      <c r="F288" s="68">
        <f>IFERROR(INDEX([1]!Rates[[Column1]:[Column71]],
MATCH('[1]SOW Units'!$B288,[1]!Rates[Pay Item],0),
MATCH(TEXT(#REF!,"0"),[1]!Rates[[#Headers],[Column1]:[Column71]],0)),0)</f>
        <v>0</v>
      </c>
      <c r="G288" s="69">
        <f t="shared" si="17"/>
        <v>0</v>
      </c>
      <c r="H288" s="6">
        <f t="shared" si="23"/>
        <v>0</v>
      </c>
      <c r="I288" s="80"/>
      <c r="J288" s="80"/>
      <c r="K288" s="80"/>
      <c r="L288" s="80"/>
      <c r="M288" s="80"/>
      <c r="N288" s="80"/>
      <c r="O288" s="80"/>
      <c r="P288" s="80"/>
      <c r="Q288" s="80"/>
      <c r="R288" s="80"/>
      <c r="S288" s="54" t="b">
        <f t="shared" si="21"/>
        <v>0</v>
      </c>
      <c r="T288" s="66" t="str">
        <f t="shared" ref="T288:U338" si="24">B288</f>
        <v>15-14.</v>
      </c>
      <c r="U288" s="51" t="str">
        <f t="shared" si="24"/>
        <v>Air Sparging/Multiphase Extraction Pilot Test - Additional Time</v>
      </c>
    </row>
    <row r="289" spans="1:21" s="67" customFormat="1" ht="18.75" hidden="1" customHeight="1" x14ac:dyDescent="0.3">
      <c r="A289" s="62">
        <v>307</v>
      </c>
      <c r="B289" s="82" t="s">
        <v>885</v>
      </c>
      <c r="C289" s="98" t="s">
        <v>886</v>
      </c>
      <c r="D289" s="99"/>
      <c r="E289" s="10" t="s">
        <v>307</v>
      </c>
      <c r="F289" s="68">
        <f>IFERROR(INDEX([1]!Rates[[Column1]:[Column71]],
MATCH('[1]SOW Units'!$B289,[1]!Rates[Pay Item],0),
MATCH(TEXT(#REF!,"0"),[1]!Rates[[#Headers],[Column1]:[Column71]],0)),0)</f>
        <v>0</v>
      </c>
      <c r="G289" s="69">
        <f t="shared" si="17"/>
        <v>0</v>
      </c>
      <c r="H289" s="6">
        <f t="shared" si="23"/>
        <v>0</v>
      </c>
      <c r="I289" s="80"/>
      <c r="J289" s="80"/>
      <c r="K289" s="80"/>
      <c r="L289" s="80"/>
      <c r="M289" s="80"/>
      <c r="N289" s="80"/>
      <c r="O289" s="80"/>
      <c r="P289" s="80"/>
      <c r="Q289" s="80"/>
      <c r="R289" s="80"/>
      <c r="S289" s="54" t="b">
        <f t="shared" si="21"/>
        <v>0</v>
      </c>
      <c r="T289" s="66" t="str">
        <f t="shared" si="24"/>
        <v>15-15.</v>
      </c>
      <c r="U289" s="51" t="str">
        <f t="shared" si="24"/>
        <v>In-Situ Chemical Oxidation (including Ozone) Pilot Test - 8 hours</v>
      </c>
    </row>
    <row r="290" spans="1:21" s="67" customFormat="1" ht="18.75" hidden="1" customHeight="1" x14ac:dyDescent="0.3">
      <c r="A290" s="62">
        <v>309</v>
      </c>
      <c r="B290" s="82" t="s">
        <v>887</v>
      </c>
      <c r="C290" s="98" t="s">
        <v>888</v>
      </c>
      <c r="D290" s="99"/>
      <c r="E290" s="10" t="s">
        <v>880</v>
      </c>
      <c r="F290" s="68">
        <f>IFERROR(INDEX([1]!Rates[[Column1]:[Column71]],
MATCH('[1]SOW Units'!$B290,[1]!Rates[Pay Item],0),
MATCH(TEXT(#REF!,"0"),[1]!Rates[[#Headers],[Column1]:[Column71]],0)),0)</f>
        <v>0</v>
      </c>
      <c r="G290" s="69">
        <f t="shared" si="17"/>
        <v>0</v>
      </c>
      <c r="H290" s="6">
        <f t="shared" si="23"/>
        <v>0</v>
      </c>
      <c r="I290" s="80"/>
      <c r="J290" s="80"/>
      <c r="K290" s="80"/>
      <c r="L290" s="80"/>
      <c r="M290" s="80"/>
      <c r="N290" s="80"/>
      <c r="O290" s="80"/>
      <c r="P290" s="80"/>
      <c r="Q290" s="80"/>
      <c r="R290" s="80"/>
      <c r="S290" s="54" t="b">
        <f t="shared" si="21"/>
        <v>0</v>
      </c>
      <c r="T290" s="66" t="str">
        <f t="shared" si="24"/>
        <v>15-16.</v>
      </c>
      <c r="U290" s="51" t="str">
        <f t="shared" si="24"/>
        <v>In-Situ Chemical Oxidation (including Ozone) Pilot Test - Additional Time</v>
      </c>
    </row>
    <row r="291" spans="1:21" s="67" customFormat="1" ht="30.75" customHeight="1" x14ac:dyDescent="0.3">
      <c r="A291" s="62">
        <v>310</v>
      </c>
      <c r="B291" s="75" t="s">
        <v>297</v>
      </c>
      <c r="C291" s="96" t="s">
        <v>323</v>
      </c>
      <c r="D291" s="97"/>
      <c r="E291" s="76"/>
      <c r="F291" s="78"/>
      <c r="G291" s="78"/>
      <c r="H291" s="8"/>
      <c r="I291" s="79"/>
      <c r="J291" s="79"/>
      <c r="K291" s="79"/>
      <c r="L291" s="79"/>
      <c r="M291" s="79"/>
      <c r="N291" s="79"/>
      <c r="O291" s="79"/>
      <c r="P291" s="79"/>
      <c r="Q291" s="79"/>
      <c r="R291" s="79"/>
      <c r="S291" s="54" t="b">
        <f t="shared" si="21"/>
        <v>0</v>
      </c>
      <c r="T291" s="66"/>
      <c r="U291" s="51"/>
    </row>
    <row r="292" spans="1:21" s="67" customFormat="1" x14ac:dyDescent="0.3">
      <c r="A292" s="62">
        <v>311</v>
      </c>
      <c r="B292" s="36" t="s">
        <v>889</v>
      </c>
      <c r="C292" s="98" t="s">
        <v>324</v>
      </c>
      <c r="D292" s="99"/>
      <c r="E292" s="10" t="s">
        <v>28</v>
      </c>
      <c r="F292" s="68">
        <f>IFERROR(INDEX([1]!Rates[[Column1]:[Column71]],
MATCH('[1]SOW Units'!$B292,[1]!Rates[Pay Item],0),
MATCH(TEXT(#REF!,"0"),[1]!Rates[[#Headers],[Column1]:[Column71]],0)),0)</f>
        <v>0</v>
      </c>
      <c r="G292" s="69">
        <f t="shared" ref="G292:G355" si="25">F292</f>
        <v>0</v>
      </c>
      <c r="H292" s="6">
        <f t="shared" si="23"/>
        <v>0</v>
      </c>
      <c r="I292" s="80"/>
      <c r="J292" s="80"/>
      <c r="K292" s="80" t="s">
        <v>1045</v>
      </c>
      <c r="L292" s="80"/>
      <c r="M292" s="80"/>
      <c r="N292" s="80"/>
      <c r="O292" s="80"/>
      <c r="P292" s="80"/>
      <c r="Q292" s="80"/>
      <c r="R292" s="80"/>
      <c r="S292" s="54" t="b">
        <f t="shared" si="21"/>
        <v>0</v>
      </c>
      <c r="T292" s="66" t="str">
        <f t="shared" si="24"/>
        <v>15-17.</v>
      </c>
      <c r="U292" s="51" t="str">
        <f t="shared" si="24"/>
        <v>Groundwater Treatment System Package - Medium</v>
      </c>
    </row>
    <row r="293" spans="1:21" s="67" customFormat="1" x14ac:dyDescent="0.3">
      <c r="A293" s="62">
        <v>312</v>
      </c>
      <c r="B293" s="36" t="s">
        <v>890</v>
      </c>
      <c r="C293" s="98" t="s">
        <v>324</v>
      </c>
      <c r="D293" s="99"/>
      <c r="E293" s="10" t="s">
        <v>231</v>
      </c>
      <c r="F293" s="68">
        <f>IFERROR(INDEX([1]!Rates[[Column1]:[Column71]],
MATCH('[1]SOW Units'!$B293,[1]!Rates[Pay Item],0),
MATCH(TEXT(#REF!,"0"),[1]!Rates[[#Headers],[Column1]:[Column71]],0)),0)</f>
        <v>0</v>
      </c>
      <c r="G293" s="69">
        <f t="shared" si="25"/>
        <v>0</v>
      </c>
      <c r="H293" s="6">
        <f t="shared" si="23"/>
        <v>0</v>
      </c>
      <c r="I293" s="80"/>
      <c r="J293" s="80"/>
      <c r="K293" s="80" t="s">
        <v>1045</v>
      </c>
      <c r="L293" s="80"/>
      <c r="M293" s="80"/>
      <c r="N293" s="80"/>
      <c r="O293" s="80"/>
      <c r="P293" s="80"/>
      <c r="Q293" s="80"/>
      <c r="R293" s="80"/>
      <c r="S293" s="54" t="b">
        <f t="shared" si="21"/>
        <v>0</v>
      </c>
      <c r="T293" s="66" t="str">
        <f t="shared" si="24"/>
        <v>15-18.</v>
      </c>
      <c r="U293" s="51" t="str">
        <f t="shared" si="24"/>
        <v>Groundwater Treatment System Package - Medium</v>
      </c>
    </row>
    <row r="294" spans="1:21" s="67" customFormat="1" hidden="1" x14ac:dyDescent="0.3">
      <c r="A294" s="62">
        <v>313</v>
      </c>
      <c r="B294" s="36" t="s">
        <v>891</v>
      </c>
      <c r="C294" s="98" t="s">
        <v>325</v>
      </c>
      <c r="D294" s="99"/>
      <c r="E294" s="10" t="s">
        <v>28</v>
      </c>
      <c r="F294" s="68">
        <f>IFERROR(INDEX([1]!Rates[[Column1]:[Column71]],
MATCH('[1]SOW Units'!$B294,[1]!Rates[Pay Item],0),
MATCH(TEXT(#REF!,"0"),[1]!Rates[[#Headers],[Column1]:[Column71]],0)),0)</f>
        <v>0</v>
      </c>
      <c r="G294" s="69">
        <f t="shared" si="25"/>
        <v>0</v>
      </c>
      <c r="H294" s="6">
        <f t="shared" si="23"/>
        <v>0</v>
      </c>
      <c r="I294" s="80"/>
      <c r="J294" s="80"/>
      <c r="K294" s="80"/>
      <c r="L294" s="80"/>
      <c r="M294" s="80"/>
      <c r="N294" s="80"/>
      <c r="O294" s="80"/>
      <c r="P294" s="80"/>
      <c r="Q294" s="80"/>
      <c r="R294" s="80"/>
      <c r="S294" s="54" t="b">
        <f t="shared" si="21"/>
        <v>0</v>
      </c>
      <c r="T294" s="66" t="str">
        <f t="shared" si="24"/>
        <v>15-19.</v>
      </c>
      <c r="U294" s="51" t="str">
        <f t="shared" si="24"/>
        <v>Air Sparge System Package - Medium</v>
      </c>
    </row>
    <row r="295" spans="1:21" s="67" customFormat="1" hidden="1" x14ac:dyDescent="0.3">
      <c r="A295" s="62">
        <v>314</v>
      </c>
      <c r="B295" s="36" t="s">
        <v>892</v>
      </c>
      <c r="C295" s="98" t="s">
        <v>325</v>
      </c>
      <c r="D295" s="99"/>
      <c r="E295" s="10" t="s">
        <v>231</v>
      </c>
      <c r="F295" s="68">
        <f>IFERROR(INDEX([1]!Rates[[Column1]:[Column71]],
MATCH('[1]SOW Units'!$B295,[1]!Rates[Pay Item],0),
MATCH(TEXT(#REF!,"0"),[1]!Rates[[#Headers],[Column1]:[Column71]],0)),0)</f>
        <v>0</v>
      </c>
      <c r="G295" s="69">
        <f t="shared" si="25"/>
        <v>0</v>
      </c>
      <c r="H295" s="6">
        <f t="shared" si="23"/>
        <v>0</v>
      </c>
      <c r="I295" s="80"/>
      <c r="J295" s="80"/>
      <c r="K295" s="80"/>
      <c r="L295" s="80"/>
      <c r="M295" s="80"/>
      <c r="N295" s="80"/>
      <c r="O295" s="80"/>
      <c r="P295" s="80"/>
      <c r="Q295" s="80"/>
      <c r="R295" s="80"/>
      <c r="S295" s="54" t="b">
        <f t="shared" si="21"/>
        <v>0</v>
      </c>
      <c r="T295" s="66" t="str">
        <f t="shared" si="24"/>
        <v>15-20.</v>
      </c>
      <c r="U295" s="51" t="str">
        <f t="shared" si="24"/>
        <v>Air Sparge System Package - Medium</v>
      </c>
    </row>
    <row r="296" spans="1:21" s="67" customFormat="1" hidden="1" x14ac:dyDescent="0.3">
      <c r="A296" s="62">
        <v>315</v>
      </c>
      <c r="B296" s="36" t="s">
        <v>893</v>
      </c>
      <c r="C296" s="98" t="s">
        <v>326</v>
      </c>
      <c r="D296" s="99"/>
      <c r="E296" s="10" t="s">
        <v>28</v>
      </c>
      <c r="F296" s="68">
        <f>IFERROR(INDEX([1]!Rates[[Column1]:[Column71]],
MATCH('[1]SOW Units'!$B296,[1]!Rates[Pay Item],0),
MATCH(TEXT(#REF!,"0"),[1]!Rates[[#Headers],[Column1]:[Column71]],0)),0)</f>
        <v>0</v>
      </c>
      <c r="G296" s="69">
        <f t="shared" si="25"/>
        <v>0</v>
      </c>
      <c r="H296" s="6">
        <f t="shared" si="23"/>
        <v>0</v>
      </c>
      <c r="I296" s="80"/>
      <c r="J296" s="80"/>
      <c r="K296" s="80"/>
      <c r="L296" s="80"/>
      <c r="M296" s="80"/>
      <c r="N296" s="80"/>
      <c r="O296" s="80"/>
      <c r="P296" s="80"/>
      <c r="Q296" s="80"/>
      <c r="R296" s="80"/>
      <c r="S296" s="54" t="b">
        <f t="shared" si="21"/>
        <v>0</v>
      </c>
      <c r="T296" s="66" t="str">
        <f t="shared" si="24"/>
        <v>15-21.</v>
      </c>
      <c r="U296" s="51" t="str">
        <f t="shared" si="24"/>
        <v xml:space="preserve">AS/SVE System Package - Medium </v>
      </c>
    </row>
    <row r="297" spans="1:21" s="67" customFormat="1" hidden="1" x14ac:dyDescent="0.3">
      <c r="A297" s="62">
        <v>316</v>
      </c>
      <c r="B297" s="36" t="s">
        <v>894</v>
      </c>
      <c r="C297" s="98" t="s">
        <v>326</v>
      </c>
      <c r="D297" s="99"/>
      <c r="E297" s="10" t="s">
        <v>231</v>
      </c>
      <c r="F297" s="68">
        <f>IFERROR(INDEX([1]!Rates[[Column1]:[Column71]],
MATCH('[1]SOW Units'!$B297,[1]!Rates[Pay Item],0),
MATCH(TEXT(#REF!,"0"),[1]!Rates[[#Headers],[Column1]:[Column71]],0)),0)</f>
        <v>0</v>
      </c>
      <c r="G297" s="69">
        <f t="shared" si="25"/>
        <v>0</v>
      </c>
      <c r="H297" s="6">
        <f t="shared" si="23"/>
        <v>0</v>
      </c>
      <c r="I297" s="80"/>
      <c r="J297" s="80"/>
      <c r="K297" s="80"/>
      <c r="L297" s="80"/>
      <c r="M297" s="80"/>
      <c r="N297" s="80"/>
      <c r="O297" s="80"/>
      <c r="P297" s="80"/>
      <c r="Q297" s="80"/>
      <c r="R297" s="80"/>
      <c r="S297" s="54" t="b">
        <f t="shared" si="21"/>
        <v>0</v>
      </c>
      <c r="T297" s="66" t="str">
        <f t="shared" si="24"/>
        <v>15-22.</v>
      </c>
      <c r="U297" s="51" t="str">
        <f t="shared" si="24"/>
        <v xml:space="preserve">AS/SVE System Package - Medium </v>
      </c>
    </row>
    <row r="298" spans="1:21" s="67" customFormat="1" hidden="1" x14ac:dyDescent="0.3">
      <c r="A298" s="62">
        <v>317</v>
      </c>
      <c r="B298" s="36" t="s">
        <v>895</v>
      </c>
      <c r="C298" s="98" t="s">
        <v>327</v>
      </c>
      <c r="D298" s="99"/>
      <c r="E298" s="10" t="s">
        <v>28</v>
      </c>
      <c r="F298" s="68">
        <f>IFERROR(INDEX([1]!Rates[[Column1]:[Column71]],
MATCH('[1]SOW Units'!$B298,[1]!Rates[Pay Item],0),
MATCH(TEXT(#REF!,"0"),[1]!Rates[[#Headers],[Column1]:[Column71]],0)),0)</f>
        <v>0</v>
      </c>
      <c r="G298" s="69">
        <f t="shared" si="25"/>
        <v>0</v>
      </c>
      <c r="H298" s="6">
        <f t="shared" si="23"/>
        <v>0</v>
      </c>
      <c r="I298" s="80"/>
      <c r="J298" s="80"/>
      <c r="K298" s="80"/>
      <c r="L298" s="80"/>
      <c r="M298" s="80"/>
      <c r="N298" s="80"/>
      <c r="O298" s="80"/>
      <c r="P298" s="80"/>
      <c r="Q298" s="80"/>
      <c r="R298" s="80"/>
      <c r="S298" s="54" t="b">
        <f t="shared" si="21"/>
        <v>0</v>
      </c>
      <c r="T298" s="66" t="str">
        <f t="shared" si="24"/>
        <v>15-23.</v>
      </c>
      <c r="U298" s="51" t="str">
        <f t="shared" si="24"/>
        <v xml:space="preserve">MPE System Package - Medium </v>
      </c>
    </row>
    <row r="299" spans="1:21" s="67" customFormat="1" hidden="1" x14ac:dyDescent="0.3">
      <c r="A299" s="62">
        <v>318</v>
      </c>
      <c r="B299" s="36" t="s">
        <v>896</v>
      </c>
      <c r="C299" s="98" t="s">
        <v>328</v>
      </c>
      <c r="D299" s="99"/>
      <c r="E299" s="10" t="s">
        <v>231</v>
      </c>
      <c r="F299" s="68">
        <f>IFERROR(INDEX([1]!Rates[[Column1]:[Column71]],
MATCH('[1]SOW Units'!$B299,[1]!Rates[Pay Item],0),
MATCH(TEXT(#REF!,"0"),[1]!Rates[[#Headers],[Column1]:[Column71]],0)),0)</f>
        <v>0</v>
      </c>
      <c r="G299" s="69">
        <f t="shared" si="25"/>
        <v>0</v>
      </c>
      <c r="H299" s="6">
        <f t="shared" si="23"/>
        <v>0</v>
      </c>
      <c r="I299" s="80"/>
      <c r="J299" s="80"/>
      <c r="K299" s="80"/>
      <c r="L299" s="80"/>
      <c r="M299" s="80"/>
      <c r="N299" s="80"/>
      <c r="O299" s="80"/>
      <c r="P299" s="80"/>
      <c r="Q299" s="80"/>
      <c r="R299" s="80"/>
      <c r="S299" s="54" t="b">
        <f t="shared" si="21"/>
        <v>0</v>
      </c>
      <c r="T299" s="66" t="str">
        <f t="shared" si="24"/>
        <v>15-24.</v>
      </c>
      <c r="U299" s="51" t="str">
        <f t="shared" si="24"/>
        <v>MPE System Package - Medium</v>
      </c>
    </row>
    <row r="300" spans="1:21" s="67" customFormat="1" hidden="1" x14ac:dyDescent="0.3">
      <c r="A300" s="62">
        <v>319</v>
      </c>
      <c r="B300" s="36" t="s">
        <v>897</v>
      </c>
      <c r="C300" s="98" t="s">
        <v>626</v>
      </c>
      <c r="D300" s="99"/>
      <c r="E300" s="10" t="s">
        <v>28</v>
      </c>
      <c r="F300" s="68">
        <f>IFERROR(INDEX([1]!Rates[[Column1]:[Column71]],
MATCH('[1]SOW Units'!$B300,[1]!Rates[Pay Item],0),
MATCH(TEXT(#REF!,"0"),[1]!Rates[[#Headers],[Column1]:[Column71]],0)),0)</f>
        <v>0</v>
      </c>
      <c r="G300" s="69">
        <f t="shared" si="25"/>
        <v>0</v>
      </c>
      <c r="H300" s="6">
        <f t="shared" si="23"/>
        <v>0</v>
      </c>
      <c r="I300" s="80"/>
      <c r="J300" s="80"/>
      <c r="K300" s="80"/>
      <c r="L300" s="80"/>
      <c r="M300" s="80"/>
      <c r="N300" s="80"/>
      <c r="O300" s="80"/>
      <c r="P300" s="80"/>
      <c r="Q300" s="80"/>
      <c r="R300" s="80"/>
      <c r="S300" s="54" t="b">
        <f t="shared" si="21"/>
        <v>0</v>
      </c>
      <c r="T300" s="66" t="str">
        <f t="shared" si="24"/>
        <v>15-25.</v>
      </c>
      <c r="U300" s="51" t="str">
        <f t="shared" si="24"/>
        <v>AS/MPE System Package - Medium</v>
      </c>
    </row>
    <row r="301" spans="1:21" s="67" customFormat="1" hidden="1" x14ac:dyDescent="0.3">
      <c r="A301" s="62">
        <v>320</v>
      </c>
      <c r="B301" s="36" t="s">
        <v>898</v>
      </c>
      <c r="C301" s="98" t="s">
        <v>626</v>
      </c>
      <c r="D301" s="99"/>
      <c r="E301" s="10" t="s">
        <v>231</v>
      </c>
      <c r="F301" s="68">
        <f>IFERROR(INDEX([1]!Rates[[Column1]:[Column71]],
MATCH('[1]SOW Units'!$B301,[1]!Rates[Pay Item],0),
MATCH(TEXT(#REF!,"0"),[1]!Rates[[#Headers],[Column1]:[Column71]],0)),0)</f>
        <v>0</v>
      </c>
      <c r="G301" s="69">
        <f t="shared" si="25"/>
        <v>0</v>
      </c>
      <c r="H301" s="6">
        <f t="shared" si="23"/>
        <v>0</v>
      </c>
      <c r="I301" s="80"/>
      <c r="J301" s="80"/>
      <c r="K301" s="80"/>
      <c r="L301" s="80"/>
      <c r="M301" s="80"/>
      <c r="N301" s="80"/>
      <c r="O301" s="80"/>
      <c r="P301" s="80"/>
      <c r="Q301" s="80"/>
      <c r="R301" s="80"/>
      <c r="S301" s="54" t="b">
        <f t="shared" si="21"/>
        <v>0</v>
      </c>
      <c r="T301" s="66" t="str">
        <f t="shared" si="24"/>
        <v>15-26.</v>
      </c>
      <c r="U301" s="51" t="str">
        <f t="shared" si="24"/>
        <v>AS/MPE System Package - Medium</v>
      </c>
    </row>
    <row r="302" spans="1:21" s="67" customFormat="1" hidden="1" x14ac:dyDescent="0.3">
      <c r="A302" s="62">
        <v>321</v>
      </c>
      <c r="B302" s="36" t="s">
        <v>899</v>
      </c>
      <c r="C302" s="98" t="s">
        <v>627</v>
      </c>
      <c r="D302" s="99"/>
      <c r="E302" s="10" t="s">
        <v>28</v>
      </c>
      <c r="F302" s="68">
        <f>IFERROR(INDEX([1]!Rates[[Column1]:[Column71]],
MATCH('[1]SOW Units'!$B302,[1]!Rates[Pay Item],0),
MATCH(TEXT(#REF!,"0"),[1]!Rates[[#Headers],[Column1]:[Column71]],0)),0)</f>
        <v>0</v>
      </c>
      <c r="G302" s="69">
        <f t="shared" si="25"/>
        <v>0</v>
      </c>
      <c r="H302" s="6">
        <f t="shared" si="23"/>
        <v>0</v>
      </c>
      <c r="I302" s="80"/>
      <c r="J302" s="80"/>
      <c r="K302" s="80"/>
      <c r="L302" s="80"/>
      <c r="M302" s="80"/>
      <c r="N302" s="80"/>
      <c r="O302" s="80"/>
      <c r="P302" s="80"/>
      <c r="Q302" s="80"/>
      <c r="R302" s="80"/>
      <c r="S302" s="54" t="b">
        <f t="shared" si="21"/>
        <v>0</v>
      </c>
      <c r="T302" s="66" t="str">
        <f t="shared" si="24"/>
        <v>15-27.</v>
      </c>
      <c r="U302" s="51" t="str">
        <f t="shared" si="24"/>
        <v>SVE System Package - Medium</v>
      </c>
    </row>
    <row r="303" spans="1:21" s="67" customFormat="1" hidden="1" x14ac:dyDescent="0.3">
      <c r="A303" s="62">
        <v>322</v>
      </c>
      <c r="B303" s="36" t="s">
        <v>900</v>
      </c>
      <c r="C303" s="98" t="s">
        <v>627</v>
      </c>
      <c r="D303" s="99"/>
      <c r="E303" s="10" t="s">
        <v>231</v>
      </c>
      <c r="F303" s="68">
        <f>IFERROR(INDEX([1]!Rates[[Column1]:[Column71]],
MATCH('[1]SOW Units'!$B303,[1]!Rates[Pay Item],0),
MATCH(TEXT(#REF!,"0"),[1]!Rates[[#Headers],[Column1]:[Column71]],0)),0)</f>
        <v>0</v>
      </c>
      <c r="G303" s="69">
        <f t="shared" si="25"/>
        <v>0</v>
      </c>
      <c r="H303" s="6">
        <f t="shared" si="23"/>
        <v>0</v>
      </c>
      <c r="I303" s="80"/>
      <c r="J303" s="80"/>
      <c r="K303" s="80"/>
      <c r="L303" s="80"/>
      <c r="M303" s="80"/>
      <c r="N303" s="80"/>
      <c r="O303" s="80"/>
      <c r="P303" s="80"/>
      <c r="Q303" s="80"/>
      <c r="R303" s="80"/>
      <c r="S303" s="54" t="b">
        <f t="shared" si="21"/>
        <v>0</v>
      </c>
      <c r="T303" s="66" t="str">
        <f t="shared" si="24"/>
        <v>15-28.</v>
      </c>
      <c r="U303" s="51" t="str">
        <f t="shared" si="24"/>
        <v>SVE System Package - Medium</v>
      </c>
    </row>
    <row r="304" spans="1:21" s="67" customFormat="1" hidden="1" x14ac:dyDescent="0.3">
      <c r="A304" s="62">
        <v>323</v>
      </c>
      <c r="B304" s="36" t="s">
        <v>901</v>
      </c>
      <c r="C304" s="98" t="s">
        <v>902</v>
      </c>
      <c r="D304" s="99"/>
      <c r="E304" s="10" t="s">
        <v>28</v>
      </c>
      <c r="F304" s="68">
        <f>IFERROR(INDEX([1]!Rates[[Column1]:[Column71]],
MATCH('[1]SOW Units'!$B304,[1]!Rates[Pay Item],0),
MATCH(TEXT(#REF!,"0"),[1]!Rates[[#Headers],[Column1]:[Column71]],0)),0)</f>
        <v>0</v>
      </c>
      <c r="G304" s="69">
        <f t="shared" si="25"/>
        <v>0</v>
      </c>
      <c r="H304" s="6">
        <f t="shared" si="23"/>
        <v>0</v>
      </c>
      <c r="I304" s="80"/>
      <c r="J304" s="80"/>
      <c r="K304" s="80"/>
      <c r="L304" s="80"/>
      <c r="M304" s="80"/>
      <c r="N304" s="80"/>
      <c r="O304" s="80"/>
      <c r="P304" s="80"/>
      <c r="Q304" s="80"/>
      <c r="R304" s="80"/>
      <c r="S304" s="54" t="b">
        <f t="shared" si="21"/>
        <v>0</v>
      </c>
      <c r="T304" s="66" t="str">
        <f t="shared" si="24"/>
        <v>15-29.</v>
      </c>
      <c r="U304" s="51" t="str">
        <f t="shared" si="24"/>
        <v>In-Situ Chemical Oxidation (including Ozone) Package – Medium</v>
      </c>
    </row>
    <row r="305" spans="1:21" s="67" customFormat="1" hidden="1" x14ac:dyDescent="0.3">
      <c r="A305" s="62">
        <v>324</v>
      </c>
      <c r="B305" s="36" t="s">
        <v>903</v>
      </c>
      <c r="C305" s="98" t="s">
        <v>902</v>
      </c>
      <c r="D305" s="99"/>
      <c r="E305" s="10" t="s">
        <v>231</v>
      </c>
      <c r="F305" s="68">
        <f>IFERROR(INDEX([1]!Rates[[Column1]:[Column71]],
MATCH('[1]SOW Units'!$B305,[1]!Rates[Pay Item],0),
MATCH(TEXT(#REF!,"0"),[1]!Rates[[#Headers],[Column1]:[Column71]],0)),0)</f>
        <v>0</v>
      </c>
      <c r="G305" s="69">
        <f t="shared" si="25"/>
        <v>0</v>
      </c>
      <c r="H305" s="6">
        <f t="shared" si="23"/>
        <v>0</v>
      </c>
      <c r="I305" s="80"/>
      <c r="J305" s="80"/>
      <c r="K305" s="80"/>
      <c r="L305" s="80"/>
      <c r="M305" s="80"/>
      <c r="N305" s="80"/>
      <c r="O305" s="80"/>
      <c r="P305" s="80"/>
      <c r="Q305" s="80"/>
      <c r="R305" s="80"/>
      <c r="S305" s="54" t="b">
        <f t="shared" si="21"/>
        <v>0</v>
      </c>
      <c r="T305" s="66" t="str">
        <f t="shared" si="24"/>
        <v>15-30.</v>
      </c>
      <c r="U305" s="51" t="str">
        <f t="shared" si="24"/>
        <v>In-Situ Chemical Oxidation (including Ozone) Package – Medium</v>
      </c>
    </row>
    <row r="306" spans="1:21" s="67" customFormat="1" ht="33.75" hidden="1" customHeight="1" x14ac:dyDescent="0.3">
      <c r="A306" s="62">
        <v>325</v>
      </c>
      <c r="B306" s="75" t="s">
        <v>302</v>
      </c>
      <c r="C306" s="96" t="s">
        <v>330</v>
      </c>
      <c r="D306" s="97"/>
      <c r="E306" s="76"/>
      <c r="F306" s="78"/>
      <c r="G306" s="78"/>
      <c r="H306" s="8"/>
      <c r="I306" s="79"/>
      <c r="J306" s="79"/>
      <c r="K306" s="79"/>
      <c r="L306" s="79"/>
      <c r="M306" s="79"/>
      <c r="N306" s="79"/>
      <c r="O306" s="79"/>
      <c r="P306" s="79"/>
      <c r="Q306" s="79"/>
      <c r="R306" s="79"/>
      <c r="S306" s="54" t="b">
        <f t="shared" si="21"/>
        <v>0</v>
      </c>
      <c r="T306" s="66"/>
      <c r="U306" s="51" t="str">
        <f t="shared" si="24"/>
        <v>MONTHLY REMEDIATION SYSTEM O&amp;M PACKAGED WORK SCOPES (Excluding Remediation System Equipment)</v>
      </c>
    </row>
    <row r="307" spans="1:21" s="67" customFormat="1" hidden="1" x14ac:dyDescent="0.3">
      <c r="A307" s="62">
        <v>326</v>
      </c>
      <c r="B307" s="36" t="s">
        <v>305</v>
      </c>
      <c r="C307" s="98" t="s">
        <v>904</v>
      </c>
      <c r="D307" s="99"/>
      <c r="E307" s="10" t="s">
        <v>232</v>
      </c>
      <c r="F307" s="68">
        <f>IFERROR(INDEX([1]!Rates[[Column1]:[Column71]],
MATCH('[1]SOW Units'!$B307,[1]!Rates[Pay Item],0),
MATCH(TEXT(#REF!,"0"),[1]!Rates[[#Headers],[Column1]:[Column71]],0)),0)</f>
        <v>0</v>
      </c>
      <c r="G307" s="69">
        <f t="shared" si="25"/>
        <v>0</v>
      </c>
      <c r="H307" s="6">
        <f t="shared" si="23"/>
        <v>0</v>
      </c>
      <c r="I307" s="80"/>
      <c r="J307" s="80"/>
      <c r="K307" s="80"/>
      <c r="L307" s="80"/>
      <c r="M307" s="80"/>
      <c r="N307" s="80"/>
      <c r="O307" s="80"/>
      <c r="P307" s="80"/>
      <c r="Q307" s="80"/>
      <c r="R307" s="80"/>
      <c r="S307" s="54" t="b">
        <f t="shared" si="21"/>
        <v>0</v>
      </c>
      <c r="T307" s="66" t="str">
        <f t="shared" si="24"/>
        <v>16-1.</v>
      </c>
      <c r="U307" s="51" t="str">
        <f t="shared" si="24"/>
        <v xml:space="preserve">System O&amp;M Package (excludes system) - Small </v>
      </c>
    </row>
    <row r="308" spans="1:21" s="67" customFormat="1" hidden="1" x14ac:dyDescent="0.3">
      <c r="A308" s="62">
        <v>327</v>
      </c>
      <c r="B308" s="36" t="s">
        <v>308</v>
      </c>
      <c r="C308" s="98" t="s">
        <v>905</v>
      </c>
      <c r="D308" s="99"/>
      <c r="E308" s="10" t="s">
        <v>232</v>
      </c>
      <c r="F308" s="68">
        <f>IFERROR(INDEX([1]!Rates[[Column1]:[Column71]],
MATCH('[1]SOW Units'!$B308,[1]!Rates[Pay Item],0),
MATCH(TEXT(#REF!,"0"),[1]!Rates[[#Headers],[Column1]:[Column71]],0)),0)</f>
        <v>0</v>
      </c>
      <c r="G308" s="69">
        <f t="shared" si="25"/>
        <v>0</v>
      </c>
      <c r="H308" s="6">
        <f t="shared" si="23"/>
        <v>0</v>
      </c>
      <c r="I308" s="80"/>
      <c r="J308" s="80"/>
      <c r="K308" s="80"/>
      <c r="L308" s="80"/>
      <c r="M308" s="80"/>
      <c r="N308" s="80"/>
      <c r="O308" s="80"/>
      <c r="P308" s="80"/>
      <c r="Q308" s="80"/>
      <c r="R308" s="80"/>
      <c r="S308" s="54" t="b">
        <f t="shared" si="21"/>
        <v>0</v>
      </c>
      <c r="T308" s="66" t="str">
        <f t="shared" si="24"/>
        <v>16-2.</v>
      </c>
      <c r="U308" s="51" t="str">
        <f t="shared" si="24"/>
        <v>System O&amp;M Package (excludes system) - Medium</v>
      </c>
    </row>
    <row r="309" spans="1:21" s="67" customFormat="1" hidden="1" x14ac:dyDescent="0.3">
      <c r="A309" s="62">
        <v>328</v>
      </c>
      <c r="B309" s="36" t="s">
        <v>310</v>
      </c>
      <c r="C309" s="98" t="s">
        <v>906</v>
      </c>
      <c r="D309" s="99"/>
      <c r="E309" s="10" t="s">
        <v>232</v>
      </c>
      <c r="F309" s="68">
        <f>IFERROR(INDEX([1]!Rates[[Column1]:[Column71]],
MATCH('[1]SOW Units'!$B309,[1]!Rates[Pay Item],0),
MATCH(TEXT(#REF!,"0"),[1]!Rates[[#Headers],[Column1]:[Column71]],0)),0)</f>
        <v>0</v>
      </c>
      <c r="G309" s="69">
        <f t="shared" si="25"/>
        <v>0</v>
      </c>
      <c r="H309" s="6">
        <f t="shared" si="23"/>
        <v>0</v>
      </c>
      <c r="I309" s="80"/>
      <c r="J309" s="80"/>
      <c r="K309" s="80"/>
      <c r="L309" s="80"/>
      <c r="M309" s="80"/>
      <c r="N309" s="80"/>
      <c r="O309" s="80"/>
      <c r="P309" s="80"/>
      <c r="Q309" s="80"/>
      <c r="R309" s="80"/>
      <c r="S309" s="54" t="b">
        <f t="shared" si="21"/>
        <v>0</v>
      </c>
      <c r="T309" s="66" t="str">
        <f t="shared" si="24"/>
        <v>16-3.</v>
      </c>
      <c r="U309" s="51" t="str">
        <f t="shared" si="24"/>
        <v xml:space="preserve">System O&amp;M Package (excludes system) - Large </v>
      </c>
    </row>
    <row r="310" spans="1:21" s="67" customFormat="1" hidden="1" x14ac:dyDescent="0.3">
      <c r="A310" s="62">
        <v>329</v>
      </c>
      <c r="B310" s="36" t="s">
        <v>312</v>
      </c>
      <c r="C310" s="98" t="s">
        <v>907</v>
      </c>
      <c r="D310" s="99"/>
      <c r="E310" s="10" t="s">
        <v>232</v>
      </c>
      <c r="F310" s="68">
        <f>IFERROR(INDEX([1]!Rates[[Column1]:[Column71]],
MATCH('[1]SOW Units'!$B310,[1]!Rates[Pay Item],0),
MATCH(TEXT(#REF!,"0"),[1]!Rates[[#Headers],[Column1]:[Column71]],0)),0)</f>
        <v>0</v>
      </c>
      <c r="G310" s="69">
        <f t="shared" si="25"/>
        <v>0</v>
      </c>
      <c r="H310" s="6">
        <f t="shared" si="23"/>
        <v>0</v>
      </c>
      <c r="I310" s="80"/>
      <c r="J310" s="80"/>
      <c r="K310" s="80"/>
      <c r="L310" s="80"/>
      <c r="M310" s="80"/>
      <c r="N310" s="80"/>
      <c r="O310" s="80"/>
      <c r="P310" s="80"/>
      <c r="Q310" s="80"/>
      <c r="R310" s="80"/>
      <c r="S310" s="54" t="b">
        <f t="shared" si="21"/>
        <v>0</v>
      </c>
      <c r="T310" s="66" t="str">
        <f t="shared" si="24"/>
        <v>16-4.</v>
      </c>
      <c r="U310" s="51" t="str">
        <f t="shared" si="24"/>
        <v xml:space="preserve">System O&amp;M Package (excludes system) - Extra Large </v>
      </c>
    </row>
    <row r="311" spans="1:21" s="67" customFormat="1" hidden="1" x14ac:dyDescent="0.3">
      <c r="A311" s="62">
        <v>330</v>
      </c>
      <c r="B311" s="36" t="s">
        <v>314</v>
      </c>
      <c r="C311" s="98" t="s">
        <v>336</v>
      </c>
      <c r="D311" s="99"/>
      <c r="E311" s="10" t="s">
        <v>232</v>
      </c>
      <c r="F311" s="68">
        <f>IFERROR(INDEX([1]!Rates[[Column1]:[Column71]],
MATCH('[1]SOW Units'!$B311,[1]!Rates[Pay Item],0),
MATCH(TEXT(#REF!,"0"),[1]!Rates[[#Headers],[Column1]:[Column71]],0)),0)</f>
        <v>0</v>
      </c>
      <c r="G311" s="69">
        <f t="shared" si="25"/>
        <v>0</v>
      </c>
      <c r="H311" s="6">
        <f t="shared" si="23"/>
        <v>0</v>
      </c>
      <c r="I311" s="80"/>
      <c r="J311" s="80"/>
      <c r="K311" s="80"/>
      <c r="L311" s="80"/>
      <c r="M311" s="80"/>
      <c r="N311" s="80"/>
      <c r="O311" s="80"/>
      <c r="P311" s="80"/>
      <c r="Q311" s="80"/>
      <c r="R311" s="80"/>
      <c r="S311" s="54" t="b">
        <f t="shared" si="21"/>
        <v>0</v>
      </c>
      <c r="T311" s="66" t="str">
        <f t="shared" si="24"/>
        <v>16-5.</v>
      </c>
      <c r="U311" s="51" t="str">
        <f t="shared" si="24"/>
        <v>Supplemental System O&amp;M Package - Add Thermox or Catox Treatment</v>
      </c>
    </row>
    <row r="312" spans="1:21" s="67" customFormat="1" x14ac:dyDescent="0.3">
      <c r="A312" s="62">
        <v>331</v>
      </c>
      <c r="B312" s="75" t="s">
        <v>329</v>
      </c>
      <c r="C312" s="96" t="s">
        <v>338</v>
      </c>
      <c r="D312" s="97"/>
      <c r="E312" s="76"/>
      <c r="F312" s="78"/>
      <c r="G312" s="78"/>
      <c r="H312" s="8"/>
      <c r="I312" s="79"/>
      <c r="J312" s="79"/>
      <c r="K312" s="79"/>
      <c r="L312" s="79"/>
      <c r="M312" s="79"/>
      <c r="N312" s="79"/>
      <c r="O312" s="79"/>
      <c r="P312" s="79"/>
      <c r="Q312" s="79"/>
      <c r="R312" s="79"/>
      <c r="S312" s="54" t="b">
        <f t="shared" si="21"/>
        <v>0</v>
      </c>
      <c r="T312" s="66"/>
      <c r="U312" s="51" t="str">
        <f t="shared" si="24"/>
        <v>REMEDIAL ACTION SYSTEM/EQUIPMENT USE (Equipment Only, Excluding O&amp;M)</v>
      </c>
    </row>
    <row r="313" spans="1:21" s="67" customFormat="1" x14ac:dyDescent="0.3">
      <c r="A313" s="62">
        <v>332</v>
      </c>
      <c r="B313" s="36" t="s">
        <v>331</v>
      </c>
      <c r="C313" s="98" t="s">
        <v>340</v>
      </c>
      <c r="D313" s="99"/>
      <c r="E313" s="10" t="s">
        <v>232</v>
      </c>
      <c r="F313" s="68">
        <f>IFERROR(INDEX([1]!Rates[[Column1]:[Column71]],
MATCH('[1]SOW Units'!$B313,[1]!Rates[Pay Item],0),
MATCH(TEXT(#REF!,"0"),[1]!Rates[[#Headers],[Column1]:[Column71]],0)),0)</f>
        <v>0</v>
      </c>
      <c r="G313" s="69">
        <f t="shared" si="25"/>
        <v>0</v>
      </c>
      <c r="H313" s="6">
        <f t="shared" si="23"/>
        <v>0</v>
      </c>
      <c r="I313" s="80"/>
      <c r="J313" s="80"/>
      <c r="K313" s="80" t="s">
        <v>1045</v>
      </c>
      <c r="L313" s="80"/>
      <c r="M313" s="80"/>
      <c r="N313" s="80"/>
      <c r="O313" s="80"/>
      <c r="P313" s="80"/>
      <c r="Q313" s="80"/>
      <c r="R313" s="80"/>
      <c r="S313" s="54" t="b">
        <f t="shared" si="21"/>
        <v>0</v>
      </c>
      <c r="T313" s="66" t="str">
        <f t="shared" si="24"/>
        <v>17-1.</v>
      </c>
      <c r="U313" s="51" t="str">
        <f t="shared" si="24"/>
        <v>Medium Holding Tank - 2,000 to 6,000 gal. capacity - Short Term ≤ 6 mos.</v>
      </c>
    </row>
    <row r="314" spans="1:21" s="67" customFormat="1" x14ac:dyDescent="0.3">
      <c r="A314" s="62">
        <v>333</v>
      </c>
      <c r="B314" s="36" t="s">
        <v>332</v>
      </c>
      <c r="C314" s="98" t="s">
        <v>342</v>
      </c>
      <c r="D314" s="99"/>
      <c r="E314" s="10" t="s">
        <v>232</v>
      </c>
      <c r="F314" s="68">
        <f>IFERROR(INDEX([1]!Rates[[Column1]:[Column71]],
MATCH('[1]SOW Units'!$B314,[1]!Rates[Pay Item],0),
MATCH(TEXT(#REF!,"0"),[1]!Rates[[#Headers],[Column1]:[Column71]],0)),0)</f>
        <v>0</v>
      </c>
      <c r="G314" s="69">
        <f t="shared" si="25"/>
        <v>0</v>
      </c>
      <c r="H314" s="6">
        <f t="shared" si="23"/>
        <v>0</v>
      </c>
      <c r="I314" s="80"/>
      <c r="J314" s="80"/>
      <c r="K314" s="80" t="s">
        <v>1045</v>
      </c>
      <c r="L314" s="80"/>
      <c r="M314" s="80"/>
      <c r="N314" s="80"/>
      <c r="O314" s="80"/>
      <c r="P314" s="80"/>
      <c r="Q314" s="80"/>
      <c r="R314" s="80"/>
      <c r="S314" s="54" t="b">
        <f t="shared" si="21"/>
        <v>0</v>
      </c>
      <c r="T314" s="66" t="str">
        <f t="shared" si="24"/>
        <v>17-2.</v>
      </c>
      <c r="U314" s="51" t="str">
        <f t="shared" si="24"/>
        <v>Medium Holding Tank - 2,000 to 6,000 gal. capacity - Long Term &gt; 6 mos.</v>
      </c>
    </row>
    <row r="315" spans="1:21" s="67" customFormat="1" x14ac:dyDescent="0.3">
      <c r="A315" s="62">
        <v>334</v>
      </c>
      <c r="B315" s="36" t="s">
        <v>333</v>
      </c>
      <c r="C315" s="98" t="s">
        <v>344</v>
      </c>
      <c r="D315" s="99"/>
      <c r="E315" s="10" t="s">
        <v>232</v>
      </c>
      <c r="F315" s="68">
        <f>IFERROR(INDEX([1]!Rates[[Column1]:[Column71]],
MATCH('[1]SOW Units'!$B315,[1]!Rates[Pay Item],0),
MATCH(TEXT(#REF!,"0"),[1]!Rates[[#Headers],[Column1]:[Column71]],0)),0)</f>
        <v>0</v>
      </c>
      <c r="G315" s="69">
        <f t="shared" si="25"/>
        <v>0</v>
      </c>
      <c r="H315" s="6">
        <f t="shared" si="23"/>
        <v>0</v>
      </c>
      <c r="I315" s="80"/>
      <c r="J315" s="80"/>
      <c r="K315" s="80" t="s">
        <v>1045</v>
      </c>
      <c r="L315" s="80"/>
      <c r="M315" s="80"/>
      <c r="N315" s="80"/>
      <c r="O315" s="80"/>
      <c r="P315" s="80"/>
      <c r="Q315" s="80"/>
      <c r="R315" s="80"/>
      <c r="S315" s="54" t="b">
        <f t="shared" si="21"/>
        <v>0</v>
      </c>
      <c r="T315" s="66" t="str">
        <f t="shared" si="24"/>
        <v>17-3.</v>
      </c>
      <c r="U315" s="51" t="str">
        <f t="shared" si="24"/>
        <v>Large Holding Tank &gt; 6,000 to 10,000 gal. capacity - Short Term ≤ 6 mos.</v>
      </c>
    </row>
    <row r="316" spans="1:21" s="67" customFormat="1" x14ac:dyDescent="0.3">
      <c r="A316" s="62">
        <v>335</v>
      </c>
      <c r="B316" s="36" t="s">
        <v>334</v>
      </c>
      <c r="C316" s="98" t="s">
        <v>346</v>
      </c>
      <c r="D316" s="99"/>
      <c r="E316" s="10" t="s">
        <v>232</v>
      </c>
      <c r="F316" s="68">
        <f>IFERROR(INDEX([1]!Rates[[Column1]:[Column71]],
MATCH('[1]SOW Units'!$B316,[1]!Rates[Pay Item],0),
MATCH(TEXT(#REF!,"0"),[1]!Rates[[#Headers],[Column1]:[Column71]],0)),0)</f>
        <v>0</v>
      </c>
      <c r="G316" s="69">
        <f t="shared" si="25"/>
        <v>0</v>
      </c>
      <c r="H316" s="6">
        <f t="shared" si="23"/>
        <v>0</v>
      </c>
      <c r="I316" s="80"/>
      <c r="J316" s="80"/>
      <c r="K316" s="80" t="s">
        <v>1045</v>
      </c>
      <c r="L316" s="80"/>
      <c r="M316" s="80"/>
      <c r="N316" s="80"/>
      <c r="O316" s="80"/>
      <c r="P316" s="80"/>
      <c r="Q316" s="80"/>
      <c r="R316" s="80"/>
      <c r="S316" s="54" t="b">
        <f t="shared" si="21"/>
        <v>0</v>
      </c>
      <c r="T316" s="66" t="str">
        <f t="shared" si="24"/>
        <v>17-4.</v>
      </c>
      <c r="U316" s="51" t="str">
        <f t="shared" si="24"/>
        <v>Large Holding Tank &gt; 6,000 to 10,000 gal. capacity - Long Term &gt; 6 mos.</v>
      </c>
    </row>
    <row r="317" spans="1:21" s="67" customFormat="1" hidden="1" x14ac:dyDescent="0.3">
      <c r="A317" s="62">
        <v>336</v>
      </c>
      <c r="B317" s="36" t="s">
        <v>335</v>
      </c>
      <c r="C317" s="98" t="s">
        <v>348</v>
      </c>
      <c r="D317" s="99"/>
      <c r="E317" s="10" t="s">
        <v>232</v>
      </c>
      <c r="F317" s="68">
        <f>IFERROR(INDEX([1]!Rates[[Column1]:[Column71]],
MATCH('[1]SOW Units'!$B317,[1]!Rates[Pay Item],0),
MATCH(TEXT(#REF!,"0"),[1]!Rates[[#Headers],[Column1]:[Column71]],0)),0)</f>
        <v>0</v>
      </c>
      <c r="G317" s="69">
        <f t="shared" si="25"/>
        <v>0</v>
      </c>
      <c r="H317" s="6">
        <f t="shared" si="23"/>
        <v>0</v>
      </c>
      <c r="I317" s="80"/>
      <c r="J317" s="80"/>
      <c r="K317" s="80"/>
      <c r="L317" s="80"/>
      <c r="M317" s="80"/>
      <c r="N317" s="80"/>
      <c r="O317" s="80"/>
      <c r="P317" s="80"/>
      <c r="Q317" s="80"/>
      <c r="R317" s="80"/>
      <c r="S317" s="54" t="b">
        <f t="shared" si="21"/>
        <v>0</v>
      </c>
      <c r="T317" s="66" t="str">
        <f t="shared" si="24"/>
        <v>17-5.</v>
      </c>
      <c r="U317" s="51" t="str">
        <f t="shared" si="24"/>
        <v>Groundwater Treatment System - Stand Alone Small - Short Term ≤ 6 mos.</v>
      </c>
    </row>
    <row r="318" spans="1:21" s="67" customFormat="1" hidden="1" x14ac:dyDescent="0.3">
      <c r="A318" s="62">
        <v>337</v>
      </c>
      <c r="B318" s="36" t="s">
        <v>908</v>
      </c>
      <c r="C318" s="98" t="s">
        <v>350</v>
      </c>
      <c r="D318" s="99"/>
      <c r="E318" s="10" t="s">
        <v>232</v>
      </c>
      <c r="F318" s="68">
        <f>IFERROR(INDEX([1]!Rates[[Column1]:[Column71]],
MATCH('[1]SOW Units'!$B318,[1]!Rates[Pay Item],0),
MATCH(TEXT(#REF!,"0"),[1]!Rates[[#Headers],[Column1]:[Column71]],0)),0)</f>
        <v>0</v>
      </c>
      <c r="G318" s="69">
        <f t="shared" si="25"/>
        <v>0</v>
      </c>
      <c r="H318" s="6">
        <f t="shared" si="23"/>
        <v>0</v>
      </c>
      <c r="I318" s="80"/>
      <c r="J318" s="80"/>
      <c r="K318" s="80"/>
      <c r="L318" s="80"/>
      <c r="M318" s="80"/>
      <c r="N318" s="80"/>
      <c r="O318" s="80"/>
      <c r="P318" s="80"/>
      <c r="Q318" s="80"/>
      <c r="R318" s="80"/>
      <c r="S318" s="54" t="b">
        <f t="shared" si="21"/>
        <v>0</v>
      </c>
      <c r="T318" s="66" t="str">
        <f t="shared" si="24"/>
        <v>17-6.</v>
      </c>
      <c r="U318" s="51" t="str">
        <f t="shared" si="24"/>
        <v>Groundwater Treatment System - Stand Alone Small - Long Term &gt; 6 mos.</v>
      </c>
    </row>
    <row r="319" spans="1:21" s="67" customFormat="1" hidden="1" x14ac:dyDescent="0.3">
      <c r="A319" s="62">
        <v>338</v>
      </c>
      <c r="B319" s="36" t="s">
        <v>909</v>
      </c>
      <c r="C319" s="98" t="s">
        <v>352</v>
      </c>
      <c r="D319" s="99"/>
      <c r="E319" s="10" t="s">
        <v>232</v>
      </c>
      <c r="F319" s="68">
        <f>IFERROR(INDEX([1]!Rates[[Column1]:[Column71]],
MATCH('[1]SOW Units'!$B319,[1]!Rates[Pay Item],0),
MATCH(TEXT(#REF!,"0"),[1]!Rates[[#Headers],[Column1]:[Column71]],0)),0)</f>
        <v>0</v>
      </c>
      <c r="G319" s="69">
        <f t="shared" si="25"/>
        <v>0</v>
      </c>
      <c r="H319" s="6">
        <f t="shared" si="23"/>
        <v>0</v>
      </c>
      <c r="I319" s="80"/>
      <c r="J319" s="80"/>
      <c r="K319" s="80"/>
      <c r="L319" s="80"/>
      <c r="M319" s="80"/>
      <c r="N319" s="80"/>
      <c r="O319" s="80"/>
      <c r="P319" s="80"/>
      <c r="Q319" s="80"/>
      <c r="R319" s="80"/>
      <c r="S319" s="54" t="b">
        <f t="shared" si="21"/>
        <v>0</v>
      </c>
      <c r="T319" s="66" t="str">
        <f t="shared" si="24"/>
        <v>17-7.</v>
      </c>
      <c r="U319" s="51" t="str">
        <f t="shared" si="24"/>
        <v>Groundwater Treatment System - Stand Alone Medium - Short Term ≤ 6 mos.</v>
      </c>
    </row>
    <row r="320" spans="1:21" s="67" customFormat="1" hidden="1" x14ac:dyDescent="0.3">
      <c r="A320" s="62">
        <v>339</v>
      </c>
      <c r="B320" s="36" t="s">
        <v>910</v>
      </c>
      <c r="C320" s="98" t="s">
        <v>354</v>
      </c>
      <c r="D320" s="99"/>
      <c r="E320" s="10" t="s">
        <v>232</v>
      </c>
      <c r="F320" s="68">
        <f>IFERROR(INDEX([1]!Rates[[Column1]:[Column71]],
MATCH('[1]SOW Units'!$B320,[1]!Rates[Pay Item],0),
MATCH(TEXT(#REF!,"0"),[1]!Rates[[#Headers],[Column1]:[Column71]],0)),0)</f>
        <v>0</v>
      </c>
      <c r="G320" s="69">
        <f t="shared" si="25"/>
        <v>0</v>
      </c>
      <c r="H320" s="6">
        <f t="shared" si="23"/>
        <v>0</v>
      </c>
      <c r="I320" s="80"/>
      <c r="J320" s="80"/>
      <c r="K320" s="80"/>
      <c r="L320" s="80"/>
      <c r="M320" s="80"/>
      <c r="N320" s="80"/>
      <c r="O320" s="80"/>
      <c r="P320" s="80"/>
      <c r="Q320" s="80"/>
      <c r="R320" s="80"/>
      <c r="S320" s="54" t="b">
        <f t="shared" si="21"/>
        <v>0</v>
      </c>
      <c r="T320" s="66" t="str">
        <f t="shared" si="24"/>
        <v>17-8.</v>
      </c>
      <c r="U320" s="51" t="str">
        <f t="shared" si="24"/>
        <v>Groundwater Treatment System - Stand Alone Medium - Long Term &gt; 6 mos.</v>
      </c>
    </row>
    <row r="321" spans="1:21" s="67" customFormat="1" hidden="1" x14ac:dyDescent="0.3">
      <c r="A321" s="62">
        <v>340</v>
      </c>
      <c r="B321" s="36" t="s">
        <v>911</v>
      </c>
      <c r="C321" s="98" t="s">
        <v>356</v>
      </c>
      <c r="D321" s="99"/>
      <c r="E321" s="10" t="s">
        <v>232</v>
      </c>
      <c r="F321" s="68">
        <f>IFERROR(INDEX([1]!Rates[[Column1]:[Column71]],
MATCH('[1]SOW Units'!$B321,[1]!Rates[Pay Item],0),
MATCH(TEXT(#REF!,"0"),[1]!Rates[[#Headers],[Column1]:[Column71]],0)),0)</f>
        <v>0</v>
      </c>
      <c r="G321" s="69">
        <f t="shared" si="25"/>
        <v>0</v>
      </c>
      <c r="H321" s="6">
        <f t="shared" si="23"/>
        <v>0</v>
      </c>
      <c r="I321" s="80"/>
      <c r="J321" s="80"/>
      <c r="K321" s="80"/>
      <c r="L321" s="80"/>
      <c r="M321" s="80"/>
      <c r="N321" s="80"/>
      <c r="O321" s="80"/>
      <c r="P321" s="80"/>
      <c r="Q321" s="80"/>
      <c r="R321" s="80"/>
      <c r="S321" s="54" t="b">
        <f t="shared" si="21"/>
        <v>0</v>
      </c>
      <c r="T321" s="66" t="str">
        <f t="shared" si="24"/>
        <v>17-9.</v>
      </c>
      <c r="U321" s="51" t="str">
        <f t="shared" si="24"/>
        <v>Groundwater Treatment System - Stand Alone Large - Short Term ≤ 6 mos.</v>
      </c>
    </row>
    <row r="322" spans="1:21" s="67" customFormat="1" hidden="1" x14ac:dyDescent="0.3">
      <c r="A322" s="62">
        <v>341</v>
      </c>
      <c r="B322" s="36" t="s">
        <v>912</v>
      </c>
      <c r="C322" s="98" t="s">
        <v>358</v>
      </c>
      <c r="D322" s="99"/>
      <c r="E322" s="10" t="s">
        <v>232</v>
      </c>
      <c r="F322" s="68">
        <f>IFERROR(INDEX([1]!Rates[[Column1]:[Column71]],
MATCH('[1]SOW Units'!$B322,[1]!Rates[Pay Item],0),
MATCH(TEXT(#REF!,"0"),[1]!Rates[[#Headers],[Column1]:[Column71]],0)),0)</f>
        <v>0</v>
      </c>
      <c r="G322" s="69">
        <f t="shared" si="25"/>
        <v>0</v>
      </c>
      <c r="H322" s="6">
        <f t="shared" si="23"/>
        <v>0</v>
      </c>
      <c r="I322" s="80"/>
      <c r="J322" s="80"/>
      <c r="K322" s="80"/>
      <c r="L322" s="80"/>
      <c r="M322" s="80"/>
      <c r="N322" s="80"/>
      <c r="O322" s="80"/>
      <c r="P322" s="80"/>
      <c r="Q322" s="80"/>
      <c r="R322" s="80"/>
      <c r="S322" s="54" t="b">
        <f t="shared" si="21"/>
        <v>0</v>
      </c>
      <c r="T322" s="66" t="str">
        <f t="shared" si="24"/>
        <v>17-10.</v>
      </c>
      <c r="U322" s="51" t="str">
        <f t="shared" si="24"/>
        <v>Groundwater Treatment System - Stand Alone Large - Long Term &gt; 6 mos.</v>
      </c>
    </row>
    <row r="323" spans="1:21" s="67" customFormat="1" hidden="1" x14ac:dyDescent="0.3">
      <c r="A323" s="62">
        <v>342</v>
      </c>
      <c r="B323" s="36" t="s">
        <v>913</v>
      </c>
      <c r="C323" s="98" t="s">
        <v>360</v>
      </c>
      <c r="D323" s="99"/>
      <c r="E323" s="10" t="s">
        <v>232</v>
      </c>
      <c r="F323" s="68">
        <f>IFERROR(INDEX([1]!Rates[[Column1]:[Column71]],
MATCH('[1]SOW Units'!$B323,[1]!Rates[Pay Item],0),
MATCH(TEXT(#REF!,"0"),[1]!Rates[[#Headers],[Column1]:[Column71]],0)),0)</f>
        <v>0</v>
      </c>
      <c r="G323" s="69">
        <f t="shared" si="25"/>
        <v>0</v>
      </c>
      <c r="H323" s="6">
        <f t="shared" si="23"/>
        <v>0</v>
      </c>
      <c r="I323" s="80"/>
      <c r="J323" s="80"/>
      <c r="K323" s="80"/>
      <c r="L323" s="80"/>
      <c r="M323" s="80"/>
      <c r="N323" s="80"/>
      <c r="O323" s="80"/>
      <c r="P323" s="80"/>
      <c r="Q323" s="80"/>
      <c r="R323" s="80"/>
      <c r="S323" s="54" t="b">
        <f t="shared" si="21"/>
        <v>0</v>
      </c>
      <c r="T323" s="66" t="str">
        <f t="shared" si="24"/>
        <v>17-11.</v>
      </c>
      <c r="U323" s="51" t="str">
        <f t="shared" si="24"/>
        <v>Air Sparge System - Small - Short Term ≤ 6 mos.</v>
      </c>
    </row>
    <row r="324" spans="1:21" s="67" customFormat="1" hidden="1" x14ac:dyDescent="0.3">
      <c r="A324" s="62">
        <v>343</v>
      </c>
      <c r="B324" s="36" t="s">
        <v>914</v>
      </c>
      <c r="C324" s="98" t="s">
        <v>362</v>
      </c>
      <c r="D324" s="99"/>
      <c r="E324" s="10" t="s">
        <v>232</v>
      </c>
      <c r="F324" s="68">
        <f>IFERROR(INDEX([1]!Rates[[Column1]:[Column71]],
MATCH('[1]SOW Units'!$B324,[1]!Rates[Pay Item],0),
MATCH(TEXT(#REF!,"0"),[1]!Rates[[#Headers],[Column1]:[Column71]],0)),0)</f>
        <v>0</v>
      </c>
      <c r="G324" s="69">
        <f t="shared" si="25"/>
        <v>0</v>
      </c>
      <c r="H324" s="6">
        <f t="shared" si="23"/>
        <v>0</v>
      </c>
      <c r="I324" s="80"/>
      <c r="J324" s="80"/>
      <c r="K324" s="80"/>
      <c r="L324" s="80"/>
      <c r="M324" s="80"/>
      <c r="N324" s="80"/>
      <c r="O324" s="80"/>
      <c r="P324" s="80"/>
      <c r="Q324" s="80"/>
      <c r="R324" s="80"/>
      <c r="S324" s="54" t="b">
        <f t="shared" si="21"/>
        <v>0</v>
      </c>
      <c r="T324" s="66" t="str">
        <f t="shared" si="24"/>
        <v>17-12.</v>
      </c>
      <c r="U324" s="51" t="str">
        <f t="shared" si="24"/>
        <v>Air Sparge System - Small - Long Term &gt; 6 mos.</v>
      </c>
    </row>
    <row r="325" spans="1:21" s="67" customFormat="1" hidden="1" x14ac:dyDescent="0.3">
      <c r="A325" s="62">
        <v>344</v>
      </c>
      <c r="B325" s="36" t="s">
        <v>915</v>
      </c>
      <c r="C325" s="98" t="s">
        <v>364</v>
      </c>
      <c r="D325" s="99"/>
      <c r="E325" s="10" t="s">
        <v>232</v>
      </c>
      <c r="F325" s="68">
        <f>IFERROR(INDEX([1]!Rates[[Column1]:[Column71]],
MATCH('[1]SOW Units'!$B325,[1]!Rates[Pay Item],0),
MATCH(TEXT(#REF!,"0"),[1]!Rates[[#Headers],[Column1]:[Column71]],0)),0)</f>
        <v>0</v>
      </c>
      <c r="G325" s="69">
        <f t="shared" si="25"/>
        <v>0</v>
      </c>
      <c r="H325" s="6">
        <f t="shared" si="23"/>
        <v>0</v>
      </c>
      <c r="I325" s="80"/>
      <c r="J325" s="80"/>
      <c r="K325" s="80"/>
      <c r="L325" s="80"/>
      <c r="M325" s="80"/>
      <c r="N325" s="80"/>
      <c r="O325" s="80"/>
      <c r="P325" s="80"/>
      <c r="Q325" s="80"/>
      <c r="R325" s="80"/>
      <c r="S325" s="54" t="b">
        <f t="shared" si="21"/>
        <v>0</v>
      </c>
      <c r="T325" s="66" t="str">
        <f t="shared" si="24"/>
        <v>17-13.</v>
      </c>
      <c r="U325" s="51" t="str">
        <f t="shared" si="24"/>
        <v>Air Sparge System - Medium - Short Term ≤ 6 mos.</v>
      </c>
    </row>
    <row r="326" spans="1:21" s="67" customFormat="1" hidden="1" x14ac:dyDescent="0.3">
      <c r="A326" s="62">
        <v>345</v>
      </c>
      <c r="B326" s="36" t="s">
        <v>916</v>
      </c>
      <c r="C326" s="98" t="s">
        <v>366</v>
      </c>
      <c r="D326" s="99"/>
      <c r="E326" s="10" t="s">
        <v>232</v>
      </c>
      <c r="F326" s="68">
        <f>IFERROR(INDEX([1]!Rates[[Column1]:[Column71]],
MATCH('[1]SOW Units'!$B326,[1]!Rates[Pay Item],0),
MATCH(TEXT(#REF!,"0"),[1]!Rates[[#Headers],[Column1]:[Column71]],0)),0)</f>
        <v>0</v>
      </c>
      <c r="G326" s="69">
        <f t="shared" si="25"/>
        <v>0</v>
      </c>
      <c r="H326" s="6">
        <f t="shared" si="23"/>
        <v>0</v>
      </c>
      <c r="I326" s="80"/>
      <c r="J326" s="80"/>
      <c r="K326" s="80"/>
      <c r="L326" s="80"/>
      <c r="M326" s="80"/>
      <c r="N326" s="80"/>
      <c r="O326" s="80"/>
      <c r="P326" s="80"/>
      <c r="Q326" s="80"/>
      <c r="R326" s="80"/>
      <c r="S326" s="54" t="b">
        <f t="shared" si="21"/>
        <v>0</v>
      </c>
      <c r="T326" s="66" t="str">
        <f t="shared" si="24"/>
        <v>17-14.</v>
      </c>
      <c r="U326" s="51" t="str">
        <f t="shared" si="24"/>
        <v>Air Sparge System - Medium - Long Term &gt; 6 mos.</v>
      </c>
    </row>
    <row r="327" spans="1:21" s="67" customFormat="1" hidden="1" x14ac:dyDescent="0.3">
      <c r="A327" s="62">
        <v>346</v>
      </c>
      <c r="B327" s="36" t="s">
        <v>917</v>
      </c>
      <c r="C327" s="98" t="s">
        <v>368</v>
      </c>
      <c r="D327" s="99"/>
      <c r="E327" s="10" t="s">
        <v>232</v>
      </c>
      <c r="F327" s="68">
        <f>IFERROR(INDEX([1]!Rates[[Column1]:[Column71]],
MATCH('[1]SOW Units'!$B327,[1]!Rates[Pay Item],0),
MATCH(TEXT(#REF!,"0"),[1]!Rates[[#Headers],[Column1]:[Column71]],0)),0)</f>
        <v>0</v>
      </c>
      <c r="G327" s="69">
        <f t="shared" si="25"/>
        <v>0</v>
      </c>
      <c r="H327" s="6">
        <f t="shared" si="23"/>
        <v>0</v>
      </c>
      <c r="I327" s="80"/>
      <c r="J327" s="80"/>
      <c r="K327" s="80"/>
      <c r="L327" s="80"/>
      <c r="M327" s="80"/>
      <c r="N327" s="80"/>
      <c r="O327" s="80"/>
      <c r="P327" s="80"/>
      <c r="Q327" s="80"/>
      <c r="R327" s="80"/>
      <c r="S327" s="54" t="b">
        <f t="shared" si="21"/>
        <v>0</v>
      </c>
      <c r="T327" s="66" t="str">
        <f t="shared" si="24"/>
        <v>17-15.</v>
      </c>
      <c r="U327" s="51" t="str">
        <f t="shared" si="24"/>
        <v>Air Sparge System - Large - Short Term ≤ 6 mos.</v>
      </c>
    </row>
    <row r="328" spans="1:21" s="67" customFormat="1" hidden="1" x14ac:dyDescent="0.3">
      <c r="A328" s="62">
        <v>347</v>
      </c>
      <c r="B328" s="36" t="s">
        <v>918</v>
      </c>
      <c r="C328" s="98" t="s">
        <v>370</v>
      </c>
      <c r="D328" s="99"/>
      <c r="E328" s="10" t="s">
        <v>232</v>
      </c>
      <c r="F328" s="68">
        <f>IFERROR(INDEX([1]!Rates[[Column1]:[Column71]],
MATCH('[1]SOW Units'!$B328,[1]!Rates[Pay Item],0),
MATCH(TEXT(#REF!,"0"),[1]!Rates[[#Headers],[Column1]:[Column71]],0)),0)</f>
        <v>0</v>
      </c>
      <c r="G328" s="69">
        <f t="shared" si="25"/>
        <v>0</v>
      </c>
      <c r="H328" s="6">
        <f t="shared" si="23"/>
        <v>0</v>
      </c>
      <c r="I328" s="80"/>
      <c r="J328" s="80"/>
      <c r="K328" s="80"/>
      <c r="L328" s="80"/>
      <c r="M328" s="80"/>
      <c r="N328" s="80"/>
      <c r="O328" s="80"/>
      <c r="P328" s="80"/>
      <c r="Q328" s="80"/>
      <c r="R328" s="80"/>
      <c r="S328" s="54" t="b">
        <f t="shared" si="21"/>
        <v>0</v>
      </c>
      <c r="T328" s="66" t="str">
        <f t="shared" si="24"/>
        <v>17-16.</v>
      </c>
      <c r="U328" s="51" t="str">
        <f t="shared" si="24"/>
        <v>Air Sparge System - Large - Long Term &gt; 6 mos.</v>
      </c>
    </row>
    <row r="329" spans="1:21" s="67" customFormat="1" hidden="1" x14ac:dyDescent="0.3">
      <c r="A329" s="62">
        <v>348</v>
      </c>
      <c r="B329" s="36" t="s">
        <v>919</v>
      </c>
      <c r="C329" s="98" t="s">
        <v>372</v>
      </c>
      <c r="D329" s="99"/>
      <c r="E329" s="10" t="s">
        <v>232</v>
      </c>
      <c r="F329" s="68">
        <f>IFERROR(INDEX([1]!Rates[[Column1]:[Column71]],
MATCH('[1]SOW Units'!$B329,[1]!Rates[Pay Item],0),
MATCH(TEXT(#REF!,"0"),[1]!Rates[[#Headers],[Column1]:[Column71]],0)),0)</f>
        <v>0</v>
      </c>
      <c r="G329" s="69">
        <f t="shared" si="25"/>
        <v>0</v>
      </c>
      <c r="H329" s="6">
        <f t="shared" si="23"/>
        <v>0</v>
      </c>
      <c r="I329" s="80"/>
      <c r="J329" s="80"/>
      <c r="K329" s="80"/>
      <c r="L329" s="80"/>
      <c r="M329" s="80"/>
      <c r="N329" s="80"/>
      <c r="O329" s="80"/>
      <c r="P329" s="80"/>
      <c r="Q329" s="80"/>
      <c r="R329" s="80"/>
      <c r="S329" s="54" t="b">
        <f t="shared" ref="S329:S392" si="26">IF(H329&gt;0,TRUE,FALSE)</f>
        <v>0</v>
      </c>
      <c r="T329" s="66" t="str">
        <f t="shared" si="24"/>
        <v>17-17.</v>
      </c>
      <c r="U329" s="51" t="str">
        <f t="shared" si="24"/>
        <v>AS/SVE System - Small - Short Term ≤ 6 mos.</v>
      </c>
    </row>
    <row r="330" spans="1:21" s="67" customFormat="1" hidden="1" x14ac:dyDescent="0.3">
      <c r="A330" s="62">
        <v>349</v>
      </c>
      <c r="B330" s="36" t="s">
        <v>920</v>
      </c>
      <c r="C330" s="98" t="s">
        <v>374</v>
      </c>
      <c r="D330" s="99"/>
      <c r="E330" s="10" t="s">
        <v>232</v>
      </c>
      <c r="F330" s="68">
        <f>IFERROR(INDEX([1]!Rates[[Column1]:[Column71]],
MATCH('[1]SOW Units'!$B330,[1]!Rates[Pay Item],0),
MATCH(TEXT(#REF!,"0"),[1]!Rates[[#Headers],[Column1]:[Column71]],0)),0)</f>
        <v>0</v>
      </c>
      <c r="G330" s="69">
        <f t="shared" si="25"/>
        <v>0</v>
      </c>
      <c r="H330" s="6">
        <f t="shared" si="23"/>
        <v>0</v>
      </c>
      <c r="I330" s="80"/>
      <c r="J330" s="80"/>
      <c r="K330" s="80"/>
      <c r="L330" s="80"/>
      <c r="M330" s="80"/>
      <c r="N330" s="80"/>
      <c r="O330" s="80"/>
      <c r="P330" s="80"/>
      <c r="Q330" s="80"/>
      <c r="R330" s="80"/>
      <c r="S330" s="54" t="b">
        <f t="shared" si="26"/>
        <v>0</v>
      </c>
      <c r="T330" s="66" t="str">
        <f t="shared" si="24"/>
        <v>17-18.</v>
      </c>
      <c r="U330" s="51" t="str">
        <f t="shared" si="24"/>
        <v>AS/SVE System - Small - Long Term &gt; 6 mos.</v>
      </c>
    </row>
    <row r="331" spans="1:21" s="67" customFormat="1" hidden="1" x14ac:dyDescent="0.3">
      <c r="A331" s="62">
        <v>350</v>
      </c>
      <c r="B331" s="36" t="s">
        <v>921</v>
      </c>
      <c r="C331" s="98" t="s">
        <v>376</v>
      </c>
      <c r="D331" s="99"/>
      <c r="E331" s="10" t="s">
        <v>232</v>
      </c>
      <c r="F331" s="68">
        <f>IFERROR(INDEX([1]!Rates[[Column1]:[Column71]],
MATCH('[1]SOW Units'!$B331,[1]!Rates[Pay Item],0),
MATCH(TEXT(#REF!,"0"),[1]!Rates[[#Headers],[Column1]:[Column71]],0)),0)</f>
        <v>0</v>
      </c>
      <c r="G331" s="69">
        <f t="shared" si="25"/>
        <v>0</v>
      </c>
      <c r="H331" s="6">
        <f t="shared" si="23"/>
        <v>0</v>
      </c>
      <c r="I331" s="80"/>
      <c r="J331" s="80"/>
      <c r="K331" s="80"/>
      <c r="L331" s="80"/>
      <c r="M331" s="80"/>
      <c r="N331" s="80"/>
      <c r="O331" s="80"/>
      <c r="P331" s="80"/>
      <c r="Q331" s="80"/>
      <c r="R331" s="80"/>
      <c r="S331" s="54" t="b">
        <f t="shared" si="26"/>
        <v>0</v>
      </c>
      <c r="T331" s="66" t="str">
        <f t="shared" si="24"/>
        <v>17-19.</v>
      </c>
      <c r="U331" s="51" t="str">
        <f t="shared" si="24"/>
        <v>AS/SVE System - Medium - Short Term ≤ 6 mos.</v>
      </c>
    </row>
    <row r="332" spans="1:21" s="67" customFormat="1" hidden="1" x14ac:dyDescent="0.3">
      <c r="A332" s="62">
        <v>351</v>
      </c>
      <c r="B332" s="36" t="s">
        <v>922</v>
      </c>
      <c r="C332" s="98" t="s">
        <v>378</v>
      </c>
      <c r="D332" s="99"/>
      <c r="E332" s="10" t="s">
        <v>232</v>
      </c>
      <c r="F332" s="68">
        <f>IFERROR(INDEX([1]!Rates[[Column1]:[Column71]],
MATCH('[1]SOW Units'!$B332,[1]!Rates[Pay Item],0),
MATCH(TEXT(#REF!,"0"),[1]!Rates[[#Headers],[Column1]:[Column71]],0)),0)</f>
        <v>0</v>
      </c>
      <c r="G332" s="69">
        <f t="shared" si="25"/>
        <v>0</v>
      </c>
      <c r="H332" s="6">
        <f t="shared" si="23"/>
        <v>0</v>
      </c>
      <c r="I332" s="80"/>
      <c r="J332" s="80"/>
      <c r="K332" s="80"/>
      <c r="L332" s="80"/>
      <c r="M332" s="80"/>
      <c r="N332" s="80"/>
      <c r="O332" s="80"/>
      <c r="P332" s="80"/>
      <c r="Q332" s="80"/>
      <c r="R332" s="80"/>
      <c r="S332" s="54" t="b">
        <f t="shared" si="26"/>
        <v>0</v>
      </c>
      <c r="T332" s="66" t="str">
        <f t="shared" si="24"/>
        <v>17-20.</v>
      </c>
      <c r="U332" s="51" t="str">
        <f t="shared" si="24"/>
        <v>AS/SVE System - Medium - Long Term &gt; 6 mos.</v>
      </c>
    </row>
    <row r="333" spans="1:21" s="67" customFormat="1" hidden="1" x14ac:dyDescent="0.3">
      <c r="A333" s="62">
        <v>352</v>
      </c>
      <c r="B333" s="36" t="s">
        <v>923</v>
      </c>
      <c r="C333" s="98" t="s">
        <v>380</v>
      </c>
      <c r="D333" s="99"/>
      <c r="E333" s="10" t="s">
        <v>232</v>
      </c>
      <c r="F333" s="68">
        <f>IFERROR(INDEX([1]!Rates[[Column1]:[Column71]],
MATCH('[1]SOW Units'!$B333,[1]!Rates[Pay Item],0),
MATCH(TEXT(#REF!,"0"),[1]!Rates[[#Headers],[Column1]:[Column71]],0)),0)</f>
        <v>0</v>
      </c>
      <c r="G333" s="69">
        <f t="shared" si="25"/>
        <v>0</v>
      </c>
      <c r="H333" s="6">
        <f t="shared" si="23"/>
        <v>0</v>
      </c>
      <c r="I333" s="80"/>
      <c r="J333" s="80"/>
      <c r="K333" s="80"/>
      <c r="L333" s="80"/>
      <c r="M333" s="80"/>
      <c r="N333" s="80"/>
      <c r="O333" s="80"/>
      <c r="P333" s="80"/>
      <c r="Q333" s="80"/>
      <c r="R333" s="80"/>
      <c r="S333" s="54" t="b">
        <f t="shared" si="26"/>
        <v>0</v>
      </c>
      <c r="T333" s="66" t="str">
        <f t="shared" si="24"/>
        <v>17-21.</v>
      </c>
      <c r="U333" s="51" t="str">
        <f t="shared" si="24"/>
        <v>AS/SVE System - Large - Short Term ≤ 6 mos.</v>
      </c>
    </row>
    <row r="334" spans="1:21" s="67" customFormat="1" hidden="1" x14ac:dyDescent="0.3">
      <c r="A334" s="62">
        <v>353</v>
      </c>
      <c r="B334" s="36" t="s">
        <v>924</v>
      </c>
      <c r="C334" s="98" t="s">
        <v>382</v>
      </c>
      <c r="D334" s="99"/>
      <c r="E334" s="10" t="s">
        <v>232</v>
      </c>
      <c r="F334" s="68">
        <f>IFERROR(INDEX([1]!Rates[[Column1]:[Column71]],
MATCH('[1]SOW Units'!$B334,[1]!Rates[Pay Item],0),
MATCH(TEXT(#REF!,"0"),[1]!Rates[[#Headers],[Column1]:[Column71]],0)),0)</f>
        <v>0</v>
      </c>
      <c r="G334" s="69">
        <f t="shared" si="25"/>
        <v>0</v>
      </c>
      <c r="H334" s="6">
        <f t="shared" si="23"/>
        <v>0</v>
      </c>
      <c r="I334" s="80"/>
      <c r="J334" s="80"/>
      <c r="K334" s="80"/>
      <c r="L334" s="80"/>
      <c r="M334" s="80"/>
      <c r="N334" s="80"/>
      <c r="O334" s="80"/>
      <c r="P334" s="80"/>
      <c r="Q334" s="80"/>
      <c r="R334" s="80"/>
      <c r="S334" s="54" t="b">
        <f t="shared" si="26"/>
        <v>0</v>
      </c>
      <c r="T334" s="66" t="str">
        <f t="shared" si="24"/>
        <v>17-22.</v>
      </c>
      <c r="U334" s="51" t="str">
        <f t="shared" si="24"/>
        <v>AS/SVE System - Large - Long Term &gt; 6 mos.</v>
      </c>
    </row>
    <row r="335" spans="1:21" s="67" customFormat="1" hidden="1" x14ac:dyDescent="0.3">
      <c r="A335" s="62">
        <v>354</v>
      </c>
      <c r="B335" s="36" t="s">
        <v>925</v>
      </c>
      <c r="C335" s="98" t="s">
        <v>384</v>
      </c>
      <c r="D335" s="99"/>
      <c r="E335" s="10" t="s">
        <v>232</v>
      </c>
      <c r="F335" s="68">
        <f>IFERROR(INDEX([1]!Rates[[Column1]:[Column71]],
MATCH('[1]SOW Units'!$B335,[1]!Rates[Pay Item],0),
MATCH(TEXT(#REF!,"0"),[1]!Rates[[#Headers],[Column1]:[Column71]],0)),0)</f>
        <v>0</v>
      </c>
      <c r="G335" s="69">
        <f t="shared" si="25"/>
        <v>0</v>
      </c>
      <c r="H335" s="6">
        <f t="shared" si="23"/>
        <v>0</v>
      </c>
      <c r="I335" s="80"/>
      <c r="J335" s="80"/>
      <c r="K335" s="80"/>
      <c r="L335" s="80"/>
      <c r="M335" s="80"/>
      <c r="N335" s="80"/>
      <c r="O335" s="80"/>
      <c r="P335" s="80"/>
      <c r="Q335" s="80"/>
      <c r="R335" s="80"/>
      <c r="S335" s="54" t="b">
        <f t="shared" si="26"/>
        <v>0</v>
      </c>
      <c r="T335" s="66" t="str">
        <f t="shared" si="24"/>
        <v>17-23.</v>
      </c>
      <c r="U335" s="51" t="str">
        <f t="shared" si="24"/>
        <v>MPE System - Small - Short Term ≤ 6 mos.</v>
      </c>
    </row>
    <row r="336" spans="1:21" s="67" customFormat="1" hidden="1" x14ac:dyDescent="0.3">
      <c r="A336" s="62">
        <v>355</v>
      </c>
      <c r="B336" s="36" t="s">
        <v>926</v>
      </c>
      <c r="C336" s="98" t="s">
        <v>386</v>
      </c>
      <c r="D336" s="99"/>
      <c r="E336" s="10" t="s">
        <v>232</v>
      </c>
      <c r="F336" s="68">
        <f>IFERROR(INDEX([1]!Rates[[Column1]:[Column71]],
MATCH('[1]SOW Units'!$B336,[1]!Rates[Pay Item],0),
MATCH(TEXT(#REF!,"0"),[1]!Rates[[#Headers],[Column1]:[Column71]],0)),0)</f>
        <v>0</v>
      </c>
      <c r="G336" s="69">
        <f t="shared" si="25"/>
        <v>0</v>
      </c>
      <c r="H336" s="6">
        <f t="shared" si="23"/>
        <v>0</v>
      </c>
      <c r="I336" s="80"/>
      <c r="J336" s="80"/>
      <c r="K336" s="80"/>
      <c r="L336" s="80"/>
      <c r="M336" s="80"/>
      <c r="N336" s="80"/>
      <c r="O336" s="80"/>
      <c r="P336" s="80"/>
      <c r="Q336" s="80"/>
      <c r="R336" s="80"/>
      <c r="S336" s="54" t="b">
        <f t="shared" si="26"/>
        <v>0</v>
      </c>
      <c r="T336" s="66" t="str">
        <f t="shared" si="24"/>
        <v>17-24.</v>
      </c>
      <c r="U336" s="51" t="str">
        <f t="shared" si="24"/>
        <v>MPE System - Small - Long Term &gt; 6 mos.</v>
      </c>
    </row>
    <row r="337" spans="1:21" s="67" customFormat="1" hidden="1" x14ac:dyDescent="0.3">
      <c r="A337" s="62">
        <v>356</v>
      </c>
      <c r="B337" s="36" t="s">
        <v>927</v>
      </c>
      <c r="C337" s="98" t="s">
        <v>388</v>
      </c>
      <c r="D337" s="99"/>
      <c r="E337" s="10" t="s">
        <v>232</v>
      </c>
      <c r="F337" s="68">
        <f>IFERROR(INDEX([1]!Rates[[Column1]:[Column71]],
MATCH('[1]SOW Units'!$B337,[1]!Rates[Pay Item],0),
MATCH(TEXT(#REF!,"0"),[1]!Rates[[#Headers],[Column1]:[Column71]],0)),0)</f>
        <v>0</v>
      </c>
      <c r="G337" s="69">
        <f t="shared" si="25"/>
        <v>0</v>
      </c>
      <c r="H337" s="6">
        <f t="shared" si="23"/>
        <v>0</v>
      </c>
      <c r="I337" s="80"/>
      <c r="J337" s="80"/>
      <c r="K337" s="80"/>
      <c r="L337" s="80"/>
      <c r="M337" s="80"/>
      <c r="N337" s="80"/>
      <c r="O337" s="80"/>
      <c r="P337" s="80"/>
      <c r="Q337" s="80"/>
      <c r="R337" s="80"/>
      <c r="S337" s="54" t="b">
        <f t="shared" si="26"/>
        <v>0</v>
      </c>
      <c r="T337" s="66" t="str">
        <f t="shared" si="24"/>
        <v>17-25.</v>
      </c>
      <c r="U337" s="51" t="str">
        <f t="shared" si="24"/>
        <v>MPE System - Medium - Short Term ≤ 6 mos.</v>
      </c>
    </row>
    <row r="338" spans="1:21" s="67" customFormat="1" hidden="1" x14ac:dyDescent="0.3">
      <c r="A338" s="62">
        <v>357</v>
      </c>
      <c r="B338" s="36" t="s">
        <v>928</v>
      </c>
      <c r="C338" s="98" t="s">
        <v>390</v>
      </c>
      <c r="D338" s="99"/>
      <c r="E338" s="10" t="s">
        <v>232</v>
      </c>
      <c r="F338" s="68">
        <f>IFERROR(INDEX([1]!Rates[[Column1]:[Column71]],
MATCH('[1]SOW Units'!$B338,[1]!Rates[Pay Item],0),
MATCH(TEXT(#REF!,"0"),[1]!Rates[[#Headers],[Column1]:[Column71]],0)),0)</f>
        <v>0</v>
      </c>
      <c r="G338" s="69">
        <f t="shared" si="25"/>
        <v>0</v>
      </c>
      <c r="H338" s="6">
        <f t="shared" si="23"/>
        <v>0</v>
      </c>
      <c r="I338" s="80"/>
      <c r="J338" s="80"/>
      <c r="K338" s="80"/>
      <c r="L338" s="80"/>
      <c r="M338" s="80"/>
      <c r="N338" s="80"/>
      <c r="O338" s="80"/>
      <c r="P338" s="80"/>
      <c r="Q338" s="80"/>
      <c r="R338" s="80"/>
      <c r="S338" s="54" t="b">
        <f t="shared" si="26"/>
        <v>0</v>
      </c>
      <c r="T338" s="66" t="str">
        <f t="shared" si="24"/>
        <v>17-26.</v>
      </c>
      <c r="U338" s="51" t="str">
        <f t="shared" si="24"/>
        <v>MPE System - Medium - Long Term &gt; 6 mos.</v>
      </c>
    </row>
    <row r="339" spans="1:21" s="67" customFormat="1" hidden="1" x14ac:dyDescent="0.3">
      <c r="A339" s="62">
        <v>358</v>
      </c>
      <c r="B339" s="36" t="s">
        <v>929</v>
      </c>
      <c r="C339" s="98" t="s">
        <v>392</v>
      </c>
      <c r="D339" s="99"/>
      <c r="E339" s="10" t="s">
        <v>232</v>
      </c>
      <c r="F339" s="68">
        <f>IFERROR(INDEX([1]!Rates[[Column1]:[Column71]],
MATCH('[1]SOW Units'!$B339,[1]!Rates[Pay Item],0),
MATCH(TEXT(#REF!,"0"),[1]!Rates[[#Headers],[Column1]:[Column71]],0)),0)</f>
        <v>0</v>
      </c>
      <c r="G339" s="69">
        <f t="shared" si="25"/>
        <v>0</v>
      </c>
      <c r="H339" s="6">
        <f t="shared" si="23"/>
        <v>0</v>
      </c>
      <c r="I339" s="80"/>
      <c r="J339" s="80"/>
      <c r="K339" s="80"/>
      <c r="L339" s="80"/>
      <c r="M339" s="80"/>
      <c r="N339" s="80"/>
      <c r="O339" s="80"/>
      <c r="P339" s="80"/>
      <c r="Q339" s="80"/>
      <c r="R339" s="80"/>
      <c r="S339" s="54" t="b">
        <f t="shared" si="26"/>
        <v>0</v>
      </c>
      <c r="T339" s="66" t="str">
        <f t="shared" ref="T339:U398" si="27">B339</f>
        <v>17-27.</v>
      </c>
      <c r="U339" s="51" t="str">
        <f t="shared" si="27"/>
        <v>MPE System - Large - Short Term ≤ 6 mos.</v>
      </c>
    </row>
    <row r="340" spans="1:21" s="67" customFormat="1" hidden="1" x14ac:dyDescent="0.3">
      <c r="A340" s="62">
        <v>359</v>
      </c>
      <c r="B340" s="36" t="s">
        <v>930</v>
      </c>
      <c r="C340" s="98" t="s">
        <v>393</v>
      </c>
      <c r="D340" s="99"/>
      <c r="E340" s="10" t="s">
        <v>232</v>
      </c>
      <c r="F340" s="68">
        <f>IFERROR(INDEX([1]!Rates[[Column1]:[Column71]],
MATCH('[1]SOW Units'!$B340,[1]!Rates[Pay Item],0),
MATCH(TEXT(#REF!,"0"),[1]!Rates[[#Headers],[Column1]:[Column71]],0)),0)</f>
        <v>0</v>
      </c>
      <c r="G340" s="69">
        <f t="shared" si="25"/>
        <v>0</v>
      </c>
      <c r="H340" s="6">
        <f t="shared" si="23"/>
        <v>0</v>
      </c>
      <c r="I340" s="80"/>
      <c r="J340" s="80"/>
      <c r="K340" s="80"/>
      <c r="L340" s="80"/>
      <c r="M340" s="80"/>
      <c r="N340" s="80"/>
      <c r="O340" s="80"/>
      <c r="P340" s="80"/>
      <c r="Q340" s="80"/>
      <c r="R340" s="80"/>
      <c r="S340" s="54" t="b">
        <f t="shared" si="26"/>
        <v>0</v>
      </c>
      <c r="T340" s="66" t="str">
        <f t="shared" si="27"/>
        <v>17-28.</v>
      </c>
      <c r="U340" s="51" t="str">
        <f t="shared" si="27"/>
        <v>MPE System - Large - Long Term &gt; 6 mos.</v>
      </c>
    </row>
    <row r="341" spans="1:21" s="67" customFormat="1" hidden="1" x14ac:dyDescent="0.3">
      <c r="A341" s="62">
        <v>360</v>
      </c>
      <c r="B341" s="36" t="s">
        <v>931</v>
      </c>
      <c r="C341" s="98" t="s">
        <v>394</v>
      </c>
      <c r="D341" s="99"/>
      <c r="E341" s="10" t="s">
        <v>232</v>
      </c>
      <c r="F341" s="68">
        <f>IFERROR(INDEX([1]!Rates[[Column1]:[Column71]],
MATCH('[1]SOW Units'!$B341,[1]!Rates[Pay Item],0),
MATCH(TEXT(#REF!,"0"),[1]!Rates[[#Headers],[Column1]:[Column71]],0)),0)</f>
        <v>0</v>
      </c>
      <c r="G341" s="69">
        <f t="shared" si="25"/>
        <v>0</v>
      </c>
      <c r="H341" s="6">
        <f t="shared" si="23"/>
        <v>0</v>
      </c>
      <c r="I341" s="80"/>
      <c r="J341" s="80"/>
      <c r="K341" s="80"/>
      <c r="L341" s="80"/>
      <c r="M341" s="80"/>
      <c r="N341" s="80"/>
      <c r="O341" s="80"/>
      <c r="P341" s="80"/>
      <c r="Q341" s="80"/>
      <c r="R341" s="80"/>
      <c r="S341" s="54" t="b">
        <f t="shared" si="26"/>
        <v>0</v>
      </c>
      <c r="T341" s="66" t="str">
        <f t="shared" si="27"/>
        <v>17-29.</v>
      </c>
      <c r="U341" s="51" t="str">
        <f t="shared" si="27"/>
        <v>Groundwater Treatment - Add On - Small - Short Term ≤ 6 mos.</v>
      </c>
    </row>
    <row r="342" spans="1:21" s="67" customFormat="1" hidden="1" x14ac:dyDescent="0.3">
      <c r="A342" s="62">
        <v>361</v>
      </c>
      <c r="B342" s="36" t="s">
        <v>932</v>
      </c>
      <c r="C342" s="98" t="s">
        <v>395</v>
      </c>
      <c r="D342" s="99"/>
      <c r="E342" s="10" t="s">
        <v>232</v>
      </c>
      <c r="F342" s="68">
        <f>IFERROR(INDEX([1]!Rates[[Column1]:[Column71]],
MATCH('[1]SOW Units'!$B342,[1]!Rates[Pay Item],0),
MATCH(TEXT(#REF!,"0"),[1]!Rates[[#Headers],[Column1]:[Column71]],0)),0)</f>
        <v>0</v>
      </c>
      <c r="G342" s="69">
        <f t="shared" si="25"/>
        <v>0</v>
      </c>
      <c r="H342" s="6">
        <f t="shared" si="23"/>
        <v>0</v>
      </c>
      <c r="I342" s="80"/>
      <c r="J342" s="80"/>
      <c r="K342" s="80"/>
      <c r="L342" s="80"/>
      <c r="M342" s="80"/>
      <c r="N342" s="80"/>
      <c r="O342" s="80"/>
      <c r="P342" s="80"/>
      <c r="Q342" s="80"/>
      <c r="R342" s="80"/>
      <c r="S342" s="54" t="b">
        <f t="shared" si="26"/>
        <v>0</v>
      </c>
      <c r="T342" s="66" t="str">
        <f t="shared" si="27"/>
        <v>17-30.</v>
      </c>
      <c r="U342" s="51" t="str">
        <f t="shared" si="27"/>
        <v>Groundwater Treatment - Add On - Medium - Short Term ≤ 6 mos.</v>
      </c>
    </row>
    <row r="343" spans="1:21" s="67" customFormat="1" hidden="1" x14ac:dyDescent="0.3">
      <c r="A343" s="62">
        <v>362</v>
      </c>
      <c r="B343" s="36" t="s">
        <v>933</v>
      </c>
      <c r="C343" s="98" t="s">
        <v>396</v>
      </c>
      <c r="D343" s="99"/>
      <c r="E343" s="10" t="s">
        <v>232</v>
      </c>
      <c r="F343" s="68">
        <f>IFERROR(INDEX([1]!Rates[[Column1]:[Column71]],
MATCH('[1]SOW Units'!$B343,[1]!Rates[Pay Item],0),
MATCH(TEXT(#REF!,"0"),[1]!Rates[[#Headers],[Column1]:[Column71]],0)),0)</f>
        <v>0</v>
      </c>
      <c r="G343" s="69">
        <f t="shared" si="25"/>
        <v>0</v>
      </c>
      <c r="H343" s="6">
        <f t="shared" si="23"/>
        <v>0</v>
      </c>
      <c r="I343" s="80"/>
      <c r="J343" s="80"/>
      <c r="K343" s="80"/>
      <c r="L343" s="80"/>
      <c r="M343" s="80"/>
      <c r="N343" s="80"/>
      <c r="O343" s="80"/>
      <c r="P343" s="80"/>
      <c r="Q343" s="80"/>
      <c r="R343" s="80"/>
      <c r="S343" s="54" t="b">
        <f t="shared" si="26"/>
        <v>0</v>
      </c>
      <c r="T343" s="66" t="str">
        <f t="shared" si="27"/>
        <v>17-31.</v>
      </c>
      <c r="U343" s="51" t="str">
        <f t="shared" si="27"/>
        <v>Groundwater Treatment - Add On - Large - Short Term ≤ 6 mos.</v>
      </c>
    </row>
    <row r="344" spans="1:21" s="67" customFormat="1" hidden="1" x14ac:dyDescent="0.3">
      <c r="A344" s="62">
        <v>363</v>
      </c>
      <c r="B344" s="36" t="s">
        <v>934</v>
      </c>
      <c r="C344" s="98" t="s">
        <v>397</v>
      </c>
      <c r="D344" s="99"/>
      <c r="E344" s="10" t="s">
        <v>232</v>
      </c>
      <c r="F344" s="68">
        <f>IFERROR(INDEX([1]!Rates[[Column1]:[Column71]],
MATCH('[1]SOW Units'!$B344,[1]!Rates[Pay Item],0),
MATCH(TEXT(#REF!,"0"),[1]!Rates[[#Headers],[Column1]:[Column71]],0)),0)</f>
        <v>0</v>
      </c>
      <c r="G344" s="69">
        <f t="shared" si="25"/>
        <v>0</v>
      </c>
      <c r="H344" s="6">
        <f t="shared" si="23"/>
        <v>0</v>
      </c>
      <c r="I344" s="80"/>
      <c r="J344" s="80"/>
      <c r="K344" s="80"/>
      <c r="L344" s="80"/>
      <c r="M344" s="80"/>
      <c r="N344" s="80"/>
      <c r="O344" s="80"/>
      <c r="P344" s="80"/>
      <c r="Q344" s="80"/>
      <c r="R344" s="80"/>
      <c r="S344" s="54" t="b">
        <f t="shared" si="26"/>
        <v>0</v>
      </c>
      <c r="T344" s="66" t="str">
        <f t="shared" si="27"/>
        <v>17-32.</v>
      </c>
      <c r="U344" s="51" t="str">
        <f t="shared" si="27"/>
        <v>Groundwater Treatment - Add On - Small - Long Term &gt; 6 mos.</v>
      </c>
    </row>
    <row r="345" spans="1:21" s="67" customFormat="1" hidden="1" x14ac:dyDescent="0.3">
      <c r="A345" s="62">
        <v>364</v>
      </c>
      <c r="B345" s="36" t="s">
        <v>935</v>
      </c>
      <c r="C345" s="98" t="s">
        <v>398</v>
      </c>
      <c r="D345" s="99"/>
      <c r="E345" s="10" t="s">
        <v>232</v>
      </c>
      <c r="F345" s="68">
        <f>IFERROR(INDEX([1]!Rates[[Column1]:[Column71]],
MATCH('[1]SOW Units'!$B345,[1]!Rates[Pay Item],0),
MATCH(TEXT(#REF!,"0"),[1]!Rates[[#Headers],[Column1]:[Column71]],0)),0)</f>
        <v>0</v>
      </c>
      <c r="G345" s="69">
        <f t="shared" si="25"/>
        <v>0</v>
      </c>
      <c r="H345" s="6">
        <f t="shared" si="23"/>
        <v>0</v>
      </c>
      <c r="I345" s="80"/>
      <c r="J345" s="80"/>
      <c r="K345" s="80"/>
      <c r="L345" s="80"/>
      <c r="M345" s="80"/>
      <c r="N345" s="80"/>
      <c r="O345" s="80"/>
      <c r="P345" s="80"/>
      <c r="Q345" s="80"/>
      <c r="R345" s="80"/>
      <c r="S345" s="54" t="b">
        <f t="shared" si="26"/>
        <v>0</v>
      </c>
      <c r="T345" s="66" t="str">
        <f t="shared" si="27"/>
        <v>17-33.</v>
      </c>
      <c r="U345" s="51" t="str">
        <f t="shared" si="27"/>
        <v>Groundwater Treatment - Add On - Medium - Long Term &gt; 6 mos.</v>
      </c>
    </row>
    <row r="346" spans="1:21" s="67" customFormat="1" hidden="1" x14ac:dyDescent="0.3">
      <c r="A346" s="62">
        <v>365</v>
      </c>
      <c r="B346" s="36" t="s">
        <v>936</v>
      </c>
      <c r="C346" s="98" t="s">
        <v>399</v>
      </c>
      <c r="D346" s="99"/>
      <c r="E346" s="10" t="s">
        <v>232</v>
      </c>
      <c r="F346" s="68">
        <f>IFERROR(INDEX([1]!Rates[[Column1]:[Column71]],
MATCH('[1]SOW Units'!$B346,[1]!Rates[Pay Item],0),
MATCH(TEXT(#REF!,"0"),[1]!Rates[[#Headers],[Column1]:[Column71]],0)),0)</f>
        <v>0</v>
      </c>
      <c r="G346" s="69">
        <f t="shared" si="25"/>
        <v>0</v>
      </c>
      <c r="H346" s="6">
        <f t="shared" si="23"/>
        <v>0</v>
      </c>
      <c r="I346" s="80"/>
      <c r="J346" s="80"/>
      <c r="K346" s="80"/>
      <c r="L346" s="80"/>
      <c r="M346" s="80"/>
      <c r="N346" s="80"/>
      <c r="O346" s="80"/>
      <c r="P346" s="80"/>
      <c r="Q346" s="80"/>
      <c r="R346" s="80"/>
      <c r="S346" s="54" t="b">
        <f t="shared" si="26"/>
        <v>0</v>
      </c>
      <c r="T346" s="66" t="str">
        <f t="shared" si="27"/>
        <v>17-34.</v>
      </c>
      <c r="U346" s="51" t="str">
        <f t="shared" si="27"/>
        <v>Groundwater Treatment - Add On - Large - Long Term &gt; 6 mos.</v>
      </c>
    </row>
    <row r="347" spans="1:21" s="67" customFormat="1" hidden="1" x14ac:dyDescent="0.3">
      <c r="A347" s="62">
        <v>366</v>
      </c>
      <c r="B347" s="36" t="s">
        <v>937</v>
      </c>
      <c r="C347" s="98" t="s">
        <v>400</v>
      </c>
      <c r="D347" s="99"/>
      <c r="E347" s="10" t="s">
        <v>232</v>
      </c>
      <c r="F347" s="68">
        <f>IFERROR(INDEX([1]!Rates[[Column1]:[Column71]],
MATCH('[1]SOW Units'!$B347,[1]!Rates[Pay Item],0),
MATCH(TEXT(#REF!,"0"),[1]!Rates[[#Headers],[Column1]:[Column71]],0)),0)</f>
        <v>0</v>
      </c>
      <c r="G347" s="69">
        <f t="shared" si="25"/>
        <v>0</v>
      </c>
      <c r="H347" s="6">
        <f t="shared" si="23"/>
        <v>0</v>
      </c>
      <c r="I347" s="80"/>
      <c r="J347" s="80"/>
      <c r="K347" s="80"/>
      <c r="L347" s="80"/>
      <c r="M347" s="80"/>
      <c r="N347" s="80"/>
      <c r="O347" s="80"/>
      <c r="P347" s="80"/>
      <c r="Q347" s="80"/>
      <c r="R347" s="80"/>
      <c r="S347" s="54" t="b">
        <f t="shared" si="26"/>
        <v>0</v>
      </c>
      <c r="T347" s="66" t="str">
        <f t="shared" si="27"/>
        <v>17-35.</v>
      </c>
      <c r="U347" s="51" t="str">
        <f t="shared" si="27"/>
        <v>Carbon Off Gas Treatment - Add On - Small - Short Term ≤ 6 mos.</v>
      </c>
    </row>
    <row r="348" spans="1:21" s="67" customFormat="1" hidden="1" x14ac:dyDescent="0.3">
      <c r="A348" s="62">
        <v>367</v>
      </c>
      <c r="B348" s="36" t="s">
        <v>938</v>
      </c>
      <c r="C348" s="98" t="s">
        <v>401</v>
      </c>
      <c r="D348" s="99"/>
      <c r="E348" s="10" t="s">
        <v>232</v>
      </c>
      <c r="F348" s="68">
        <f>IFERROR(INDEX([1]!Rates[[Column1]:[Column71]],
MATCH('[1]SOW Units'!$B348,[1]!Rates[Pay Item],0),
MATCH(TEXT(#REF!,"0"),[1]!Rates[[#Headers],[Column1]:[Column71]],0)),0)</f>
        <v>0</v>
      </c>
      <c r="G348" s="69">
        <f t="shared" si="25"/>
        <v>0</v>
      </c>
      <c r="H348" s="6">
        <f t="shared" si="23"/>
        <v>0</v>
      </c>
      <c r="I348" s="80"/>
      <c r="J348" s="80"/>
      <c r="K348" s="80"/>
      <c r="L348" s="80"/>
      <c r="M348" s="80"/>
      <c r="N348" s="80"/>
      <c r="O348" s="80"/>
      <c r="P348" s="80"/>
      <c r="Q348" s="80"/>
      <c r="R348" s="80"/>
      <c r="S348" s="54" t="b">
        <f t="shared" si="26"/>
        <v>0</v>
      </c>
      <c r="T348" s="66" t="str">
        <f t="shared" si="27"/>
        <v>17-36.</v>
      </c>
      <c r="U348" s="51" t="str">
        <f t="shared" si="27"/>
        <v>Carbon Off Gas Treatment - Add On - Medium - Short Term ≤ 6 mos.</v>
      </c>
    </row>
    <row r="349" spans="1:21" s="67" customFormat="1" hidden="1" x14ac:dyDescent="0.3">
      <c r="A349" s="62">
        <v>368</v>
      </c>
      <c r="B349" s="36" t="s">
        <v>939</v>
      </c>
      <c r="C349" s="98" t="s">
        <v>940</v>
      </c>
      <c r="D349" s="99"/>
      <c r="E349" s="10" t="s">
        <v>232</v>
      </c>
      <c r="F349" s="68">
        <f>IFERROR(INDEX([1]!Rates[[Column1]:[Column71]],
MATCH('[1]SOW Units'!$B349,[1]!Rates[Pay Item],0),
MATCH(TEXT(#REF!,"0"),[1]!Rates[[#Headers],[Column1]:[Column71]],0)),0)</f>
        <v>0</v>
      </c>
      <c r="G349" s="69">
        <f t="shared" si="25"/>
        <v>0</v>
      </c>
      <c r="H349" s="6">
        <f t="shared" si="23"/>
        <v>0</v>
      </c>
      <c r="I349" s="80"/>
      <c r="J349" s="80"/>
      <c r="K349" s="80"/>
      <c r="L349" s="80"/>
      <c r="M349" s="80"/>
      <c r="N349" s="80"/>
      <c r="O349" s="80"/>
      <c r="P349" s="80"/>
      <c r="Q349" s="80"/>
      <c r="R349" s="80"/>
      <c r="S349" s="54" t="b">
        <f t="shared" si="26"/>
        <v>0</v>
      </c>
      <c r="T349" s="66" t="str">
        <f t="shared" si="27"/>
        <v>17-37.</v>
      </c>
      <c r="U349" s="51" t="str">
        <f t="shared" si="27"/>
        <v>Carbon Off Gas Treatment - Add On - Large - Short Term ≤ 6 mos.</v>
      </c>
    </row>
    <row r="350" spans="1:21" s="67" customFormat="1" hidden="1" x14ac:dyDescent="0.3">
      <c r="A350" s="62">
        <v>369</v>
      </c>
      <c r="B350" s="36" t="s">
        <v>941</v>
      </c>
      <c r="C350" s="98" t="s">
        <v>402</v>
      </c>
      <c r="D350" s="99"/>
      <c r="E350" s="10" t="s">
        <v>232</v>
      </c>
      <c r="F350" s="68">
        <f>IFERROR(INDEX([1]!Rates[[Column1]:[Column71]],
MATCH('[1]SOW Units'!$B350,[1]!Rates[Pay Item],0),
MATCH(TEXT(#REF!,"0"),[1]!Rates[[#Headers],[Column1]:[Column71]],0)),0)</f>
        <v>0</v>
      </c>
      <c r="G350" s="69">
        <f t="shared" si="25"/>
        <v>0</v>
      </c>
      <c r="H350" s="6">
        <f t="shared" si="23"/>
        <v>0</v>
      </c>
      <c r="I350" s="80"/>
      <c r="J350" s="80"/>
      <c r="K350" s="80"/>
      <c r="L350" s="80"/>
      <c r="M350" s="80"/>
      <c r="N350" s="80"/>
      <c r="O350" s="80"/>
      <c r="P350" s="80"/>
      <c r="Q350" s="80"/>
      <c r="R350" s="80"/>
      <c r="S350" s="54" t="b">
        <f t="shared" si="26"/>
        <v>0</v>
      </c>
      <c r="T350" s="66" t="str">
        <f t="shared" si="27"/>
        <v>17-38.</v>
      </c>
      <c r="U350" s="51" t="str">
        <f t="shared" si="27"/>
        <v>Carbon Off Gas Treatment - Add On - Small- Long Term &gt; 6 mos.</v>
      </c>
    </row>
    <row r="351" spans="1:21" s="67" customFormat="1" hidden="1" x14ac:dyDescent="0.3">
      <c r="A351" s="62">
        <v>370</v>
      </c>
      <c r="B351" s="36" t="s">
        <v>942</v>
      </c>
      <c r="C351" s="98" t="s">
        <v>403</v>
      </c>
      <c r="D351" s="99"/>
      <c r="E351" s="10" t="s">
        <v>232</v>
      </c>
      <c r="F351" s="68">
        <f>IFERROR(INDEX([1]!Rates[[Column1]:[Column71]],
MATCH('[1]SOW Units'!$B351,[1]!Rates[Pay Item],0),
MATCH(TEXT(#REF!,"0"),[1]!Rates[[#Headers],[Column1]:[Column71]],0)),0)</f>
        <v>0</v>
      </c>
      <c r="G351" s="69">
        <f t="shared" si="25"/>
        <v>0</v>
      </c>
      <c r="H351" s="6">
        <f t="shared" si="23"/>
        <v>0</v>
      </c>
      <c r="I351" s="80"/>
      <c r="J351" s="80"/>
      <c r="K351" s="80"/>
      <c r="L351" s="80"/>
      <c r="M351" s="80"/>
      <c r="N351" s="80"/>
      <c r="O351" s="80"/>
      <c r="P351" s="80"/>
      <c r="Q351" s="80"/>
      <c r="R351" s="80"/>
      <c r="S351" s="54" t="b">
        <f t="shared" si="26"/>
        <v>0</v>
      </c>
      <c r="T351" s="66" t="str">
        <f t="shared" si="27"/>
        <v>17-39.</v>
      </c>
      <c r="U351" s="51" t="str">
        <f t="shared" si="27"/>
        <v>Carbon Off Gas Treatment - Add On - Medium - Long Term &gt; 6 mos.</v>
      </c>
    </row>
    <row r="352" spans="1:21" s="67" customFormat="1" hidden="1" x14ac:dyDescent="0.3">
      <c r="A352" s="62">
        <v>371</v>
      </c>
      <c r="B352" s="36" t="s">
        <v>943</v>
      </c>
      <c r="C352" s="98" t="s">
        <v>404</v>
      </c>
      <c r="D352" s="99"/>
      <c r="E352" s="10" t="s">
        <v>232</v>
      </c>
      <c r="F352" s="68">
        <f>IFERROR(INDEX([1]!Rates[[Column1]:[Column71]],
MATCH('[1]SOW Units'!$B352,[1]!Rates[Pay Item],0),
MATCH(TEXT(#REF!,"0"),[1]!Rates[[#Headers],[Column1]:[Column71]],0)),0)</f>
        <v>0</v>
      </c>
      <c r="G352" s="69">
        <f t="shared" si="25"/>
        <v>0</v>
      </c>
      <c r="H352" s="6">
        <f t="shared" si="23"/>
        <v>0</v>
      </c>
      <c r="I352" s="80"/>
      <c r="J352" s="80"/>
      <c r="K352" s="80"/>
      <c r="L352" s="80"/>
      <c r="M352" s="80"/>
      <c r="N352" s="80"/>
      <c r="O352" s="80"/>
      <c r="P352" s="80"/>
      <c r="Q352" s="80"/>
      <c r="R352" s="80"/>
      <c r="S352" s="54" t="b">
        <f t="shared" si="26"/>
        <v>0</v>
      </c>
      <c r="T352" s="66" t="str">
        <f t="shared" si="27"/>
        <v>17-40.</v>
      </c>
      <c r="U352" s="51" t="str">
        <f t="shared" si="27"/>
        <v xml:space="preserve">Carbon Off Gas Treatment - Add On - Large - Long Term &gt; 6 mos. </v>
      </c>
    </row>
    <row r="353" spans="1:21" s="67" customFormat="1" hidden="1" x14ac:dyDescent="0.3">
      <c r="A353" s="62">
        <v>372</v>
      </c>
      <c r="B353" s="36" t="s">
        <v>944</v>
      </c>
      <c r="C353" s="98" t="s">
        <v>405</v>
      </c>
      <c r="D353" s="99"/>
      <c r="E353" s="10" t="s">
        <v>232</v>
      </c>
      <c r="F353" s="68">
        <f>IFERROR(INDEX([1]!Rates[[Column1]:[Column71]],
MATCH('[1]SOW Units'!$B353,[1]!Rates[Pay Item],0),
MATCH(TEXT(#REF!,"0"),[1]!Rates[[#Headers],[Column1]:[Column71]],0)),0)</f>
        <v>0</v>
      </c>
      <c r="G353" s="69">
        <f t="shared" si="25"/>
        <v>0</v>
      </c>
      <c r="H353" s="6">
        <f t="shared" si="23"/>
        <v>0</v>
      </c>
      <c r="I353" s="80"/>
      <c r="J353" s="80"/>
      <c r="K353" s="80"/>
      <c r="L353" s="80"/>
      <c r="M353" s="80"/>
      <c r="N353" s="80"/>
      <c r="O353" s="80"/>
      <c r="P353" s="80"/>
      <c r="Q353" s="80"/>
      <c r="R353" s="80"/>
      <c r="S353" s="54" t="b">
        <f t="shared" si="26"/>
        <v>0</v>
      </c>
      <c r="T353" s="66" t="str">
        <f t="shared" si="27"/>
        <v>17-41.</v>
      </c>
      <c r="U353" s="51" t="str">
        <f t="shared" si="27"/>
        <v>Thermox/Catox Off Gas Treatment - Add On - Small - Short Term ≤ 6 mos.</v>
      </c>
    </row>
    <row r="354" spans="1:21" s="67" customFormat="1" hidden="1" x14ac:dyDescent="0.3">
      <c r="A354" s="62">
        <v>373</v>
      </c>
      <c r="B354" s="36" t="s">
        <v>945</v>
      </c>
      <c r="C354" s="98" t="s">
        <v>406</v>
      </c>
      <c r="D354" s="99"/>
      <c r="E354" s="10" t="s">
        <v>232</v>
      </c>
      <c r="F354" s="68">
        <f>IFERROR(INDEX([1]!Rates[[Column1]:[Column71]],
MATCH('[1]SOW Units'!$B354,[1]!Rates[Pay Item],0),
MATCH(TEXT(#REF!,"0"),[1]!Rates[[#Headers],[Column1]:[Column71]],0)),0)</f>
        <v>0</v>
      </c>
      <c r="G354" s="69">
        <f t="shared" si="25"/>
        <v>0</v>
      </c>
      <c r="H354" s="6">
        <f t="shared" si="23"/>
        <v>0</v>
      </c>
      <c r="I354" s="80"/>
      <c r="J354" s="80"/>
      <c r="K354" s="80"/>
      <c r="L354" s="80"/>
      <c r="M354" s="80"/>
      <c r="N354" s="80"/>
      <c r="O354" s="80"/>
      <c r="P354" s="80"/>
      <c r="Q354" s="80"/>
      <c r="R354" s="80"/>
      <c r="S354" s="54" t="b">
        <f t="shared" si="26"/>
        <v>0</v>
      </c>
      <c r="T354" s="66" t="str">
        <f t="shared" si="27"/>
        <v>17-42.</v>
      </c>
      <c r="U354" s="51" t="str">
        <f t="shared" si="27"/>
        <v>Thermox/Catox Off Gas Treatment - Add On - Medium - Short Term ≤ 6 mos.</v>
      </c>
    </row>
    <row r="355" spans="1:21" s="67" customFormat="1" hidden="1" x14ac:dyDescent="0.3">
      <c r="A355" s="62">
        <v>374</v>
      </c>
      <c r="B355" s="36" t="s">
        <v>946</v>
      </c>
      <c r="C355" s="98" t="s">
        <v>407</v>
      </c>
      <c r="D355" s="99"/>
      <c r="E355" s="10" t="s">
        <v>232</v>
      </c>
      <c r="F355" s="68">
        <f>IFERROR(INDEX([1]!Rates[[Column1]:[Column71]],
MATCH('[1]SOW Units'!$B355,[1]!Rates[Pay Item],0),
MATCH(TEXT(#REF!,"0"),[1]!Rates[[#Headers],[Column1]:[Column71]],0)),0)</f>
        <v>0</v>
      </c>
      <c r="G355" s="69">
        <f t="shared" si="25"/>
        <v>0</v>
      </c>
      <c r="H355" s="6">
        <f t="shared" si="23"/>
        <v>0</v>
      </c>
      <c r="I355" s="80"/>
      <c r="J355" s="80"/>
      <c r="K355" s="80"/>
      <c r="L355" s="80"/>
      <c r="M355" s="80"/>
      <c r="N355" s="80"/>
      <c r="O355" s="80"/>
      <c r="P355" s="80"/>
      <c r="Q355" s="80"/>
      <c r="R355" s="80"/>
      <c r="S355" s="54" t="b">
        <f t="shared" si="26"/>
        <v>0</v>
      </c>
      <c r="T355" s="66" t="str">
        <f t="shared" si="27"/>
        <v>17-43.</v>
      </c>
      <c r="U355" s="51" t="str">
        <f t="shared" si="27"/>
        <v>Thermox/Catox Off Gas Treatment - Add On - Large - Short Term ≤ 6 mos.</v>
      </c>
    </row>
    <row r="356" spans="1:21" s="67" customFormat="1" hidden="1" x14ac:dyDescent="0.3">
      <c r="A356" s="62">
        <v>375</v>
      </c>
      <c r="B356" s="36" t="s">
        <v>947</v>
      </c>
      <c r="C356" s="98" t="s">
        <v>408</v>
      </c>
      <c r="D356" s="99"/>
      <c r="E356" s="10" t="s">
        <v>232</v>
      </c>
      <c r="F356" s="68">
        <f>IFERROR(INDEX([1]!Rates[[Column1]:[Column71]],
MATCH('[1]SOW Units'!$B356,[1]!Rates[Pay Item],0),
MATCH(TEXT(#REF!,"0"),[1]!Rates[[#Headers],[Column1]:[Column71]],0)),0)</f>
        <v>0</v>
      </c>
      <c r="G356" s="69">
        <f t="shared" ref="G356:G376" si="28">F356</f>
        <v>0</v>
      </c>
      <c r="H356" s="6">
        <f t="shared" si="23"/>
        <v>0</v>
      </c>
      <c r="I356" s="80"/>
      <c r="J356" s="80"/>
      <c r="K356" s="80"/>
      <c r="L356" s="80"/>
      <c r="M356" s="80"/>
      <c r="N356" s="80"/>
      <c r="O356" s="80"/>
      <c r="P356" s="80"/>
      <c r="Q356" s="80"/>
      <c r="R356" s="80"/>
      <c r="S356" s="54" t="b">
        <f t="shared" si="26"/>
        <v>0</v>
      </c>
      <c r="T356" s="66" t="str">
        <f t="shared" si="27"/>
        <v>17-44.</v>
      </c>
      <c r="U356" s="51" t="str">
        <f t="shared" si="27"/>
        <v xml:space="preserve">Thermox/Catox Off Gas Treatment - Add On - Small - Long Term &gt; 6 mos. </v>
      </c>
    </row>
    <row r="357" spans="1:21" s="67" customFormat="1" hidden="1" x14ac:dyDescent="0.3">
      <c r="A357" s="62">
        <v>376</v>
      </c>
      <c r="B357" s="36" t="s">
        <v>948</v>
      </c>
      <c r="C357" s="98" t="s">
        <v>409</v>
      </c>
      <c r="D357" s="99"/>
      <c r="E357" s="10" t="s">
        <v>232</v>
      </c>
      <c r="F357" s="68">
        <f>IFERROR(INDEX([1]!Rates[[Column1]:[Column71]],
MATCH('[1]SOW Units'!$B357,[1]!Rates[Pay Item],0),
MATCH(TEXT(#REF!,"0"),[1]!Rates[[#Headers],[Column1]:[Column71]],0)),0)</f>
        <v>0</v>
      </c>
      <c r="G357" s="69">
        <f t="shared" si="28"/>
        <v>0</v>
      </c>
      <c r="H357" s="6">
        <f t="shared" si="23"/>
        <v>0</v>
      </c>
      <c r="I357" s="80"/>
      <c r="J357" s="80"/>
      <c r="K357" s="80"/>
      <c r="L357" s="80"/>
      <c r="M357" s="80"/>
      <c r="N357" s="80"/>
      <c r="O357" s="80"/>
      <c r="P357" s="80"/>
      <c r="Q357" s="80"/>
      <c r="R357" s="80"/>
      <c r="S357" s="54" t="b">
        <f t="shared" si="26"/>
        <v>0</v>
      </c>
      <c r="T357" s="66" t="str">
        <f t="shared" si="27"/>
        <v>17-45.</v>
      </c>
      <c r="U357" s="51" t="str">
        <f t="shared" si="27"/>
        <v xml:space="preserve">Thermox/Catox Off Gas Treatment - Add On - Medium - Long Term &gt; 6 mos. </v>
      </c>
    </row>
    <row r="358" spans="1:21" s="67" customFormat="1" hidden="1" x14ac:dyDescent="0.3">
      <c r="A358" s="62">
        <v>377</v>
      </c>
      <c r="B358" s="36" t="s">
        <v>949</v>
      </c>
      <c r="C358" s="98" t="s">
        <v>410</v>
      </c>
      <c r="D358" s="99"/>
      <c r="E358" s="10" t="s">
        <v>232</v>
      </c>
      <c r="F358" s="68">
        <f>IFERROR(INDEX([1]!Rates[[Column1]:[Column71]],
MATCH('[1]SOW Units'!$B358,[1]!Rates[Pay Item],0),
MATCH(TEXT(#REF!,"0"),[1]!Rates[[#Headers],[Column1]:[Column71]],0)),0)</f>
        <v>0</v>
      </c>
      <c r="G358" s="69">
        <f t="shared" si="28"/>
        <v>0</v>
      </c>
      <c r="H358" s="6">
        <f t="shared" si="23"/>
        <v>0</v>
      </c>
      <c r="I358" s="80"/>
      <c r="J358" s="80"/>
      <c r="K358" s="80"/>
      <c r="L358" s="80"/>
      <c r="M358" s="80"/>
      <c r="N358" s="80"/>
      <c r="O358" s="80"/>
      <c r="P358" s="80"/>
      <c r="Q358" s="80"/>
      <c r="R358" s="80"/>
      <c r="S358" s="54" t="b">
        <f t="shared" si="26"/>
        <v>0</v>
      </c>
      <c r="T358" s="66" t="str">
        <f t="shared" si="27"/>
        <v>17-46.</v>
      </c>
      <c r="U358" s="51" t="str">
        <f t="shared" si="27"/>
        <v xml:space="preserve">Thermox/Catox Off Gas Treatment - Add On - Large - Long Term &gt; 6 mos. </v>
      </c>
    </row>
    <row r="359" spans="1:21" s="67" customFormat="1" hidden="1" x14ac:dyDescent="0.3">
      <c r="A359" s="62">
        <v>378</v>
      </c>
      <c r="B359" s="36" t="s">
        <v>950</v>
      </c>
      <c r="C359" s="98" t="s">
        <v>628</v>
      </c>
      <c r="D359" s="99"/>
      <c r="E359" s="10" t="s">
        <v>232</v>
      </c>
      <c r="F359" s="68">
        <f>IFERROR(INDEX([1]!Rates[[Column1]:[Column71]],
MATCH('[1]SOW Units'!$B359,[1]!Rates[Pay Item],0),
MATCH(TEXT(#REF!,"0"),[1]!Rates[[#Headers],[Column1]:[Column71]],0)),0)</f>
        <v>0</v>
      </c>
      <c r="G359" s="69">
        <f t="shared" si="28"/>
        <v>0</v>
      </c>
      <c r="H359" s="6">
        <f t="shared" si="23"/>
        <v>0</v>
      </c>
      <c r="I359" s="80"/>
      <c r="J359" s="80"/>
      <c r="K359" s="80"/>
      <c r="L359" s="80"/>
      <c r="M359" s="80"/>
      <c r="N359" s="80"/>
      <c r="O359" s="80"/>
      <c r="P359" s="80"/>
      <c r="Q359" s="80"/>
      <c r="R359" s="80"/>
      <c r="S359" s="54" t="b">
        <f t="shared" si="26"/>
        <v>0</v>
      </c>
      <c r="T359" s="66" t="str">
        <f t="shared" si="27"/>
        <v>17-47.</v>
      </c>
      <c r="U359" s="51" t="str">
        <f t="shared" si="27"/>
        <v>Soil Vapor Extraction (SVE) System - Small - Short Term ≤ 6 Months</v>
      </c>
    </row>
    <row r="360" spans="1:21" s="67" customFormat="1" hidden="1" x14ac:dyDescent="0.3">
      <c r="A360" s="62">
        <v>379</v>
      </c>
      <c r="B360" s="36" t="s">
        <v>951</v>
      </c>
      <c r="C360" s="98" t="s">
        <v>629</v>
      </c>
      <c r="D360" s="99"/>
      <c r="E360" s="10" t="s">
        <v>232</v>
      </c>
      <c r="F360" s="68">
        <f>IFERROR(INDEX([1]!Rates[[Column1]:[Column71]],
MATCH('[1]SOW Units'!$B360,[1]!Rates[Pay Item],0),
MATCH(TEXT(#REF!,"0"),[1]!Rates[[#Headers],[Column1]:[Column71]],0)),0)</f>
        <v>0</v>
      </c>
      <c r="G360" s="69">
        <f t="shared" si="28"/>
        <v>0</v>
      </c>
      <c r="H360" s="6">
        <f t="shared" si="23"/>
        <v>0</v>
      </c>
      <c r="I360" s="80"/>
      <c r="J360" s="80"/>
      <c r="K360" s="80"/>
      <c r="L360" s="80"/>
      <c r="M360" s="80"/>
      <c r="N360" s="80"/>
      <c r="O360" s="80"/>
      <c r="P360" s="80"/>
      <c r="Q360" s="80"/>
      <c r="R360" s="80"/>
      <c r="S360" s="54" t="b">
        <f t="shared" si="26"/>
        <v>0</v>
      </c>
      <c r="T360" s="66" t="str">
        <f t="shared" si="27"/>
        <v>17-48.</v>
      </c>
      <c r="U360" s="51" t="str">
        <f t="shared" si="27"/>
        <v>Soil Vapor Extraction (SVE) System - Small - Long Term &gt; 6 Months</v>
      </c>
    </row>
    <row r="361" spans="1:21" s="67" customFormat="1" hidden="1" x14ac:dyDescent="0.3">
      <c r="A361" s="62">
        <v>380</v>
      </c>
      <c r="B361" s="36" t="s">
        <v>952</v>
      </c>
      <c r="C361" s="98" t="s">
        <v>630</v>
      </c>
      <c r="D361" s="99"/>
      <c r="E361" s="10" t="s">
        <v>232</v>
      </c>
      <c r="F361" s="68">
        <f>IFERROR(INDEX([1]!Rates[[Column1]:[Column71]],
MATCH('[1]SOW Units'!$B361,[1]!Rates[Pay Item],0),
MATCH(TEXT(#REF!,"0"),[1]!Rates[[#Headers],[Column1]:[Column71]],0)),0)</f>
        <v>0</v>
      </c>
      <c r="G361" s="69">
        <f t="shared" si="28"/>
        <v>0</v>
      </c>
      <c r="H361" s="6">
        <f t="shared" si="23"/>
        <v>0</v>
      </c>
      <c r="I361" s="80"/>
      <c r="J361" s="80"/>
      <c r="K361" s="80"/>
      <c r="L361" s="80"/>
      <c r="M361" s="80"/>
      <c r="N361" s="80"/>
      <c r="O361" s="80"/>
      <c r="P361" s="80"/>
      <c r="Q361" s="80"/>
      <c r="R361" s="80"/>
      <c r="S361" s="54" t="b">
        <f t="shared" si="26"/>
        <v>0</v>
      </c>
      <c r="T361" s="66" t="str">
        <f t="shared" si="27"/>
        <v>17-49.</v>
      </c>
      <c r="U361" s="51" t="str">
        <f t="shared" si="27"/>
        <v>Soil Vapor Extraction (SVE) System - Medium - Short Term ≤ 6 Months</v>
      </c>
    </row>
    <row r="362" spans="1:21" s="67" customFormat="1" hidden="1" x14ac:dyDescent="0.3">
      <c r="A362" s="62">
        <v>381</v>
      </c>
      <c r="B362" s="36" t="s">
        <v>953</v>
      </c>
      <c r="C362" s="98" t="s">
        <v>631</v>
      </c>
      <c r="D362" s="99"/>
      <c r="E362" s="10" t="s">
        <v>232</v>
      </c>
      <c r="F362" s="68">
        <f>IFERROR(INDEX([1]!Rates[[Column1]:[Column71]],
MATCH('[1]SOW Units'!$B362,[1]!Rates[Pay Item],0),
MATCH(TEXT(#REF!,"0"),[1]!Rates[[#Headers],[Column1]:[Column71]],0)),0)</f>
        <v>0</v>
      </c>
      <c r="G362" s="69">
        <f t="shared" si="28"/>
        <v>0</v>
      </c>
      <c r="H362" s="6">
        <f t="shared" si="23"/>
        <v>0</v>
      </c>
      <c r="I362" s="80"/>
      <c r="J362" s="80"/>
      <c r="K362" s="80"/>
      <c r="L362" s="80"/>
      <c r="M362" s="80"/>
      <c r="N362" s="80"/>
      <c r="O362" s="80"/>
      <c r="P362" s="80"/>
      <c r="Q362" s="80"/>
      <c r="R362" s="80"/>
      <c r="S362" s="54" t="b">
        <f t="shared" si="26"/>
        <v>0</v>
      </c>
      <c r="T362" s="66" t="str">
        <f t="shared" si="27"/>
        <v>17-50.</v>
      </c>
      <c r="U362" s="51" t="str">
        <f t="shared" si="27"/>
        <v>Soil Vapor Extraction (SVE) System - Medium - Long Term &gt; 6 Months</v>
      </c>
    </row>
    <row r="363" spans="1:21" s="67" customFormat="1" hidden="1" x14ac:dyDescent="0.3">
      <c r="A363" s="62">
        <v>382</v>
      </c>
      <c r="B363" s="36" t="s">
        <v>954</v>
      </c>
      <c r="C363" s="98" t="s">
        <v>632</v>
      </c>
      <c r="D363" s="99"/>
      <c r="E363" s="10" t="s">
        <v>232</v>
      </c>
      <c r="F363" s="68">
        <f>IFERROR(INDEX([1]!Rates[[Column1]:[Column71]],
MATCH('[1]SOW Units'!$B363,[1]!Rates[Pay Item],0),
MATCH(TEXT(#REF!,"0"),[1]!Rates[[#Headers],[Column1]:[Column71]],0)),0)</f>
        <v>0</v>
      </c>
      <c r="G363" s="69">
        <f t="shared" si="28"/>
        <v>0</v>
      </c>
      <c r="H363" s="6">
        <f t="shared" si="23"/>
        <v>0</v>
      </c>
      <c r="I363" s="80"/>
      <c r="J363" s="80"/>
      <c r="K363" s="80"/>
      <c r="L363" s="80"/>
      <c r="M363" s="80"/>
      <c r="N363" s="80"/>
      <c r="O363" s="80"/>
      <c r="P363" s="80"/>
      <c r="Q363" s="80"/>
      <c r="R363" s="80"/>
      <c r="S363" s="54" t="b">
        <f t="shared" si="26"/>
        <v>0</v>
      </c>
      <c r="T363" s="66" t="str">
        <f t="shared" si="27"/>
        <v>17-51.</v>
      </c>
      <c r="U363" s="51" t="str">
        <f t="shared" si="27"/>
        <v>Soil Vapor Extraction (SVE) System - Large - Short Term ≤ 6 Months</v>
      </c>
    </row>
    <row r="364" spans="1:21" s="67" customFormat="1" hidden="1" x14ac:dyDescent="0.3">
      <c r="A364" s="62">
        <v>383</v>
      </c>
      <c r="B364" s="36" t="s">
        <v>955</v>
      </c>
      <c r="C364" s="98" t="s">
        <v>633</v>
      </c>
      <c r="D364" s="99"/>
      <c r="E364" s="10" t="s">
        <v>232</v>
      </c>
      <c r="F364" s="68">
        <f>IFERROR(INDEX([1]!Rates[[Column1]:[Column71]],
MATCH('[1]SOW Units'!$B364,[1]!Rates[Pay Item],0),
MATCH(TEXT(#REF!,"0"),[1]!Rates[[#Headers],[Column1]:[Column71]],0)),0)</f>
        <v>0</v>
      </c>
      <c r="G364" s="69">
        <f t="shared" si="28"/>
        <v>0</v>
      </c>
      <c r="H364" s="6">
        <f t="shared" ref="H364:H376" si="29">SUM(I364:R364)</f>
        <v>0</v>
      </c>
      <c r="I364" s="80"/>
      <c r="J364" s="80"/>
      <c r="K364" s="80"/>
      <c r="L364" s="80"/>
      <c r="M364" s="80"/>
      <c r="N364" s="80"/>
      <c r="O364" s="80"/>
      <c r="P364" s="80"/>
      <c r="Q364" s="80"/>
      <c r="R364" s="80"/>
      <c r="S364" s="54" t="b">
        <f t="shared" si="26"/>
        <v>0</v>
      </c>
      <c r="T364" s="66" t="str">
        <f t="shared" si="27"/>
        <v>17-52.</v>
      </c>
      <c r="U364" s="51" t="str">
        <f t="shared" si="27"/>
        <v>Soil Vapor Extraction (SVE) System - Large - Long Term &gt; 6 Months</v>
      </c>
    </row>
    <row r="365" spans="1:21" s="67" customFormat="1" hidden="1" x14ac:dyDescent="0.3">
      <c r="A365" s="62">
        <v>384</v>
      </c>
      <c r="B365" s="36" t="s">
        <v>956</v>
      </c>
      <c r="C365" s="98" t="s">
        <v>634</v>
      </c>
      <c r="D365" s="99"/>
      <c r="E365" s="10" t="s">
        <v>232</v>
      </c>
      <c r="F365" s="68">
        <f>IFERROR(INDEX([1]!Rates[[Column1]:[Column71]],
MATCH('[1]SOW Units'!$B365,[1]!Rates[Pay Item],0),
MATCH(TEXT(#REF!,"0"),[1]!Rates[[#Headers],[Column1]:[Column71]],0)),0)</f>
        <v>0</v>
      </c>
      <c r="G365" s="69">
        <f t="shared" si="28"/>
        <v>0</v>
      </c>
      <c r="H365" s="6">
        <f t="shared" si="29"/>
        <v>0</v>
      </c>
      <c r="I365" s="80"/>
      <c r="J365" s="80"/>
      <c r="K365" s="80"/>
      <c r="L365" s="80"/>
      <c r="M365" s="80"/>
      <c r="N365" s="80"/>
      <c r="O365" s="80"/>
      <c r="P365" s="80"/>
      <c r="Q365" s="80"/>
      <c r="R365" s="80"/>
      <c r="S365" s="54" t="b">
        <f t="shared" si="26"/>
        <v>0</v>
      </c>
      <c r="T365" s="66" t="str">
        <f t="shared" si="27"/>
        <v>17-53.</v>
      </c>
      <c r="U365" s="51" t="str">
        <f t="shared" si="27"/>
        <v>Air Sparge/Multphase Extraction (AS/MPE) System - Small - Short Term ≤ 6 Months</v>
      </c>
    </row>
    <row r="366" spans="1:21" s="67" customFormat="1" hidden="1" x14ac:dyDescent="0.3">
      <c r="A366" s="62">
        <v>385</v>
      </c>
      <c r="B366" s="36" t="s">
        <v>957</v>
      </c>
      <c r="C366" s="98" t="s">
        <v>635</v>
      </c>
      <c r="D366" s="99"/>
      <c r="E366" s="10" t="s">
        <v>232</v>
      </c>
      <c r="F366" s="68">
        <f>IFERROR(INDEX([1]!Rates[[Column1]:[Column71]],
MATCH('[1]SOW Units'!$B366,[1]!Rates[Pay Item],0),
MATCH(TEXT(#REF!,"0"),[1]!Rates[[#Headers],[Column1]:[Column71]],0)),0)</f>
        <v>0</v>
      </c>
      <c r="G366" s="69">
        <f t="shared" si="28"/>
        <v>0</v>
      </c>
      <c r="H366" s="6">
        <f t="shared" si="29"/>
        <v>0</v>
      </c>
      <c r="I366" s="80"/>
      <c r="J366" s="80"/>
      <c r="K366" s="80"/>
      <c r="L366" s="80"/>
      <c r="M366" s="80"/>
      <c r="N366" s="80"/>
      <c r="O366" s="80"/>
      <c r="P366" s="80"/>
      <c r="Q366" s="80"/>
      <c r="R366" s="80"/>
      <c r="S366" s="54" t="b">
        <f t="shared" si="26"/>
        <v>0</v>
      </c>
      <c r="T366" s="66" t="str">
        <f t="shared" si="27"/>
        <v>17-54.</v>
      </c>
      <c r="U366" s="51" t="str">
        <f t="shared" si="27"/>
        <v>Air Sparge/Multphase Extraction (AS/MPE) System - Small - Long Term &gt; 6 Months</v>
      </c>
    </row>
    <row r="367" spans="1:21" s="67" customFormat="1" hidden="1" x14ac:dyDescent="0.3">
      <c r="A367" s="62">
        <v>386</v>
      </c>
      <c r="B367" s="36" t="s">
        <v>958</v>
      </c>
      <c r="C367" s="98" t="s">
        <v>636</v>
      </c>
      <c r="D367" s="99"/>
      <c r="E367" s="10" t="s">
        <v>232</v>
      </c>
      <c r="F367" s="68">
        <f>IFERROR(INDEX([1]!Rates[[Column1]:[Column71]],
MATCH('[1]SOW Units'!$B367,[1]!Rates[Pay Item],0),
MATCH(TEXT(#REF!,"0"),[1]!Rates[[#Headers],[Column1]:[Column71]],0)),0)</f>
        <v>0</v>
      </c>
      <c r="G367" s="69">
        <f t="shared" si="28"/>
        <v>0</v>
      </c>
      <c r="H367" s="6">
        <f t="shared" si="29"/>
        <v>0</v>
      </c>
      <c r="I367" s="80"/>
      <c r="J367" s="80"/>
      <c r="K367" s="80"/>
      <c r="L367" s="80"/>
      <c r="M367" s="80"/>
      <c r="N367" s="80"/>
      <c r="O367" s="80"/>
      <c r="P367" s="80"/>
      <c r="Q367" s="80"/>
      <c r="R367" s="80"/>
      <c r="S367" s="54" t="b">
        <f t="shared" si="26"/>
        <v>0</v>
      </c>
      <c r="T367" s="66" t="str">
        <f t="shared" si="27"/>
        <v>17-55.</v>
      </c>
      <c r="U367" s="51" t="str">
        <f t="shared" si="27"/>
        <v>Air Sparge/Multphase Extraction (AS/MPE) System - Medium - Short Term ≤ 6 Months</v>
      </c>
    </row>
    <row r="368" spans="1:21" s="67" customFormat="1" hidden="1" x14ac:dyDescent="0.3">
      <c r="A368" s="62">
        <v>387</v>
      </c>
      <c r="B368" s="36" t="s">
        <v>959</v>
      </c>
      <c r="C368" s="98" t="s">
        <v>637</v>
      </c>
      <c r="D368" s="99"/>
      <c r="E368" s="10" t="s">
        <v>232</v>
      </c>
      <c r="F368" s="68">
        <f>IFERROR(INDEX([1]!Rates[[Column1]:[Column71]],
MATCH('[1]SOW Units'!$B368,[1]!Rates[Pay Item],0),
MATCH(TEXT(#REF!,"0"),[1]!Rates[[#Headers],[Column1]:[Column71]],0)),0)</f>
        <v>0</v>
      </c>
      <c r="G368" s="69">
        <f t="shared" si="28"/>
        <v>0</v>
      </c>
      <c r="H368" s="6">
        <f t="shared" si="29"/>
        <v>0</v>
      </c>
      <c r="I368" s="80"/>
      <c r="J368" s="80"/>
      <c r="K368" s="80"/>
      <c r="L368" s="80"/>
      <c r="M368" s="80"/>
      <c r="N368" s="80"/>
      <c r="O368" s="80"/>
      <c r="P368" s="80"/>
      <c r="Q368" s="80"/>
      <c r="R368" s="80"/>
      <c r="S368" s="54" t="b">
        <f t="shared" si="26"/>
        <v>0</v>
      </c>
      <c r="T368" s="66" t="str">
        <f t="shared" si="27"/>
        <v>17-56.</v>
      </c>
      <c r="U368" s="51" t="str">
        <f t="shared" si="27"/>
        <v>Air Sparge/Multphase Extraction (AS/MPE) System - Medium - Long Term &gt; 6 Months</v>
      </c>
    </row>
    <row r="369" spans="1:21" s="67" customFormat="1" hidden="1" x14ac:dyDescent="0.3">
      <c r="A369" s="62">
        <v>388</v>
      </c>
      <c r="B369" s="36" t="s">
        <v>960</v>
      </c>
      <c r="C369" s="98" t="s">
        <v>638</v>
      </c>
      <c r="D369" s="99"/>
      <c r="E369" s="10" t="s">
        <v>232</v>
      </c>
      <c r="F369" s="68">
        <f>IFERROR(INDEX([1]!Rates[[Column1]:[Column71]],
MATCH('[1]SOW Units'!$B369,[1]!Rates[Pay Item],0),
MATCH(TEXT(#REF!,"0"),[1]!Rates[[#Headers],[Column1]:[Column71]],0)),0)</f>
        <v>0</v>
      </c>
      <c r="G369" s="69">
        <f t="shared" si="28"/>
        <v>0</v>
      </c>
      <c r="H369" s="6">
        <f t="shared" si="29"/>
        <v>0</v>
      </c>
      <c r="I369" s="80"/>
      <c r="J369" s="80"/>
      <c r="K369" s="80"/>
      <c r="L369" s="80"/>
      <c r="M369" s="80"/>
      <c r="N369" s="80"/>
      <c r="O369" s="80"/>
      <c r="P369" s="80"/>
      <c r="Q369" s="80"/>
      <c r="R369" s="80"/>
      <c r="S369" s="54" t="b">
        <f t="shared" si="26"/>
        <v>0</v>
      </c>
      <c r="T369" s="66" t="str">
        <f t="shared" si="27"/>
        <v>17-57.</v>
      </c>
      <c r="U369" s="51" t="str">
        <f t="shared" si="27"/>
        <v>Air Sparge/Multphase Extraction (AS/MPE) System - Large - Short Term ≤ 6 Months</v>
      </c>
    </row>
    <row r="370" spans="1:21" s="67" customFormat="1" hidden="1" x14ac:dyDescent="0.3">
      <c r="A370" s="62">
        <v>389</v>
      </c>
      <c r="B370" s="36" t="s">
        <v>961</v>
      </c>
      <c r="C370" s="98" t="s">
        <v>639</v>
      </c>
      <c r="D370" s="99"/>
      <c r="E370" s="10" t="s">
        <v>232</v>
      </c>
      <c r="F370" s="68">
        <f>IFERROR(INDEX([1]!Rates[[Column1]:[Column71]],
MATCH('[1]SOW Units'!$B370,[1]!Rates[Pay Item],0),
MATCH(TEXT(#REF!,"0"),[1]!Rates[[#Headers],[Column1]:[Column71]],0)),0)</f>
        <v>0</v>
      </c>
      <c r="G370" s="69">
        <f t="shared" si="28"/>
        <v>0</v>
      </c>
      <c r="H370" s="6">
        <f t="shared" si="29"/>
        <v>0</v>
      </c>
      <c r="I370" s="80"/>
      <c r="J370" s="80"/>
      <c r="K370" s="80"/>
      <c r="L370" s="80"/>
      <c r="M370" s="80"/>
      <c r="N370" s="80"/>
      <c r="O370" s="80"/>
      <c r="P370" s="80"/>
      <c r="Q370" s="80"/>
      <c r="R370" s="80"/>
      <c r="S370" s="54" t="b">
        <f t="shared" si="26"/>
        <v>0</v>
      </c>
      <c r="T370" s="66" t="str">
        <f t="shared" si="27"/>
        <v>17-58.</v>
      </c>
      <c r="U370" s="51" t="str">
        <f t="shared" si="27"/>
        <v>Air Sparge/Multphase Extraction (AS/MPE) System - Large - Long Term &gt; 6 Months</v>
      </c>
    </row>
    <row r="371" spans="1:21" s="67" customFormat="1" hidden="1" x14ac:dyDescent="0.3">
      <c r="A371" s="62">
        <v>390</v>
      </c>
      <c r="B371" s="36" t="s">
        <v>962</v>
      </c>
      <c r="C371" s="98" t="s">
        <v>963</v>
      </c>
      <c r="D371" s="99"/>
      <c r="E371" s="10" t="s">
        <v>232</v>
      </c>
      <c r="F371" s="68">
        <f>IFERROR(INDEX([1]!Rates[[Column1]:[Column71]],
MATCH('[1]SOW Units'!$B371,[1]!Rates[Pay Item],0),
MATCH(TEXT(#REF!,"0"),[1]!Rates[[#Headers],[Column1]:[Column71]],0)),0)</f>
        <v>0</v>
      </c>
      <c r="G371" s="69">
        <f t="shared" si="28"/>
        <v>0</v>
      </c>
      <c r="H371" s="6">
        <f t="shared" si="29"/>
        <v>0</v>
      </c>
      <c r="I371" s="80"/>
      <c r="J371" s="80"/>
      <c r="K371" s="80"/>
      <c r="L371" s="80"/>
      <c r="M371" s="80"/>
      <c r="N371" s="80"/>
      <c r="O371" s="80"/>
      <c r="P371" s="80"/>
      <c r="Q371" s="80"/>
      <c r="R371" s="80"/>
      <c r="S371" s="54" t="b">
        <f t="shared" si="26"/>
        <v>0</v>
      </c>
      <c r="T371" s="66" t="str">
        <f t="shared" si="27"/>
        <v>17-59.</v>
      </c>
      <c r="U371" s="51" t="str">
        <f t="shared" si="27"/>
        <v>In-Situ Chemical Oxidation (including Ozone) System – Small – Long Term &gt; 6 Months</v>
      </c>
    </row>
    <row r="372" spans="1:21" s="67" customFormat="1" hidden="1" x14ac:dyDescent="0.3">
      <c r="A372" s="62">
        <v>391</v>
      </c>
      <c r="B372" s="36" t="s">
        <v>964</v>
      </c>
      <c r="C372" s="98" t="s">
        <v>965</v>
      </c>
      <c r="D372" s="99"/>
      <c r="E372" s="10" t="s">
        <v>232</v>
      </c>
      <c r="F372" s="68">
        <f>IFERROR(INDEX([1]!Rates[[Column1]:[Column71]],
MATCH('[1]SOW Units'!$B372,[1]!Rates[Pay Item],0),
MATCH(TEXT(#REF!,"0"),[1]!Rates[[#Headers],[Column1]:[Column71]],0)),0)</f>
        <v>0</v>
      </c>
      <c r="G372" s="69">
        <f t="shared" si="28"/>
        <v>0</v>
      </c>
      <c r="H372" s="6">
        <f t="shared" si="29"/>
        <v>0</v>
      </c>
      <c r="I372" s="80"/>
      <c r="J372" s="80"/>
      <c r="K372" s="80"/>
      <c r="L372" s="80"/>
      <c r="M372" s="80"/>
      <c r="N372" s="80"/>
      <c r="O372" s="80"/>
      <c r="P372" s="80"/>
      <c r="Q372" s="80"/>
      <c r="R372" s="80"/>
      <c r="S372" s="54" t="b">
        <f t="shared" si="26"/>
        <v>0</v>
      </c>
      <c r="T372" s="66" t="str">
        <f t="shared" si="27"/>
        <v>17-60.</v>
      </c>
      <c r="U372" s="51" t="str">
        <f t="shared" si="27"/>
        <v>In-Situ Chemical Oxidation (including Ozone) System – Small - Short Term ≤ 6 Months</v>
      </c>
    </row>
    <row r="373" spans="1:21" s="67" customFormat="1" hidden="1" x14ac:dyDescent="0.3">
      <c r="A373" s="62">
        <v>392</v>
      </c>
      <c r="B373" s="36" t="s">
        <v>966</v>
      </c>
      <c r="C373" s="98" t="s">
        <v>967</v>
      </c>
      <c r="D373" s="99"/>
      <c r="E373" s="10" t="s">
        <v>232</v>
      </c>
      <c r="F373" s="68">
        <f>IFERROR(INDEX([1]!Rates[[Column1]:[Column71]],
MATCH('[1]SOW Units'!$B373,[1]!Rates[Pay Item],0),
MATCH(TEXT(#REF!,"0"),[1]!Rates[[#Headers],[Column1]:[Column71]],0)),0)</f>
        <v>0</v>
      </c>
      <c r="G373" s="69">
        <f t="shared" si="28"/>
        <v>0</v>
      </c>
      <c r="H373" s="6">
        <f t="shared" si="29"/>
        <v>0</v>
      </c>
      <c r="I373" s="80"/>
      <c r="J373" s="80"/>
      <c r="K373" s="80"/>
      <c r="L373" s="80"/>
      <c r="M373" s="80"/>
      <c r="N373" s="80"/>
      <c r="O373" s="80"/>
      <c r="P373" s="80"/>
      <c r="Q373" s="80"/>
      <c r="R373" s="80"/>
      <c r="S373" s="54" t="b">
        <f t="shared" si="26"/>
        <v>0</v>
      </c>
      <c r="T373" s="66" t="str">
        <f t="shared" si="27"/>
        <v>17-61.</v>
      </c>
      <c r="U373" s="51" t="str">
        <f t="shared" si="27"/>
        <v>In-Situ Chemical Oxidation (including Ozone) System – Medium – Long Term &gt; 6 Months</v>
      </c>
    </row>
    <row r="374" spans="1:21" s="67" customFormat="1" hidden="1" x14ac:dyDescent="0.3">
      <c r="A374" s="62">
        <v>393</v>
      </c>
      <c r="B374" s="36" t="s">
        <v>968</v>
      </c>
      <c r="C374" s="98" t="s">
        <v>969</v>
      </c>
      <c r="D374" s="99"/>
      <c r="E374" s="10" t="s">
        <v>232</v>
      </c>
      <c r="F374" s="68">
        <f>IFERROR(INDEX([1]!Rates[[Column1]:[Column71]],
MATCH('[1]SOW Units'!$B374,[1]!Rates[Pay Item],0),
MATCH(TEXT(#REF!,"0"),[1]!Rates[[#Headers],[Column1]:[Column71]],0)),0)</f>
        <v>0</v>
      </c>
      <c r="G374" s="69">
        <f t="shared" si="28"/>
        <v>0</v>
      </c>
      <c r="H374" s="6">
        <f t="shared" si="29"/>
        <v>0</v>
      </c>
      <c r="I374" s="80"/>
      <c r="J374" s="80"/>
      <c r="K374" s="80"/>
      <c r="L374" s="80"/>
      <c r="M374" s="80"/>
      <c r="N374" s="80"/>
      <c r="O374" s="80"/>
      <c r="P374" s="80"/>
      <c r="Q374" s="80"/>
      <c r="R374" s="80"/>
      <c r="S374" s="54" t="b">
        <f t="shared" si="26"/>
        <v>0</v>
      </c>
      <c r="T374" s="66" t="str">
        <f t="shared" si="27"/>
        <v>17-62.</v>
      </c>
      <c r="U374" s="51" t="str">
        <f t="shared" si="27"/>
        <v>In-Situ Chemical Oxidation (including Ozone) System – Medium - Short Term ≤ 6 Months</v>
      </c>
    </row>
    <row r="375" spans="1:21" s="67" customFormat="1" hidden="1" x14ac:dyDescent="0.3">
      <c r="A375" s="62">
        <v>394</v>
      </c>
      <c r="B375" s="36" t="s">
        <v>970</v>
      </c>
      <c r="C375" s="98" t="s">
        <v>971</v>
      </c>
      <c r="D375" s="99"/>
      <c r="E375" s="10" t="s">
        <v>232</v>
      </c>
      <c r="F375" s="68">
        <f>IFERROR(INDEX([1]!Rates[[Column1]:[Column71]],
MATCH('[1]SOW Units'!$B375,[1]!Rates[Pay Item],0),
MATCH(TEXT(#REF!,"0"),[1]!Rates[[#Headers],[Column1]:[Column71]],0)),0)</f>
        <v>0</v>
      </c>
      <c r="G375" s="69">
        <f t="shared" si="28"/>
        <v>0</v>
      </c>
      <c r="H375" s="6">
        <f t="shared" si="29"/>
        <v>0</v>
      </c>
      <c r="I375" s="80"/>
      <c r="J375" s="80"/>
      <c r="K375" s="80"/>
      <c r="L375" s="80"/>
      <c r="M375" s="80"/>
      <c r="N375" s="80"/>
      <c r="O375" s="80"/>
      <c r="P375" s="80"/>
      <c r="Q375" s="80"/>
      <c r="R375" s="80"/>
      <c r="S375" s="54" t="b">
        <f t="shared" si="26"/>
        <v>0</v>
      </c>
      <c r="T375" s="66" t="str">
        <f t="shared" si="27"/>
        <v>17-63.</v>
      </c>
      <c r="U375" s="51" t="str">
        <f t="shared" si="27"/>
        <v>In-Situ Chemical Oxidation (including Ozone) System – Large - Long Term &gt; 6 Months</v>
      </c>
    </row>
    <row r="376" spans="1:21" s="67" customFormat="1" hidden="1" x14ac:dyDescent="0.3">
      <c r="A376" s="62">
        <v>395</v>
      </c>
      <c r="B376" s="36" t="s">
        <v>972</v>
      </c>
      <c r="C376" s="98" t="s">
        <v>973</v>
      </c>
      <c r="D376" s="99"/>
      <c r="E376" s="10" t="s">
        <v>232</v>
      </c>
      <c r="F376" s="68">
        <f>IFERROR(INDEX([1]!Rates[[Column1]:[Column71]],
MATCH('[1]SOW Units'!$B376,[1]!Rates[Pay Item],0),
MATCH(TEXT(#REF!,"0"),[1]!Rates[[#Headers],[Column1]:[Column71]],0)),0)</f>
        <v>0</v>
      </c>
      <c r="G376" s="69">
        <f t="shared" si="28"/>
        <v>0</v>
      </c>
      <c r="H376" s="6">
        <f t="shared" si="29"/>
        <v>0</v>
      </c>
      <c r="I376" s="80"/>
      <c r="J376" s="80"/>
      <c r="K376" s="80"/>
      <c r="L376" s="80"/>
      <c r="M376" s="80"/>
      <c r="N376" s="80"/>
      <c r="O376" s="80"/>
      <c r="P376" s="80"/>
      <c r="Q376" s="80"/>
      <c r="R376" s="80"/>
      <c r="S376" s="54" t="b">
        <f t="shared" si="26"/>
        <v>0</v>
      </c>
      <c r="T376" s="66" t="str">
        <f t="shared" si="27"/>
        <v>17-64.</v>
      </c>
      <c r="U376" s="51" t="str">
        <f t="shared" si="27"/>
        <v>In-Situ Chemical Oxidation (including Ozone) System – Large -Short Term ≤ 6 Months</v>
      </c>
    </row>
    <row r="377" spans="1:21" s="67" customFormat="1" x14ac:dyDescent="0.3">
      <c r="A377" s="62">
        <v>396</v>
      </c>
      <c r="B377" s="75" t="s">
        <v>337</v>
      </c>
      <c r="C377" s="96" t="s">
        <v>412</v>
      </c>
      <c r="D377" s="97"/>
      <c r="E377" s="76"/>
      <c r="F377" s="78"/>
      <c r="G377" s="78"/>
      <c r="H377" s="8"/>
      <c r="I377" s="79"/>
      <c r="J377" s="79"/>
      <c r="K377" s="79"/>
      <c r="L377" s="79"/>
      <c r="M377" s="79"/>
      <c r="N377" s="79"/>
      <c r="O377" s="79"/>
      <c r="P377" s="79"/>
      <c r="Q377" s="79"/>
      <c r="R377" s="79"/>
      <c r="S377" s="54" t="b">
        <f t="shared" si="26"/>
        <v>0</v>
      </c>
      <c r="T377" s="66"/>
      <c r="U377" s="51" t="str">
        <f t="shared" si="27"/>
        <v>REPORTS (Excluding Professional Engineering and Professional Geology Services)</v>
      </c>
    </row>
    <row r="378" spans="1:21" s="67" customFormat="1" x14ac:dyDescent="0.3">
      <c r="A378" s="62">
        <v>397</v>
      </c>
      <c r="B378" s="36" t="s">
        <v>339</v>
      </c>
      <c r="C378" s="98" t="s">
        <v>414</v>
      </c>
      <c r="D378" s="99"/>
      <c r="E378" s="10" t="s">
        <v>415</v>
      </c>
      <c r="F378" s="68">
        <f>IFERROR(INDEX([1]!Rates[[Column1]:[Column71]],
MATCH('[1]SOW Units'!$B378,[1]!Rates[Pay Item],0),
MATCH(TEXT(#REF!,"0"),[1]!Rates[[#Headers],[Column1]:[Column71]],0)),0)</f>
        <v>0</v>
      </c>
      <c r="G378" s="69">
        <f t="shared" ref="G378:G441" si="30">F378</f>
        <v>0</v>
      </c>
      <c r="H378" s="6">
        <f t="shared" ref="H378:H441" si="31">SUM(I378:R378)</f>
        <v>0</v>
      </c>
      <c r="I378" s="80"/>
      <c r="J378" s="80"/>
      <c r="K378" s="80" t="s">
        <v>1045</v>
      </c>
      <c r="L378" s="80"/>
      <c r="M378" s="80"/>
      <c r="N378" s="80"/>
      <c r="O378" s="80"/>
      <c r="P378" s="80"/>
      <c r="Q378" s="80"/>
      <c r="R378" s="80"/>
      <c r="S378" s="54" t="b">
        <f t="shared" si="26"/>
        <v>0</v>
      </c>
      <c r="T378" s="66" t="str">
        <f t="shared" si="27"/>
        <v>18-1.</v>
      </c>
      <c r="U378" s="51" t="str">
        <f t="shared" si="27"/>
        <v>Soil Source Removal Report</v>
      </c>
    </row>
    <row r="379" spans="1:21" s="67" customFormat="1" hidden="1" x14ac:dyDescent="0.3">
      <c r="A379" s="62">
        <v>398</v>
      </c>
      <c r="B379" s="36" t="s">
        <v>341</v>
      </c>
      <c r="C379" s="98" t="s">
        <v>418</v>
      </c>
      <c r="D379" s="99"/>
      <c r="E379" s="10" t="s">
        <v>415</v>
      </c>
      <c r="F379" s="68">
        <f>IFERROR(INDEX([1]!Rates[[Column1]:[Column71]],
MATCH('[1]SOW Units'!$B379,[1]!Rates[Pay Item],0),
MATCH(TEXT(#REF!,"0"),[1]!Rates[[#Headers],[Column1]:[Column71]],0)),0)</f>
        <v>0</v>
      </c>
      <c r="G379" s="69">
        <f t="shared" si="30"/>
        <v>0</v>
      </c>
      <c r="H379" s="6">
        <f t="shared" si="31"/>
        <v>0</v>
      </c>
      <c r="I379" s="80"/>
      <c r="J379" s="80"/>
      <c r="K379" s="80"/>
      <c r="L379" s="80"/>
      <c r="M379" s="80"/>
      <c r="N379" s="80"/>
      <c r="O379" s="80"/>
      <c r="P379" s="80"/>
      <c r="Q379" s="80"/>
      <c r="R379" s="80"/>
      <c r="S379" s="54" t="b">
        <f t="shared" si="26"/>
        <v>0</v>
      </c>
      <c r="T379" s="66" t="str">
        <f t="shared" si="27"/>
        <v>18-2.</v>
      </c>
      <c r="U379" s="51" t="str">
        <f t="shared" si="27"/>
        <v>General Site Assessment Report</v>
      </c>
    </row>
    <row r="380" spans="1:21" s="67" customFormat="1" hidden="1" x14ac:dyDescent="0.3">
      <c r="A380" s="62">
        <v>399</v>
      </c>
      <c r="B380" s="36" t="s">
        <v>343</v>
      </c>
      <c r="C380" s="98" t="s">
        <v>420</v>
      </c>
      <c r="D380" s="99"/>
      <c r="E380" s="10" t="s">
        <v>415</v>
      </c>
      <c r="F380" s="68">
        <f>IFERROR(INDEX([1]!Rates[[Column1]:[Column71]],
MATCH('[1]SOW Units'!$B380,[1]!Rates[Pay Item],0),
MATCH(TEXT(#REF!,"0"),[1]!Rates[[#Headers],[Column1]:[Column71]],0)),0)</f>
        <v>0</v>
      </c>
      <c r="G380" s="69">
        <f t="shared" si="30"/>
        <v>0</v>
      </c>
      <c r="H380" s="6">
        <f t="shared" si="31"/>
        <v>0</v>
      </c>
      <c r="I380" s="80"/>
      <c r="J380" s="80"/>
      <c r="K380" s="80"/>
      <c r="L380" s="80"/>
      <c r="M380" s="80"/>
      <c r="N380" s="80"/>
      <c r="O380" s="80"/>
      <c r="P380" s="80"/>
      <c r="Q380" s="80"/>
      <c r="R380" s="80"/>
      <c r="S380" s="54" t="b">
        <f t="shared" si="26"/>
        <v>0</v>
      </c>
      <c r="T380" s="66" t="str">
        <f t="shared" si="27"/>
        <v>18-3.</v>
      </c>
      <c r="U380" s="51" t="str">
        <f t="shared" si="27"/>
        <v>Supplemental Site Assessment Report</v>
      </c>
    </row>
    <row r="381" spans="1:21" s="67" customFormat="1" hidden="1" x14ac:dyDescent="0.3">
      <c r="A381" s="62">
        <v>400</v>
      </c>
      <c r="B381" s="36" t="s">
        <v>345</v>
      </c>
      <c r="C381" s="98" t="s">
        <v>422</v>
      </c>
      <c r="D381" s="99"/>
      <c r="E381" s="10" t="s">
        <v>415</v>
      </c>
      <c r="F381" s="68">
        <f>IFERROR(INDEX([1]!Rates[[Column1]:[Column71]],
MATCH('[1]SOW Units'!$B381,[1]!Rates[Pay Item],0),
MATCH(TEXT(#REF!,"0"),[1]!Rates[[#Headers],[Column1]:[Column71]],0)),0)</f>
        <v>0</v>
      </c>
      <c r="G381" s="69">
        <f t="shared" si="30"/>
        <v>0</v>
      </c>
      <c r="H381" s="6">
        <f t="shared" si="31"/>
        <v>0</v>
      </c>
      <c r="I381" s="80"/>
      <c r="J381" s="80"/>
      <c r="K381" s="80"/>
      <c r="L381" s="80"/>
      <c r="M381" s="80"/>
      <c r="N381" s="80"/>
      <c r="O381" s="80"/>
      <c r="P381" s="80"/>
      <c r="Q381" s="80"/>
      <c r="R381" s="80"/>
      <c r="S381" s="54" t="b">
        <f t="shared" si="26"/>
        <v>0</v>
      </c>
      <c r="T381" s="66" t="str">
        <f t="shared" si="27"/>
        <v>18-4.</v>
      </c>
      <c r="U381" s="51" t="str">
        <f t="shared" si="27"/>
        <v>Receptor and Exposure Pathway Report</v>
      </c>
    </row>
    <row r="382" spans="1:21" s="67" customFormat="1" hidden="1" x14ac:dyDescent="0.3">
      <c r="A382" s="62">
        <v>401</v>
      </c>
      <c r="B382" s="36" t="s">
        <v>347</v>
      </c>
      <c r="C382" s="98" t="s">
        <v>974</v>
      </c>
      <c r="D382" s="99"/>
      <c r="E382" s="10" t="s">
        <v>425</v>
      </c>
      <c r="F382" s="68">
        <f>IFERROR(INDEX([1]!Rates[[Column1]:[Column71]],
MATCH('[1]SOW Units'!$B382,[1]!Rates[Pay Item],0),
MATCH(TEXT(#REF!,"0"),[1]!Rates[[#Headers],[Column1]:[Column71]],0)),0)</f>
        <v>0</v>
      </c>
      <c r="G382" s="69">
        <f t="shared" si="30"/>
        <v>0</v>
      </c>
      <c r="H382" s="6">
        <f t="shared" si="31"/>
        <v>0</v>
      </c>
      <c r="I382" s="80"/>
      <c r="J382" s="80"/>
      <c r="K382" s="80"/>
      <c r="L382" s="80"/>
      <c r="M382" s="80"/>
      <c r="N382" s="80"/>
      <c r="O382" s="80"/>
      <c r="P382" s="80"/>
      <c r="Q382" s="80"/>
      <c r="R382" s="80"/>
      <c r="S382" s="54" t="b">
        <f t="shared" si="26"/>
        <v>0</v>
      </c>
      <c r="T382" s="66" t="str">
        <f t="shared" si="27"/>
        <v>18-5.</v>
      </c>
      <c r="U382" s="51" t="str">
        <f t="shared" si="27"/>
        <v>Level 1 Natural Attenuation Monitoring Plan</v>
      </c>
    </row>
    <row r="383" spans="1:21" s="67" customFormat="1" hidden="1" x14ac:dyDescent="0.3">
      <c r="A383" s="62">
        <v>402</v>
      </c>
      <c r="B383" s="36" t="s">
        <v>349</v>
      </c>
      <c r="C383" s="98" t="s">
        <v>424</v>
      </c>
      <c r="D383" s="99"/>
      <c r="E383" s="10" t="s">
        <v>425</v>
      </c>
      <c r="F383" s="68">
        <f>IFERROR(INDEX([1]!Rates[[Column1]:[Column71]],
MATCH('[1]SOW Units'!$B383,[1]!Rates[Pay Item],0),
MATCH(TEXT(#REF!,"0"),[1]!Rates[[#Headers],[Column1]:[Column71]],0)),0)</f>
        <v>0</v>
      </c>
      <c r="G383" s="69">
        <f t="shared" si="30"/>
        <v>0</v>
      </c>
      <c r="H383" s="6">
        <f t="shared" si="31"/>
        <v>0</v>
      </c>
      <c r="I383" s="80"/>
      <c r="J383" s="80"/>
      <c r="K383" s="80"/>
      <c r="L383" s="80"/>
      <c r="M383" s="80"/>
      <c r="N383" s="80"/>
      <c r="O383" s="80"/>
      <c r="P383" s="80"/>
      <c r="Q383" s="80"/>
      <c r="R383" s="80"/>
      <c r="S383" s="54" t="b">
        <f t="shared" si="26"/>
        <v>0</v>
      </c>
      <c r="T383" s="66" t="str">
        <f t="shared" si="27"/>
        <v>18-6.</v>
      </c>
      <c r="U383" s="51" t="str">
        <f t="shared" si="27"/>
        <v>Level 2 Natural Attenuation Monitoring Plan</v>
      </c>
    </row>
    <row r="384" spans="1:21" s="67" customFormat="1" hidden="1" x14ac:dyDescent="0.3">
      <c r="A384" s="62">
        <v>403</v>
      </c>
      <c r="B384" s="36" t="s">
        <v>351</v>
      </c>
      <c r="C384" s="98" t="s">
        <v>427</v>
      </c>
      <c r="D384" s="99"/>
      <c r="E384" s="10" t="s">
        <v>415</v>
      </c>
      <c r="F384" s="68">
        <f>IFERROR(INDEX([1]!Rates[[Column1]:[Column71]],
MATCH('[1]SOW Units'!$B384,[1]!Rates[Pay Item],0),
MATCH(TEXT(#REF!,"0"),[1]!Rates[[#Headers],[Column1]:[Column71]],0)),0)</f>
        <v>0</v>
      </c>
      <c r="G384" s="69">
        <f t="shared" si="30"/>
        <v>0</v>
      </c>
      <c r="H384" s="6">
        <f t="shared" si="31"/>
        <v>0</v>
      </c>
      <c r="I384" s="80"/>
      <c r="J384" s="80"/>
      <c r="K384" s="80"/>
      <c r="L384" s="80"/>
      <c r="M384" s="80"/>
      <c r="N384" s="80"/>
      <c r="O384" s="80"/>
      <c r="P384" s="80"/>
      <c r="Q384" s="80"/>
      <c r="R384" s="80"/>
      <c r="S384" s="54" t="b">
        <f t="shared" si="26"/>
        <v>0</v>
      </c>
      <c r="T384" s="66" t="str">
        <f t="shared" si="27"/>
        <v>18-7.</v>
      </c>
      <c r="U384" s="51" t="str">
        <f t="shared" si="27"/>
        <v xml:space="preserve">Natural Attenuation or Post RA Monitoring Report, Quarterly or Non-Annual </v>
      </c>
    </row>
    <row r="385" spans="1:21" s="67" customFormat="1" hidden="1" x14ac:dyDescent="0.3">
      <c r="A385" s="62">
        <v>404</v>
      </c>
      <c r="B385" s="36" t="s">
        <v>353</v>
      </c>
      <c r="C385" s="98" t="s">
        <v>429</v>
      </c>
      <c r="D385" s="99"/>
      <c r="E385" s="10" t="s">
        <v>415</v>
      </c>
      <c r="F385" s="68">
        <f>IFERROR(INDEX([1]!Rates[[Column1]:[Column71]],
MATCH('[1]SOW Units'!$B385,[1]!Rates[Pay Item],0),
MATCH(TEXT(#REF!,"0"),[1]!Rates[[#Headers],[Column1]:[Column71]],0)),0)</f>
        <v>0</v>
      </c>
      <c r="G385" s="69">
        <f t="shared" si="30"/>
        <v>0</v>
      </c>
      <c r="H385" s="6">
        <f t="shared" si="31"/>
        <v>0</v>
      </c>
      <c r="I385" s="80"/>
      <c r="J385" s="80"/>
      <c r="K385" s="80"/>
      <c r="L385" s="80"/>
      <c r="M385" s="80"/>
      <c r="N385" s="80"/>
      <c r="O385" s="80"/>
      <c r="P385" s="80"/>
      <c r="Q385" s="80"/>
      <c r="R385" s="80"/>
      <c r="S385" s="54" t="b">
        <f t="shared" si="26"/>
        <v>0</v>
      </c>
      <c r="T385" s="66" t="str">
        <f t="shared" si="27"/>
        <v>18-8.</v>
      </c>
      <c r="U385" s="51" t="str">
        <f t="shared" si="27"/>
        <v xml:space="preserve">Natural Attenuation or Post RA Monitoring Report, Annual </v>
      </c>
    </row>
    <row r="386" spans="1:21" s="67" customFormat="1" hidden="1" x14ac:dyDescent="0.3">
      <c r="A386" s="62">
        <v>405</v>
      </c>
      <c r="B386" s="36" t="s">
        <v>355</v>
      </c>
      <c r="C386" s="98" t="s">
        <v>431</v>
      </c>
      <c r="D386" s="99"/>
      <c r="E386" s="10" t="s">
        <v>425</v>
      </c>
      <c r="F386" s="68">
        <f>IFERROR(INDEX([1]!Rates[[Column1]:[Column71]],
MATCH('[1]SOW Units'!$B386,[1]!Rates[Pay Item],0),
MATCH(TEXT(#REF!,"0"),[1]!Rates[[#Headers],[Column1]:[Column71]],0)),0)</f>
        <v>0</v>
      </c>
      <c r="G386" s="69">
        <f t="shared" si="30"/>
        <v>0</v>
      </c>
      <c r="H386" s="6">
        <f t="shared" si="31"/>
        <v>0</v>
      </c>
      <c r="I386" s="80"/>
      <c r="J386" s="80"/>
      <c r="K386" s="80"/>
      <c r="L386" s="80"/>
      <c r="M386" s="80"/>
      <c r="N386" s="80"/>
      <c r="O386" s="80"/>
      <c r="P386" s="80"/>
      <c r="Q386" s="80"/>
      <c r="R386" s="80"/>
      <c r="S386" s="54" t="b">
        <f t="shared" si="26"/>
        <v>0</v>
      </c>
      <c r="T386" s="66" t="str">
        <f t="shared" si="27"/>
        <v>18-9.</v>
      </c>
      <c r="U386" s="51" t="str">
        <f t="shared" si="27"/>
        <v>Pilot Test Plan</v>
      </c>
    </row>
    <row r="387" spans="1:21" s="67" customFormat="1" hidden="1" x14ac:dyDescent="0.3">
      <c r="A387" s="62">
        <v>406</v>
      </c>
      <c r="B387" s="36" t="s">
        <v>357</v>
      </c>
      <c r="C387" s="98" t="s">
        <v>433</v>
      </c>
      <c r="D387" s="99"/>
      <c r="E387" s="10" t="s">
        <v>415</v>
      </c>
      <c r="F387" s="68">
        <f>IFERROR(INDEX([1]!Rates[[Column1]:[Column71]],
MATCH('[1]SOW Units'!$B387,[1]!Rates[Pay Item],0),
MATCH(TEXT(#REF!,"0"),[1]!Rates[[#Headers],[Column1]:[Column71]],0)),0)</f>
        <v>0</v>
      </c>
      <c r="G387" s="69">
        <f t="shared" si="30"/>
        <v>0</v>
      </c>
      <c r="H387" s="6">
        <f t="shared" si="31"/>
        <v>0</v>
      </c>
      <c r="I387" s="80"/>
      <c r="J387" s="80"/>
      <c r="K387" s="80"/>
      <c r="L387" s="80"/>
      <c r="M387" s="80"/>
      <c r="N387" s="80"/>
      <c r="O387" s="80"/>
      <c r="P387" s="80"/>
      <c r="Q387" s="80"/>
      <c r="R387" s="80"/>
      <c r="S387" s="54" t="b">
        <f t="shared" si="26"/>
        <v>0</v>
      </c>
      <c r="T387" s="66" t="str">
        <f t="shared" si="27"/>
        <v>18-10.</v>
      </c>
      <c r="U387" s="51" t="str">
        <f t="shared" si="27"/>
        <v>Pilot Test Report</v>
      </c>
    </row>
    <row r="388" spans="1:21" s="67" customFormat="1" hidden="1" x14ac:dyDescent="0.3">
      <c r="A388" s="62">
        <v>407</v>
      </c>
      <c r="B388" s="36" t="s">
        <v>359</v>
      </c>
      <c r="C388" s="98" t="s">
        <v>435</v>
      </c>
      <c r="D388" s="99"/>
      <c r="E388" s="10" t="s">
        <v>425</v>
      </c>
      <c r="F388" s="68">
        <f>IFERROR(INDEX([1]!Rates[[Column1]:[Column71]],
MATCH('[1]SOW Units'!$B388,[1]!Rates[Pay Item],0),
MATCH(TEXT(#REF!,"0"),[1]!Rates[[#Headers],[Column1]:[Column71]],0)),0)</f>
        <v>0</v>
      </c>
      <c r="G388" s="69">
        <f t="shared" si="30"/>
        <v>0</v>
      </c>
      <c r="H388" s="6">
        <f t="shared" si="31"/>
        <v>0</v>
      </c>
      <c r="I388" s="80"/>
      <c r="J388" s="80"/>
      <c r="K388" s="80"/>
      <c r="L388" s="80"/>
      <c r="M388" s="80"/>
      <c r="N388" s="80"/>
      <c r="O388" s="80"/>
      <c r="P388" s="80"/>
      <c r="Q388" s="80"/>
      <c r="R388" s="80"/>
      <c r="S388" s="54" t="b">
        <f t="shared" si="26"/>
        <v>0</v>
      </c>
      <c r="T388" s="66" t="str">
        <f t="shared" si="27"/>
        <v>18-11.</v>
      </c>
      <c r="U388" s="51" t="str">
        <f t="shared" si="27"/>
        <v>Level 1 Remedial Action Plan</v>
      </c>
    </row>
    <row r="389" spans="1:21" s="67" customFormat="1" hidden="1" x14ac:dyDescent="0.3">
      <c r="A389" s="62">
        <v>408</v>
      </c>
      <c r="B389" s="36" t="s">
        <v>361</v>
      </c>
      <c r="C389" s="98" t="s">
        <v>436</v>
      </c>
      <c r="D389" s="99"/>
      <c r="E389" s="10" t="s">
        <v>425</v>
      </c>
      <c r="F389" s="68">
        <f>IFERROR(INDEX([1]!Rates[[Column1]:[Column71]],
MATCH('[1]SOW Units'!$B389,[1]!Rates[Pay Item],0),
MATCH(TEXT(#REF!,"0"),[1]!Rates[[#Headers],[Column1]:[Column71]],0)),0)</f>
        <v>0</v>
      </c>
      <c r="G389" s="69">
        <f t="shared" si="30"/>
        <v>0</v>
      </c>
      <c r="H389" s="6">
        <f t="shared" si="31"/>
        <v>0</v>
      </c>
      <c r="I389" s="80"/>
      <c r="J389" s="80"/>
      <c r="K389" s="80"/>
      <c r="L389" s="80"/>
      <c r="M389" s="80"/>
      <c r="N389" s="80"/>
      <c r="O389" s="80"/>
      <c r="P389" s="80"/>
      <c r="Q389" s="80"/>
      <c r="R389" s="80"/>
      <c r="S389" s="54" t="b">
        <f t="shared" si="26"/>
        <v>0</v>
      </c>
      <c r="T389" s="66" t="str">
        <f t="shared" si="27"/>
        <v>18-12.</v>
      </c>
      <c r="U389" s="51" t="str">
        <f t="shared" si="27"/>
        <v>Level 2 Remedial Action Plan</v>
      </c>
    </row>
    <row r="390" spans="1:21" s="67" customFormat="1" hidden="1" x14ac:dyDescent="0.3">
      <c r="A390" s="62">
        <v>410</v>
      </c>
      <c r="B390" s="36" t="s">
        <v>363</v>
      </c>
      <c r="C390" s="98" t="s">
        <v>437</v>
      </c>
      <c r="D390" s="99"/>
      <c r="E390" s="10" t="s">
        <v>425</v>
      </c>
      <c r="F390" s="68">
        <f>IFERROR(INDEX([1]!Rates[[Column1]:[Column71]],
MATCH('[1]SOW Units'!$B390,[1]!Rates[Pay Item],0),
MATCH(TEXT(#REF!,"0"),[1]!Rates[[#Headers],[Column1]:[Column71]],0)),0)</f>
        <v>0</v>
      </c>
      <c r="G390" s="69">
        <f t="shared" si="30"/>
        <v>0</v>
      </c>
      <c r="H390" s="6">
        <f t="shared" si="31"/>
        <v>0</v>
      </c>
      <c r="I390" s="80"/>
      <c r="J390" s="80"/>
      <c r="K390" s="80"/>
      <c r="L390" s="80"/>
      <c r="M390" s="80"/>
      <c r="N390" s="80"/>
      <c r="O390" s="80"/>
      <c r="P390" s="80"/>
      <c r="Q390" s="80"/>
      <c r="R390" s="80"/>
      <c r="S390" s="54" t="b">
        <f t="shared" si="26"/>
        <v>0</v>
      </c>
      <c r="T390" s="66" t="str">
        <f t="shared" si="27"/>
        <v>18-13.</v>
      </c>
      <c r="U390" s="51" t="str">
        <f t="shared" si="27"/>
        <v>Level 1 Limited Scope Remedial Action Plan or RAP Modification Plan</v>
      </c>
    </row>
    <row r="391" spans="1:21" s="67" customFormat="1" hidden="1" x14ac:dyDescent="0.3">
      <c r="A391" s="62">
        <v>411</v>
      </c>
      <c r="B391" s="36" t="s">
        <v>365</v>
      </c>
      <c r="C391" s="98" t="s">
        <v>438</v>
      </c>
      <c r="D391" s="99"/>
      <c r="E391" s="10" t="s">
        <v>425</v>
      </c>
      <c r="F391" s="68">
        <f>IFERROR(INDEX([1]!Rates[[Column1]:[Column71]],
MATCH('[1]SOW Units'!$B391,[1]!Rates[Pay Item],0),
MATCH(TEXT(#REF!,"0"),[1]!Rates[[#Headers],[Column1]:[Column71]],0)),0)</f>
        <v>0</v>
      </c>
      <c r="G391" s="69">
        <f t="shared" si="30"/>
        <v>0</v>
      </c>
      <c r="H391" s="6">
        <f t="shared" si="31"/>
        <v>0</v>
      </c>
      <c r="I391" s="80"/>
      <c r="J391" s="80"/>
      <c r="K391" s="80"/>
      <c r="L391" s="80"/>
      <c r="M391" s="80"/>
      <c r="N391" s="80"/>
      <c r="O391" s="80"/>
      <c r="P391" s="80"/>
      <c r="Q391" s="80"/>
      <c r="R391" s="80"/>
      <c r="S391" s="54" t="b">
        <f t="shared" si="26"/>
        <v>0</v>
      </c>
      <c r="T391" s="66" t="str">
        <f t="shared" si="27"/>
        <v>18-14.</v>
      </c>
      <c r="U391" s="51" t="str">
        <f t="shared" si="27"/>
        <v>Level 2 Limited Scope Remedial Action Plan or RAP Modification Plan</v>
      </c>
    </row>
    <row r="392" spans="1:21" s="67" customFormat="1" hidden="1" x14ac:dyDescent="0.3">
      <c r="A392" s="62">
        <v>412</v>
      </c>
      <c r="B392" s="36" t="s">
        <v>367</v>
      </c>
      <c r="C392" s="98" t="s">
        <v>439</v>
      </c>
      <c r="D392" s="99"/>
      <c r="E392" s="10" t="s">
        <v>425</v>
      </c>
      <c r="F392" s="68">
        <f>IFERROR(INDEX([1]!Rates[[Column1]:[Column71]],
MATCH('[1]SOW Units'!$B392,[1]!Rates[Pay Item],0),
MATCH(TEXT(#REF!,"0"),[1]!Rates[[#Headers],[Column1]:[Column71]],0)),0)</f>
        <v>0</v>
      </c>
      <c r="G392" s="69">
        <f t="shared" si="30"/>
        <v>0</v>
      </c>
      <c r="H392" s="6">
        <f t="shared" si="31"/>
        <v>0</v>
      </c>
      <c r="I392" s="80"/>
      <c r="J392" s="80"/>
      <c r="K392" s="80"/>
      <c r="L392" s="80"/>
      <c r="M392" s="80"/>
      <c r="N392" s="80"/>
      <c r="O392" s="80"/>
      <c r="P392" s="80"/>
      <c r="Q392" s="80"/>
      <c r="R392" s="80"/>
      <c r="S392" s="54" t="b">
        <f t="shared" si="26"/>
        <v>0</v>
      </c>
      <c r="T392" s="66" t="str">
        <f t="shared" si="27"/>
        <v>18-15.</v>
      </c>
      <c r="U392" s="51" t="str">
        <f t="shared" si="27"/>
        <v>Level 3 Limited Scope Remedial Action Plan or RAP Modification Plan</v>
      </c>
    </row>
    <row r="393" spans="1:21" s="67" customFormat="1" hidden="1" x14ac:dyDescent="0.3">
      <c r="A393" s="62">
        <v>413</v>
      </c>
      <c r="B393" s="36" t="s">
        <v>369</v>
      </c>
      <c r="C393" s="98" t="s">
        <v>440</v>
      </c>
      <c r="D393" s="99"/>
      <c r="E393" s="10" t="s">
        <v>425</v>
      </c>
      <c r="F393" s="68">
        <f>IFERROR(INDEX([1]!Rates[[Column1]:[Column71]],
MATCH('[1]SOW Units'!$B393,[1]!Rates[Pay Item],0),
MATCH(TEXT(#REF!,"0"),[1]!Rates[[#Headers],[Column1]:[Column71]],0)),0)</f>
        <v>0</v>
      </c>
      <c r="G393" s="69">
        <f t="shared" si="30"/>
        <v>0</v>
      </c>
      <c r="H393" s="6">
        <f t="shared" si="31"/>
        <v>0</v>
      </c>
      <c r="I393" s="80"/>
      <c r="J393" s="80"/>
      <c r="K393" s="80"/>
      <c r="L393" s="80"/>
      <c r="M393" s="80"/>
      <c r="N393" s="80"/>
      <c r="O393" s="80"/>
      <c r="P393" s="80"/>
      <c r="Q393" s="80"/>
      <c r="R393" s="80"/>
      <c r="S393" s="54" t="b">
        <f t="shared" ref="S393:S456" si="32">IF(H393&gt;0,TRUE,FALSE)</f>
        <v>0</v>
      </c>
      <c r="T393" s="66" t="str">
        <f t="shared" si="27"/>
        <v>18-16.</v>
      </c>
      <c r="U393" s="51" t="str">
        <f t="shared" si="27"/>
        <v>Level 4 Limited Scope Remedial Action Plan or RAP Modification Plan</v>
      </c>
    </row>
    <row r="394" spans="1:21" s="67" customFormat="1" hidden="1" x14ac:dyDescent="0.3">
      <c r="A394" s="62">
        <v>414</v>
      </c>
      <c r="B394" s="36" t="s">
        <v>371</v>
      </c>
      <c r="C394" s="98" t="s">
        <v>975</v>
      </c>
      <c r="D394" s="99"/>
      <c r="E394" s="10" t="s">
        <v>415</v>
      </c>
      <c r="F394" s="68">
        <f>IFERROR(INDEX([1]!Rates[[Column1]:[Column71]],
MATCH('[1]SOW Units'!$B394,[1]!Rates[Pay Item],0),
MATCH(TEXT(#REF!,"0"),[1]!Rates[[#Headers],[Column1]:[Column71]],0)),0)</f>
        <v>0</v>
      </c>
      <c r="G394" s="69">
        <f t="shared" si="30"/>
        <v>0</v>
      </c>
      <c r="H394" s="6">
        <f t="shared" si="31"/>
        <v>0</v>
      </c>
      <c r="I394" s="80"/>
      <c r="J394" s="80"/>
      <c r="K394" s="80"/>
      <c r="L394" s="80"/>
      <c r="M394" s="80"/>
      <c r="N394" s="80"/>
      <c r="O394" s="80"/>
      <c r="P394" s="80"/>
      <c r="Q394" s="80"/>
      <c r="R394" s="80"/>
      <c r="S394" s="54" t="b">
        <f t="shared" si="32"/>
        <v>0</v>
      </c>
      <c r="T394" s="66" t="str">
        <f t="shared" si="27"/>
        <v>18-17.</v>
      </c>
      <c r="U394" s="51" t="str">
        <f t="shared" si="27"/>
        <v>Construction Drawings and Design Specifications</v>
      </c>
    </row>
    <row r="395" spans="1:21" s="67" customFormat="1" hidden="1" x14ac:dyDescent="0.3">
      <c r="A395" s="62">
        <v>415</v>
      </c>
      <c r="B395" s="36" t="s">
        <v>373</v>
      </c>
      <c r="C395" s="98" t="s">
        <v>441</v>
      </c>
      <c r="D395" s="99"/>
      <c r="E395" s="10" t="s">
        <v>442</v>
      </c>
      <c r="F395" s="68">
        <f>IFERROR(INDEX([1]!Rates[[Column1]:[Column71]],
MATCH('[1]SOW Units'!$B395,[1]!Rates[Pay Item],0),
MATCH(TEXT(#REF!,"0"),[1]!Rates[[#Headers],[Column1]:[Column71]],0)),0)</f>
        <v>0</v>
      </c>
      <c r="G395" s="69">
        <f t="shared" si="30"/>
        <v>0</v>
      </c>
      <c r="H395" s="6">
        <f t="shared" si="31"/>
        <v>0</v>
      </c>
      <c r="I395" s="80"/>
      <c r="J395" s="80"/>
      <c r="K395" s="80"/>
      <c r="L395" s="80"/>
      <c r="M395" s="80"/>
      <c r="N395" s="80"/>
      <c r="O395" s="80"/>
      <c r="P395" s="80"/>
      <c r="Q395" s="80"/>
      <c r="R395" s="80"/>
      <c r="S395" s="54" t="b">
        <f t="shared" si="32"/>
        <v>0</v>
      </c>
      <c r="T395" s="66" t="str">
        <f t="shared" si="27"/>
        <v>18-18.</v>
      </c>
      <c r="U395" s="51" t="str">
        <f t="shared" si="27"/>
        <v>As-Built Drawings (P.E. Sealed red lined modifications)</v>
      </c>
    </row>
    <row r="396" spans="1:21" s="67" customFormat="1" hidden="1" x14ac:dyDescent="0.3">
      <c r="A396" s="62">
        <v>416</v>
      </c>
      <c r="B396" s="36" t="s">
        <v>375</v>
      </c>
      <c r="C396" s="98" t="s">
        <v>443</v>
      </c>
      <c r="D396" s="99"/>
      <c r="E396" s="10" t="s">
        <v>415</v>
      </c>
      <c r="F396" s="68">
        <f>IFERROR(INDEX([1]!Rates[[Column1]:[Column71]],
MATCH('[1]SOW Units'!$B396,[1]!Rates[Pay Item],0),
MATCH(TEXT(#REF!,"0"),[1]!Rates[[#Headers],[Column1]:[Column71]],0)),0)</f>
        <v>0</v>
      </c>
      <c r="G396" s="69">
        <f t="shared" si="30"/>
        <v>0</v>
      </c>
      <c r="H396" s="6">
        <f t="shared" si="31"/>
        <v>0</v>
      </c>
      <c r="I396" s="80"/>
      <c r="J396" s="80"/>
      <c r="K396" s="80"/>
      <c r="L396" s="80"/>
      <c r="M396" s="80"/>
      <c r="N396" s="80"/>
      <c r="O396" s="80"/>
      <c r="P396" s="80"/>
      <c r="Q396" s="80"/>
      <c r="R396" s="80"/>
      <c r="S396" s="54" t="b">
        <f t="shared" si="32"/>
        <v>0</v>
      </c>
      <c r="T396" s="66" t="str">
        <f t="shared" si="27"/>
        <v>18-19.</v>
      </c>
      <c r="U396" s="51" t="str">
        <f t="shared" si="27"/>
        <v xml:space="preserve">Remedial Action Startup Report </v>
      </c>
    </row>
    <row r="397" spans="1:21" s="67" customFormat="1" hidden="1" x14ac:dyDescent="0.3">
      <c r="A397" s="62">
        <v>417</v>
      </c>
      <c r="B397" s="36" t="s">
        <v>377</v>
      </c>
      <c r="C397" s="98" t="s">
        <v>444</v>
      </c>
      <c r="D397" s="99"/>
      <c r="E397" s="10" t="s">
        <v>415</v>
      </c>
      <c r="F397" s="68">
        <f>IFERROR(INDEX([1]!Rates[[Column1]:[Column71]],
MATCH('[1]SOW Units'!$B397,[1]!Rates[Pay Item],0),
MATCH(TEXT(#REF!,"0"),[1]!Rates[[#Headers],[Column1]:[Column71]],0)),0)</f>
        <v>0</v>
      </c>
      <c r="G397" s="69">
        <f t="shared" si="30"/>
        <v>0</v>
      </c>
      <c r="H397" s="6">
        <f t="shared" si="31"/>
        <v>0</v>
      </c>
      <c r="I397" s="80"/>
      <c r="J397" s="80"/>
      <c r="K397" s="80"/>
      <c r="L397" s="80"/>
      <c r="M397" s="80"/>
      <c r="N397" s="80"/>
      <c r="O397" s="80"/>
      <c r="P397" s="80"/>
      <c r="Q397" s="80"/>
      <c r="R397" s="80"/>
      <c r="S397" s="54" t="b">
        <f t="shared" si="32"/>
        <v>0</v>
      </c>
      <c r="T397" s="66" t="str">
        <f t="shared" si="27"/>
        <v>18-20.</v>
      </c>
      <c r="U397" s="51" t="str">
        <f t="shared" si="27"/>
        <v>Letter/NPDES Report</v>
      </c>
    </row>
    <row r="398" spans="1:21" s="67" customFormat="1" hidden="1" x14ac:dyDescent="0.3">
      <c r="A398" s="62">
        <v>418</v>
      </c>
      <c r="B398" s="36" t="s">
        <v>379</v>
      </c>
      <c r="C398" s="98" t="s">
        <v>976</v>
      </c>
      <c r="D398" s="99"/>
      <c r="E398" s="10" t="s">
        <v>415</v>
      </c>
      <c r="F398" s="68">
        <f>IFERROR(INDEX([1]!Rates[[Column1]:[Column71]],
MATCH('[1]SOW Units'!$B398,[1]!Rates[Pay Item],0),
MATCH(TEXT(#REF!,"0"),[1]!Rates[[#Headers],[Column1]:[Column71]],0)),0)</f>
        <v>0</v>
      </c>
      <c r="G398" s="69">
        <f t="shared" si="30"/>
        <v>0</v>
      </c>
      <c r="H398" s="6">
        <f t="shared" si="31"/>
        <v>0</v>
      </c>
      <c r="I398" s="80"/>
      <c r="J398" s="80"/>
      <c r="K398" s="80"/>
      <c r="L398" s="80"/>
      <c r="M398" s="80"/>
      <c r="N398" s="80"/>
      <c r="O398" s="80"/>
      <c r="P398" s="80"/>
      <c r="Q398" s="80"/>
      <c r="R398" s="80"/>
      <c r="S398" s="54" t="b">
        <f t="shared" si="32"/>
        <v>0</v>
      </c>
      <c r="T398" s="66" t="str">
        <f t="shared" si="27"/>
        <v>18-21.</v>
      </c>
      <c r="U398" s="51" t="str">
        <f t="shared" si="27"/>
        <v xml:space="preserve">Operation and Maintenance Report, Quarterly or Non-Annual </v>
      </c>
    </row>
    <row r="399" spans="1:21" s="67" customFormat="1" hidden="1" x14ac:dyDescent="0.3">
      <c r="A399" s="62">
        <v>419</v>
      </c>
      <c r="B399" s="36" t="s">
        <v>381</v>
      </c>
      <c r="C399" s="98" t="s">
        <v>977</v>
      </c>
      <c r="D399" s="99"/>
      <c r="E399" s="10" t="s">
        <v>415</v>
      </c>
      <c r="F399" s="68">
        <f>IFERROR(INDEX([1]!Rates[[Column1]:[Column71]],
MATCH('[1]SOW Units'!$B399,[1]!Rates[Pay Item],0),
MATCH(TEXT(#REF!,"0"),[1]!Rates[[#Headers],[Column1]:[Column71]],0)),0)</f>
        <v>0</v>
      </c>
      <c r="G399" s="69">
        <f t="shared" si="30"/>
        <v>0</v>
      </c>
      <c r="H399" s="6">
        <f t="shared" si="31"/>
        <v>0</v>
      </c>
      <c r="I399" s="80"/>
      <c r="J399" s="80"/>
      <c r="K399" s="80"/>
      <c r="L399" s="80"/>
      <c r="M399" s="80"/>
      <c r="N399" s="80"/>
      <c r="O399" s="80"/>
      <c r="P399" s="80"/>
      <c r="Q399" s="80"/>
      <c r="R399" s="80"/>
      <c r="S399" s="54" t="b">
        <f t="shared" si="32"/>
        <v>0</v>
      </c>
      <c r="T399" s="66" t="str">
        <f t="shared" ref="T399:U457" si="33">B399</f>
        <v>18-22.</v>
      </c>
      <c r="U399" s="51" t="str">
        <f t="shared" si="33"/>
        <v xml:space="preserve">Operation and Maintenance Annual Report </v>
      </c>
    </row>
    <row r="400" spans="1:21" s="67" customFormat="1" hidden="1" x14ac:dyDescent="0.3">
      <c r="A400" s="62">
        <v>420</v>
      </c>
      <c r="B400" s="36" t="s">
        <v>383</v>
      </c>
      <c r="C400" s="98" t="s">
        <v>445</v>
      </c>
      <c r="D400" s="99"/>
      <c r="E400" s="10" t="s">
        <v>415</v>
      </c>
      <c r="F400" s="68">
        <f>IFERROR(INDEX([1]!Rates[[Column1]:[Column71]],
MATCH('[1]SOW Units'!$B400,[1]!Rates[Pay Item],0),
MATCH(TEXT(#REF!,"0"),[1]!Rates[[#Headers],[Column1]:[Column71]],0)),0)</f>
        <v>0</v>
      </c>
      <c r="G400" s="69">
        <f t="shared" si="30"/>
        <v>0</v>
      </c>
      <c r="H400" s="6">
        <f t="shared" si="31"/>
        <v>0</v>
      </c>
      <c r="I400" s="80"/>
      <c r="J400" s="80"/>
      <c r="K400" s="80"/>
      <c r="L400" s="80"/>
      <c r="M400" s="80"/>
      <c r="N400" s="80"/>
      <c r="O400" s="80"/>
      <c r="P400" s="80"/>
      <c r="Q400" s="80"/>
      <c r="R400" s="80"/>
      <c r="S400" s="54" t="b">
        <f t="shared" si="32"/>
        <v>0</v>
      </c>
      <c r="T400" s="66" t="str">
        <f t="shared" si="33"/>
        <v>18-23.</v>
      </c>
      <c r="U400" s="51" t="str">
        <f t="shared" si="33"/>
        <v>Remedial Action General Report</v>
      </c>
    </row>
    <row r="401" spans="1:21" s="67" customFormat="1" x14ac:dyDescent="0.3">
      <c r="A401" s="62">
        <v>421</v>
      </c>
      <c r="B401" s="36" t="s">
        <v>385</v>
      </c>
      <c r="C401" s="98" t="s">
        <v>446</v>
      </c>
      <c r="D401" s="99"/>
      <c r="E401" s="10" t="s">
        <v>415</v>
      </c>
      <c r="F401" s="68">
        <f>IFERROR(INDEX([1]!Rates[[Column1]:[Column71]],
MATCH('[1]SOW Units'!$B401,[1]!Rates[Pay Item],0),
MATCH(TEXT(#REF!,"0"),[1]!Rates[[#Headers],[Column1]:[Column71]],0)),0)</f>
        <v>0</v>
      </c>
      <c r="G401" s="69">
        <f t="shared" si="30"/>
        <v>0</v>
      </c>
      <c r="H401" s="6">
        <f t="shared" si="31"/>
        <v>0</v>
      </c>
      <c r="I401" s="80"/>
      <c r="J401" s="80" t="s">
        <v>1045</v>
      </c>
      <c r="K401" s="80"/>
      <c r="L401" s="80"/>
      <c r="M401" s="80"/>
      <c r="N401" s="80"/>
      <c r="O401" s="80"/>
      <c r="P401" s="80"/>
      <c r="Q401" s="80"/>
      <c r="R401" s="80"/>
      <c r="S401" s="54" t="b">
        <f t="shared" si="32"/>
        <v>0</v>
      </c>
      <c r="T401" s="66" t="str">
        <f t="shared" si="33"/>
        <v>18-24.</v>
      </c>
      <c r="U401" s="51" t="str">
        <f t="shared" si="33"/>
        <v>Remedial Action Interim Report</v>
      </c>
    </row>
    <row r="402" spans="1:21" s="67" customFormat="1" hidden="1" x14ac:dyDescent="0.3">
      <c r="A402" s="62">
        <v>422</v>
      </c>
      <c r="B402" s="36" t="s">
        <v>387</v>
      </c>
      <c r="C402" s="98" t="s">
        <v>447</v>
      </c>
      <c r="D402" s="99"/>
      <c r="E402" s="10" t="s">
        <v>415</v>
      </c>
      <c r="F402" s="68">
        <f>IFERROR(INDEX([1]!Rates[[Column1]:[Column71]],
MATCH('[1]SOW Units'!$B402,[1]!Rates[Pay Item],0),
MATCH(TEXT(#REF!,"0"),[1]!Rates[[#Headers],[Column1]:[Column71]],0)),0)</f>
        <v>0</v>
      </c>
      <c r="G402" s="69">
        <f t="shared" si="30"/>
        <v>0</v>
      </c>
      <c r="H402" s="6">
        <f t="shared" si="31"/>
        <v>0</v>
      </c>
      <c r="I402" s="80"/>
      <c r="J402" s="80"/>
      <c r="K402" s="80"/>
      <c r="L402" s="80"/>
      <c r="M402" s="80"/>
      <c r="N402" s="80"/>
      <c r="O402" s="80"/>
      <c r="P402" s="80"/>
      <c r="Q402" s="80"/>
      <c r="R402" s="80"/>
      <c r="S402" s="54" t="b">
        <f t="shared" si="32"/>
        <v>0</v>
      </c>
      <c r="T402" s="66" t="str">
        <f t="shared" si="33"/>
        <v>18-25.</v>
      </c>
      <c r="U402" s="51" t="str">
        <f t="shared" si="33"/>
        <v xml:space="preserve">Free Product Recovery Report </v>
      </c>
    </row>
    <row r="403" spans="1:21" s="67" customFormat="1" x14ac:dyDescent="0.3">
      <c r="A403" s="62">
        <v>423</v>
      </c>
      <c r="B403" s="36" t="s">
        <v>389</v>
      </c>
      <c r="C403" s="98" t="s">
        <v>448</v>
      </c>
      <c r="D403" s="99"/>
      <c r="E403" s="10" t="s">
        <v>415</v>
      </c>
      <c r="F403" s="68">
        <f>IFERROR(INDEX([1]!Rates[[Column1]:[Column71]],
MATCH('[1]SOW Units'!$B403,[1]!Rates[Pay Item],0),
MATCH(TEXT(#REF!,"0"),[1]!Rates[[#Headers],[Column1]:[Column71]],0)),0)</f>
        <v>0</v>
      </c>
      <c r="G403" s="69">
        <f t="shared" si="30"/>
        <v>0</v>
      </c>
      <c r="H403" s="6">
        <f t="shared" si="31"/>
        <v>0</v>
      </c>
      <c r="I403" s="80"/>
      <c r="J403" s="80" t="s">
        <v>1045</v>
      </c>
      <c r="K403" s="80"/>
      <c r="L403" s="80"/>
      <c r="M403" s="80"/>
      <c r="N403" s="80"/>
      <c r="O403" s="80"/>
      <c r="P403" s="80"/>
      <c r="Q403" s="80"/>
      <c r="R403" s="80"/>
      <c r="S403" s="54" t="b">
        <f t="shared" si="32"/>
        <v>0</v>
      </c>
      <c r="T403" s="66" t="str">
        <f t="shared" si="33"/>
        <v>18-26.</v>
      </c>
      <c r="U403" s="51" t="str">
        <f t="shared" si="33"/>
        <v xml:space="preserve">Well Abandonment/Site Restoration Report </v>
      </c>
    </row>
    <row r="404" spans="1:21" s="67" customFormat="1" hidden="1" x14ac:dyDescent="0.3">
      <c r="A404" s="62">
        <v>424</v>
      </c>
      <c r="B404" s="36" t="s">
        <v>391</v>
      </c>
      <c r="C404" s="98" t="s">
        <v>640</v>
      </c>
      <c r="D404" s="99"/>
      <c r="E404" s="10" t="s">
        <v>415</v>
      </c>
      <c r="F404" s="68">
        <f>IFERROR(INDEX([1]!Rates[[Column1]:[Column71]],
MATCH('[1]SOW Units'!$B404,[1]!Rates[Pay Item],0),
MATCH(TEXT(#REF!,"0"),[1]!Rates[[#Headers],[Column1]:[Column71]],0)),0)</f>
        <v>0</v>
      </c>
      <c r="G404" s="69">
        <f t="shared" si="30"/>
        <v>0</v>
      </c>
      <c r="H404" s="6">
        <f t="shared" si="31"/>
        <v>0</v>
      </c>
      <c r="I404" s="80"/>
      <c r="J404" s="80"/>
      <c r="K404" s="80"/>
      <c r="L404" s="80"/>
      <c r="M404" s="80"/>
      <c r="N404" s="80"/>
      <c r="O404" s="80"/>
      <c r="P404" s="80"/>
      <c r="Q404" s="80"/>
      <c r="R404" s="80"/>
      <c r="S404" s="54" t="b">
        <f t="shared" si="32"/>
        <v>0</v>
      </c>
      <c r="T404" s="66" t="str">
        <f t="shared" si="33"/>
        <v>18-27.</v>
      </c>
      <c r="U404" s="51" t="str">
        <f t="shared" si="33"/>
        <v>Interim Assessment Report</v>
      </c>
    </row>
    <row r="405" spans="1:21" s="67" customFormat="1" x14ac:dyDescent="0.3">
      <c r="A405" s="62">
        <v>425</v>
      </c>
      <c r="B405" s="75" t="s">
        <v>411</v>
      </c>
      <c r="C405" s="96" t="s">
        <v>450</v>
      </c>
      <c r="D405" s="97"/>
      <c r="E405" s="76"/>
      <c r="F405" s="78"/>
      <c r="G405" s="78"/>
      <c r="H405" s="8"/>
      <c r="I405" s="79"/>
      <c r="J405" s="79"/>
      <c r="K405" s="79"/>
      <c r="L405" s="79"/>
      <c r="M405" s="79"/>
      <c r="N405" s="79"/>
      <c r="O405" s="79"/>
      <c r="P405" s="79"/>
      <c r="Q405" s="79"/>
      <c r="R405" s="79"/>
      <c r="S405" s="54" t="b">
        <f t="shared" si="32"/>
        <v>0</v>
      </c>
      <c r="T405" s="66"/>
      <c r="U405" s="51" t="str">
        <f t="shared" si="33"/>
        <v>PERSONNEL (Excluding Professional Engineer and Professional Geologist)</v>
      </c>
    </row>
    <row r="406" spans="1:21" s="67" customFormat="1" hidden="1" x14ac:dyDescent="0.3">
      <c r="A406" s="62">
        <v>426</v>
      </c>
      <c r="B406" s="36" t="s">
        <v>413</v>
      </c>
      <c r="C406" s="98" t="s">
        <v>978</v>
      </c>
      <c r="D406" s="99"/>
      <c r="E406" s="10" t="s">
        <v>452</v>
      </c>
      <c r="F406" s="68">
        <f>IFERROR(INDEX([1]!Rates[[Column1]:[Column71]],
MATCH('[1]SOW Units'!$B406,[1]!Rates[Pay Item],0),
MATCH(TEXT(#REF!,"0"),[1]!Rates[[#Headers],[Column1]:[Column71]],0)),0)</f>
        <v>0</v>
      </c>
      <c r="G406" s="69">
        <f t="shared" si="30"/>
        <v>0</v>
      </c>
      <c r="H406" s="6">
        <f t="shared" si="31"/>
        <v>0</v>
      </c>
      <c r="I406" s="80"/>
      <c r="J406" s="80"/>
      <c r="K406" s="80"/>
      <c r="L406" s="80"/>
      <c r="M406" s="80"/>
      <c r="N406" s="80"/>
      <c r="O406" s="80"/>
      <c r="P406" s="80"/>
      <c r="Q406" s="80"/>
      <c r="R406" s="80"/>
      <c r="S406" s="54" t="b">
        <f t="shared" si="32"/>
        <v>0</v>
      </c>
      <c r="T406" s="66" t="str">
        <f t="shared" si="33"/>
        <v>19-1.</v>
      </c>
      <c r="U406" s="51" t="str">
        <f t="shared" si="33"/>
        <v>Program/Contract Manager</v>
      </c>
    </row>
    <row r="407" spans="1:21" s="67" customFormat="1" hidden="1" x14ac:dyDescent="0.3">
      <c r="A407" s="62">
        <v>427</v>
      </c>
      <c r="B407" s="36" t="s">
        <v>416</v>
      </c>
      <c r="C407" s="98" t="s">
        <v>979</v>
      </c>
      <c r="D407" s="99"/>
      <c r="E407" s="10" t="s">
        <v>452</v>
      </c>
      <c r="F407" s="68">
        <f>IFERROR(INDEX([1]!Rates[[Column1]:[Column71]],
MATCH('[1]SOW Units'!$B407,[1]!Rates[Pay Item],0),
MATCH(TEXT(#REF!,"0"),[1]!Rates[[#Headers],[Column1]:[Column71]],0)),0)</f>
        <v>0</v>
      </c>
      <c r="G407" s="69">
        <f t="shared" si="30"/>
        <v>0</v>
      </c>
      <c r="H407" s="6">
        <f t="shared" si="31"/>
        <v>0</v>
      </c>
      <c r="I407" s="80"/>
      <c r="J407" s="80"/>
      <c r="K407" s="80"/>
      <c r="L407" s="80"/>
      <c r="M407" s="80"/>
      <c r="N407" s="80"/>
      <c r="O407" s="80"/>
      <c r="P407" s="80"/>
      <c r="Q407" s="80"/>
      <c r="R407" s="80"/>
      <c r="S407" s="54" t="b">
        <f t="shared" si="32"/>
        <v>0</v>
      </c>
      <c r="T407" s="66" t="str">
        <f t="shared" si="33"/>
        <v>19-2.</v>
      </c>
      <c r="U407" s="51" t="str">
        <f t="shared" si="33"/>
        <v>Project/Site Manager</v>
      </c>
    </row>
    <row r="408" spans="1:21" s="67" customFormat="1" hidden="1" x14ac:dyDescent="0.3">
      <c r="A408" s="62">
        <v>428</v>
      </c>
      <c r="B408" s="36" t="s">
        <v>417</v>
      </c>
      <c r="C408" s="98" t="s">
        <v>980</v>
      </c>
      <c r="D408" s="99"/>
      <c r="E408" s="10" t="s">
        <v>452</v>
      </c>
      <c r="F408" s="68">
        <f>IFERROR(INDEX([1]!Rates[[Column1]:[Column71]],
MATCH('[1]SOW Units'!$B408,[1]!Rates[Pay Item],0),
MATCH(TEXT(#REF!,"0"),[1]!Rates[[#Headers],[Column1]:[Column71]],0)),0)</f>
        <v>0</v>
      </c>
      <c r="G408" s="69">
        <f t="shared" si="30"/>
        <v>0</v>
      </c>
      <c r="H408" s="6">
        <f t="shared" si="31"/>
        <v>0</v>
      </c>
      <c r="I408" s="80"/>
      <c r="J408" s="80"/>
      <c r="K408" s="80"/>
      <c r="L408" s="80"/>
      <c r="M408" s="80"/>
      <c r="N408" s="80"/>
      <c r="O408" s="80"/>
      <c r="P408" s="80"/>
      <c r="Q408" s="80"/>
      <c r="R408" s="80"/>
      <c r="S408" s="54" t="b">
        <f t="shared" si="32"/>
        <v>0</v>
      </c>
      <c r="T408" s="66" t="str">
        <f t="shared" si="33"/>
        <v>19-3.</v>
      </c>
      <c r="U408" s="51" t="str">
        <f t="shared" si="33"/>
        <v>Engineer</v>
      </c>
    </row>
    <row r="409" spans="1:21" s="67" customFormat="1" hidden="1" x14ac:dyDescent="0.3">
      <c r="A409" s="62">
        <v>429</v>
      </c>
      <c r="B409" s="36" t="s">
        <v>419</v>
      </c>
      <c r="C409" s="98" t="s">
        <v>981</v>
      </c>
      <c r="D409" s="99"/>
      <c r="E409" s="10" t="s">
        <v>452</v>
      </c>
      <c r="F409" s="68">
        <f>IFERROR(INDEX([1]!Rates[[Column1]:[Column71]],
MATCH('[1]SOW Units'!$B409,[1]!Rates[Pay Item],0),
MATCH(TEXT(#REF!,"0"),[1]!Rates[[#Headers],[Column1]:[Column71]],0)),0)</f>
        <v>0</v>
      </c>
      <c r="G409" s="69">
        <f t="shared" si="30"/>
        <v>0</v>
      </c>
      <c r="H409" s="6">
        <f t="shared" si="31"/>
        <v>0</v>
      </c>
      <c r="I409" s="80"/>
      <c r="J409" s="80"/>
      <c r="K409" s="80"/>
      <c r="L409" s="80"/>
      <c r="M409" s="80"/>
      <c r="N409" s="80"/>
      <c r="O409" s="80"/>
      <c r="P409" s="80"/>
      <c r="Q409" s="80"/>
      <c r="R409" s="80"/>
      <c r="S409" s="54" t="b">
        <f t="shared" si="32"/>
        <v>0</v>
      </c>
      <c r="T409" s="66" t="str">
        <f t="shared" si="33"/>
        <v>19-4.</v>
      </c>
      <c r="U409" s="51" t="str">
        <f t="shared" si="33"/>
        <v>Geologist/Geoscientist</v>
      </c>
    </row>
    <row r="410" spans="1:21" s="67" customFormat="1" hidden="1" x14ac:dyDescent="0.3">
      <c r="A410" s="62">
        <v>430</v>
      </c>
      <c r="B410" s="36" t="s">
        <v>421</v>
      </c>
      <c r="C410" s="98" t="s">
        <v>982</v>
      </c>
      <c r="D410" s="99"/>
      <c r="E410" s="10" t="s">
        <v>452</v>
      </c>
      <c r="F410" s="68">
        <f>IFERROR(INDEX([1]!Rates[[Column1]:[Column71]],
MATCH('[1]SOW Units'!$B410,[1]!Rates[Pay Item],0),
MATCH(TEXT(#REF!,"0"),[1]!Rates[[#Headers],[Column1]:[Column71]],0)),0)</f>
        <v>0</v>
      </c>
      <c r="G410" s="69">
        <f t="shared" si="30"/>
        <v>0</v>
      </c>
      <c r="H410" s="6">
        <f t="shared" si="31"/>
        <v>0</v>
      </c>
      <c r="I410" s="80"/>
      <c r="J410" s="80"/>
      <c r="K410" s="80"/>
      <c r="L410" s="80"/>
      <c r="M410" s="80"/>
      <c r="N410" s="80"/>
      <c r="O410" s="80"/>
      <c r="P410" s="80"/>
      <c r="Q410" s="80"/>
      <c r="R410" s="80"/>
      <c r="S410" s="54" t="b">
        <f t="shared" si="32"/>
        <v>0</v>
      </c>
      <c r="T410" s="66" t="str">
        <f t="shared" si="33"/>
        <v>19-5.</v>
      </c>
      <c r="U410" s="51" t="str">
        <f t="shared" si="33"/>
        <v>Hydrogeologist/Modeler</v>
      </c>
    </row>
    <row r="411" spans="1:21" s="67" customFormat="1" x14ac:dyDescent="0.3">
      <c r="A411" s="62">
        <v>431</v>
      </c>
      <c r="B411" s="36" t="s">
        <v>423</v>
      </c>
      <c r="C411" s="98" t="s">
        <v>983</v>
      </c>
      <c r="D411" s="99"/>
      <c r="E411" s="10" t="s">
        <v>452</v>
      </c>
      <c r="F411" s="68">
        <f>IFERROR(INDEX([1]!Rates[[Column1]:[Column71]],
MATCH('[1]SOW Units'!$B411,[1]!Rates[Pay Item],0),
MATCH(TEXT(#REF!,"0"),[1]!Rates[[#Headers],[Column1]:[Column71]],0)),0)</f>
        <v>0</v>
      </c>
      <c r="G411" s="69">
        <f t="shared" si="30"/>
        <v>0</v>
      </c>
      <c r="H411" s="6">
        <f t="shared" si="31"/>
        <v>0</v>
      </c>
      <c r="I411" s="80" t="s">
        <v>1045</v>
      </c>
      <c r="J411" s="80"/>
      <c r="K411" s="80"/>
      <c r="L411" s="80"/>
      <c r="M411" s="80"/>
      <c r="N411" s="80"/>
      <c r="O411" s="80"/>
      <c r="P411" s="80"/>
      <c r="Q411" s="80"/>
      <c r="R411" s="80"/>
      <c r="S411" s="54" t="b">
        <f t="shared" si="32"/>
        <v>0</v>
      </c>
      <c r="T411" s="66" t="str">
        <f t="shared" si="33"/>
        <v>19-6.</v>
      </c>
      <c r="U411" s="51" t="str">
        <f t="shared" si="33"/>
        <v>Scientist/Technical Specialist</v>
      </c>
    </row>
    <row r="412" spans="1:21" s="67" customFormat="1" hidden="1" x14ac:dyDescent="0.3">
      <c r="A412" s="62">
        <v>432</v>
      </c>
      <c r="B412" s="36" t="s">
        <v>426</v>
      </c>
      <c r="C412" s="98" t="s">
        <v>457</v>
      </c>
      <c r="D412" s="99"/>
      <c r="E412" s="10" t="s">
        <v>452</v>
      </c>
      <c r="F412" s="68">
        <f>IFERROR(INDEX([1]!Rates[[Column1]:[Column71]],
MATCH('[1]SOW Units'!$B412,[1]!Rates[Pay Item],0),
MATCH(TEXT(#REF!,"0"),[1]!Rates[[#Headers],[Column1]:[Column71]],0)),0)</f>
        <v>0</v>
      </c>
      <c r="G412" s="69">
        <f t="shared" si="30"/>
        <v>0</v>
      </c>
      <c r="H412" s="6">
        <f t="shared" si="31"/>
        <v>0</v>
      </c>
      <c r="I412" s="80"/>
      <c r="J412" s="80"/>
      <c r="K412" s="80"/>
      <c r="L412" s="80"/>
      <c r="M412" s="80"/>
      <c r="N412" s="80"/>
      <c r="O412" s="80"/>
      <c r="P412" s="80"/>
      <c r="Q412" s="80"/>
      <c r="R412" s="80"/>
      <c r="S412" s="54" t="b">
        <f t="shared" si="32"/>
        <v>0</v>
      </c>
      <c r="T412" s="66" t="str">
        <f t="shared" si="33"/>
        <v>19-7.</v>
      </c>
      <c r="U412" s="51" t="str">
        <f t="shared" si="33"/>
        <v>Assistant Scientist/Technical Specialist</v>
      </c>
    </row>
    <row r="413" spans="1:21" s="67" customFormat="1" x14ac:dyDescent="0.3">
      <c r="A413" s="62">
        <v>433</v>
      </c>
      <c r="B413" s="36" t="s">
        <v>428</v>
      </c>
      <c r="C413" s="98" t="s">
        <v>984</v>
      </c>
      <c r="D413" s="99"/>
      <c r="E413" s="10" t="s">
        <v>452</v>
      </c>
      <c r="F413" s="68">
        <f>IFERROR(INDEX([1]!Rates[[Column1]:[Column71]],
MATCH('[1]SOW Units'!$B413,[1]!Rates[Pay Item],0),
MATCH(TEXT(#REF!,"0"),[1]!Rates[[#Headers],[Column1]:[Column71]],0)),0)</f>
        <v>0</v>
      </c>
      <c r="G413" s="69">
        <f t="shared" si="30"/>
        <v>0</v>
      </c>
      <c r="H413" s="6">
        <f t="shared" si="31"/>
        <v>0</v>
      </c>
      <c r="I413" s="80" t="s">
        <v>1045</v>
      </c>
      <c r="J413" s="80"/>
      <c r="K413" s="80"/>
      <c r="L413" s="80"/>
      <c r="M413" s="80"/>
      <c r="N413" s="80"/>
      <c r="O413" s="80"/>
      <c r="P413" s="80"/>
      <c r="Q413" s="80"/>
      <c r="R413" s="80"/>
      <c r="S413" s="54" t="b">
        <f t="shared" si="32"/>
        <v>0</v>
      </c>
      <c r="T413" s="66" t="str">
        <f t="shared" si="33"/>
        <v>19-8.</v>
      </c>
      <c r="U413" s="51" t="str">
        <f t="shared" si="33"/>
        <v>Field Technician</v>
      </c>
    </row>
    <row r="414" spans="1:21" s="67" customFormat="1" hidden="1" x14ac:dyDescent="0.3">
      <c r="A414" s="62">
        <v>434</v>
      </c>
      <c r="B414" s="36" t="s">
        <v>430</v>
      </c>
      <c r="C414" s="98" t="s">
        <v>460</v>
      </c>
      <c r="D414" s="99"/>
      <c r="E414" s="10" t="s">
        <v>452</v>
      </c>
      <c r="F414" s="68">
        <f>IFERROR(INDEX([1]!Rates[[Column1]:[Column71]],
MATCH('[1]SOW Units'!$B414,[1]!Rates[Pay Item],0),
MATCH(TEXT(#REF!,"0"),[1]!Rates[[#Headers],[Column1]:[Column71]],0)),0)</f>
        <v>0</v>
      </c>
      <c r="G414" s="69">
        <f t="shared" si="30"/>
        <v>0</v>
      </c>
      <c r="H414" s="6">
        <f t="shared" si="31"/>
        <v>0</v>
      </c>
      <c r="I414" s="80"/>
      <c r="J414" s="80"/>
      <c r="K414" s="80"/>
      <c r="L414" s="80"/>
      <c r="M414" s="80"/>
      <c r="N414" s="80"/>
      <c r="O414" s="80"/>
      <c r="P414" s="80"/>
      <c r="Q414" s="80"/>
      <c r="R414" s="80"/>
      <c r="S414" s="54" t="b">
        <f t="shared" si="32"/>
        <v>0</v>
      </c>
      <c r="T414" s="66" t="str">
        <f t="shared" si="33"/>
        <v>19-9.</v>
      </c>
      <c r="U414" s="51" t="str">
        <f t="shared" si="33"/>
        <v>Draftsperson</v>
      </c>
    </row>
    <row r="415" spans="1:21" s="67" customFormat="1" hidden="1" x14ac:dyDescent="0.3">
      <c r="A415" s="62">
        <v>435</v>
      </c>
      <c r="B415" s="36" t="s">
        <v>432</v>
      </c>
      <c r="C415" s="98" t="s">
        <v>985</v>
      </c>
      <c r="D415" s="99"/>
      <c r="E415" s="10" t="s">
        <v>452</v>
      </c>
      <c r="F415" s="68">
        <f>IFERROR(INDEX([1]!Rates[[Column1]:[Column71]],
MATCH('[1]SOW Units'!$B415,[1]!Rates[Pay Item],0),
MATCH(TEXT(#REF!,"0"),[1]!Rates[[#Headers],[Column1]:[Column71]],0)),0)</f>
        <v>0</v>
      </c>
      <c r="G415" s="69">
        <f t="shared" si="30"/>
        <v>0</v>
      </c>
      <c r="H415" s="6">
        <f t="shared" si="31"/>
        <v>0</v>
      </c>
      <c r="I415" s="80"/>
      <c r="J415" s="80"/>
      <c r="K415" s="80"/>
      <c r="L415" s="80"/>
      <c r="M415" s="80"/>
      <c r="N415" s="80"/>
      <c r="O415" s="80"/>
      <c r="P415" s="80"/>
      <c r="Q415" s="80"/>
      <c r="R415" s="80"/>
      <c r="S415" s="54" t="b">
        <f t="shared" si="32"/>
        <v>0</v>
      </c>
      <c r="T415" s="66" t="str">
        <f t="shared" si="33"/>
        <v>19-10.</v>
      </c>
      <c r="U415" s="51" t="str">
        <f t="shared" si="33"/>
        <v>Administrative Staff</v>
      </c>
    </row>
    <row r="416" spans="1:21" s="67" customFormat="1" hidden="1" x14ac:dyDescent="0.3">
      <c r="A416" s="62">
        <v>436</v>
      </c>
      <c r="B416" s="36" t="s">
        <v>434</v>
      </c>
      <c r="C416" s="98" t="s">
        <v>463</v>
      </c>
      <c r="D416" s="99"/>
      <c r="E416" s="10" t="s">
        <v>452</v>
      </c>
      <c r="F416" s="68">
        <f>IFERROR(INDEX([1]!Rates[[Column1]:[Column71]],
MATCH('[1]SOW Units'!$B416,[1]!Rates[Pay Item],0),
MATCH(TEXT(#REF!,"0"),[1]!Rates[[#Headers],[Column1]:[Column71]],0)),0)</f>
        <v>0</v>
      </c>
      <c r="G416" s="69">
        <f t="shared" si="30"/>
        <v>0</v>
      </c>
      <c r="H416" s="6">
        <f t="shared" si="31"/>
        <v>0</v>
      </c>
      <c r="I416" s="80"/>
      <c r="J416" s="80"/>
      <c r="K416" s="80"/>
      <c r="L416" s="80"/>
      <c r="M416" s="80"/>
      <c r="N416" s="80"/>
      <c r="O416" s="80"/>
      <c r="P416" s="80"/>
      <c r="Q416" s="80"/>
      <c r="R416" s="80"/>
      <c r="S416" s="54" t="b">
        <f t="shared" si="32"/>
        <v>0</v>
      </c>
      <c r="T416" s="66" t="str">
        <f t="shared" si="33"/>
        <v>19-11.</v>
      </c>
      <c r="U416" s="51" t="str">
        <f t="shared" si="33"/>
        <v>Laborers and Security Guards</v>
      </c>
    </row>
    <row r="417" spans="1:21" s="67" customFormat="1" x14ac:dyDescent="0.3">
      <c r="A417" s="62">
        <v>437</v>
      </c>
      <c r="B417" s="75" t="s">
        <v>449</v>
      </c>
      <c r="C417" s="96" t="s">
        <v>986</v>
      </c>
      <c r="D417" s="97"/>
      <c r="E417" s="76"/>
      <c r="F417" s="78"/>
      <c r="G417" s="78"/>
      <c r="H417" s="8"/>
      <c r="I417" s="79"/>
      <c r="J417" s="79"/>
      <c r="K417" s="79"/>
      <c r="L417" s="79"/>
      <c r="M417" s="79"/>
      <c r="N417" s="79"/>
      <c r="O417" s="79"/>
      <c r="P417" s="79"/>
      <c r="Q417" s="79"/>
      <c r="R417" s="79"/>
      <c r="S417" s="54" t="b">
        <f t="shared" si="32"/>
        <v>0</v>
      </c>
      <c r="T417" s="66"/>
      <c r="U417" s="51" t="str">
        <f t="shared" si="33"/>
        <v xml:space="preserve">PROFESSIONAL ENGINEERING AND PROFESSIONAL GEOLOGY SERVICES       </v>
      </c>
    </row>
    <row r="418" spans="1:21" s="67" customFormat="1" hidden="1" x14ac:dyDescent="0.3">
      <c r="A418" s="62">
        <v>438</v>
      </c>
      <c r="B418" s="36" t="s">
        <v>451</v>
      </c>
      <c r="C418" s="98" t="s">
        <v>987</v>
      </c>
      <c r="D418" s="99"/>
      <c r="E418" s="10" t="s">
        <v>452</v>
      </c>
      <c r="F418" s="68">
        <f>IFERROR(INDEX([1]!Rates[[Column1]:[Column71]],
MATCH('[1]SOW Units'!$B418,[1]!Rates[Pay Item],0),
MATCH(TEXT(#REF!,"0"),[1]!Rates[[#Headers],[Column1]:[Column71]],0)),0)</f>
        <v>0</v>
      </c>
      <c r="G418" s="69">
        <f t="shared" si="30"/>
        <v>0</v>
      </c>
      <c r="H418" s="6">
        <f t="shared" si="31"/>
        <v>0</v>
      </c>
      <c r="I418" s="80"/>
      <c r="J418" s="80"/>
      <c r="K418" s="80"/>
      <c r="L418" s="80"/>
      <c r="M418" s="80"/>
      <c r="N418" s="80"/>
      <c r="O418" s="80"/>
      <c r="P418" s="80"/>
      <c r="Q418" s="80"/>
      <c r="R418" s="80"/>
      <c r="S418" s="54" t="b">
        <f t="shared" si="32"/>
        <v>0</v>
      </c>
      <c r="T418" s="66" t="str">
        <f t="shared" si="33"/>
        <v>20-1.</v>
      </c>
      <c r="U418" s="51" t="str">
        <f t="shared" si="33"/>
        <v>Professional Engineer</v>
      </c>
    </row>
    <row r="419" spans="1:21" s="67" customFormat="1" hidden="1" x14ac:dyDescent="0.3">
      <c r="A419" s="62">
        <v>439</v>
      </c>
      <c r="B419" s="36" t="s">
        <v>453</v>
      </c>
      <c r="C419" s="98" t="s">
        <v>988</v>
      </c>
      <c r="D419" s="99"/>
      <c r="E419" s="10" t="s">
        <v>452</v>
      </c>
      <c r="F419" s="68">
        <f>IFERROR(INDEX([1]!Rates[[Column1]:[Column71]],
MATCH('[1]SOW Units'!$B419,[1]!Rates[Pay Item],0),
MATCH(TEXT(#REF!,"0"),[1]!Rates[[#Headers],[Column1]:[Column71]],0)),0)</f>
        <v>0</v>
      </c>
      <c r="G419" s="69">
        <f t="shared" si="30"/>
        <v>0</v>
      </c>
      <c r="H419" s="6">
        <f t="shared" si="31"/>
        <v>0</v>
      </c>
      <c r="I419" s="80"/>
      <c r="J419" s="80"/>
      <c r="K419" s="80"/>
      <c r="L419" s="80"/>
      <c r="M419" s="80"/>
      <c r="N419" s="80"/>
      <c r="O419" s="80"/>
      <c r="P419" s="80"/>
      <c r="Q419" s="80"/>
      <c r="R419" s="80"/>
      <c r="S419" s="54" t="b">
        <f t="shared" si="32"/>
        <v>0</v>
      </c>
      <c r="T419" s="66" t="str">
        <f t="shared" si="33"/>
        <v>20-2.</v>
      </c>
      <c r="U419" s="51" t="str">
        <f t="shared" si="33"/>
        <v>Professional Geologist</v>
      </c>
    </row>
    <row r="420" spans="1:21" s="67" customFormat="1" hidden="1" x14ac:dyDescent="0.3">
      <c r="A420" s="62">
        <v>440</v>
      </c>
      <c r="B420" s="36" t="s">
        <v>454</v>
      </c>
      <c r="C420" s="98" t="s">
        <v>989</v>
      </c>
      <c r="D420" s="99"/>
      <c r="E420" s="10" t="s">
        <v>452</v>
      </c>
      <c r="F420" s="68">
        <f>IFERROR(INDEX([1]!Rates[[Column1]:[Column71]],
MATCH('[1]SOW Units'!$B420,[1]!Rates[Pay Item],0),
MATCH(TEXT(#REF!,"0"),[1]!Rates[[#Headers],[Column1]:[Column71]],0)),0)</f>
        <v>0</v>
      </c>
      <c r="G420" s="69">
        <f t="shared" si="30"/>
        <v>0</v>
      </c>
      <c r="H420" s="6">
        <f t="shared" si="31"/>
        <v>0</v>
      </c>
      <c r="I420" s="80"/>
      <c r="J420" s="80"/>
      <c r="K420" s="80"/>
      <c r="L420" s="80"/>
      <c r="M420" s="80"/>
      <c r="N420" s="80"/>
      <c r="O420" s="80"/>
      <c r="P420" s="80"/>
      <c r="Q420" s="80"/>
      <c r="R420" s="80"/>
      <c r="S420" s="54" t="b">
        <f t="shared" si="32"/>
        <v>0</v>
      </c>
      <c r="T420" s="66" t="str">
        <f t="shared" si="33"/>
        <v>20-3.</v>
      </c>
      <c r="U420" s="51" t="str">
        <f t="shared" si="33"/>
        <v>P.G. Field Oversight of Drilling and Boring and Soil-Boring Logging</v>
      </c>
    </row>
    <row r="421" spans="1:21" s="67" customFormat="1" hidden="1" x14ac:dyDescent="0.3">
      <c r="A421" s="62">
        <v>441</v>
      </c>
      <c r="B421" s="36" t="s">
        <v>455</v>
      </c>
      <c r="C421" s="98" t="s">
        <v>990</v>
      </c>
      <c r="D421" s="99"/>
      <c r="E421" s="10" t="s">
        <v>452</v>
      </c>
      <c r="F421" s="68">
        <f>IFERROR(INDEX([1]!Rates[[Column1]:[Column71]],
MATCH('[1]SOW Units'!$B421,[1]!Rates[Pay Item],0),
MATCH(TEXT(#REF!,"0"),[1]!Rates[[#Headers],[Column1]:[Column71]],0)),0)</f>
        <v>0</v>
      </c>
      <c r="G421" s="69">
        <f t="shared" si="30"/>
        <v>0</v>
      </c>
      <c r="H421" s="6">
        <f t="shared" si="31"/>
        <v>0</v>
      </c>
      <c r="I421" s="80"/>
      <c r="J421" s="80"/>
      <c r="K421" s="80"/>
      <c r="L421" s="80"/>
      <c r="M421" s="80"/>
      <c r="N421" s="80"/>
      <c r="O421" s="80"/>
      <c r="P421" s="80"/>
      <c r="Q421" s="80"/>
      <c r="R421" s="80"/>
      <c r="S421" s="54" t="b">
        <f t="shared" si="32"/>
        <v>0</v>
      </c>
      <c r="T421" s="66" t="str">
        <f t="shared" si="33"/>
        <v>20-4.</v>
      </c>
      <c r="U421" s="51" t="str">
        <f t="shared" si="33"/>
        <v>P.G. Field Oversight of Well Installation</v>
      </c>
    </row>
    <row r="422" spans="1:21" s="67" customFormat="1" hidden="1" x14ac:dyDescent="0.3">
      <c r="A422" s="62">
        <v>442</v>
      </c>
      <c r="B422" s="36" t="s">
        <v>456</v>
      </c>
      <c r="C422" s="98" t="s">
        <v>470</v>
      </c>
      <c r="D422" s="99"/>
      <c r="E422" s="10" t="s">
        <v>307</v>
      </c>
      <c r="F422" s="68">
        <f>IFERROR(INDEX([1]!Rates[[Column1]:[Column71]],
MATCH('[1]SOW Units'!$B422,[1]!Rates[Pay Item],0),
MATCH(TEXT(#REF!,"0"),[1]!Rates[[#Headers],[Column1]:[Column71]],0)),0)</f>
        <v>0</v>
      </c>
      <c r="G422" s="69">
        <f t="shared" si="30"/>
        <v>0</v>
      </c>
      <c r="H422" s="6">
        <f t="shared" si="31"/>
        <v>0</v>
      </c>
      <c r="I422" s="80"/>
      <c r="J422" s="80"/>
      <c r="K422" s="80"/>
      <c r="L422" s="80"/>
      <c r="M422" s="80"/>
      <c r="N422" s="80"/>
      <c r="O422" s="80"/>
      <c r="P422" s="80"/>
      <c r="Q422" s="80"/>
      <c r="R422" s="80"/>
      <c r="S422" s="54" t="b">
        <f t="shared" si="32"/>
        <v>0</v>
      </c>
      <c r="T422" s="66" t="str">
        <f t="shared" si="33"/>
        <v>20-5.</v>
      </c>
      <c r="U422" s="51" t="str">
        <f t="shared" si="33"/>
        <v xml:space="preserve">P.E. Project Oversight for Remediation Technology Pilot Testing </v>
      </c>
    </row>
    <row r="423" spans="1:21" s="67" customFormat="1" hidden="1" x14ac:dyDescent="0.3">
      <c r="A423" s="62">
        <v>443</v>
      </c>
      <c r="B423" s="36" t="s">
        <v>991</v>
      </c>
      <c r="C423" s="98" t="s">
        <v>992</v>
      </c>
      <c r="D423" s="99"/>
      <c r="E423" s="10" t="s">
        <v>993</v>
      </c>
      <c r="F423" s="68">
        <f>IFERROR(INDEX([1]!Rates[[Column1]:[Column71]],
MATCH('[1]SOW Units'!$B423,[1]!Rates[Pay Item],0),
MATCH(TEXT(#REF!,"0"),[1]!Rates[[#Headers],[Column1]:[Column71]],0)),0)</f>
        <v>0</v>
      </c>
      <c r="G423" s="69">
        <f t="shared" si="30"/>
        <v>0</v>
      </c>
      <c r="H423" s="6">
        <f t="shared" si="31"/>
        <v>0</v>
      </c>
      <c r="I423" s="80"/>
      <c r="J423" s="80"/>
      <c r="K423" s="80"/>
      <c r="L423" s="80"/>
      <c r="M423" s="80"/>
      <c r="N423" s="80"/>
      <c r="O423" s="80"/>
      <c r="P423" s="80"/>
      <c r="Q423" s="80"/>
      <c r="R423" s="80"/>
      <c r="S423" s="54" t="b">
        <f t="shared" si="32"/>
        <v>0</v>
      </c>
      <c r="T423" s="66" t="str">
        <f t="shared" si="33"/>
        <v>20-6.a.</v>
      </c>
      <c r="U423" s="51" t="str">
        <f t="shared" si="33"/>
        <v>P.E. Project Oversight for Remediation System Integration and Startup - Small System</v>
      </c>
    </row>
    <row r="424" spans="1:21" s="67" customFormat="1" hidden="1" x14ac:dyDescent="0.3">
      <c r="A424" s="62">
        <v>444</v>
      </c>
      <c r="B424" s="36" t="s">
        <v>994</v>
      </c>
      <c r="C424" s="98" t="s">
        <v>995</v>
      </c>
      <c r="D424" s="99"/>
      <c r="E424" s="10" t="s">
        <v>993</v>
      </c>
      <c r="F424" s="68">
        <f>IFERROR(INDEX([1]!Rates[[Column1]:[Column71]],
MATCH('[1]SOW Units'!$B424,[1]!Rates[Pay Item],0),
MATCH(TEXT(#REF!,"0"),[1]!Rates[[#Headers],[Column1]:[Column71]],0)),0)</f>
        <v>0</v>
      </c>
      <c r="G424" s="69">
        <f t="shared" si="30"/>
        <v>0</v>
      </c>
      <c r="H424" s="6">
        <f t="shared" si="31"/>
        <v>0</v>
      </c>
      <c r="I424" s="80"/>
      <c r="J424" s="80"/>
      <c r="K424" s="80"/>
      <c r="L424" s="80"/>
      <c r="M424" s="80"/>
      <c r="N424" s="80"/>
      <c r="O424" s="80"/>
      <c r="P424" s="80"/>
      <c r="Q424" s="80"/>
      <c r="R424" s="80"/>
      <c r="S424" s="54" t="b">
        <f t="shared" si="32"/>
        <v>0</v>
      </c>
      <c r="T424" s="66" t="str">
        <f t="shared" si="33"/>
        <v>20-6.b.</v>
      </c>
      <c r="U424" s="51" t="str">
        <f t="shared" si="33"/>
        <v>P.E. Project Oversight for Remediation System Integration and Startup - Medium System</v>
      </c>
    </row>
    <row r="425" spans="1:21" s="67" customFormat="1" hidden="1" x14ac:dyDescent="0.3">
      <c r="A425" s="62">
        <v>445</v>
      </c>
      <c r="B425" s="36" t="s">
        <v>996</v>
      </c>
      <c r="C425" s="98" t="s">
        <v>997</v>
      </c>
      <c r="D425" s="99"/>
      <c r="E425" s="10" t="s">
        <v>993</v>
      </c>
      <c r="F425" s="68">
        <f>IFERROR(INDEX([1]!Rates[[Column1]:[Column71]],
MATCH('[1]SOW Units'!$B425,[1]!Rates[Pay Item],0),
MATCH(TEXT(#REF!,"0"),[1]!Rates[[#Headers],[Column1]:[Column71]],0)),0)</f>
        <v>0</v>
      </c>
      <c r="G425" s="69">
        <f t="shared" si="30"/>
        <v>0</v>
      </c>
      <c r="H425" s="6">
        <f t="shared" si="31"/>
        <v>0</v>
      </c>
      <c r="I425" s="80"/>
      <c r="J425" s="80"/>
      <c r="K425" s="80"/>
      <c r="L425" s="80"/>
      <c r="M425" s="80"/>
      <c r="N425" s="80"/>
      <c r="O425" s="80"/>
      <c r="P425" s="80"/>
      <c r="Q425" s="80"/>
      <c r="R425" s="80"/>
      <c r="S425" s="54" t="b">
        <f t="shared" si="32"/>
        <v>0</v>
      </c>
      <c r="T425" s="66" t="str">
        <f t="shared" si="33"/>
        <v>20-6.c.</v>
      </c>
      <c r="U425" s="51" t="str">
        <f t="shared" si="33"/>
        <v>P.E. Project Oversight for Remediation System Integration and Startup - Large System</v>
      </c>
    </row>
    <row r="426" spans="1:21" s="67" customFormat="1" hidden="1" x14ac:dyDescent="0.3">
      <c r="A426" s="62">
        <v>446</v>
      </c>
      <c r="B426" s="36" t="s">
        <v>998</v>
      </c>
      <c r="C426" s="98" t="s">
        <v>999</v>
      </c>
      <c r="D426" s="99"/>
      <c r="E426" s="10" t="s">
        <v>993</v>
      </c>
      <c r="F426" s="68">
        <f>IFERROR(INDEX([1]!Rates[[Column1]:[Column71]],
MATCH('[1]SOW Units'!$B426,[1]!Rates[Pay Item],0),
MATCH(TEXT(#REF!,"0"),[1]!Rates[[#Headers],[Column1]:[Column71]],0)),0)</f>
        <v>0</v>
      </c>
      <c r="G426" s="69">
        <f t="shared" si="30"/>
        <v>0</v>
      </c>
      <c r="H426" s="6">
        <f t="shared" si="31"/>
        <v>0</v>
      </c>
      <c r="I426" s="80"/>
      <c r="J426" s="80"/>
      <c r="K426" s="80"/>
      <c r="L426" s="80"/>
      <c r="M426" s="80"/>
      <c r="N426" s="80"/>
      <c r="O426" s="80"/>
      <c r="P426" s="80"/>
      <c r="Q426" s="80"/>
      <c r="R426" s="80"/>
      <c r="S426" s="54" t="b">
        <f t="shared" si="32"/>
        <v>0</v>
      </c>
      <c r="T426" s="66" t="str">
        <f t="shared" si="33"/>
        <v>20-6.d.</v>
      </c>
      <c r="U426" s="51" t="str">
        <f t="shared" si="33"/>
        <v>P.E. Project Oversight for Remediation System Integration and Startup - Extra Large System</v>
      </c>
    </row>
    <row r="427" spans="1:21" s="67" customFormat="1" hidden="1" x14ac:dyDescent="0.3">
      <c r="A427" s="62">
        <v>447</v>
      </c>
      <c r="B427" s="36" t="s">
        <v>1000</v>
      </c>
      <c r="C427" s="98" t="s">
        <v>1001</v>
      </c>
      <c r="D427" s="99"/>
      <c r="E427" s="10" t="s">
        <v>28</v>
      </c>
      <c r="F427" s="68">
        <f>IFERROR(INDEX([1]!Rates[[Column1]:[Column71]],
MATCH('[1]SOW Units'!$B427,[1]!Rates[Pay Item],0),
MATCH(TEXT(#REF!,"0"),[1]!Rates[[#Headers],[Column1]:[Column71]],0)),0)</f>
        <v>0</v>
      </c>
      <c r="G427" s="69">
        <f t="shared" si="30"/>
        <v>0</v>
      </c>
      <c r="H427" s="6">
        <f t="shared" si="31"/>
        <v>0</v>
      </c>
      <c r="I427" s="80"/>
      <c r="J427" s="80"/>
      <c r="K427" s="80"/>
      <c r="L427" s="80"/>
      <c r="M427" s="80"/>
      <c r="N427" s="80"/>
      <c r="O427" s="80"/>
      <c r="P427" s="80"/>
      <c r="Q427" s="80"/>
      <c r="R427" s="80"/>
      <c r="S427" s="54" t="b">
        <f t="shared" si="32"/>
        <v>0</v>
      </c>
      <c r="T427" s="66" t="str">
        <f t="shared" si="33"/>
        <v>20-7.a.</v>
      </c>
      <c r="U427" s="51" t="str">
        <f t="shared" si="33"/>
        <v xml:space="preserve">P.E. Project Oversight for Short Term or Episodic Remediation System Operation </v>
      </c>
    </row>
    <row r="428" spans="1:21" s="67" customFormat="1" hidden="1" x14ac:dyDescent="0.3">
      <c r="A428" s="62">
        <v>448</v>
      </c>
      <c r="B428" s="36" t="s">
        <v>1002</v>
      </c>
      <c r="C428" s="98" t="s">
        <v>473</v>
      </c>
      <c r="D428" s="99"/>
      <c r="E428" s="10" t="s">
        <v>231</v>
      </c>
      <c r="F428" s="68">
        <f>IFERROR(INDEX([1]!Rates[[Column1]:[Column71]],
MATCH('[1]SOW Units'!$B428,[1]!Rates[Pay Item],0),
MATCH(TEXT(#REF!,"0"),[1]!Rates[[#Headers],[Column1]:[Column71]],0)),0)</f>
        <v>0</v>
      </c>
      <c r="G428" s="69">
        <f t="shared" si="30"/>
        <v>0</v>
      </c>
      <c r="H428" s="6">
        <f t="shared" si="31"/>
        <v>0</v>
      </c>
      <c r="I428" s="80"/>
      <c r="J428" s="80"/>
      <c r="K428" s="80"/>
      <c r="L428" s="80"/>
      <c r="M428" s="80"/>
      <c r="N428" s="80"/>
      <c r="O428" s="80"/>
      <c r="P428" s="80"/>
      <c r="Q428" s="80"/>
      <c r="R428" s="80"/>
      <c r="S428" s="54" t="b">
        <f t="shared" si="32"/>
        <v>0</v>
      </c>
      <c r="T428" s="66" t="str">
        <f t="shared" si="33"/>
        <v>20-7.b.</v>
      </c>
      <c r="U428" s="51" t="str">
        <f t="shared" si="33"/>
        <v>P.E. Project Oversight for Short Term or Episodic Remediation System Operation</v>
      </c>
    </row>
    <row r="429" spans="1:21" s="67" customFormat="1" hidden="1" x14ac:dyDescent="0.3">
      <c r="A429" s="62">
        <v>449</v>
      </c>
      <c r="B429" s="36" t="s">
        <v>458</v>
      </c>
      <c r="C429" s="98" t="s">
        <v>475</v>
      </c>
      <c r="D429" s="99"/>
      <c r="E429" s="10" t="s">
        <v>232</v>
      </c>
      <c r="F429" s="68">
        <f>IFERROR(INDEX([1]!Rates[[Column1]:[Column71]],
MATCH('[1]SOW Units'!$B429,[1]!Rates[Pay Item],0),
MATCH(TEXT(#REF!,"0"),[1]!Rates[[#Headers],[Column1]:[Column71]],0)),0)</f>
        <v>0</v>
      </c>
      <c r="G429" s="69">
        <f t="shared" si="30"/>
        <v>0</v>
      </c>
      <c r="H429" s="6">
        <f t="shared" si="31"/>
        <v>0</v>
      </c>
      <c r="I429" s="80"/>
      <c r="J429" s="80"/>
      <c r="K429" s="80"/>
      <c r="L429" s="80"/>
      <c r="M429" s="80"/>
      <c r="N429" s="80"/>
      <c r="O429" s="80"/>
      <c r="P429" s="80"/>
      <c r="Q429" s="80"/>
      <c r="R429" s="80"/>
      <c r="S429" s="54" t="b">
        <f t="shared" si="32"/>
        <v>0</v>
      </c>
      <c r="T429" s="66" t="str">
        <f t="shared" si="33"/>
        <v>20-8.</v>
      </c>
      <c r="U429" s="51" t="str">
        <f t="shared" si="33"/>
        <v>P.E. Project Oversight for Remediation System Operation and Maintenance</v>
      </c>
    </row>
    <row r="430" spans="1:21" s="67" customFormat="1" ht="33" hidden="1" x14ac:dyDescent="0.3">
      <c r="A430" s="62">
        <v>450</v>
      </c>
      <c r="B430" s="36" t="s">
        <v>459</v>
      </c>
      <c r="C430" s="98" t="s">
        <v>477</v>
      </c>
      <c r="D430" s="99"/>
      <c r="E430" s="10" t="s">
        <v>478</v>
      </c>
      <c r="F430" s="68">
        <f>IFERROR(INDEX([1]!Rates[[Column1]:[Column71]],
MATCH('[1]SOW Units'!$B430,[1]!Rates[Pay Item],0),
MATCH(TEXT(#REF!,"0"),[1]!Rates[[#Headers],[Column1]:[Column71]],0)),0)</f>
        <v>0</v>
      </c>
      <c r="G430" s="69">
        <f t="shared" si="30"/>
        <v>0</v>
      </c>
      <c r="H430" s="6">
        <f t="shared" si="31"/>
        <v>0</v>
      </c>
      <c r="I430" s="80"/>
      <c r="J430" s="80"/>
      <c r="K430" s="80"/>
      <c r="L430" s="80"/>
      <c r="M430" s="80"/>
      <c r="N430" s="80"/>
      <c r="O430" s="80"/>
      <c r="P430" s="80"/>
      <c r="Q430" s="80"/>
      <c r="R430" s="80"/>
      <c r="S430" s="54" t="b">
        <f t="shared" si="32"/>
        <v>0</v>
      </c>
      <c r="T430" s="66" t="str">
        <f t="shared" si="33"/>
        <v>20-9.</v>
      </c>
      <c r="U430" s="51" t="str">
        <f t="shared" si="33"/>
        <v>P.E. Review and Certification of Sufficiency of Engineering Controls (other than permanent, impermeable surface or top two feet of clean fill), with Monitoring and Maintenance Recommendations Required for a Conditional NFA</v>
      </c>
    </row>
    <row r="431" spans="1:21" s="67" customFormat="1" ht="49.5" hidden="1" x14ac:dyDescent="0.3">
      <c r="A431" s="62">
        <v>451</v>
      </c>
      <c r="B431" s="36" t="s">
        <v>461</v>
      </c>
      <c r="C431" s="98" t="s">
        <v>1003</v>
      </c>
      <c r="D431" s="99"/>
      <c r="E431" s="10" t="s">
        <v>478</v>
      </c>
      <c r="F431" s="68">
        <f>IFERROR(INDEX([1]!Rates[[Column1]:[Column71]],
MATCH('[1]SOW Units'!$B431,[1]!Rates[Pay Item],0),
MATCH(TEXT(#REF!,"0"),[1]!Rates[[#Headers],[Column1]:[Column71]],0)),0)</f>
        <v>0</v>
      </c>
      <c r="G431" s="69">
        <f t="shared" si="30"/>
        <v>0</v>
      </c>
      <c r="H431" s="6">
        <f t="shared" si="31"/>
        <v>0</v>
      </c>
      <c r="I431" s="80"/>
      <c r="J431" s="80"/>
      <c r="K431" s="80"/>
      <c r="L431" s="80"/>
      <c r="M431" s="80"/>
      <c r="N431" s="80"/>
      <c r="O431" s="80"/>
      <c r="P431" s="80"/>
      <c r="Q431" s="80"/>
      <c r="R431" s="80"/>
      <c r="S431" s="54" t="b">
        <f t="shared" si="32"/>
        <v>0</v>
      </c>
      <c r="T431" s="66" t="str">
        <f t="shared" si="33"/>
        <v>20-10.</v>
      </c>
      <c r="U431" s="51" t="str">
        <f t="shared" si="33"/>
        <v>P.G. or Qualified P.E. Review and Certification of Sufficiency of Engineering Controls Limited to Permanent, Impermeable Surface or Top Two Feet of Clean Fill with Monitoring and Maintenance Recommendations Required for a Conditional NFA</v>
      </c>
    </row>
    <row r="432" spans="1:21" s="67" customFormat="1" ht="49.5" hidden="1" x14ac:dyDescent="0.3">
      <c r="A432" s="62">
        <v>452</v>
      </c>
      <c r="B432" s="36" t="s">
        <v>462</v>
      </c>
      <c r="C432" s="98" t="s">
        <v>481</v>
      </c>
      <c r="D432" s="99"/>
      <c r="E432" s="10" t="s">
        <v>482</v>
      </c>
      <c r="F432" s="68">
        <f>IFERROR(INDEX([1]!Rates[[Column1]:[Column71]],
MATCH('[1]SOW Units'!$B432,[1]!Rates[Pay Item],0),
MATCH(TEXT(#REF!,"0"),[1]!Rates[[#Headers],[Column1]:[Column71]],0)),0)</f>
        <v>0</v>
      </c>
      <c r="G432" s="69">
        <f t="shared" si="30"/>
        <v>0</v>
      </c>
      <c r="H432" s="6">
        <f t="shared" si="31"/>
        <v>0</v>
      </c>
      <c r="I432" s="80"/>
      <c r="J432" s="80"/>
      <c r="K432" s="80"/>
      <c r="L432" s="80"/>
      <c r="M432" s="80"/>
      <c r="N432" s="80"/>
      <c r="O432" s="80"/>
      <c r="P432" s="80"/>
      <c r="Q432" s="80"/>
      <c r="R432" s="80"/>
      <c r="S432" s="54" t="b">
        <f t="shared" si="32"/>
        <v>0</v>
      </c>
      <c r="T432" s="66" t="str">
        <f t="shared" si="33"/>
        <v>20-11.</v>
      </c>
      <c r="U432" s="51" t="str">
        <f t="shared" si="33"/>
        <v>P.E. Design and Certification of Plans and Project Oversight of Installation for Engineering Controls (other than permanent, impermeable surface or top two feet of clean fill) required for a conditional NFA</v>
      </c>
    </row>
    <row r="433" spans="1:21" s="67" customFormat="1" ht="49.5" hidden="1" x14ac:dyDescent="0.3">
      <c r="A433" s="62">
        <v>453</v>
      </c>
      <c r="B433" s="36" t="s">
        <v>1052</v>
      </c>
      <c r="C433" s="98" t="s">
        <v>1005</v>
      </c>
      <c r="D433" s="99"/>
      <c r="E433" s="10" t="s">
        <v>482</v>
      </c>
      <c r="F433" s="68">
        <f>IFERROR(INDEX([1]!Rates[[Column1]:[Column71]],
MATCH('[1]SOW Units'!$B433,[1]!Rates[Pay Item],0),
MATCH(TEXT(#REF!,"0"),[1]!Rates[[#Headers],[Column1]:[Column71]],0)),0)</f>
        <v>0</v>
      </c>
      <c r="G433" s="69">
        <f t="shared" si="30"/>
        <v>0</v>
      </c>
      <c r="H433" s="6">
        <f t="shared" si="31"/>
        <v>0</v>
      </c>
      <c r="I433" s="80"/>
      <c r="J433" s="80"/>
      <c r="K433" s="80"/>
      <c r="L433" s="80"/>
      <c r="M433" s="80"/>
      <c r="N433" s="80"/>
      <c r="O433" s="80"/>
      <c r="P433" s="80"/>
      <c r="Q433" s="80"/>
      <c r="R433" s="80"/>
      <c r="S433" s="54" t="b">
        <f t="shared" si="32"/>
        <v>0</v>
      </c>
      <c r="T433" s="66" t="str">
        <f t="shared" si="33"/>
        <v>2+418:4330-12.</v>
      </c>
      <c r="U433" s="51" t="str">
        <f t="shared" si="33"/>
        <v>P.G. or Qualified P.E. Review, Evaluation and Certification of Plans and Project Oversight for Installation of Engineering Controls Limited to Permanent, Impermeable Surface or Top Two Feet of Clean Fill Required for a Conditional NFA</v>
      </c>
    </row>
    <row r="434" spans="1:21" s="67" customFormat="1" ht="33" x14ac:dyDescent="0.3">
      <c r="A434" s="62">
        <v>454</v>
      </c>
      <c r="B434" s="36" t="s">
        <v>1006</v>
      </c>
      <c r="C434" s="98" t="s">
        <v>485</v>
      </c>
      <c r="D434" s="99"/>
      <c r="E434" s="10" t="s">
        <v>415</v>
      </c>
      <c r="F434" s="68">
        <f>IFERROR(INDEX([1]!Rates[[Column1]:[Column71]],
MATCH('[1]SOW Units'!$B434,[1]!Rates[Pay Item],0),
MATCH(TEXT(#REF!,"0"),[1]!Rates[[#Headers],[Column1]:[Column71]],0)),0)</f>
        <v>0</v>
      </c>
      <c r="G434" s="69">
        <f t="shared" si="30"/>
        <v>0</v>
      </c>
      <c r="H434" s="6">
        <f t="shared" si="31"/>
        <v>0</v>
      </c>
      <c r="I434" s="80"/>
      <c r="J434" s="80"/>
      <c r="K434" s="80" t="s">
        <v>1045</v>
      </c>
      <c r="L434" s="80"/>
      <c r="M434" s="80"/>
      <c r="N434" s="80"/>
      <c r="O434" s="80"/>
      <c r="P434" s="80"/>
      <c r="Q434" s="80"/>
      <c r="R434" s="80"/>
      <c r="S434" s="54" t="b">
        <f t="shared" si="32"/>
        <v>0</v>
      </c>
      <c r="T434" s="66" t="str">
        <f t="shared" si="33"/>
        <v>20-13.</v>
      </c>
      <c r="U434" s="51" t="str">
        <f t="shared" si="33"/>
        <v>P.G. or P.E. Review, Evaluation and Certification of a Soil Source Removal Report That Includes a Recommendation for NFA</v>
      </c>
    </row>
    <row r="435" spans="1:21" s="67" customFormat="1" hidden="1" x14ac:dyDescent="0.3">
      <c r="A435" s="62">
        <v>455</v>
      </c>
      <c r="B435" s="36" t="s">
        <v>1007</v>
      </c>
      <c r="C435" s="98" t="s">
        <v>488</v>
      </c>
      <c r="D435" s="99"/>
      <c r="E435" s="10" t="s">
        <v>415</v>
      </c>
      <c r="F435" s="68">
        <f>IFERROR(INDEX([1]!Rates[[Column1]:[Column71]],
MATCH('[1]SOW Units'!$B435,[1]!Rates[Pay Item],0),
MATCH(TEXT(#REF!,"0"),[1]!Rates[[#Headers],[Column1]:[Column71]],0)),0)</f>
        <v>0</v>
      </c>
      <c r="G435" s="69">
        <f t="shared" si="30"/>
        <v>0</v>
      </c>
      <c r="H435" s="6">
        <f t="shared" si="31"/>
        <v>0</v>
      </c>
      <c r="I435" s="80"/>
      <c r="J435" s="80"/>
      <c r="K435" s="80"/>
      <c r="L435" s="80"/>
      <c r="M435" s="80"/>
      <c r="N435" s="80"/>
      <c r="O435" s="80"/>
      <c r="P435" s="80"/>
      <c r="Q435" s="80"/>
      <c r="R435" s="80"/>
      <c r="S435" s="54" t="b">
        <f t="shared" si="32"/>
        <v>0</v>
      </c>
      <c r="T435" s="66" t="str">
        <f t="shared" si="33"/>
        <v>20-14.</v>
      </c>
      <c r="U435" s="51" t="str">
        <f t="shared" si="33"/>
        <v>P.G. or Qualified P.E. Review, Evaluation and Certification of a General Site Assessment Report</v>
      </c>
    </row>
    <row r="436" spans="1:21" s="67" customFormat="1" ht="39.950000000000003" hidden="1" customHeight="1" x14ac:dyDescent="0.3">
      <c r="A436" s="62">
        <v>456</v>
      </c>
      <c r="B436" s="36" t="s">
        <v>1008</v>
      </c>
      <c r="C436" s="98" t="s">
        <v>490</v>
      </c>
      <c r="D436" s="99"/>
      <c r="E436" s="10" t="s">
        <v>415</v>
      </c>
      <c r="F436" s="68">
        <f>IFERROR(INDEX([1]!Rates[[Column1]:[Column71]],
MATCH('[1]SOW Units'!$B436,[1]!Rates[Pay Item],0),
MATCH(TEXT(#REF!,"0"),[1]!Rates[[#Headers],[Column1]:[Column71]],0)),0)</f>
        <v>0</v>
      </c>
      <c r="G436" s="69">
        <f t="shared" si="30"/>
        <v>0</v>
      </c>
      <c r="H436" s="6">
        <f t="shared" si="31"/>
        <v>0</v>
      </c>
      <c r="I436" s="80"/>
      <c r="J436" s="80"/>
      <c r="K436" s="80"/>
      <c r="L436" s="80"/>
      <c r="M436" s="80"/>
      <c r="N436" s="80"/>
      <c r="O436" s="80"/>
      <c r="P436" s="80"/>
      <c r="Q436" s="80"/>
      <c r="R436" s="80"/>
      <c r="S436" s="54" t="b">
        <f t="shared" si="32"/>
        <v>0</v>
      </c>
      <c r="T436" s="66" t="str">
        <f t="shared" si="33"/>
        <v>20-15.</v>
      </c>
      <c r="U436" s="51" t="str">
        <f t="shared" si="33"/>
        <v>P.G. or Qualified P.E. Review, Evaluation and Certification of a Supplemental Site Assessment Report</v>
      </c>
    </row>
    <row r="437" spans="1:21" s="67" customFormat="1" hidden="1" x14ac:dyDescent="0.3">
      <c r="A437" s="62">
        <v>457</v>
      </c>
      <c r="B437" s="36" t="s">
        <v>1009</v>
      </c>
      <c r="C437" s="98" t="s">
        <v>492</v>
      </c>
      <c r="D437" s="99"/>
      <c r="E437" s="10" t="s">
        <v>415</v>
      </c>
      <c r="F437" s="68">
        <f>IFERROR(INDEX([1]!Rates[[Column1]:[Column71]],
MATCH('[1]SOW Units'!$B437,[1]!Rates[Pay Item],0),
MATCH(TEXT(#REF!,"0"),[1]!Rates[[#Headers],[Column1]:[Column71]],0)),0)</f>
        <v>0</v>
      </c>
      <c r="G437" s="69">
        <f t="shared" si="30"/>
        <v>0</v>
      </c>
      <c r="H437" s="6">
        <f t="shared" si="31"/>
        <v>0</v>
      </c>
      <c r="I437" s="80"/>
      <c r="J437" s="80"/>
      <c r="K437" s="80"/>
      <c r="L437" s="80"/>
      <c r="M437" s="80"/>
      <c r="N437" s="80"/>
      <c r="O437" s="80"/>
      <c r="P437" s="80"/>
      <c r="Q437" s="80"/>
      <c r="R437" s="80"/>
      <c r="S437" s="54" t="b">
        <f t="shared" si="32"/>
        <v>0</v>
      </c>
      <c r="T437" s="66" t="str">
        <f t="shared" si="33"/>
        <v>20-16.</v>
      </c>
      <c r="U437" s="51" t="str">
        <f t="shared" si="33"/>
        <v>P.G. or P.E. Review, Evaluation and Certification of a Receptor and Exposure Pathway Report</v>
      </c>
    </row>
    <row r="438" spans="1:21" s="67" customFormat="1" hidden="1" x14ac:dyDescent="0.3">
      <c r="A438" s="62">
        <v>458</v>
      </c>
      <c r="B438" s="36" t="s">
        <v>1010</v>
      </c>
      <c r="C438" s="98" t="s">
        <v>1011</v>
      </c>
      <c r="D438" s="99"/>
      <c r="E438" s="10" t="s">
        <v>425</v>
      </c>
      <c r="F438" s="68">
        <f>IFERROR(INDEX([1]!Rates[[Column1]:[Column71]],
MATCH('[1]SOW Units'!$B438,[1]!Rates[Pay Item],0),
MATCH(TEXT(#REF!,"0"),[1]!Rates[[#Headers],[Column1]:[Column71]],0)),0)</f>
        <v>0</v>
      </c>
      <c r="G438" s="69">
        <f t="shared" si="30"/>
        <v>0</v>
      </c>
      <c r="H438" s="6">
        <f t="shared" si="31"/>
        <v>0</v>
      </c>
      <c r="I438" s="80"/>
      <c r="J438" s="80"/>
      <c r="K438" s="80"/>
      <c r="L438" s="80"/>
      <c r="M438" s="80"/>
      <c r="N438" s="80"/>
      <c r="O438" s="80"/>
      <c r="P438" s="80"/>
      <c r="Q438" s="80"/>
      <c r="R438" s="80"/>
      <c r="S438" s="54" t="b">
        <f t="shared" si="32"/>
        <v>0</v>
      </c>
      <c r="T438" s="66" t="str">
        <f t="shared" si="33"/>
        <v>20-17.</v>
      </c>
      <c r="U438" s="51" t="str">
        <f t="shared" si="33"/>
        <v>P.E. Review, Evaluation and Certification of a Level 1 Natural Attenuation Monitoring Plan</v>
      </c>
    </row>
    <row r="439" spans="1:21" s="67" customFormat="1" hidden="1" x14ac:dyDescent="0.3">
      <c r="A439" s="62">
        <v>459</v>
      </c>
      <c r="B439" s="36" t="s">
        <v>1012</v>
      </c>
      <c r="C439" s="98" t="s">
        <v>494</v>
      </c>
      <c r="D439" s="99"/>
      <c r="E439" s="10" t="s">
        <v>425</v>
      </c>
      <c r="F439" s="68">
        <f>IFERROR(INDEX([1]!Rates[[Column1]:[Column71]],
MATCH('[1]SOW Units'!$B439,[1]!Rates[Pay Item],0),
MATCH(TEXT(#REF!,"0"),[1]!Rates[[#Headers],[Column1]:[Column71]],0)),0)</f>
        <v>0</v>
      </c>
      <c r="G439" s="69">
        <f t="shared" si="30"/>
        <v>0</v>
      </c>
      <c r="H439" s="6">
        <f t="shared" si="31"/>
        <v>0</v>
      </c>
      <c r="I439" s="80"/>
      <c r="J439" s="80"/>
      <c r="K439" s="80"/>
      <c r="L439" s="80"/>
      <c r="M439" s="80"/>
      <c r="N439" s="80"/>
      <c r="O439" s="80"/>
      <c r="P439" s="80"/>
      <c r="Q439" s="80"/>
      <c r="R439" s="80"/>
      <c r="S439" s="54" t="b">
        <f t="shared" si="32"/>
        <v>0</v>
      </c>
      <c r="T439" s="66" t="str">
        <f t="shared" si="33"/>
        <v>20-18.</v>
      </c>
      <c r="U439" s="51" t="str">
        <f t="shared" si="33"/>
        <v>P.E. Review, Evaluation and Certification of a Level 2 Natural Attenuation Monitoring Plan</v>
      </c>
    </row>
    <row r="440" spans="1:21" s="67" customFormat="1" ht="50.1" hidden="1" customHeight="1" x14ac:dyDescent="0.3">
      <c r="A440" s="62">
        <v>460</v>
      </c>
      <c r="B440" s="36" t="s">
        <v>1013</v>
      </c>
      <c r="C440" s="98" t="s">
        <v>1014</v>
      </c>
      <c r="D440" s="99"/>
      <c r="E440" s="10" t="s">
        <v>415</v>
      </c>
      <c r="F440" s="68">
        <f>IFERROR(INDEX([1]!Rates[[Column1]:[Column71]],
MATCH('[1]SOW Units'!$B440,[1]!Rates[Pay Item],0),
MATCH(TEXT(#REF!,"0"),[1]!Rates[[#Headers],[Column1]:[Column71]],0)),0)</f>
        <v>0</v>
      </c>
      <c r="G440" s="69">
        <f t="shared" si="30"/>
        <v>0</v>
      </c>
      <c r="H440" s="6">
        <f t="shared" si="31"/>
        <v>0</v>
      </c>
      <c r="I440" s="80"/>
      <c r="J440" s="80"/>
      <c r="K440" s="80"/>
      <c r="L440" s="80"/>
      <c r="M440" s="80"/>
      <c r="N440" s="80"/>
      <c r="O440" s="80"/>
      <c r="P440" s="80"/>
      <c r="Q440" s="80"/>
      <c r="R440" s="80"/>
      <c r="S440" s="54" t="b">
        <f t="shared" si="32"/>
        <v>0</v>
      </c>
      <c r="T440" s="66" t="str">
        <f t="shared" si="33"/>
        <v>20-19.</v>
      </c>
      <c r="U440" s="51" t="str">
        <f t="shared" si="33"/>
        <v>P.E. or P.G. Review, Evaluation and Certification of a Non-Annual Natural Attenuation or Post RA Monitoring Report That Includes a Recommendation for NFA or a Recommendation to Modify the Approved Monitoring Plan.</v>
      </c>
    </row>
    <row r="441" spans="1:21" s="67" customFormat="1" ht="39.950000000000003" hidden="1" customHeight="1" x14ac:dyDescent="0.3">
      <c r="A441" s="62">
        <v>461</v>
      </c>
      <c r="B441" s="36" t="s">
        <v>1015</v>
      </c>
      <c r="C441" s="98" t="s">
        <v>497</v>
      </c>
      <c r="D441" s="99"/>
      <c r="E441" s="10" t="s">
        <v>415</v>
      </c>
      <c r="F441" s="68">
        <f>IFERROR(INDEX([1]!Rates[[Column1]:[Column71]],
MATCH('[1]SOW Units'!$B441,[1]!Rates[Pay Item],0),
MATCH(TEXT(#REF!,"0"),[1]!Rates[[#Headers],[Column1]:[Column71]],0)),0)</f>
        <v>0</v>
      </c>
      <c r="G441" s="69">
        <f t="shared" si="30"/>
        <v>0</v>
      </c>
      <c r="H441" s="6">
        <f t="shared" si="31"/>
        <v>0</v>
      </c>
      <c r="I441" s="80"/>
      <c r="J441" s="80"/>
      <c r="K441" s="80"/>
      <c r="L441" s="80"/>
      <c r="M441" s="80"/>
      <c r="N441" s="80"/>
      <c r="O441" s="80"/>
      <c r="P441" s="80"/>
      <c r="Q441" s="80"/>
      <c r="R441" s="80"/>
      <c r="S441" s="54" t="b">
        <f t="shared" si="32"/>
        <v>0</v>
      </c>
      <c r="T441" s="66" t="str">
        <f t="shared" si="33"/>
        <v>20-20.</v>
      </c>
      <c r="U441" s="51" t="str">
        <f t="shared" si="33"/>
        <v>P.G or P.E. Review, Evaluation and Certification of an Annual Natural Attenuation Monitoring Report</v>
      </c>
    </row>
    <row r="442" spans="1:21" s="67" customFormat="1" ht="39.950000000000003" hidden="1" customHeight="1" x14ac:dyDescent="0.3">
      <c r="A442" s="62">
        <v>462</v>
      </c>
      <c r="B442" s="36" t="s">
        <v>1016</v>
      </c>
      <c r="C442" s="98" t="s">
        <v>499</v>
      </c>
      <c r="D442" s="99"/>
      <c r="E442" s="10" t="s">
        <v>425</v>
      </c>
      <c r="F442" s="68">
        <f>IFERROR(INDEX([1]!Rates[[Column1]:[Column71]],
MATCH('[1]SOW Units'!$B442,[1]!Rates[Pay Item],0),
MATCH(TEXT(#REF!,"0"),[1]!Rates[[#Headers],[Column1]:[Column71]],0)),0)</f>
        <v>0</v>
      </c>
      <c r="G442" s="69">
        <f t="shared" ref="G442:G457" si="34">F442</f>
        <v>0</v>
      </c>
      <c r="H442" s="6">
        <f t="shared" ref="H442:H457" si="35">SUM(I442:R442)</f>
        <v>0</v>
      </c>
      <c r="I442" s="80"/>
      <c r="J442" s="80"/>
      <c r="K442" s="80"/>
      <c r="L442" s="80"/>
      <c r="M442" s="80"/>
      <c r="N442" s="80"/>
      <c r="O442" s="80"/>
      <c r="P442" s="80"/>
      <c r="Q442" s="80"/>
      <c r="R442" s="80"/>
      <c r="S442" s="54" t="b">
        <f t="shared" si="32"/>
        <v>0</v>
      </c>
      <c r="T442" s="66" t="str">
        <f t="shared" si="33"/>
        <v>20-21.</v>
      </c>
      <c r="U442" s="51" t="str">
        <f t="shared" si="33"/>
        <v>P.E. Review, Evaluation and Certification of a Pilot Test Plan</v>
      </c>
    </row>
    <row r="443" spans="1:21" s="67" customFormat="1" ht="39.950000000000003" hidden="1" customHeight="1" x14ac:dyDescent="0.3">
      <c r="A443" s="62">
        <v>463</v>
      </c>
      <c r="B443" s="36" t="s">
        <v>1017</v>
      </c>
      <c r="C443" s="98" t="s">
        <v>501</v>
      </c>
      <c r="D443" s="99"/>
      <c r="E443" s="10" t="s">
        <v>415</v>
      </c>
      <c r="F443" s="68">
        <f>IFERROR(INDEX([1]!Rates[[Column1]:[Column71]],
MATCH('[1]SOW Units'!$B443,[1]!Rates[Pay Item],0),
MATCH(TEXT(#REF!,"0"),[1]!Rates[[#Headers],[Column1]:[Column71]],0)),0)</f>
        <v>0</v>
      </c>
      <c r="G443" s="69">
        <f t="shared" si="34"/>
        <v>0</v>
      </c>
      <c r="H443" s="6">
        <f t="shared" si="35"/>
        <v>0</v>
      </c>
      <c r="I443" s="80"/>
      <c r="J443" s="80"/>
      <c r="K443" s="80"/>
      <c r="L443" s="80"/>
      <c r="M443" s="80"/>
      <c r="N443" s="80"/>
      <c r="O443" s="80"/>
      <c r="P443" s="80"/>
      <c r="Q443" s="80"/>
      <c r="R443" s="80"/>
      <c r="S443" s="54" t="b">
        <f t="shared" si="32"/>
        <v>0</v>
      </c>
      <c r="T443" s="66" t="str">
        <f t="shared" si="33"/>
        <v>20-22.</v>
      </c>
      <c r="U443" s="51" t="str">
        <f t="shared" si="33"/>
        <v>P.E. Review, Evaluation and Certification of a Pilot Test Report</v>
      </c>
    </row>
    <row r="444" spans="1:21" s="67" customFormat="1" ht="39.950000000000003" hidden="1" customHeight="1" x14ac:dyDescent="0.3">
      <c r="A444" s="62">
        <v>464</v>
      </c>
      <c r="B444" s="36" t="s">
        <v>1018</v>
      </c>
      <c r="C444" s="98" t="s">
        <v>503</v>
      </c>
      <c r="D444" s="99"/>
      <c r="E444" s="10" t="s">
        <v>425</v>
      </c>
      <c r="F444" s="68">
        <f>IFERROR(INDEX([1]!Rates[[Column1]:[Column71]],
MATCH('[1]SOW Units'!$B444,[1]!Rates[Pay Item],0),
MATCH(TEXT(#REF!,"0"),[1]!Rates[[#Headers],[Column1]:[Column71]],0)),0)</f>
        <v>0</v>
      </c>
      <c r="G444" s="69">
        <f t="shared" si="34"/>
        <v>0</v>
      </c>
      <c r="H444" s="6">
        <f t="shared" si="35"/>
        <v>0</v>
      </c>
      <c r="I444" s="80"/>
      <c r="J444" s="80"/>
      <c r="K444" s="80"/>
      <c r="L444" s="80"/>
      <c r="M444" s="80"/>
      <c r="N444" s="80"/>
      <c r="O444" s="80"/>
      <c r="P444" s="80"/>
      <c r="Q444" s="80"/>
      <c r="R444" s="80"/>
      <c r="S444" s="54" t="b">
        <f t="shared" si="32"/>
        <v>0</v>
      </c>
      <c r="T444" s="66" t="str">
        <f t="shared" si="33"/>
        <v>20-23.</v>
      </c>
      <c r="U444" s="51" t="str">
        <f t="shared" si="33"/>
        <v>P.E. Review, Evaluation and Certification of a Level 1 Remedial Action Plan</v>
      </c>
    </row>
    <row r="445" spans="1:21" s="67" customFormat="1" ht="39.950000000000003" hidden="1" customHeight="1" x14ac:dyDescent="0.3">
      <c r="A445" s="62">
        <v>466</v>
      </c>
      <c r="B445" s="36" t="s">
        <v>1019</v>
      </c>
      <c r="C445" s="98" t="s">
        <v>505</v>
      </c>
      <c r="D445" s="99"/>
      <c r="E445" s="10" t="s">
        <v>425</v>
      </c>
      <c r="F445" s="68">
        <f>IFERROR(INDEX([1]!Rates[[Column1]:[Column71]],
MATCH('[1]SOW Units'!$B445,[1]!Rates[Pay Item],0),
MATCH(TEXT(#REF!,"0"),[1]!Rates[[#Headers],[Column1]:[Column71]],0)),0)</f>
        <v>0</v>
      </c>
      <c r="G445" s="69">
        <f t="shared" si="34"/>
        <v>0</v>
      </c>
      <c r="H445" s="6">
        <f t="shared" si="35"/>
        <v>0</v>
      </c>
      <c r="I445" s="80"/>
      <c r="J445" s="80"/>
      <c r="K445" s="80"/>
      <c r="L445" s="80"/>
      <c r="M445" s="80"/>
      <c r="N445" s="80"/>
      <c r="O445" s="80"/>
      <c r="P445" s="80"/>
      <c r="Q445" s="80"/>
      <c r="R445" s="80"/>
      <c r="S445" s="54" t="b">
        <f t="shared" si="32"/>
        <v>0</v>
      </c>
      <c r="T445" s="66" t="str">
        <f t="shared" si="33"/>
        <v>20-24.</v>
      </c>
      <c r="U445" s="51" t="str">
        <f t="shared" si="33"/>
        <v>P.E. Review, Evaluation and Certification of a Level 2 Remedial Action Plan</v>
      </c>
    </row>
    <row r="446" spans="1:21" s="67" customFormat="1" ht="39.950000000000003" hidden="1" customHeight="1" x14ac:dyDescent="0.3">
      <c r="A446" s="62">
        <v>467</v>
      </c>
      <c r="B446" s="36" t="s">
        <v>1020</v>
      </c>
      <c r="C446" s="98" t="s">
        <v>507</v>
      </c>
      <c r="D446" s="99"/>
      <c r="E446" s="10" t="s">
        <v>425</v>
      </c>
      <c r="F446" s="68">
        <f>IFERROR(INDEX([1]!Rates[[Column1]:[Column71]],
MATCH('[1]SOW Units'!$B446,[1]!Rates[Pay Item],0),
MATCH(TEXT(#REF!,"0"),[1]!Rates[[#Headers],[Column1]:[Column71]],0)),0)</f>
        <v>0</v>
      </c>
      <c r="G446" s="69">
        <f t="shared" si="34"/>
        <v>0</v>
      </c>
      <c r="H446" s="6">
        <f t="shared" si="35"/>
        <v>0</v>
      </c>
      <c r="I446" s="80"/>
      <c r="J446" s="80"/>
      <c r="K446" s="80"/>
      <c r="L446" s="80"/>
      <c r="M446" s="80"/>
      <c r="N446" s="80"/>
      <c r="O446" s="80"/>
      <c r="P446" s="80"/>
      <c r="Q446" s="80"/>
      <c r="R446" s="80"/>
      <c r="S446" s="54" t="b">
        <f t="shared" si="32"/>
        <v>0</v>
      </c>
      <c r="T446" s="66" t="str">
        <f t="shared" si="33"/>
        <v>20-25.</v>
      </c>
      <c r="U446" s="51" t="str">
        <f t="shared" si="33"/>
        <v>P.E. Review, Evaluation and Certification of a Level 1 Limited Scope Remedial Action Plan or RAP Modification Plan</v>
      </c>
    </row>
    <row r="447" spans="1:21" s="67" customFormat="1" ht="39.950000000000003" hidden="1" customHeight="1" x14ac:dyDescent="0.3">
      <c r="A447" s="62">
        <v>468</v>
      </c>
      <c r="B447" s="36" t="s">
        <v>1021</v>
      </c>
      <c r="C447" s="98" t="s">
        <v>509</v>
      </c>
      <c r="D447" s="99"/>
      <c r="E447" s="10" t="s">
        <v>425</v>
      </c>
      <c r="F447" s="68">
        <f>IFERROR(INDEX([1]!Rates[[Column1]:[Column71]],
MATCH('[1]SOW Units'!$B447,[1]!Rates[Pay Item],0),
MATCH(TEXT(#REF!,"0"),[1]!Rates[[#Headers],[Column1]:[Column71]],0)),0)</f>
        <v>0</v>
      </c>
      <c r="G447" s="69">
        <f t="shared" si="34"/>
        <v>0</v>
      </c>
      <c r="H447" s="6">
        <f t="shared" si="35"/>
        <v>0</v>
      </c>
      <c r="I447" s="80"/>
      <c r="J447" s="80"/>
      <c r="K447" s="80"/>
      <c r="L447" s="80"/>
      <c r="M447" s="80"/>
      <c r="N447" s="80"/>
      <c r="O447" s="80"/>
      <c r="P447" s="80"/>
      <c r="Q447" s="80"/>
      <c r="R447" s="80"/>
      <c r="S447" s="54" t="b">
        <f t="shared" si="32"/>
        <v>0</v>
      </c>
      <c r="T447" s="66" t="str">
        <f t="shared" si="33"/>
        <v>20-26.</v>
      </c>
      <c r="U447" s="51" t="str">
        <f t="shared" si="33"/>
        <v>P.E. Review, Evaluation and Certification of a Level 2 Limited Scope Remedial Action Plan or RAP Modification Plan</v>
      </c>
    </row>
    <row r="448" spans="1:21" s="67" customFormat="1" ht="39.950000000000003" hidden="1" customHeight="1" x14ac:dyDescent="0.3">
      <c r="A448" s="62">
        <v>469</v>
      </c>
      <c r="B448" s="36" t="s">
        <v>1022</v>
      </c>
      <c r="C448" s="98" t="s">
        <v>511</v>
      </c>
      <c r="D448" s="99"/>
      <c r="E448" s="10" t="s">
        <v>425</v>
      </c>
      <c r="F448" s="68">
        <f>IFERROR(INDEX([1]!Rates[[Column1]:[Column71]],
MATCH('[1]SOW Units'!$B448,[1]!Rates[Pay Item],0),
MATCH(TEXT(#REF!,"0"),[1]!Rates[[#Headers],[Column1]:[Column71]],0)),0)</f>
        <v>0</v>
      </c>
      <c r="G448" s="69">
        <f t="shared" si="34"/>
        <v>0</v>
      </c>
      <c r="H448" s="6">
        <f t="shared" si="35"/>
        <v>0</v>
      </c>
      <c r="I448" s="80"/>
      <c r="J448" s="80"/>
      <c r="K448" s="80"/>
      <c r="L448" s="80"/>
      <c r="M448" s="80"/>
      <c r="N448" s="80"/>
      <c r="O448" s="80"/>
      <c r="P448" s="80"/>
      <c r="Q448" s="80"/>
      <c r="R448" s="80"/>
      <c r="S448" s="54" t="b">
        <f t="shared" si="32"/>
        <v>0</v>
      </c>
      <c r="T448" s="66" t="str">
        <f t="shared" si="33"/>
        <v>20-27.</v>
      </c>
      <c r="U448" s="51" t="str">
        <f t="shared" si="33"/>
        <v>P.E. Review, Evaluation and Certification of a Level 3 Limited Scope Remedial Action Plan or RAP Modification Plan</v>
      </c>
    </row>
    <row r="449" spans="1:21" s="67" customFormat="1" ht="39.950000000000003" hidden="1" customHeight="1" x14ac:dyDescent="0.3">
      <c r="A449" s="62">
        <v>470</v>
      </c>
      <c r="B449" s="36" t="s">
        <v>1023</v>
      </c>
      <c r="C449" s="98" t="s">
        <v>513</v>
      </c>
      <c r="D449" s="99"/>
      <c r="E449" s="10" t="s">
        <v>425</v>
      </c>
      <c r="F449" s="68">
        <f>IFERROR(INDEX([1]!Rates[[Column1]:[Column71]],
MATCH('[1]SOW Units'!$B449,[1]!Rates[Pay Item],0),
MATCH(TEXT(#REF!,"0"),[1]!Rates[[#Headers],[Column1]:[Column71]],0)),0)</f>
        <v>0</v>
      </c>
      <c r="G449" s="69">
        <f t="shared" si="34"/>
        <v>0</v>
      </c>
      <c r="H449" s="6">
        <f t="shared" si="35"/>
        <v>0</v>
      </c>
      <c r="I449" s="80"/>
      <c r="J449" s="80"/>
      <c r="K449" s="80"/>
      <c r="L449" s="80"/>
      <c r="M449" s="80"/>
      <c r="N449" s="80"/>
      <c r="O449" s="80"/>
      <c r="P449" s="80"/>
      <c r="Q449" s="80"/>
      <c r="R449" s="80"/>
      <c r="S449" s="54" t="b">
        <f t="shared" si="32"/>
        <v>0</v>
      </c>
      <c r="T449" s="66" t="str">
        <f t="shared" si="33"/>
        <v>20-28.</v>
      </c>
      <c r="U449" s="51" t="str">
        <f t="shared" si="33"/>
        <v>P.E. Review, Evaluation and Certification of a Level 4 Limited Scope Remedial Action Plan or RAP Modification Plan</v>
      </c>
    </row>
    <row r="450" spans="1:21" s="67" customFormat="1" ht="39.950000000000003" hidden="1" customHeight="1" x14ac:dyDescent="0.3">
      <c r="A450" s="62">
        <v>471</v>
      </c>
      <c r="B450" s="36" t="s">
        <v>1024</v>
      </c>
      <c r="C450" s="98" t="s">
        <v>515</v>
      </c>
      <c r="D450" s="99"/>
      <c r="E450" s="10" t="s">
        <v>516</v>
      </c>
      <c r="F450" s="68">
        <f>IFERROR(INDEX([1]!Rates[[Column1]:[Column71]],
MATCH('[1]SOW Units'!$B450,[1]!Rates[Pay Item],0),
MATCH(TEXT(#REF!,"0"),[1]!Rates[[#Headers],[Column1]:[Column71]],0)),0)</f>
        <v>0</v>
      </c>
      <c r="G450" s="69">
        <f t="shared" si="34"/>
        <v>0</v>
      </c>
      <c r="H450" s="6">
        <f t="shared" si="35"/>
        <v>0</v>
      </c>
      <c r="I450" s="80"/>
      <c r="J450" s="80"/>
      <c r="K450" s="80"/>
      <c r="L450" s="80"/>
      <c r="M450" s="80"/>
      <c r="N450" s="80"/>
      <c r="O450" s="80"/>
      <c r="P450" s="80"/>
      <c r="Q450" s="80"/>
      <c r="R450" s="80"/>
      <c r="S450" s="54" t="b">
        <f t="shared" si="32"/>
        <v>0</v>
      </c>
      <c r="T450" s="66" t="str">
        <f t="shared" si="33"/>
        <v>20-29.</v>
      </c>
      <c r="U450" s="51" t="str">
        <f t="shared" si="33"/>
        <v>P.E. Review, Evaluation and Certification of As-Built Drawings (P.E. sealed red lined modifications)</v>
      </c>
    </row>
    <row r="451" spans="1:21" s="67" customFormat="1" ht="33" hidden="1" x14ac:dyDescent="0.3">
      <c r="A451" s="62">
        <v>472</v>
      </c>
      <c r="B451" s="36" t="s">
        <v>1025</v>
      </c>
      <c r="C451" s="98" t="s">
        <v>518</v>
      </c>
      <c r="D451" s="99"/>
      <c r="E451" s="10" t="s">
        <v>415</v>
      </c>
      <c r="F451" s="68">
        <f>IFERROR(INDEX([1]!Rates[[Column1]:[Column71]],
MATCH('[1]SOW Units'!$B451,[1]!Rates[Pay Item],0),
MATCH(TEXT(#REF!,"0"),[1]!Rates[[#Headers],[Column1]:[Column71]],0)),0)</f>
        <v>0</v>
      </c>
      <c r="G451" s="69">
        <f t="shared" si="34"/>
        <v>0</v>
      </c>
      <c r="H451" s="6">
        <f t="shared" si="35"/>
        <v>0</v>
      </c>
      <c r="I451" s="80"/>
      <c r="J451" s="80"/>
      <c r="K451" s="80"/>
      <c r="L451" s="80"/>
      <c r="M451" s="80"/>
      <c r="N451" s="80"/>
      <c r="O451" s="80"/>
      <c r="P451" s="80"/>
      <c r="Q451" s="80"/>
      <c r="R451" s="80"/>
      <c r="S451" s="54" t="b">
        <f t="shared" si="32"/>
        <v>0</v>
      </c>
      <c r="T451" s="66" t="str">
        <f t="shared" si="33"/>
        <v>20-30.</v>
      </c>
      <c r="U451" s="51" t="str">
        <f t="shared" si="33"/>
        <v>P.E. Review, Evaluation and Certification of a Remedial Action Startup Report That Includes a Recommendation for System Modification or Significant Change in the Course of Action</v>
      </c>
    </row>
    <row r="452" spans="1:21" s="67" customFormat="1" ht="33" hidden="1" x14ac:dyDescent="0.3">
      <c r="A452" s="62">
        <v>473</v>
      </c>
      <c r="B452" s="36" t="s">
        <v>1026</v>
      </c>
      <c r="C452" s="98" t="s">
        <v>519</v>
      </c>
      <c r="D452" s="99"/>
      <c r="E452" s="10" t="s">
        <v>415</v>
      </c>
      <c r="F452" s="68">
        <f>IFERROR(INDEX([1]!Rates[[Column1]:[Column71]],
MATCH('[1]SOW Units'!$B452,[1]!Rates[Pay Item],0),
MATCH(TEXT(#REF!,"0"),[1]!Rates[[#Headers],[Column1]:[Column71]],0)),0)</f>
        <v>0</v>
      </c>
      <c r="G452" s="69">
        <f t="shared" si="34"/>
        <v>0</v>
      </c>
      <c r="H452" s="6">
        <f t="shared" si="35"/>
        <v>0</v>
      </c>
      <c r="I452" s="80"/>
      <c r="J452" s="80"/>
      <c r="K452" s="80"/>
      <c r="L452" s="80"/>
      <c r="M452" s="80"/>
      <c r="N452" s="80"/>
      <c r="O452" s="80"/>
      <c r="P452" s="80"/>
      <c r="Q452" s="80"/>
      <c r="R452" s="80"/>
      <c r="S452" s="54" t="b">
        <f t="shared" si="32"/>
        <v>0</v>
      </c>
      <c r="T452" s="66" t="str">
        <f t="shared" si="33"/>
        <v>20-31.</v>
      </c>
      <c r="U452" s="51" t="str">
        <f t="shared" si="33"/>
        <v>P.E. Review, Evaluation and Certification of a Non-Annual Operation and Maintenance Report That Includes Significant Proposed Changes to the Approved RAP</v>
      </c>
    </row>
    <row r="453" spans="1:21" s="67" customFormat="1" hidden="1" x14ac:dyDescent="0.3">
      <c r="A453" s="62">
        <v>474</v>
      </c>
      <c r="B453" s="36" t="s">
        <v>1027</v>
      </c>
      <c r="C453" s="98" t="s">
        <v>520</v>
      </c>
      <c r="D453" s="99"/>
      <c r="E453" s="10" t="s">
        <v>415</v>
      </c>
      <c r="F453" s="68">
        <f>IFERROR(INDEX([1]!Rates[[Column1]:[Column71]],
MATCH('[1]SOW Units'!$B453,[1]!Rates[Pay Item],0),
MATCH(TEXT(#REF!,"0"),[1]!Rates[[#Headers],[Column1]:[Column71]],0)),0)</f>
        <v>0</v>
      </c>
      <c r="G453" s="69">
        <f t="shared" si="34"/>
        <v>0</v>
      </c>
      <c r="H453" s="6">
        <f t="shared" si="35"/>
        <v>0</v>
      </c>
      <c r="I453" s="80"/>
      <c r="J453" s="80"/>
      <c r="K453" s="80"/>
      <c r="L453" s="80"/>
      <c r="M453" s="80"/>
      <c r="N453" s="80"/>
      <c r="O453" s="80"/>
      <c r="P453" s="80"/>
      <c r="Q453" s="80"/>
      <c r="R453" s="80"/>
      <c r="S453" s="54" t="b">
        <f t="shared" si="32"/>
        <v>0</v>
      </c>
      <c r="T453" s="66" t="str">
        <f t="shared" si="33"/>
        <v>20-32.</v>
      </c>
      <c r="U453" s="51" t="str">
        <f t="shared" si="33"/>
        <v>P.E. Review, Evaluation and Certification of an Annual Operation and Maintenance Report</v>
      </c>
    </row>
    <row r="454" spans="1:21" s="67" customFormat="1" hidden="1" x14ac:dyDescent="0.3">
      <c r="A454" s="62">
        <v>475</v>
      </c>
      <c r="B454" s="36" t="s">
        <v>1028</v>
      </c>
      <c r="C454" s="98" t="s">
        <v>521</v>
      </c>
      <c r="D454" s="99"/>
      <c r="E454" s="10" t="s">
        <v>415</v>
      </c>
      <c r="F454" s="68">
        <f>IFERROR(INDEX([1]!Rates[[Column1]:[Column71]],
MATCH('[1]SOW Units'!$B454,[1]!Rates[Pay Item],0),
MATCH(TEXT(#REF!,"0"),[1]!Rates[[#Headers],[Column1]:[Column71]],0)),0)</f>
        <v>0</v>
      </c>
      <c r="G454" s="69">
        <f t="shared" si="34"/>
        <v>0</v>
      </c>
      <c r="H454" s="6">
        <f t="shared" si="35"/>
        <v>0</v>
      </c>
      <c r="I454" s="80"/>
      <c r="J454" s="80"/>
      <c r="K454" s="80"/>
      <c r="L454" s="80"/>
      <c r="M454" s="80"/>
      <c r="N454" s="80"/>
      <c r="O454" s="80"/>
      <c r="P454" s="80"/>
      <c r="Q454" s="80"/>
      <c r="R454" s="80"/>
      <c r="S454" s="54" t="b">
        <f t="shared" si="32"/>
        <v>0</v>
      </c>
      <c r="T454" s="66" t="str">
        <f t="shared" si="33"/>
        <v>20-33.</v>
      </c>
      <c r="U454" s="51" t="str">
        <f t="shared" si="33"/>
        <v>P.G or P.E. Review, Evaluation and Certification of a Remedial Action General Report</v>
      </c>
    </row>
    <row r="455" spans="1:21" s="67" customFormat="1" ht="33" hidden="1" x14ac:dyDescent="0.3">
      <c r="A455" s="62">
        <v>476</v>
      </c>
      <c r="B455" s="36" t="s">
        <v>1029</v>
      </c>
      <c r="C455" s="98" t="s">
        <v>1030</v>
      </c>
      <c r="D455" s="99"/>
      <c r="E455" s="10" t="s">
        <v>415</v>
      </c>
      <c r="F455" s="68">
        <f>IFERROR(INDEX([1]!Rates[[Column1]:[Column71]],
MATCH('[1]SOW Units'!$B455,[1]!Rates[Pay Item],0),
MATCH(TEXT(#REF!,"0"),[1]!Rates[[#Headers],[Column1]:[Column71]],0)),0)</f>
        <v>0</v>
      </c>
      <c r="G455" s="69">
        <f t="shared" si="34"/>
        <v>0</v>
      </c>
      <c r="H455" s="6">
        <f t="shared" si="35"/>
        <v>0</v>
      </c>
      <c r="I455" s="80"/>
      <c r="J455" s="80"/>
      <c r="K455" s="80"/>
      <c r="L455" s="80"/>
      <c r="M455" s="80"/>
      <c r="N455" s="80"/>
      <c r="O455" s="80"/>
      <c r="P455" s="80"/>
      <c r="Q455" s="80"/>
      <c r="R455" s="80"/>
      <c r="S455" s="54" t="b">
        <f t="shared" si="32"/>
        <v>0</v>
      </c>
      <c r="T455" s="66" t="str">
        <f t="shared" si="33"/>
        <v>20-34.</v>
      </c>
      <c r="U455" s="51" t="str">
        <f t="shared" si="33"/>
        <v>P.G or P.E. Review, Evaluation and Certification of an Interim Assessment or Remedial Action Report That Includes a Recommendation for System Modification or Significant Change in the Course of Action</v>
      </c>
    </row>
    <row r="456" spans="1:21" s="67" customFormat="1" ht="33" hidden="1" x14ac:dyDescent="0.3">
      <c r="A456" s="62">
        <v>477</v>
      </c>
      <c r="B456" s="36" t="s">
        <v>1031</v>
      </c>
      <c r="C456" s="98" t="s">
        <v>641</v>
      </c>
      <c r="D456" s="99"/>
      <c r="E456" s="10" t="s">
        <v>516</v>
      </c>
      <c r="F456" s="68">
        <f>IFERROR(INDEX([1]!Rates[[Column1]:[Column71]],
MATCH('[1]SOW Units'!$B456,[1]!Rates[Pay Item],0),
MATCH(TEXT(#REF!,"0"),[1]!Rates[[#Headers],[Column1]:[Column71]],0)),0)</f>
        <v>0</v>
      </c>
      <c r="G456" s="69">
        <f t="shared" si="34"/>
        <v>0</v>
      </c>
      <c r="H456" s="6">
        <f t="shared" si="35"/>
        <v>0</v>
      </c>
      <c r="I456" s="80"/>
      <c r="J456" s="80"/>
      <c r="K456" s="80"/>
      <c r="L456" s="80"/>
      <c r="M456" s="80"/>
      <c r="N456" s="80"/>
      <c r="O456" s="80"/>
      <c r="P456" s="80"/>
      <c r="Q456" s="80"/>
      <c r="R456" s="80"/>
      <c r="S456" s="54" t="b">
        <f t="shared" si="32"/>
        <v>0</v>
      </c>
      <c r="T456" s="66" t="str">
        <f t="shared" si="33"/>
        <v>20-35.</v>
      </c>
      <c r="U456" s="51" t="str">
        <f t="shared" si="33"/>
        <v>P.E. Review, Evaluation, and Certification of Construction Drawings</v>
      </c>
    </row>
    <row r="457" spans="1:21" s="67" customFormat="1" hidden="1" x14ac:dyDescent="0.3">
      <c r="A457" s="62">
        <v>478</v>
      </c>
      <c r="B457" s="36" t="s">
        <v>1032</v>
      </c>
      <c r="C457" s="98" t="s">
        <v>642</v>
      </c>
      <c r="D457" s="99"/>
      <c r="E457" s="10" t="s">
        <v>415</v>
      </c>
      <c r="F457" s="68">
        <f>IFERROR(INDEX([1]!Rates[[Column1]:[Column71]],
MATCH('[1]SOW Units'!$B457,[1]!Rates[Pay Item],0),
MATCH(TEXT(#REF!,"0"),[1]!Rates[[#Headers],[Column1]:[Column71]],0)),0)</f>
        <v>0</v>
      </c>
      <c r="G457" s="69">
        <f t="shared" si="34"/>
        <v>0</v>
      </c>
      <c r="H457" s="6">
        <f t="shared" si="35"/>
        <v>0</v>
      </c>
      <c r="I457" s="80"/>
      <c r="J457" s="80"/>
      <c r="K457" s="80"/>
      <c r="L457" s="80"/>
      <c r="M457" s="80"/>
      <c r="N457" s="80"/>
      <c r="O457" s="80"/>
      <c r="P457" s="80"/>
      <c r="Q457" s="80"/>
      <c r="R457" s="80"/>
      <c r="S457" s="54" t="b">
        <f t="shared" ref="S457:S490" si="36">IF(H457&gt;0,TRUE,FALSE)</f>
        <v>0</v>
      </c>
      <c r="T457" s="66" t="str">
        <f t="shared" si="33"/>
        <v>20-36.</v>
      </c>
      <c r="U457" s="51" t="str">
        <f t="shared" si="33"/>
        <v>P.E. Review, Evaluation, and Certification of Annual PARM Report</v>
      </c>
    </row>
    <row r="458" spans="1:21" x14ac:dyDescent="0.3">
      <c r="A458" s="62">
        <v>479</v>
      </c>
      <c r="B458" s="83" t="s">
        <v>464</v>
      </c>
      <c r="C458" s="96" t="s">
        <v>1033</v>
      </c>
      <c r="D458" s="97"/>
      <c r="E458" s="84" t="s">
        <v>1034</v>
      </c>
      <c r="F458" s="85"/>
      <c r="G458" s="86"/>
      <c r="H458" s="87"/>
      <c r="I458" s="88"/>
      <c r="J458" s="88"/>
      <c r="K458" s="88"/>
      <c r="L458" s="88"/>
      <c r="M458" s="88"/>
      <c r="N458" s="88"/>
      <c r="O458" s="88"/>
      <c r="P458" s="88"/>
      <c r="Q458" s="88"/>
      <c r="R458" s="88"/>
      <c r="S458" s="54" t="b">
        <f t="shared" si="36"/>
        <v>0</v>
      </c>
      <c r="T458" s="66"/>
      <c r="U458" s="51" t="str">
        <f t="shared" ref="U458:U491" si="37">C458</f>
        <v>MISCELLANEOUS ITEMS</v>
      </c>
    </row>
    <row r="459" spans="1:21" x14ac:dyDescent="0.3">
      <c r="A459" s="62">
        <v>480</v>
      </c>
      <c r="B459" s="82" t="s">
        <v>465</v>
      </c>
      <c r="C459" s="94"/>
      <c r="D459" s="95"/>
      <c r="E459" s="37" t="s">
        <v>14</v>
      </c>
      <c r="F459" s="68">
        <v>1</v>
      </c>
      <c r="G459" s="68">
        <f>F459</f>
        <v>1</v>
      </c>
      <c r="H459" s="9">
        <f t="shared" ref="H459:H478" si="38">SUM(I459:R459)</f>
        <v>0</v>
      </c>
      <c r="I459" s="70"/>
      <c r="J459" s="70"/>
      <c r="K459" s="70"/>
      <c r="L459" s="70"/>
      <c r="M459" s="70"/>
      <c r="N459" s="70"/>
      <c r="O459" s="70"/>
      <c r="P459" s="70"/>
      <c r="Q459" s="70"/>
      <c r="R459" s="70"/>
      <c r="S459" s="54" t="b">
        <f t="shared" si="36"/>
        <v>0</v>
      </c>
      <c r="T459" s="66" t="str">
        <f t="shared" ref="T459:T490" si="39">B459</f>
        <v>21-1.</v>
      </c>
      <c r="U459" s="51">
        <f t="shared" si="37"/>
        <v>0</v>
      </c>
    </row>
    <row r="460" spans="1:21" x14ac:dyDescent="0.3">
      <c r="A460" s="62">
        <v>481</v>
      </c>
      <c r="B460" s="82" t="s">
        <v>466</v>
      </c>
      <c r="C460" s="94"/>
      <c r="D460" s="95"/>
      <c r="E460" s="37" t="s">
        <v>14</v>
      </c>
      <c r="F460" s="68">
        <v>1</v>
      </c>
      <c r="G460" s="68">
        <f t="shared" ref="G460:G488" si="40">F460</f>
        <v>1</v>
      </c>
      <c r="H460" s="9">
        <f t="shared" si="38"/>
        <v>0</v>
      </c>
      <c r="I460" s="70"/>
      <c r="J460" s="70"/>
      <c r="K460" s="70"/>
      <c r="L460" s="70"/>
      <c r="M460" s="70"/>
      <c r="N460" s="70"/>
      <c r="O460" s="70"/>
      <c r="P460" s="70"/>
      <c r="Q460" s="70"/>
      <c r="R460" s="70"/>
      <c r="S460" s="54" t="b">
        <f t="shared" si="36"/>
        <v>0</v>
      </c>
      <c r="T460" s="66" t="str">
        <f t="shared" si="39"/>
        <v>21-2.</v>
      </c>
      <c r="U460" s="51">
        <f t="shared" si="37"/>
        <v>0</v>
      </c>
    </row>
    <row r="461" spans="1:21" x14ac:dyDescent="0.3">
      <c r="A461" s="62">
        <v>482</v>
      </c>
      <c r="B461" s="82" t="s">
        <v>467</v>
      </c>
      <c r="C461" s="94"/>
      <c r="D461" s="95"/>
      <c r="E461" s="37" t="s">
        <v>14</v>
      </c>
      <c r="F461" s="68">
        <v>1</v>
      </c>
      <c r="G461" s="68">
        <f t="shared" si="40"/>
        <v>1</v>
      </c>
      <c r="H461" s="9">
        <f t="shared" si="38"/>
        <v>0</v>
      </c>
      <c r="I461" s="70"/>
      <c r="J461" s="70"/>
      <c r="K461" s="70"/>
      <c r="L461" s="70"/>
      <c r="M461" s="70"/>
      <c r="N461" s="70"/>
      <c r="O461" s="70"/>
      <c r="P461" s="70"/>
      <c r="Q461" s="70"/>
      <c r="R461" s="70"/>
      <c r="S461" s="54" t="b">
        <f t="shared" si="36"/>
        <v>0</v>
      </c>
      <c r="T461" s="66" t="str">
        <f t="shared" si="39"/>
        <v>21-3.</v>
      </c>
      <c r="U461" s="51">
        <f t="shared" si="37"/>
        <v>0</v>
      </c>
    </row>
    <row r="462" spans="1:21" x14ac:dyDescent="0.3">
      <c r="A462" s="62">
        <v>483</v>
      </c>
      <c r="B462" s="82" t="s">
        <v>468</v>
      </c>
      <c r="C462" s="94"/>
      <c r="D462" s="95"/>
      <c r="E462" s="37" t="s">
        <v>14</v>
      </c>
      <c r="F462" s="68">
        <v>1</v>
      </c>
      <c r="G462" s="68">
        <f t="shared" si="40"/>
        <v>1</v>
      </c>
      <c r="H462" s="9">
        <f t="shared" si="38"/>
        <v>0</v>
      </c>
      <c r="I462" s="70"/>
      <c r="J462" s="70"/>
      <c r="K462" s="70"/>
      <c r="L462" s="70"/>
      <c r="M462" s="70"/>
      <c r="N462" s="70"/>
      <c r="O462" s="70"/>
      <c r="P462" s="70"/>
      <c r="Q462" s="70"/>
      <c r="R462" s="70"/>
      <c r="S462" s="54" t="b">
        <f t="shared" si="36"/>
        <v>0</v>
      </c>
      <c r="T462" s="66" t="str">
        <f t="shared" si="39"/>
        <v>21-4.</v>
      </c>
      <c r="U462" s="51">
        <f t="shared" si="37"/>
        <v>0</v>
      </c>
    </row>
    <row r="463" spans="1:21" x14ac:dyDescent="0.3">
      <c r="A463" s="62">
        <v>484</v>
      </c>
      <c r="B463" s="82" t="s">
        <v>469</v>
      </c>
      <c r="C463" s="94"/>
      <c r="D463" s="95"/>
      <c r="E463" s="37" t="s">
        <v>14</v>
      </c>
      <c r="F463" s="68">
        <v>1</v>
      </c>
      <c r="G463" s="68">
        <f t="shared" si="40"/>
        <v>1</v>
      </c>
      <c r="H463" s="9">
        <f t="shared" si="38"/>
        <v>0</v>
      </c>
      <c r="I463" s="70"/>
      <c r="J463" s="70"/>
      <c r="K463" s="70"/>
      <c r="L463" s="70"/>
      <c r="M463" s="70"/>
      <c r="N463" s="70"/>
      <c r="O463" s="70"/>
      <c r="P463" s="70"/>
      <c r="Q463" s="70"/>
      <c r="R463" s="70"/>
      <c r="S463" s="54" t="b">
        <f t="shared" si="36"/>
        <v>0</v>
      </c>
      <c r="T463" s="66" t="str">
        <f t="shared" si="39"/>
        <v>21-5.</v>
      </c>
      <c r="U463" s="51">
        <f t="shared" si="37"/>
        <v>0</v>
      </c>
    </row>
    <row r="464" spans="1:21" x14ac:dyDescent="0.3">
      <c r="A464" s="62">
        <v>485</v>
      </c>
      <c r="B464" s="82" t="s">
        <v>471</v>
      </c>
      <c r="C464" s="94"/>
      <c r="D464" s="95"/>
      <c r="E464" s="37" t="s">
        <v>14</v>
      </c>
      <c r="F464" s="68">
        <v>1</v>
      </c>
      <c r="G464" s="68">
        <f t="shared" si="40"/>
        <v>1</v>
      </c>
      <c r="H464" s="9">
        <f t="shared" si="38"/>
        <v>0</v>
      </c>
      <c r="I464" s="70"/>
      <c r="J464" s="70"/>
      <c r="K464" s="70"/>
      <c r="L464" s="70"/>
      <c r="M464" s="70"/>
      <c r="N464" s="70"/>
      <c r="O464" s="70"/>
      <c r="P464" s="70"/>
      <c r="Q464" s="70"/>
      <c r="R464" s="70"/>
      <c r="S464" s="54" t="b">
        <f t="shared" si="36"/>
        <v>0</v>
      </c>
      <c r="T464" s="66" t="str">
        <f t="shared" si="39"/>
        <v>21-6.</v>
      </c>
      <c r="U464" s="51">
        <f t="shared" si="37"/>
        <v>0</v>
      </c>
    </row>
    <row r="465" spans="1:21" x14ac:dyDescent="0.3">
      <c r="A465" s="62">
        <v>486</v>
      </c>
      <c r="B465" s="82" t="s">
        <v>472</v>
      </c>
      <c r="C465" s="94"/>
      <c r="D465" s="95"/>
      <c r="E465" s="37" t="s">
        <v>14</v>
      </c>
      <c r="F465" s="68">
        <v>1</v>
      </c>
      <c r="G465" s="68">
        <f t="shared" si="40"/>
        <v>1</v>
      </c>
      <c r="H465" s="9">
        <f t="shared" si="38"/>
        <v>0</v>
      </c>
      <c r="I465" s="70"/>
      <c r="J465" s="70"/>
      <c r="K465" s="70"/>
      <c r="L465" s="70"/>
      <c r="M465" s="70"/>
      <c r="N465" s="70"/>
      <c r="O465" s="70"/>
      <c r="P465" s="70"/>
      <c r="Q465" s="70"/>
      <c r="R465" s="70"/>
      <c r="S465" s="54" t="b">
        <f t="shared" si="36"/>
        <v>0</v>
      </c>
      <c r="T465" s="66" t="str">
        <f t="shared" si="39"/>
        <v>21-7.</v>
      </c>
      <c r="U465" s="51">
        <f t="shared" si="37"/>
        <v>0</v>
      </c>
    </row>
    <row r="466" spans="1:21" x14ac:dyDescent="0.3">
      <c r="A466" s="62">
        <v>487</v>
      </c>
      <c r="B466" s="82" t="s">
        <v>474</v>
      </c>
      <c r="C466" s="94"/>
      <c r="D466" s="95"/>
      <c r="E466" s="37" t="s">
        <v>14</v>
      </c>
      <c r="F466" s="68">
        <v>1</v>
      </c>
      <c r="G466" s="68">
        <f t="shared" si="40"/>
        <v>1</v>
      </c>
      <c r="H466" s="9">
        <f t="shared" si="38"/>
        <v>0</v>
      </c>
      <c r="I466" s="70"/>
      <c r="J466" s="70"/>
      <c r="K466" s="70"/>
      <c r="L466" s="70"/>
      <c r="M466" s="70"/>
      <c r="N466" s="70"/>
      <c r="O466" s="70"/>
      <c r="P466" s="70"/>
      <c r="Q466" s="70"/>
      <c r="R466" s="70"/>
      <c r="S466" s="54" t="b">
        <f t="shared" si="36"/>
        <v>0</v>
      </c>
      <c r="T466" s="66" t="str">
        <f t="shared" si="39"/>
        <v>21-8.</v>
      </c>
      <c r="U466" s="51">
        <f t="shared" si="37"/>
        <v>0</v>
      </c>
    </row>
    <row r="467" spans="1:21" x14ac:dyDescent="0.3">
      <c r="A467" s="62">
        <v>488</v>
      </c>
      <c r="B467" s="82" t="s">
        <v>476</v>
      </c>
      <c r="C467" s="94"/>
      <c r="D467" s="95"/>
      <c r="E467" s="37" t="s">
        <v>14</v>
      </c>
      <c r="F467" s="68">
        <v>1</v>
      </c>
      <c r="G467" s="68">
        <f t="shared" si="40"/>
        <v>1</v>
      </c>
      <c r="H467" s="9">
        <f t="shared" si="38"/>
        <v>0</v>
      </c>
      <c r="I467" s="70"/>
      <c r="J467" s="70"/>
      <c r="K467" s="70"/>
      <c r="L467" s="70"/>
      <c r="M467" s="70"/>
      <c r="N467" s="70"/>
      <c r="O467" s="70"/>
      <c r="P467" s="70"/>
      <c r="Q467" s="70"/>
      <c r="R467" s="70"/>
      <c r="S467" s="54" t="b">
        <f t="shared" si="36"/>
        <v>0</v>
      </c>
      <c r="T467" s="66" t="str">
        <f t="shared" si="39"/>
        <v>21-9.</v>
      </c>
      <c r="U467" s="51">
        <f t="shared" si="37"/>
        <v>0</v>
      </c>
    </row>
    <row r="468" spans="1:21" x14ac:dyDescent="0.3">
      <c r="A468" s="62">
        <v>489</v>
      </c>
      <c r="B468" s="82" t="s">
        <v>479</v>
      </c>
      <c r="C468" s="94"/>
      <c r="D468" s="95"/>
      <c r="E468" s="37" t="s">
        <v>14</v>
      </c>
      <c r="F468" s="68">
        <v>1</v>
      </c>
      <c r="G468" s="68">
        <f t="shared" si="40"/>
        <v>1</v>
      </c>
      <c r="H468" s="9">
        <f t="shared" si="38"/>
        <v>0</v>
      </c>
      <c r="I468" s="70"/>
      <c r="J468" s="70"/>
      <c r="K468" s="70"/>
      <c r="L468" s="70"/>
      <c r="M468" s="70"/>
      <c r="N468" s="70"/>
      <c r="O468" s="70"/>
      <c r="P468" s="70"/>
      <c r="Q468" s="70"/>
      <c r="R468" s="70"/>
      <c r="S468" s="54" t="b">
        <f t="shared" si="36"/>
        <v>0</v>
      </c>
      <c r="T468" s="66" t="str">
        <f t="shared" si="39"/>
        <v>21-10.</v>
      </c>
      <c r="U468" s="51">
        <f t="shared" si="37"/>
        <v>0</v>
      </c>
    </row>
    <row r="469" spans="1:21" x14ac:dyDescent="0.3">
      <c r="A469" s="62">
        <v>450</v>
      </c>
      <c r="B469" s="82" t="s">
        <v>480</v>
      </c>
      <c r="C469" s="94"/>
      <c r="D469" s="95"/>
      <c r="E469" s="37" t="s">
        <v>14</v>
      </c>
      <c r="F469" s="68">
        <v>1</v>
      </c>
      <c r="G469" s="68">
        <f t="shared" si="40"/>
        <v>1</v>
      </c>
      <c r="H469" s="9">
        <f t="shared" si="38"/>
        <v>0</v>
      </c>
      <c r="I469" s="70"/>
      <c r="J469" s="70"/>
      <c r="K469" s="70"/>
      <c r="L469" s="70"/>
      <c r="M469" s="70"/>
      <c r="N469" s="70"/>
      <c r="O469" s="70"/>
      <c r="P469" s="70"/>
      <c r="Q469" s="70"/>
      <c r="R469" s="70"/>
      <c r="S469" s="54" t="b">
        <f t="shared" si="36"/>
        <v>0</v>
      </c>
      <c r="T469" s="66" t="str">
        <f t="shared" si="39"/>
        <v>21-11.</v>
      </c>
      <c r="U469" s="51">
        <f t="shared" si="37"/>
        <v>0</v>
      </c>
    </row>
    <row r="470" spans="1:21" x14ac:dyDescent="0.3">
      <c r="A470" s="62">
        <v>451</v>
      </c>
      <c r="B470" s="82" t="s">
        <v>483</v>
      </c>
      <c r="C470" s="94"/>
      <c r="D470" s="95"/>
      <c r="E470" s="37" t="s">
        <v>14</v>
      </c>
      <c r="F470" s="68">
        <v>1</v>
      </c>
      <c r="G470" s="68">
        <f t="shared" si="40"/>
        <v>1</v>
      </c>
      <c r="H470" s="9">
        <f t="shared" si="38"/>
        <v>0</v>
      </c>
      <c r="I470" s="70"/>
      <c r="J470" s="70"/>
      <c r="K470" s="70"/>
      <c r="L470" s="70"/>
      <c r="M470" s="70"/>
      <c r="N470" s="70"/>
      <c r="O470" s="70"/>
      <c r="P470" s="70"/>
      <c r="Q470" s="70"/>
      <c r="R470" s="70"/>
      <c r="S470" s="54" t="b">
        <f t="shared" si="36"/>
        <v>0</v>
      </c>
      <c r="T470" s="66" t="str">
        <f t="shared" si="39"/>
        <v>21-12.</v>
      </c>
      <c r="U470" s="51">
        <f t="shared" si="37"/>
        <v>0</v>
      </c>
    </row>
    <row r="471" spans="1:21" x14ac:dyDescent="0.3">
      <c r="A471" s="62">
        <v>452</v>
      </c>
      <c r="B471" s="82" t="s">
        <v>484</v>
      </c>
      <c r="C471" s="94"/>
      <c r="D471" s="95"/>
      <c r="E471" s="37" t="s">
        <v>14</v>
      </c>
      <c r="F471" s="68">
        <v>1</v>
      </c>
      <c r="G471" s="68">
        <f t="shared" si="40"/>
        <v>1</v>
      </c>
      <c r="H471" s="9">
        <f t="shared" si="38"/>
        <v>0</v>
      </c>
      <c r="I471" s="70"/>
      <c r="J471" s="70"/>
      <c r="K471" s="70"/>
      <c r="L471" s="70"/>
      <c r="M471" s="70"/>
      <c r="N471" s="70"/>
      <c r="O471" s="70"/>
      <c r="P471" s="70"/>
      <c r="Q471" s="70"/>
      <c r="R471" s="70"/>
      <c r="S471" s="54" t="b">
        <f t="shared" si="36"/>
        <v>0</v>
      </c>
      <c r="T471" s="66" t="str">
        <f t="shared" si="39"/>
        <v>21-13.</v>
      </c>
      <c r="U471" s="51">
        <f t="shared" si="37"/>
        <v>0</v>
      </c>
    </row>
    <row r="472" spans="1:21" x14ac:dyDescent="0.3">
      <c r="A472" s="62">
        <v>453</v>
      </c>
      <c r="B472" s="82" t="s">
        <v>486</v>
      </c>
      <c r="C472" s="94"/>
      <c r="D472" s="95"/>
      <c r="E472" s="37" t="s">
        <v>14</v>
      </c>
      <c r="F472" s="68">
        <v>1</v>
      </c>
      <c r="G472" s="68">
        <f t="shared" si="40"/>
        <v>1</v>
      </c>
      <c r="H472" s="9">
        <f t="shared" si="38"/>
        <v>0</v>
      </c>
      <c r="I472" s="70"/>
      <c r="J472" s="70"/>
      <c r="K472" s="70"/>
      <c r="L472" s="70"/>
      <c r="M472" s="70"/>
      <c r="N472" s="70"/>
      <c r="O472" s="70"/>
      <c r="P472" s="70"/>
      <c r="Q472" s="70"/>
      <c r="R472" s="70"/>
      <c r="S472" s="54" t="b">
        <f t="shared" si="36"/>
        <v>0</v>
      </c>
      <c r="T472" s="66" t="str">
        <f t="shared" si="39"/>
        <v>21-14.</v>
      </c>
      <c r="U472" s="51">
        <f t="shared" si="37"/>
        <v>0</v>
      </c>
    </row>
    <row r="473" spans="1:21" x14ac:dyDescent="0.3">
      <c r="A473" s="62">
        <v>454</v>
      </c>
      <c r="B473" s="82" t="s">
        <v>487</v>
      </c>
      <c r="C473" s="94"/>
      <c r="D473" s="95"/>
      <c r="E473" s="37" t="s">
        <v>14</v>
      </c>
      <c r="F473" s="68">
        <v>1</v>
      </c>
      <c r="G473" s="68">
        <f t="shared" si="40"/>
        <v>1</v>
      </c>
      <c r="H473" s="9">
        <f>SUM(I473:R473)</f>
        <v>0</v>
      </c>
      <c r="I473" s="70"/>
      <c r="J473" s="70"/>
      <c r="K473" s="70"/>
      <c r="L473" s="70"/>
      <c r="M473" s="70"/>
      <c r="N473" s="70"/>
      <c r="O473" s="70"/>
      <c r="P473" s="70"/>
      <c r="Q473" s="70"/>
      <c r="R473" s="70"/>
      <c r="S473" s="54" t="b">
        <f t="shared" si="36"/>
        <v>0</v>
      </c>
      <c r="T473" s="66" t="str">
        <f t="shared" si="39"/>
        <v>21-15.</v>
      </c>
      <c r="U473" s="51">
        <f t="shared" si="37"/>
        <v>0</v>
      </c>
    </row>
    <row r="474" spans="1:21" x14ac:dyDescent="0.3">
      <c r="A474" s="62">
        <v>455</v>
      </c>
      <c r="B474" s="82" t="s">
        <v>489</v>
      </c>
      <c r="C474" s="94"/>
      <c r="D474" s="95"/>
      <c r="E474" s="37" t="s">
        <v>14</v>
      </c>
      <c r="F474" s="68">
        <v>1</v>
      </c>
      <c r="G474" s="68">
        <f t="shared" si="40"/>
        <v>1</v>
      </c>
      <c r="H474" s="9">
        <f t="shared" si="38"/>
        <v>0</v>
      </c>
      <c r="I474" s="70"/>
      <c r="J474" s="70"/>
      <c r="K474" s="70"/>
      <c r="L474" s="70"/>
      <c r="M474" s="70"/>
      <c r="N474" s="70"/>
      <c r="O474" s="70"/>
      <c r="P474" s="70"/>
      <c r="Q474" s="70"/>
      <c r="R474" s="70"/>
      <c r="S474" s="54" t="b">
        <f t="shared" si="36"/>
        <v>0</v>
      </c>
      <c r="T474" s="66" t="str">
        <f t="shared" si="39"/>
        <v>21-16.</v>
      </c>
      <c r="U474" s="51">
        <f t="shared" si="37"/>
        <v>0</v>
      </c>
    </row>
    <row r="475" spans="1:21" x14ac:dyDescent="0.3">
      <c r="A475" s="62">
        <v>456</v>
      </c>
      <c r="B475" s="82" t="s">
        <v>491</v>
      </c>
      <c r="C475" s="94"/>
      <c r="D475" s="95"/>
      <c r="E475" s="37" t="s">
        <v>14</v>
      </c>
      <c r="F475" s="68">
        <v>1</v>
      </c>
      <c r="G475" s="68">
        <f t="shared" si="40"/>
        <v>1</v>
      </c>
      <c r="H475" s="9">
        <f t="shared" si="38"/>
        <v>0</v>
      </c>
      <c r="I475" s="70"/>
      <c r="J475" s="70"/>
      <c r="K475" s="70"/>
      <c r="L475" s="70"/>
      <c r="M475" s="70"/>
      <c r="N475" s="70"/>
      <c r="O475" s="70"/>
      <c r="P475" s="70"/>
      <c r="Q475" s="70"/>
      <c r="R475" s="70"/>
      <c r="S475" s="54" t="b">
        <f t="shared" si="36"/>
        <v>0</v>
      </c>
      <c r="T475" s="66" t="str">
        <f t="shared" si="39"/>
        <v>21-17.</v>
      </c>
      <c r="U475" s="51">
        <f t="shared" si="37"/>
        <v>0</v>
      </c>
    </row>
    <row r="476" spans="1:21" x14ac:dyDescent="0.3">
      <c r="A476" s="62">
        <v>457</v>
      </c>
      <c r="B476" s="82" t="s">
        <v>493</v>
      </c>
      <c r="C476" s="94"/>
      <c r="D476" s="95"/>
      <c r="E476" s="37" t="s">
        <v>14</v>
      </c>
      <c r="F476" s="68">
        <v>1</v>
      </c>
      <c r="G476" s="68">
        <f t="shared" si="40"/>
        <v>1</v>
      </c>
      <c r="H476" s="9">
        <f t="shared" si="38"/>
        <v>0</v>
      </c>
      <c r="I476" s="70"/>
      <c r="J476" s="70"/>
      <c r="K476" s="70"/>
      <c r="L476" s="70"/>
      <c r="M476" s="70"/>
      <c r="N476" s="70"/>
      <c r="O476" s="70"/>
      <c r="P476" s="70"/>
      <c r="Q476" s="70"/>
      <c r="R476" s="70"/>
      <c r="S476" s="54" t="b">
        <f t="shared" si="36"/>
        <v>0</v>
      </c>
      <c r="T476" s="66" t="str">
        <f t="shared" si="39"/>
        <v>21-18.</v>
      </c>
      <c r="U476" s="51">
        <f t="shared" si="37"/>
        <v>0</v>
      </c>
    </row>
    <row r="477" spans="1:21" x14ac:dyDescent="0.3">
      <c r="A477" s="62">
        <v>458</v>
      </c>
      <c r="B477" s="82" t="s">
        <v>495</v>
      </c>
      <c r="C477" s="94"/>
      <c r="D477" s="95"/>
      <c r="E477" s="37" t="s">
        <v>14</v>
      </c>
      <c r="F477" s="68">
        <v>1</v>
      </c>
      <c r="G477" s="68">
        <f t="shared" si="40"/>
        <v>1</v>
      </c>
      <c r="H477" s="9">
        <f t="shared" si="38"/>
        <v>0</v>
      </c>
      <c r="I477" s="70"/>
      <c r="J477" s="70"/>
      <c r="K477" s="70"/>
      <c r="L477" s="70"/>
      <c r="M477" s="70"/>
      <c r="N477" s="70"/>
      <c r="O477" s="70"/>
      <c r="P477" s="70"/>
      <c r="Q477" s="70"/>
      <c r="R477" s="70"/>
      <c r="S477" s="54" t="b">
        <f t="shared" si="36"/>
        <v>0</v>
      </c>
      <c r="T477" s="66" t="str">
        <f t="shared" si="39"/>
        <v>21-19.</v>
      </c>
      <c r="U477" s="51">
        <f t="shared" si="37"/>
        <v>0</v>
      </c>
    </row>
    <row r="478" spans="1:21" x14ac:dyDescent="0.3">
      <c r="A478" s="62">
        <v>459</v>
      </c>
      <c r="B478" s="82" t="s">
        <v>496</v>
      </c>
      <c r="C478" s="94"/>
      <c r="D478" s="95"/>
      <c r="E478" s="37" t="s">
        <v>14</v>
      </c>
      <c r="F478" s="68">
        <v>1</v>
      </c>
      <c r="G478" s="68">
        <f t="shared" si="40"/>
        <v>1</v>
      </c>
      <c r="H478" s="9">
        <f t="shared" si="38"/>
        <v>0</v>
      </c>
      <c r="I478" s="70"/>
      <c r="J478" s="70"/>
      <c r="K478" s="70"/>
      <c r="L478" s="70"/>
      <c r="M478" s="70"/>
      <c r="N478" s="70"/>
      <c r="O478" s="70"/>
      <c r="P478" s="70"/>
      <c r="Q478" s="70"/>
      <c r="R478" s="70"/>
      <c r="S478" s="54" t="b">
        <f t="shared" si="36"/>
        <v>0</v>
      </c>
      <c r="T478" s="66" t="str">
        <f t="shared" si="39"/>
        <v>21-20.</v>
      </c>
      <c r="U478" s="51">
        <f t="shared" si="37"/>
        <v>0</v>
      </c>
    </row>
    <row r="479" spans="1:21" x14ac:dyDescent="0.3">
      <c r="A479" s="62">
        <v>460</v>
      </c>
      <c r="B479" s="82" t="s">
        <v>498</v>
      </c>
      <c r="C479" s="94"/>
      <c r="D479" s="95"/>
      <c r="E479" s="37" t="s">
        <v>14</v>
      </c>
      <c r="F479" s="68">
        <v>1</v>
      </c>
      <c r="G479" s="68">
        <f t="shared" si="40"/>
        <v>1</v>
      </c>
      <c r="H479" s="9">
        <f t="shared" ref="H479:H488" si="41">SUM(I479:R479)</f>
        <v>0</v>
      </c>
      <c r="I479" s="70"/>
      <c r="J479" s="70"/>
      <c r="K479" s="70"/>
      <c r="L479" s="70"/>
      <c r="M479" s="70"/>
      <c r="N479" s="70"/>
      <c r="O479" s="70"/>
      <c r="P479" s="70"/>
      <c r="Q479" s="70"/>
      <c r="R479" s="70"/>
      <c r="S479" s="54" t="b">
        <f t="shared" si="36"/>
        <v>0</v>
      </c>
      <c r="T479" s="66" t="str">
        <f t="shared" si="39"/>
        <v>21-21.</v>
      </c>
      <c r="U479" s="51">
        <f t="shared" si="37"/>
        <v>0</v>
      </c>
    </row>
    <row r="480" spans="1:21" x14ac:dyDescent="0.3">
      <c r="A480" s="62">
        <v>461</v>
      </c>
      <c r="B480" s="82" t="s">
        <v>500</v>
      </c>
      <c r="C480" s="94"/>
      <c r="D480" s="95"/>
      <c r="E480" s="37" t="s">
        <v>14</v>
      </c>
      <c r="F480" s="68">
        <v>1</v>
      </c>
      <c r="G480" s="68">
        <f t="shared" si="40"/>
        <v>1</v>
      </c>
      <c r="H480" s="9">
        <f t="shared" si="41"/>
        <v>0</v>
      </c>
      <c r="I480" s="70"/>
      <c r="J480" s="70"/>
      <c r="K480" s="70"/>
      <c r="L480" s="70"/>
      <c r="M480" s="70"/>
      <c r="N480" s="70"/>
      <c r="O480" s="70"/>
      <c r="P480" s="70"/>
      <c r="Q480" s="70"/>
      <c r="R480" s="70"/>
      <c r="S480" s="54" t="b">
        <f t="shared" si="36"/>
        <v>0</v>
      </c>
      <c r="T480" s="66" t="str">
        <f t="shared" si="39"/>
        <v>21-22.</v>
      </c>
      <c r="U480" s="51">
        <f t="shared" si="37"/>
        <v>0</v>
      </c>
    </row>
    <row r="481" spans="1:21" x14ac:dyDescent="0.3">
      <c r="A481" s="62">
        <v>462</v>
      </c>
      <c r="B481" s="82" t="s">
        <v>502</v>
      </c>
      <c r="C481" s="94"/>
      <c r="D481" s="95"/>
      <c r="E481" s="37" t="s">
        <v>14</v>
      </c>
      <c r="F481" s="68">
        <v>1</v>
      </c>
      <c r="G481" s="68">
        <f t="shared" si="40"/>
        <v>1</v>
      </c>
      <c r="H481" s="9">
        <f t="shared" si="41"/>
        <v>0</v>
      </c>
      <c r="I481" s="70"/>
      <c r="J481" s="70"/>
      <c r="K481" s="70"/>
      <c r="L481" s="70"/>
      <c r="M481" s="70"/>
      <c r="N481" s="70"/>
      <c r="O481" s="70"/>
      <c r="P481" s="70"/>
      <c r="Q481" s="70"/>
      <c r="R481" s="70"/>
      <c r="S481" s="54" t="b">
        <f t="shared" si="36"/>
        <v>0</v>
      </c>
      <c r="T481" s="66" t="str">
        <f t="shared" si="39"/>
        <v>21-23.</v>
      </c>
      <c r="U481" s="51">
        <f t="shared" si="37"/>
        <v>0</v>
      </c>
    </row>
    <row r="482" spans="1:21" x14ac:dyDescent="0.3">
      <c r="A482" s="62">
        <v>463</v>
      </c>
      <c r="B482" s="82" t="s">
        <v>504</v>
      </c>
      <c r="C482" s="94"/>
      <c r="D482" s="95"/>
      <c r="E482" s="37" t="s">
        <v>14</v>
      </c>
      <c r="F482" s="68">
        <v>1</v>
      </c>
      <c r="G482" s="68">
        <f t="shared" si="40"/>
        <v>1</v>
      </c>
      <c r="H482" s="9">
        <f t="shared" si="41"/>
        <v>0</v>
      </c>
      <c r="I482" s="70"/>
      <c r="J482" s="70"/>
      <c r="K482" s="70"/>
      <c r="L482" s="70"/>
      <c r="M482" s="70"/>
      <c r="N482" s="70"/>
      <c r="O482" s="70"/>
      <c r="P482" s="70"/>
      <c r="Q482" s="70"/>
      <c r="R482" s="70"/>
      <c r="S482" s="54" t="b">
        <f t="shared" si="36"/>
        <v>0</v>
      </c>
      <c r="T482" s="66" t="str">
        <f t="shared" si="39"/>
        <v>21-24.</v>
      </c>
      <c r="U482" s="51">
        <f t="shared" si="37"/>
        <v>0</v>
      </c>
    </row>
    <row r="483" spans="1:21" x14ac:dyDescent="0.3">
      <c r="A483" s="62">
        <v>464</v>
      </c>
      <c r="B483" s="82" t="s">
        <v>506</v>
      </c>
      <c r="C483" s="94"/>
      <c r="D483" s="95"/>
      <c r="E483" s="37" t="s">
        <v>14</v>
      </c>
      <c r="F483" s="68">
        <v>1</v>
      </c>
      <c r="G483" s="68">
        <f t="shared" si="40"/>
        <v>1</v>
      </c>
      <c r="H483" s="9">
        <f t="shared" si="41"/>
        <v>0</v>
      </c>
      <c r="I483" s="70"/>
      <c r="J483" s="70"/>
      <c r="K483" s="70"/>
      <c r="L483" s="70"/>
      <c r="M483" s="70"/>
      <c r="N483" s="70"/>
      <c r="O483" s="70"/>
      <c r="P483" s="70"/>
      <c r="Q483" s="70"/>
      <c r="R483" s="70"/>
      <c r="S483" s="54" t="b">
        <f t="shared" si="36"/>
        <v>0</v>
      </c>
      <c r="T483" s="66" t="str">
        <f t="shared" si="39"/>
        <v>21-25.</v>
      </c>
      <c r="U483" s="51">
        <f t="shared" si="37"/>
        <v>0</v>
      </c>
    </row>
    <row r="484" spans="1:21" x14ac:dyDescent="0.3">
      <c r="A484" s="62">
        <v>465</v>
      </c>
      <c r="B484" s="82" t="s">
        <v>508</v>
      </c>
      <c r="C484" s="94"/>
      <c r="D484" s="95"/>
      <c r="E484" s="37" t="s">
        <v>14</v>
      </c>
      <c r="F484" s="68">
        <v>1</v>
      </c>
      <c r="G484" s="68">
        <f t="shared" si="40"/>
        <v>1</v>
      </c>
      <c r="H484" s="9">
        <f t="shared" si="41"/>
        <v>0</v>
      </c>
      <c r="I484" s="70"/>
      <c r="J484" s="70"/>
      <c r="K484" s="70"/>
      <c r="L484" s="70"/>
      <c r="M484" s="70"/>
      <c r="N484" s="70"/>
      <c r="O484" s="70"/>
      <c r="P484" s="70"/>
      <c r="Q484" s="70"/>
      <c r="R484" s="70"/>
      <c r="S484" s="54" t="b">
        <f t="shared" si="36"/>
        <v>0</v>
      </c>
      <c r="T484" s="66" t="str">
        <f t="shared" si="39"/>
        <v>21-26.</v>
      </c>
      <c r="U484" s="51">
        <f t="shared" si="37"/>
        <v>0</v>
      </c>
    </row>
    <row r="485" spans="1:21" x14ac:dyDescent="0.3">
      <c r="A485" s="62">
        <v>466</v>
      </c>
      <c r="B485" s="82" t="s">
        <v>510</v>
      </c>
      <c r="C485" s="94"/>
      <c r="D485" s="95"/>
      <c r="E485" s="37" t="s">
        <v>14</v>
      </c>
      <c r="F485" s="68">
        <v>1</v>
      </c>
      <c r="G485" s="68">
        <f t="shared" si="40"/>
        <v>1</v>
      </c>
      <c r="H485" s="9">
        <f t="shared" si="41"/>
        <v>0</v>
      </c>
      <c r="I485" s="70"/>
      <c r="J485" s="70"/>
      <c r="K485" s="70"/>
      <c r="L485" s="70"/>
      <c r="M485" s="70"/>
      <c r="N485" s="70"/>
      <c r="O485" s="70"/>
      <c r="P485" s="70"/>
      <c r="Q485" s="70"/>
      <c r="R485" s="70"/>
      <c r="S485" s="54" t="b">
        <f t="shared" si="36"/>
        <v>0</v>
      </c>
      <c r="T485" s="66" t="str">
        <f t="shared" si="39"/>
        <v>21-27.</v>
      </c>
      <c r="U485" s="51">
        <f t="shared" si="37"/>
        <v>0</v>
      </c>
    </row>
    <row r="486" spans="1:21" x14ac:dyDescent="0.3">
      <c r="A486" s="62">
        <v>467</v>
      </c>
      <c r="B486" s="82" t="s">
        <v>512</v>
      </c>
      <c r="C486" s="94"/>
      <c r="D486" s="95"/>
      <c r="E486" s="37" t="s">
        <v>14</v>
      </c>
      <c r="F486" s="68">
        <v>1</v>
      </c>
      <c r="G486" s="68">
        <f t="shared" si="40"/>
        <v>1</v>
      </c>
      <c r="H486" s="9">
        <f t="shared" si="41"/>
        <v>0</v>
      </c>
      <c r="I486" s="70"/>
      <c r="J486" s="70"/>
      <c r="K486" s="70"/>
      <c r="L486" s="70"/>
      <c r="M486" s="70"/>
      <c r="N486" s="70"/>
      <c r="O486" s="70"/>
      <c r="P486" s="70"/>
      <c r="Q486" s="70"/>
      <c r="R486" s="70"/>
      <c r="S486" s="54" t="b">
        <f t="shared" si="36"/>
        <v>0</v>
      </c>
      <c r="T486" s="66" t="str">
        <f t="shared" si="39"/>
        <v>21-28.</v>
      </c>
      <c r="U486" s="51">
        <f t="shared" si="37"/>
        <v>0</v>
      </c>
    </row>
    <row r="487" spans="1:21" x14ac:dyDescent="0.3">
      <c r="A487" s="62">
        <v>468</v>
      </c>
      <c r="B487" s="82" t="s">
        <v>514</v>
      </c>
      <c r="C487" s="94"/>
      <c r="D487" s="95"/>
      <c r="E487" s="37" t="s">
        <v>14</v>
      </c>
      <c r="F487" s="68">
        <v>1</v>
      </c>
      <c r="G487" s="68">
        <f t="shared" si="40"/>
        <v>1</v>
      </c>
      <c r="H487" s="9">
        <f t="shared" si="41"/>
        <v>0</v>
      </c>
      <c r="I487" s="70"/>
      <c r="J487" s="70"/>
      <c r="K487" s="70"/>
      <c r="L487" s="70"/>
      <c r="M487" s="70"/>
      <c r="N487" s="70"/>
      <c r="O487" s="70"/>
      <c r="P487" s="70"/>
      <c r="Q487" s="70"/>
      <c r="R487" s="70"/>
      <c r="S487" s="54" t="b">
        <f t="shared" si="36"/>
        <v>0</v>
      </c>
      <c r="T487" s="66" t="str">
        <f t="shared" si="39"/>
        <v>21-29.</v>
      </c>
      <c r="U487" s="51">
        <f t="shared" si="37"/>
        <v>0</v>
      </c>
    </row>
    <row r="488" spans="1:21" x14ac:dyDescent="0.3">
      <c r="A488" s="62">
        <v>469</v>
      </c>
      <c r="B488" s="82" t="s">
        <v>517</v>
      </c>
      <c r="C488" s="94"/>
      <c r="D488" s="95"/>
      <c r="E488" s="37" t="s">
        <v>14</v>
      </c>
      <c r="F488" s="68">
        <v>1</v>
      </c>
      <c r="G488" s="68">
        <f t="shared" si="40"/>
        <v>1</v>
      </c>
      <c r="H488" s="9">
        <f t="shared" si="41"/>
        <v>0</v>
      </c>
      <c r="I488" s="70"/>
      <c r="J488" s="70"/>
      <c r="K488" s="70"/>
      <c r="L488" s="70"/>
      <c r="M488" s="70"/>
      <c r="N488" s="70"/>
      <c r="O488" s="70"/>
      <c r="P488" s="70"/>
      <c r="Q488" s="70"/>
      <c r="R488" s="70"/>
      <c r="S488" s="54" t="b">
        <f t="shared" si="36"/>
        <v>0</v>
      </c>
      <c r="T488" s="66" t="str">
        <f t="shared" si="39"/>
        <v>21-30.</v>
      </c>
      <c r="U488" s="51">
        <f t="shared" si="37"/>
        <v>0</v>
      </c>
    </row>
    <row r="489" spans="1:21" x14ac:dyDescent="0.3">
      <c r="A489" s="62">
        <v>470</v>
      </c>
      <c r="B489" s="83" t="s">
        <v>522</v>
      </c>
      <c r="C489" s="96" t="s">
        <v>1035</v>
      </c>
      <c r="D489" s="97"/>
      <c r="E489" s="84" t="s">
        <v>1034</v>
      </c>
      <c r="F489" s="85"/>
      <c r="G489" s="86"/>
      <c r="H489" s="87"/>
      <c r="I489" s="88"/>
      <c r="J489" s="88"/>
      <c r="K489" s="88"/>
      <c r="L489" s="88"/>
      <c r="M489" s="88"/>
      <c r="N489" s="88"/>
      <c r="O489" s="88"/>
      <c r="P489" s="88"/>
      <c r="Q489" s="88"/>
      <c r="R489" s="88"/>
      <c r="S489" s="54" t="b">
        <f t="shared" si="36"/>
        <v>0</v>
      </c>
      <c r="T489" s="66"/>
      <c r="U489" s="51" t="str">
        <f t="shared" si="37"/>
        <v>Contingent Funding</v>
      </c>
    </row>
    <row r="490" spans="1:21" x14ac:dyDescent="0.3">
      <c r="A490" s="89"/>
      <c r="B490" s="82" t="s">
        <v>1036</v>
      </c>
      <c r="C490" s="98" t="s">
        <v>1037</v>
      </c>
      <c r="D490" s="99"/>
      <c r="E490" s="37" t="s">
        <v>1038</v>
      </c>
      <c r="F490" s="68">
        <v>1</v>
      </c>
      <c r="G490" s="68">
        <v>1</v>
      </c>
      <c r="H490" s="9">
        <f t="shared" ref="H490" si="42">SUM(I490:R490)</f>
        <v>0</v>
      </c>
      <c r="I490" s="70"/>
      <c r="J490" s="70"/>
      <c r="K490" s="70"/>
      <c r="L490" s="70"/>
      <c r="M490" s="70"/>
      <c r="N490" s="70"/>
      <c r="O490" s="70"/>
      <c r="P490" s="70"/>
      <c r="Q490" s="70"/>
      <c r="R490" s="70"/>
      <c r="S490" s="54" t="b">
        <f t="shared" si="36"/>
        <v>0</v>
      </c>
      <c r="T490" s="66" t="str">
        <f t="shared" si="39"/>
        <v>22-1.</v>
      </c>
      <c r="U490" s="51" t="str">
        <f t="shared" si="37"/>
        <v>Contingent Funding - Allowance only to be used as offset for field change orders</v>
      </c>
    </row>
    <row r="491" spans="1:21" ht="51.75" customHeight="1" x14ac:dyDescent="0.3">
      <c r="B491" s="100" t="s">
        <v>1039</v>
      </c>
      <c r="C491" s="100"/>
      <c r="D491" s="100"/>
      <c r="E491" s="100"/>
      <c r="Q491" s="90"/>
      <c r="R491" s="91" t="s">
        <v>1040</v>
      </c>
      <c r="S491" s="49" t="b">
        <v>1</v>
      </c>
      <c r="U491" s="51">
        <f t="shared" si="37"/>
        <v>0</v>
      </c>
    </row>
  </sheetData>
  <mergeCells count="491">
    <mergeCell ref="C7:D7"/>
    <mergeCell ref="C8:D8"/>
    <mergeCell ref="C9:D9"/>
    <mergeCell ref="C10:D10"/>
    <mergeCell ref="C11:D11"/>
    <mergeCell ref="C12:D12"/>
    <mergeCell ref="B2:C2"/>
    <mergeCell ref="K2:Q2"/>
    <mergeCell ref="B3:C3"/>
    <mergeCell ref="K3:Q3"/>
    <mergeCell ref="B4:C4"/>
    <mergeCell ref="K4:Q4"/>
    <mergeCell ref="C19:D19"/>
    <mergeCell ref="C20:D20"/>
    <mergeCell ref="C21:D21"/>
    <mergeCell ref="C22:D22"/>
    <mergeCell ref="C23:D23"/>
    <mergeCell ref="C24:D24"/>
    <mergeCell ref="C13:D13"/>
    <mergeCell ref="C14:D14"/>
    <mergeCell ref="C15:D15"/>
    <mergeCell ref="C16:D16"/>
    <mergeCell ref="C17:D17"/>
    <mergeCell ref="C18:D18"/>
    <mergeCell ref="C31:D31"/>
    <mergeCell ref="C32:D32"/>
    <mergeCell ref="C33:D33"/>
    <mergeCell ref="C34:D34"/>
    <mergeCell ref="C35:D35"/>
    <mergeCell ref="C36:D36"/>
    <mergeCell ref="C25:D25"/>
    <mergeCell ref="C26:D26"/>
    <mergeCell ref="C27:D27"/>
    <mergeCell ref="C28:D28"/>
    <mergeCell ref="C29:D29"/>
    <mergeCell ref="C30:D30"/>
    <mergeCell ref="C43:D43"/>
    <mergeCell ref="C44:D44"/>
    <mergeCell ref="C45:D45"/>
    <mergeCell ref="C46:D46"/>
    <mergeCell ref="C47:D47"/>
    <mergeCell ref="C48:D48"/>
    <mergeCell ref="C37:D37"/>
    <mergeCell ref="C38:D38"/>
    <mergeCell ref="C39:D39"/>
    <mergeCell ref="C40:D40"/>
    <mergeCell ref="C41:D41"/>
    <mergeCell ref="C42:D42"/>
    <mergeCell ref="C55:D55"/>
    <mergeCell ref="C56:D56"/>
    <mergeCell ref="C57:D57"/>
    <mergeCell ref="C58:D58"/>
    <mergeCell ref="C59:D59"/>
    <mergeCell ref="C60:D60"/>
    <mergeCell ref="C49:D49"/>
    <mergeCell ref="C50:D50"/>
    <mergeCell ref="C51:D51"/>
    <mergeCell ref="C52:D52"/>
    <mergeCell ref="C53:D53"/>
    <mergeCell ref="C54:D54"/>
    <mergeCell ref="C67:D67"/>
    <mergeCell ref="C68:D68"/>
    <mergeCell ref="C69:D69"/>
    <mergeCell ref="C70:D70"/>
    <mergeCell ref="C71:D71"/>
    <mergeCell ref="C72:D72"/>
    <mergeCell ref="C61:D61"/>
    <mergeCell ref="C62:D62"/>
    <mergeCell ref="C63:D63"/>
    <mergeCell ref="C64:D64"/>
    <mergeCell ref="C65:D65"/>
    <mergeCell ref="C66:D66"/>
    <mergeCell ref="C79:D79"/>
    <mergeCell ref="C80:D80"/>
    <mergeCell ref="C81:D81"/>
    <mergeCell ref="C82:D82"/>
    <mergeCell ref="C83:D83"/>
    <mergeCell ref="C84:D84"/>
    <mergeCell ref="C73:D73"/>
    <mergeCell ref="C74:D74"/>
    <mergeCell ref="C75:D75"/>
    <mergeCell ref="C76:D76"/>
    <mergeCell ref="C77:D77"/>
    <mergeCell ref="C78:D78"/>
    <mergeCell ref="C91:D91"/>
    <mergeCell ref="C92:D92"/>
    <mergeCell ref="C93:D93"/>
    <mergeCell ref="C94:D94"/>
    <mergeCell ref="C95:D95"/>
    <mergeCell ref="C96:D96"/>
    <mergeCell ref="C85:D85"/>
    <mergeCell ref="C86:D86"/>
    <mergeCell ref="C87:D87"/>
    <mergeCell ref="C88:D88"/>
    <mergeCell ref="C89:D89"/>
    <mergeCell ref="C90:D90"/>
    <mergeCell ref="C103:D103"/>
    <mergeCell ref="C104:D104"/>
    <mergeCell ref="C105:D105"/>
    <mergeCell ref="C106:D106"/>
    <mergeCell ref="C107:D107"/>
    <mergeCell ref="C108:D108"/>
    <mergeCell ref="C97:D97"/>
    <mergeCell ref="C98:D98"/>
    <mergeCell ref="C99:D99"/>
    <mergeCell ref="C100:D100"/>
    <mergeCell ref="C101:D101"/>
    <mergeCell ref="C102:D102"/>
    <mergeCell ref="C115:D115"/>
    <mergeCell ref="C116:D116"/>
    <mergeCell ref="C117:D117"/>
    <mergeCell ref="C118:D118"/>
    <mergeCell ref="C119:D119"/>
    <mergeCell ref="C120:D120"/>
    <mergeCell ref="C109:D109"/>
    <mergeCell ref="C110:D110"/>
    <mergeCell ref="C111:D111"/>
    <mergeCell ref="C112:D112"/>
    <mergeCell ref="C113:D113"/>
    <mergeCell ref="C114:D114"/>
    <mergeCell ref="C127:D127"/>
    <mergeCell ref="C128:D128"/>
    <mergeCell ref="C129:D129"/>
    <mergeCell ref="C130:D130"/>
    <mergeCell ref="C131:D131"/>
    <mergeCell ref="C132:D132"/>
    <mergeCell ref="C121:D121"/>
    <mergeCell ref="C122:D122"/>
    <mergeCell ref="C123:D123"/>
    <mergeCell ref="C124:D124"/>
    <mergeCell ref="C125:D125"/>
    <mergeCell ref="C126:D126"/>
    <mergeCell ref="C139:D139"/>
    <mergeCell ref="C140:D140"/>
    <mergeCell ref="C141:D141"/>
    <mergeCell ref="C142:D142"/>
    <mergeCell ref="C143:D143"/>
    <mergeCell ref="C144:D144"/>
    <mergeCell ref="C133:D133"/>
    <mergeCell ref="C134:D134"/>
    <mergeCell ref="C135:D135"/>
    <mergeCell ref="C136:D136"/>
    <mergeCell ref="C137:D137"/>
    <mergeCell ref="C138:D138"/>
    <mergeCell ref="C151:D151"/>
    <mergeCell ref="C152:D152"/>
    <mergeCell ref="C153:D153"/>
    <mergeCell ref="C154:D154"/>
    <mergeCell ref="C155:D155"/>
    <mergeCell ref="C156:D156"/>
    <mergeCell ref="C145:D145"/>
    <mergeCell ref="C146:D146"/>
    <mergeCell ref="C147:D147"/>
    <mergeCell ref="C148:D148"/>
    <mergeCell ref="C149:D149"/>
    <mergeCell ref="C150:D150"/>
    <mergeCell ref="C163:D163"/>
    <mergeCell ref="C164:D164"/>
    <mergeCell ref="C165:D165"/>
    <mergeCell ref="C166:D166"/>
    <mergeCell ref="C167:D167"/>
    <mergeCell ref="C168:D168"/>
    <mergeCell ref="C157:D157"/>
    <mergeCell ref="C158:D158"/>
    <mergeCell ref="C159:D159"/>
    <mergeCell ref="C160:D160"/>
    <mergeCell ref="C161:D161"/>
    <mergeCell ref="C162:D162"/>
    <mergeCell ref="C175:D175"/>
    <mergeCell ref="C176:D176"/>
    <mergeCell ref="C177:D177"/>
    <mergeCell ref="C178:D178"/>
    <mergeCell ref="C179:D179"/>
    <mergeCell ref="C180:D180"/>
    <mergeCell ref="C169:D169"/>
    <mergeCell ref="C170:D170"/>
    <mergeCell ref="C171:D171"/>
    <mergeCell ref="C172:D172"/>
    <mergeCell ref="C173:D173"/>
    <mergeCell ref="C174:D174"/>
    <mergeCell ref="C187:D187"/>
    <mergeCell ref="C188:D188"/>
    <mergeCell ref="C189:D189"/>
    <mergeCell ref="C190:D190"/>
    <mergeCell ref="C191:D191"/>
    <mergeCell ref="C192:D192"/>
    <mergeCell ref="C181:D181"/>
    <mergeCell ref="C182:D182"/>
    <mergeCell ref="C183:D183"/>
    <mergeCell ref="C184:D184"/>
    <mergeCell ref="C185:D185"/>
    <mergeCell ref="C186:D186"/>
    <mergeCell ref="C199:D199"/>
    <mergeCell ref="C200:D200"/>
    <mergeCell ref="C201:D201"/>
    <mergeCell ref="C202:D202"/>
    <mergeCell ref="C203:D203"/>
    <mergeCell ref="C204:D204"/>
    <mergeCell ref="C193:D193"/>
    <mergeCell ref="C194:D194"/>
    <mergeCell ref="C195:D195"/>
    <mergeCell ref="C196:D196"/>
    <mergeCell ref="C197:D197"/>
    <mergeCell ref="C198:D198"/>
    <mergeCell ref="C211:D211"/>
    <mergeCell ref="C212:D212"/>
    <mergeCell ref="C213:D213"/>
    <mergeCell ref="C214:D214"/>
    <mergeCell ref="C215:D215"/>
    <mergeCell ref="C216:D216"/>
    <mergeCell ref="C205:D205"/>
    <mergeCell ref="C206:D206"/>
    <mergeCell ref="C207:D207"/>
    <mergeCell ref="C208:D208"/>
    <mergeCell ref="C209:D209"/>
    <mergeCell ref="C210:D210"/>
    <mergeCell ref="C223:D223"/>
    <mergeCell ref="C224:D224"/>
    <mergeCell ref="C225:D225"/>
    <mergeCell ref="C226:D226"/>
    <mergeCell ref="C227:D227"/>
    <mergeCell ref="C228:D228"/>
    <mergeCell ref="C217:D217"/>
    <mergeCell ref="C218:D218"/>
    <mergeCell ref="C219:D219"/>
    <mergeCell ref="C220:D220"/>
    <mergeCell ref="C221:D221"/>
    <mergeCell ref="C222:D222"/>
    <mergeCell ref="C235:D235"/>
    <mergeCell ref="C236:D236"/>
    <mergeCell ref="C237:D237"/>
    <mergeCell ref="C238:D238"/>
    <mergeCell ref="C239:D239"/>
    <mergeCell ref="C240:D240"/>
    <mergeCell ref="C229:D229"/>
    <mergeCell ref="C230:D230"/>
    <mergeCell ref="C231:D231"/>
    <mergeCell ref="C232:D232"/>
    <mergeCell ref="C233:D233"/>
    <mergeCell ref="C234:D234"/>
    <mergeCell ref="C247:D247"/>
    <mergeCell ref="C248:D248"/>
    <mergeCell ref="C249:D249"/>
    <mergeCell ref="C250:D250"/>
    <mergeCell ref="C251:D251"/>
    <mergeCell ref="C252:D252"/>
    <mergeCell ref="C241:D241"/>
    <mergeCell ref="C242:D242"/>
    <mergeCell ref="C243:D243"/>
    <mergeCell ref="C244:D244"/>
    <mergeCell ref="C245:D245"/>
    <mergeCell ref="C246:D246"/>
    <mergeCell ref="C259:D259"/>
    <mergeCell ref="C260:D260"/>
    <mergeCell ref="C261:D261"/>
    <mergeCell ref="C262:D262"/>
    <mergeCell ref="C263:D263"/>
    <mergeCell ref="C264:D264"/>
    <mergeCell ref="C253:D253"/>
    <mergeCell ref="C254:D254"/>
    <mergeCell ref="C255:D255"/>
    <mergeCell ref="C256:D256"/>
    <mergeCell ref="C257:D257"/>
    <mergeCell ref="C258:D258"/>
    <mergeCell ref="C271:D271"/>
    <mergeCell ref="C272:D272"/>
    <mergeCell ref="C273:D273"/>
    <mergeCell ref="C274:D274"/>
    <mergeCell ref="C275:D275"/>
    <mergeCell ref="C276:D276"/>
    <mergeCell ref="C265:D265"/>
    <mergeCell ref="C266:D266"/>
    <mergeCell ref="C267:D267"/>
    <mergeCell ref="C268:D268"/>
    <mergeCell ref="C269:D269"/>
    <mergeCell ref="C270:D270"/>
    <mergeCell ref="C283:D283"/>
    <mergeCell ref="C284:D284"/>
    <mergeCell ref="C285:D285"/>
    <mergeCell ref="C286:D286"/>
    <mergeCell ref="C287:D287"/>
    <mergeCell ref="C288:D288"/>
    <mergeCell ref="C277:D277"/>
    <mergeCell ref="C278:D278"/>
    <mergeCell ref="C279:D279"/>
    <mergeCell ref="C280:D280"/>
    <mergeCell ref="C281:D281"/>
    <mergeCell ref="C282:D282"/>
    <mergeCell ref="C295:D295"/>
    <mergeCell ref="C296:D296"/>
    <mergeCell ref="C297:D297"/>
    <mergeCell ref="C298:D298"/>
    <mergeCell ref="C299:D299"/>
    <mergeCell ref="C300:D300"/>
    <mergeCell ref="C289:D289"/>
    <mergeCell ref="C290:D290"/>
    <mergeCell ref="C291:D291"/>
    <mergeCell ref="C292:D292"/>
    <mergeCell ref="C293:D293"/>
    <mergeCell ref="C294:D294"/>
    <mergeCell ref="C307:D307"/>
    <mergeCell ref="C308:D308"/>
    <mergeCell ref="C309:D309"/>
    <mergeCell ref="C310:D310"/>
    <mergeCell ref="C311:D311"/>
    <mergeCell ref="C312:D312"/>
    <mergeCell ref="C301:D301"/>
    <mergeCell ref="C302:D302"/>
    <mergeCell ref="C303:D303"/>
    <mergeCell ref="C304:D304"/>
    <mergeCell ref="C305:D305"/>
    <mergeCell ref="C306:D306"/>
    <mergeCell ref="C319:D319"/>
    <mergeCell ref="C320:D320"/>
    <mergeCell ref="C321:D321"/>
    <mergeCell ref="C322:D322"/>
    <mergeCell ref="C323:D323"/>
    <mergeCell ref="C324:D324"/>
    <mergeCell ref="C313:D313"/>
    <mergeCell ref="C314:D314"/>
    <mergeCell ref="C315:D315"/>
    <mergeCell ref="C316:D316"/>
    <mergeCell ref="C317:D317"/>
    <mergeCell ref="C318:D318"/>
    <mergeCell ref="C331:D331"/>
    <mergeCell ref="C332:D332"/>
    <mergeCell ref="C333:D333"/>
    <mergeCell ref="C334:D334"/>
    <mergeCell ref="C335:D335"/>
    <mergeCell ref="C336:D336"/>
    <mergeCell ref="C325:D325"/>
    <mergeCell ref="C326:D326"/>
    <mergeCell ref="C327:D327"/>
    <mergeCell ref="C328:D328"/>
    <mergeCell ref="C329:D329"/>
    <mergeCell ref="C330:D330"/>
    <mergeCell ref="C343:D343"/>
    <mergeCell ref="C344:D344"/>
    <mergeCell ref="C345:D345"/>
    <mergeCell ref="C346:D346"/>
    <mergeCell ref="C347:D347"/>
    <mergeCell ref="C348:D348"/>
    <mergeCell ref="C337:D337"/>
    <mergeCell ref="C338:D338"/>
    <mergeCell ref="C339:D339"/>
    <mergeCell ref="C340:D340"/>
    <mergeCell ref="C341:D341"/>
    <mergeCell ref="C342:D342"/>
    <mergeCell ref="C355:D355"/>
    <mergeCell ref="C356:D356"/>
    <mergeCell ref="C357:D357"/>
    <mergeCell ref="C358:D358"/>
    <mergeCell ref="C359:D359"/>
    <mergeCell ref="C360:D360"/>
    <mergeCell ref="C349:D349"/>
    <mergeCell ref="C350:D350"/>
    <mergeCell ref="C351:D351"/>
    <mergeCell ref="C352:D352"/>
    <mergeCell ref="C353:D353"/>
    <mergeCell ref="C354:D354"/>
    <mergeCell ref="C367:D367"/>
    <mergeCell ref="C368:D368"/>
    <mergeCell ref="C369:D369"/>
    <mergeCell ref="C370:D370"/>
    <mergeCell ref="C371:D371"/>
    <mergeCell ref="C372:D372"/>
    <mergeCell ref="C361:D361"/>
    <mergeCell ref="C362:D362"/>
    <mergeCell ref="C363:D363"/>
    <mergeCell ref="C364:D364"/>
    <mergeCell ref="C365:D365"/>
    <mergeCell ref="C366:D366"/>
    <mergeCell ref="C379:D379"/>
    <mergeCell ref="C380:D380"/>
    <mergeCell ref="C381:D381"/>
    <mergeCell ref="C382:D382"/>
    <mergeCell ref="C383:D383"/>
    <mergeCell ref="C384:D384"/>
    <mergeCell ref="C373:D373"/>
    <mergeCell ref="C374:D374"/>
    <mergeCell ref="C375:D375"/>
    <mergeCell ref="C376:D376"/>
    <mergeCell ref="C377:D377"/>
    <mergeCell ref="C378:D378"/>
    <mergeCell ref="C391:D391"/>
    <mergeCell ref="C392:D392"/>
    <mergeCell ref="C393:D393"/>
    <mergeCell ref="C394:D394"/>
    <mergeCell ref="C395:D395"/>
    <mergeCell ref="C396:D396"/>
    <mergeCell ref="C385:D385"/>
    <mergeCell ref="C386:D386"/>
    <mergeCell ref="C387:D387"/>
    <mergeCell ref="C388:D388"/>
    <mergeCell ref="C389:D389"/>
    <mergeCell ref="C390:D390"/>
    <mergeCell ref="C403:D403"/>
    <mergeCell ref="C404:D404"/>
    <mergeCell ref="C405:D405"/>
    <mergeCell ref="C406:D406"/>
    <mergeCell ref="C407:D407"/>
    <mergeCell ref="C408:D408"/>
    <mergeCell ref="C397:D397"/>
    <mergeCell ref="C398:D398"/>
    <mergeCell ref="C399:D399"/>
    <mergeCell ref="C400:D400"/>
    <mergeCell ref="C401:D401"/>
    <mergeCell ref="C402:D402"/>
    <mergeCell ref="C415:D415"/>
    <mergeCell ref="C416:D416"/>
    <mergeCell ref="C417:D417"/>
    <mergeCell ref="C418:D418"/>
    <mergeCell ref="C419:D419"/>
    <mergeCell ref="C420:D420"/>
    <mergeCell ref="C409:D409"/>
    <mergeCell ref="C410:D410"/>
    <mergeCell ref="C411:D411"/>
    <mergeCell ref="C412:D412"/>
    <mergeCell ref="C413:D413"/>
    <mergeCell ref="C414:D414"/>
    <mergeCell ref="C427:D427"/>
    <mergeCell ref="C428:D428"/>
    <mergeCell ref="C429:D429"/>
    <mergeCell ref="C430:D430"/>
    <mergeCell ref="C431:D431"/>
    <mergeCell ref="C432:D432"/>
    <mergeCell ref="C421:D421"/>
    <mergeCell ref="C422:D422"/>
    <mergeCell ref="C423:D423"/>
    <mergeCell ref="C424:D424"/>
    <mergeCell ref="C425:D425"/>
    <mergeCell ref="C426:D426"/>
    <mergeCell ref="C439:D439"/>
    <mergeCell ref="C440:D440"/>
    <mergeCell ref="C441:D441"/>
    <mergeCell ref="C442:D442"/>
    <mergeCell ref="C443:D443"/>
    <mergeCell ref="C444:D444"/>
    <mergeCell ref="C433:D433"/>
    <mergeCell ref="C434:D434"/>
    <mergeCell ref="C435:D435"/>
    <mergeCell ref="C436:D436"/>
    <mergeCell ref="C437:D437"/>
    <mergeCell ref="C438:D438"/>
    <mergeCell ref="C451:D451"/>
    <mergeCell ref="C452:D452"/>
    <mergeCell ref="C453:D453"/>
    <mergeCell ref="C454:D454"/>
    <mergeCell ref="C455:D455"/>
    <mergeCell ref="C456:D456"/>
    <mergeCell ref="C445:D445"/>
    <mergeCell ref="C446:D446"/>
    <mergeCell ref="C447:D447"/>
    <mergeCell ref="C448:D448"/>
    <mergeCell ref="C449:D449"/>
    <mergeCell ref="C450:D450"/>
    <mergeCell ref="C463:D463"/>
    <mergeCell ref="C464:D464"/>
    <mergeCell ref="C465:D465"/>
    <mergeCell ref="C466:D466"/>
    <mergeCell ref="C467:D467"/>
    <mergeCell ref="C468:D468"/>
    <mergeCell ref="C457:D457"/>
    <mergeCell ref="C458:D458"/>
    <mergeCell ref="C459:D459"/>
    <mergeCell ref="C460:D460"/>
    <mergeCell ref="C461:D461"/>
    <mergeCell ref="C462:D462"/>
    <mergeCell ref="C475:D475"/>
    <mergeCell ref="C476:D476"/>
    <mergeCell ref="C477:D477"/>
    <mergeCell ref="C478:D478"/>
    <mergeCell ref="C479:D479"/>
    <mergeCell ref="C480:D480"/>
    <mergeCell ref="C469:D469"/>
    <mergeCell ref="C470:D470"/>
    <mergeCell ref="C471:D471"/>
    <mergeCell ref="C472:D472"/>
    <mergeCell ref="C473:D473"/>
    <mergeCell ref="C474:D474"/>
    <mergeCell ref="C487:D487"/>
    <mergeCell ref="C488:D488"/>
    <mergeCell ref="C489:D489"/>
    <mergeCell ref="C490:D490"/>
    <mergeCell ref="B491:E491"/>
    <mergeCell ref="C481:D481"/>
    <mergeCell ref="C482:D482"/>
    <mergeCell ref="C483:D483"/>
    <mergeCell ref="C484:D484"/>
    <mergeCell ref="C485:D485"/>
    <mergeCell ref="C486:D486"/>
  </mergeCells>
  <conditionalFormatting sqref="E459:R488">
    <cfRule type="expression" dxfId="5" priority="1">
      <formula>$E459="Reimbursable*"</formula>
    </cfRule>
  </conditionalFormatting>
  <conditionalFormatting sqref="G9:G457">
    <cfRule type="cellIs" dxfId="4" priority="2" operator="greaterThan">
      <formula>F9</formula>
    </cfRule>
  </conditionalFormatting>
  <dataValidations disablePrompts="1" count="6">
    <dataValidation type="decimal" operator="equal" allowBlank="1" showInputMessage="1" showErrorMessage="1" errorTitle="Statute states $80.00" error="Please enter $80.00" sqref="G36:G60" xr:uid="{632BB9D2-8E28-4B0D-B660-2A4BD981207D}">
      <formula1>F36</formula1>
    </dataValidation>
    <dataValidation type="decimal" operator="lessThanOrEqual" allowBlank="1" showInputMessage="1" showErrorMessage="1" error="Please enter a lower rate" sqref="G91" xr:uid="{B0DF2327-04D6-4CCF-AE3C-D6BBCFC48216}">
      <formula1>F91</formula1>
    </dataValidation>
    <dataValidation type="decimal" operator="equal" allowBlank="1" showInputMessage="1" showErrorMessage="1" errorTitle="Reimbursable Amount Incorrect" error="Must be $1.00" sqref="G459:G488" xr:uid="{C43D8069-3DB6-4624-B42B-132627124892}">
      <formula1>F459</formula1>
    </dataValidation>
    <dataValidation type="decimal" operator="lessThanOrEqual" allowBlank="1" showInputMessage="1" showErrorMessage="1" errorTitle="Contract Price Exceeded" error="Please enter a lower rate" sqref="G406:G416 G418:G457 G9:G17 G85:G91 G93:G106 G108:G182 G25:G34 G62:G83 G184:G212 G214:G217 G19:G23 G239:G245 G247:G251 G219:G237 G275:G305 G307:G311 G313:G376 G378:G404 G254:G272" xr:uid="{6B704058-EA66-4ECF-A285-C178D60F4B99}">
      <formula1>F9</formula1>
    </dataValidation>
    <dataValidation type="decimal" operator="lessThanOrEqual" allowBlank="1" showInputMessage="1" showErrorMessage="1" sqref="G490" xr:uid="{016361FF-FEA9-4A95-97DB-7F855C0A5B41}">
      <formula1>F490</formula1>
    </dataValidation>
    <dataValidation type="decimal" operator="greaterThanOrEqual" allowBlank="1" showInputMessage="1" showErrorMessage="1" sqref="G8 G18 G24 G35 G61 G84 G489 G92 G107 G183 G213 G218 G238 G246 G252:G253 G306 G312 G377 G405 G417 G458 G273:G274 I16:R16" xr:uid="{D6F1936B-6BFF-482E-9B7C-35C7841B7780}">
      <formula1>0</formula1>
    </dataValidation>
  </dataValidations>
  <pageMargins left="0.7" right="0.7" top="0.75" bottom="0.75" header="0.3" footer="0.3"/>
  <pageSetup orientation="portrait" horizontalDpi="200" verticalDpi="200" r:id="rId1"/>
  <drawing r:id="rId2"/>
  <legacyDrawing r:id="rId3"/>
  <mc:AlternateContent xmlns:mc="http://schemas.openxmlformats.org/markup-compatibility/2006">
    <mc:Choice Requires="x14">
      <controls>
        <mc:AlternateContent xmlns:mc="http://schemas.openxmlformats.org/markup-compatibility/2006">
          <mc:Choice Requires="x14">
            <control shapeId="57345" r:id="rId4" name="Check Box 1">
              <controlPr defaultSize="0" autoFill="0" autoLine="0" autoPict="0" altText="Task 1">
                <anchor moveWithCells="1">
                  <from>
                    <xdr:col>8</xdr:col>
                    <xdr:colOff>209550</xdr:colOff>
                    <xdr:row>6</xdr:row>
                    <xdr:rowOff>0</xdr:rowOff>
                  </from>
                  <to>
                    <xdr:col>8</xdr:col>
                    <xdr:colOff>514350</xdr:colOff>
                    <xdr:row>7</xdr:row>
                    <xdr:rowOff>85725</xdr:rowOff>
                  </to>
                </anchor>
              </controlPr>
            </control>
          </mc:Choice>
        </mc:AlternateContent>
        <mc:AlternateContent xmlns:mc="http://schemas.openxmlformats.org/markup-compatibility/2006">
          <mc:Choice Requires="x14">
            <control shapeId="57346" r:id="rId5" name="Check Box 2">
              <controlPr defaultSize="0" autoFill="0" autoLine="0" autoPict="0" altText="Task 2">
                <anchor moveWithCells="1">
                  <from>
                    <xdr:col>9</xdr:col>
                    <xdr:colOff>209550</xdr:colOff>
                    <xdr:row>6</xdr:row>
                    <xdr:rowOff>0</xdr:rowOff>
                  </from>
                  <to>
                    <xdr:col>9</xdr:col>
                    <xdr:colOff>514350</xdr:colOff>
                    <xdr:row>7</xdr:row>
                    <xdr:rowOff>85725</xdr:rowOff>
                  </to>
                </anchor>
              </controlPr>
            </control>
          </mc:Choice>
        </mc:AlternateContent>
        <mc:AlternateContent xmlns:mc="http://schemas.openxmlformats.org/markup-compatibility/2006">
          <mc:Choice Requires="x14">
            <control shapeId="57347" r:id="rId6" name="Check Box 3">
              <controlPr defaultSize="0" autoFill="0" autoLine="0" autoPict="0" altText="Task 3">
                <anchor moveWithCells="1">
                  <from>
                    <xdr:col>10</xdr:col>
                    <xdr:colOff>209550</xdr:colOff>
                    <xdr:row>6</xdr:row>
                    <xdr:rowOff>0</xdr:rowOff>
                  </from>
                  <to>
                    <xdr:col>10</xdr:col>
                    <xdr:colOff>514350</xdr:colOff>
                    <xdr:row>7</xdr:row>
                    <xdr:rowOff>85725</xdr:rowOff>
                  </to>
                </anchor>
              </controlPr>
            </control>
          </mc:Choice>
        </mc:AlternateContent>
        <mc:AlternateContent xmlns:mc="http://schemas.openxmlformats.org/markup-compatibility/2006">
          <mc:Choice Requires="x14">
            <control shapeId="57348" r:id="rId7" name="Check Box 4">
              <controlPr defaultSize="0" autoFill="0" autoLine="0" autoPict="0" altText="Task 4">
                <anchor moveWithCells="1">
                  <from>
                    <xdr:col>11</xdr:col>
                    <xdr:colOff>209550</xdr:colOff>
                    <xdr:row>6</xdr:row>
                    <xdr:rowOff>0</xdr:rowOff>
                  </from>
                  <to>
                    <xdr:col>11</xdr:col>
                    <xdr:colOff>514350</xdr:colOff>
                    <xdr:row>7</xdr:row>
                    <xdr:rowOff>85725</xdr:rowOff>
                  </to>
                </anchor>
              </controlPr>
            </control>
          </mc:Choice>
        </mc:AlternateContent>
        <mc:AlternateContent xmlns:mc="http://schemas.openxmlformats.org/markup-compatibility/2006">
          <mc:Choice Requires="x14">
            <control shapeId="57349" r:id="rId8" name="Check Box 5">
              <controlPr defaultSize="0" autoFill="0" autoLine="0" autoPict="0" altText="Task 5">
                <anchor moveWithCells="1">
                  <from>
                    <xdr:col>12</xdr:col>
                    <xdr:colOff>209550</xdr:colOff>
                    <xdr:row>6</xdr:row>
                    <xdr:rowOff>0</xdr:rowOff>
                  </from>
                  <to>
                    <xdr:col>12</xdr:col>
                    <xdr:colOff>514350</xdr:colOff>
                    <xdr:row>7</xdr:row>
                    <xdr:rowOff>85725</xdr:rowOff>
                  </to>
                </anchor>
              </controlPr>
            </control>
          </mc:Choice>
        </mc:AlternateContent>
        <mc:AlternateContent xmlns:mc="http://schemas.openxmlformats.org/markup-compatibility/2006">
          <mc:Choice Requires="x14">
            <control shapeId="57350" r:id="rId9" name="Check Box 6">
              <controlPr defaultSize="0" autoFill="0" autoLine="0" autoPict="0" altText="Task 6">
                <anchor moveWithCells="1">
                  <from>
                    <xdr:col>13</xdr:col>
                    <xdr:colOff>209550</xdr:colOff>
                    <xdr:row>6</xdr:row>
                    <xdr:rowOff>0</xdr:rowOff>
                  </from>
                  <to>
                    <xdr:col>13</xdr:col>
                    <xdr:colOff>514350</xdr:colOff>
                    <xdr:row>7</xdr:row>
                    <xdr:rowOff>85725</xdr:rowOff>
                  </to>
                </anchor>
              </controlPr>
            </control>
          </mc:Choice>
        </mc:AlternateContent>
        <mc:AlternateContent xmlns:mc="http://schemas.openxmlformats.org/markup-compatibility/2006">
          <mc:Choice Requires="x14">
            <control shapeId="57351" r:id="rId10" name="Check Box 7">
              <controlPr defaultSize="0" autoFill="0" autoLine="0" autoPict="0" altText="Task 7">
                <anchor moveWithCells="1">
                  <from>
                    <xdr:col>14</xdr:col>
                    <xdr:colOff>209550</xdr:colOff>
                    <xdr:row>6</xdr:row>
                    <xdr:rowOff>0</xdr:rowOff>
                  </from>
                  <to>
                    <xdr:col>14</xdr:col>
                    <xdr:colOff>514350</xdr:colOff>
                    <xdr:row>7</xdr:row>
                    <xdr:rowOff>85725</xdr:rowOff>
                  </to>
                </anchor>
              </controlPr>
            </control>
          </mc:Choice>
        </mc:AlternateContent>
        <mc:AlternateContent xmlns:mc="http://schemas.openxmlformats.org/markup-compatibility/2006">
          <mc:Choice Requires="x14">
            <control shapeId="57352" r:id="rId11" name="Check Box 8">
              <controlPr defaultSize="0" autoFill="0" autoLine="0" autoPict="0" altText="Task 8">
                <anchor moveWithCells="1">
                  <from>
                    <xdr:col>15</xdr:col>
                    <xdr:colOff>209550</xdr:colOff>
                    <xdr:row>6</xdr:row>
                    <xdr:rowOff>0</xdr:rowOff>
                  </from>
                  <to>
                    <xdr:col>15</xdr:col>
                    <xdr:colOff>514350</xdr:colOff>
                    <xdr:row>7</xdr:row>
                    <xdr:rowOff>85725</xdr:rowOff>
                  </to>
                </anchor>
              </controlPr>
            </control>
          </mc:Choice>
        </mc:AlternateContent>
        <mc:AlternateContent xmlns:mc="http://schemas.openxmlformats.org/markup-compatibility/2006">
          <mc:Choice Requires="x14">
            <control shapeId="57353" r:id="rId12" name="Check Box 9">
              <controlPr defaultSize="0" autoFill="0" autoLine="0" autoPict="0" altText="Task 9">
                <anchor moveWithCells="1">
                  <from>
                    <xdr:col>16</xdr:col>
                    <xdr:colOff>209550</xdr:colOff>
                    <xdr:row>6</xdr:row>
                    <xdr:rowOff>0</xdr:rowOff>
                  </from>
                  <to>
                    <xdr:col>16</xdr:col>
                    <xdr:colOff>514350</xdr:colOff>
                    <xdr:row>7</xdr:row>
                    <xdr:rowOff>85725</xdr:rowOff>
                  </to>
                </anchor>
              </controlPr>
            </control>
          </mc:Choice>
        </mc:AlternateContent>
        <mc:AlternateContent xmlns:mc="http://schemas.openxmlformats.org/markup-compatibility/2006">
          <mc:Choice Requires="x14">
            <control shapeId="57354" r:id="rId13" name="Check Box 10">
              <controlPr defaultSize="0" autoFill="0" autoLine="0" autoPict="0" altText="Task 10">
                <anchor moveWithCells="1">
                  <from>
                    <xdr:col>17</xdr:col>
                    <xdr:colOff>209550</xdr:colOff>
                    <xdr:row>6</xdr:row>
                    <xdr:rowOff>0</xdr:rowOff>
                  </from>
                  <to>
                    <xdr:col>17</xdr:col>
                    <xdr:colOff>514350</xdr:colOff>
                    <xdr:row>7</xdr:row>
                    <xdr:rowOff>85725</xdr:rowOff>
                  </to>
                </anchor>
              </controlPr>
            </control>
          </mc:Choice>
        </mc:AlternateContent>
        <mc:AlternateContent xmlns:mc="http://schemas.openxmlformats.org/markup-compatibility/2006">
          <mc:Choice Requires="x14">
            <control shapeId="57366" r:id="rId14" name="Check Box 22">
              <controlPr defaultSize="0" autoFill="0" autoLine="0" autoPict="0" altText="Task 1">
                <anchor moveWithCells="1">
                  <from>
                    <xdr:col>8</xdr:col>
                    <xdr:colOff>209550</xdr:colOff>
                    <xdr:row>6</xdr:row>
                    <xdr:rowOff>0</xdr:rowOff>
                  </from>
                  <to>
                    <xdr:col>8</xdr:col>
                    <xdr:colOff>514350</xdr:colOff>
                    <xdr:row>7</xdr:row>
                    <xdr:rowOff>85725</xdr:rowOff>
                  </to>
                </anchor>
              </controlPr>
            </control>
          </mc:Choice>
        </mc:AlternateContent>
      </controls>
    </mc:Choice>
  </mc:AlternateConten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11</vt:i4>
      </vt:variant>
      <vt:variant>
        <vt:lpstr>Named Ranges</vt:lpstr>
      </vt:variant>
      <vt:variant>
        <vt:i4>1</vt:i4>
      </vt:variant>
    </vt:vector>
  </HeadingPairs>
  <TitlesOfParts>
    <vt:vector size="12" baseType="lpstr">
      <vt:lpstr>Instructions-Tips and Tricks</vt:lpstr>
      <vt:lpstr>Calculations</vt:lpstr>
      <vt:lpstr>Site Assessment SPI</vt:lpstr>
      <vt:lpstr>Free Product Recovery SPI</vt:lpstr>
      <vt:lpstr>Pilot Test SPI</vt:lpstr>
      <vt:lpstr>Remedial Action Plan SPI</vt:lpstr>
      <vt:lpstr>RA Construction SPI</vt:lpstr>
      <vt:lpstr>O&amp;M SPI</vt:lpstr>
      <vt:lpstr>Source Removal SPI</vt:lpstr>
      <vt:lpstr>PARM and NAM SPI</vt:lpstr>
      <vt:lpstr>Well Abandonment SPI</vt:lpstr>
      <vt:lpstr>'Instructions-Tips and Tricks'!Print_Area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Christopher J. Bayliss</dc:creator>
  <cp:lastModifiedBy>Sapp, Kristen</cp:lastModifiedBy>
  <dcterms:created xsi:type="dcterms:W3CDTF">2014-09-17T16:20:48Z</dcterms:created>
  <dcterms:modified xsi:type="dcterms:W3CDTF">2026-06-04T15:35:56Z</dcterms:modified>
</cp:coreProperties>
</file>